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4235" activeTab="0"/>
  </bookViews>
  <sheets>
    <sheet name="Rekapitulace stavby" sheetId="1" r:id="rId1"/>
    <sheet name="SO 01 - Železniční svršek" sheetId="2" r:id="rId2"/>
    <sheet name="PS 01 - Úprava staničního..." sheetId="3" r:id="rId3"/>
    <sheet name="SO 04 - Přeložky kabelů n..." sheetId="4" r:id="rId4"/>
    <sheet name="SO 05 - Úprava TV" sheetId="5" r:id="rId5"/>
    <sheet name="SO 02 - Železniční spodek" sheetId="6" r:id="rId6"/>
    <sheet name="SO 03 - Ochrana drážních ..." sheetId="7" r:id="rId7"/>
    <sheet name="VON - Vedlejší a ostatní ..." sheetId="8" r:id="rId8"/>
    <sheet name="Pokyny pro vyplnění" sheetId="9" r:id="rId9"/>
  </sheets>
  <definedNames>
    <definedName name="_xlnm._FilterDatabase" localSheetId="2" hidden="1">'PS 01 - Úprava staničního...'!$C$84:$K$300</definedName>
    <definedName name="_xlnm._FilterDatabase" localSheetId="1" hidden="1">'SO 01 - Železniční svršek'!$C$82:$K$322</definedName>
    <definedName name="_xlnm._FilterDatabase" localSheetId="5" hidden="1">'SO 02 - Železniční spodek'!$C$82:$K$196</definedName>
    <definedName name="_xlnm._FilterDatabase" localSheetId="6" hidden="1">'SO 03 - Ochrana drážních ...'!$C$83:$K$129</definedName>
    <definedName name="_xlnm._FilterDatabase" localSheetId="3" hidden="1">'SO 04 - Přeložky kabelů n...'!$C$83:$K$266</definedName>
    <definedName name="_xlnm._FilterDatabase" localSheetId="4" hidden="1">'SO 05 - Úprava TV'!$C$81:$K$302</definedName>
    <definedName name="_xlnm._FilterDatabase" localSheetId="7" hidden="1">'VON - Vedlejší a ostatní ...'!$C$79:$K$104</definedName>
    <definedName name="_xlnm.Print_Area" localSheetId="8">'Pokyny pro vyplnění'!$B$2:$K$71,'Pokyny pro vyplnění'!$B$74:$K$118,'Pokyny pro vyplnění'!$B$121:$K$190,'Pokyny pro vyplnění'!$B$198:$K$218</definedName>
    <definedName name="_xlnm.Print_Area" localSheetId="2">'PS 01 - Úprava staničního...'!$C$4:$J$39,'PS 01 - Úprava staničního...'!$C$45:$J$66,'PS 01 - Úprava staničního...'!$C$72:$K$300</definedName>
    <definedName name="_xlnm.Print_Area" localSheetId="0">'Rekapitulace stavby'!$D$4:$AO$36,'Rekapitulace stavby'!$C$42:$AQ$62</definedName>
    <definedName name="_xlnm.Print_Area" localSheetId="1">'SO 01 - Železniční svršek'!$C$4:$J$39,'SO 01 - Železniční svršek'!$C$45:$J$64,'SO 01 - Železniční svršek'!$C$70:$K$322</definedName>
    <definedName name="_xlnm.Print_Area" localSheetId="5">'SO 02 - Železniční spodek'!$C$4:$J$39,'SO 02 - Železniční spodek'!$C$45:$J$64,'SO 02 - Železniční spodek'!$C$70:$K$196</definedName>
    <definedName name="_xlnm.Print_Area" localSheetId="6">'SO 03 - Ochrana drážních ...'!$C$4:$J$39,'SO 03 - Ochrana drážních ...'!$C$45:$J$65,'SO 03 - Ochrana drážních ...'!$C$71:$K$129</definedName>
    <definedName name="_xlnm.Print_Area" localSheetId="3">'SO 04 - Přeložky kabelů n...'!$C$4:$J$39,'SO 04 - Přeložky kabelů n...'!$C$45:$J$65,'SO 04 - Přeložky kabelů n...'!$C$71:$K$266</definedName>
    <definedName name="_xlnm.Print_Area" localSheetId="4">'SO 05 - Úprava TV'!$C$4:$J$39,'SO 05 - Úprava TV'!$C$45:$J$63,'SO 05 - Úprava TV'!$C$69:$K$302</definedName>
    <definedName name="_xlnm.Print_Area" localSheetId="7">'VON - Vedlejší a ostatní ...'!$C$4:$J$39,'VON - Vedlejší a ostatní ...'!$C$45:$J$61,'VON - Vedlejší a ostatní ...'!$C$67:$K$104</definedName>
    <definedName name="_xlnm.Print_Titles" localSheetId="0">'Rekapitulace stavby'!$52:$52</definedName>
    <definedName name="_xlnm.Print_Titles" localSheetId="1">'SO 01 - Železniční svršek'!$82:$82</definedName>
    <definedName name="_xlnm.Print_Titles" localSheetId="2">'PS 01 - Úprava staničního...'!$84:$84</definedName>
    <definedName name="_xlnm.Print_Titles" localSheetId="3">'SO 04 - Přeložky kabelů n...'!$83:$83</definedName>
    <definedName name="_xlnm.Print_Titles" localSheetId="4">'SO 05 - Úprava TV'!$81:$81</definedName>
    <definedName name="_xlnm.Print_Titles" localSheetId="5">'SO 02 - Železniční spodek'!$82:$82</definedName>
    <definedName name="_xlnm.Print_Titles" localSheetId="6">'SO 03 - Ochrana drážních ...'!$83:$83</definedName>
    <definedName name="_xlnm.Print_Titles" localSheetId="7">'VON - Vedlejší a ostatní ...'!$79:$79</definedName>
  </definedNames>
  <calcPr calcId="162913"/>
</workbook>
</file>

<file path=xl/sharedStrings.xml><?xml version="1.0" encoding="utf-8"?>
<sst xmlns="http://schemas.openxmlformats.org/spreadsheetml/2006/main" count="10480" uniqueCount="1947">
  <si>
    <t>Export Komplet</t>
  </si>
  <si>
    <t>VZ</t>
  </si>
  <si>
    <t>2.0</t>
  </si>
  <si>
    <t/>
  </si>
  <si>
    <t>False</t>
  </si>
  <si>
    <t>{a451754e-aeb6-4a67-af90-5357c69233a8}</t>
  </si>
  <si>
    <t>&gt;&gt;  skryté sloupce  &lt;&lt;</t>
  </si>
  <si>
    <t>0,01</t>
  </si>
  <si>
    <t>21</t>
  </si>
  <si>
    <t>15</t>
  </si>
  <si>
    <t>REKAPITULACE STAVBY</t>
  </si>
  <si>
    <t>v ---  níže se nacházejí doplnkové a pomocné údaje k sestavám  --- v</t>
  </si>
  <si>
    <t>Návod na vyplnění</t>
  </si>
  <si>
    <t>0,001</t>
  </si>
  <si>
    <t>Kód:</t>
  </si>
  <si>
    <t>20036 (3)</t>
  </si>
  <si>
    <t>Měnit lze pouze buňky se žlutým podbarvením!
1) v Rekapitulaci stavby vyplňte údaje o Uchazeči (přenesou se do ostatních sestav i v jiných listech)
2) na vybraných listech vyplňte v sestavě Soupis prací ceny u položek</t>
  </si>
  <si>
    <t>Stavba:</t>
  </si>
  <si>
    <t>Oprava výhybek v žst.Hodonín</t>
  </si>
  <si>
    <t>KSO:</t>
  </si>
  <si>
    <t>CC-CZ:</t>
  </si>
  <si>
    <t>Místo:</t>
  </si>
  <si>
    <t xml:space="preserve"> </t>
  </si>
  <si>
    <t>Datum:</t>
  </si>
  <si>
    <t>5. 5. 2020</t>
  </si>
  <si>
    <t>Zadavatel:</t>
  </si>
  <si>
    <t>IČ:</t>
  </si>
  <si>
    <t>DIČ:</t>
  </si>
  <si>
    <t>Uchazeč:</t>
  </si>
  <si>
    <t>Vyplň údaj</t>
  </si>
  <si>
    <t>Projektant:</t>
  </si>
  <si>
    <t>Zpracovatel:</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</si>
  <si>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</si>
  <si>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</si>
  <si>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</si>
  <si>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</si>
  <si>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</si>
  <si>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</si>
  <si>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</si>
  <si>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</si>
  <si>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</si>
  <si>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</si>
  <si>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</si>
  <si>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</si>
  <si>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</si>
  <si>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</si>
  <si>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</si>
  <si>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</si>
  <si>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</si>
  <si>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</si>
  <si>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</si>
  <si>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</si>
  <si>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</si>
  <si>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</si>
  <si>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</si>
  <si>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</si>
  <si>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</si>
  <si>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</si>
  <si>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</si>
  <si>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</si>
  <si>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</si>
  <si>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</si>
  <si>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</si>
  <si>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</si>
  <si>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</si>
  <si>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</si>
  <si>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</si>
  <si>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</si>
  <si>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</si>
  <si>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</si>
  <si>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</si>
  <si>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</si>
  <si>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</si>
  <si>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</si>
  <si>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t>
  </si>
  <si>
    <t>Železniční svršek</t>
  </si>
  <si>
    <t>STA</t>
  </si>
  <si>
    <t>1</t>
  </si>
  <si>
    <t>{025bbb9d-08de-4718-bb33-737ee803d56b}</t>
  </si>
  <si>
    <t>2</t>
  </si>
  <si>
    <t>PS 01</t>
  </si>
  <si>
    <t>Úprava staničního zabezpečovacího zařízení v žst. Hodonín</t>
  </si>
  <si>
    <t>PRO</t>
  </si>
  <si>
    <t>{a032f4c5-a236-4f76-bf8b-7ec5c0ec42db}</t>
  </si>
  <si>
    <t>SO 04</t>
  </si>
  <si>
    <t>Přeložky kabelů nn a vn</t>
  </si>
  <si>
    <t>{17a5a8e7-3af8-4f5a-bda7-56f596904ddb}</t>
  </si>
  <si>
    <t>SO 05</t>
  </si>
  <si>
    <t>Úprava TV</t>
  </si>
  <si>
    <t>{d763982a-1494-4272-8ea7-e138907c89b9}</t>
  </si>
  <si>
    <t>SO 02</t>
  </si>
  <si>
    <t>Železniční spodek</t>
  </si>
  <si>
    <t>{ba9b2770-2116-4c03-9658-4bda7de4948a}</t>
  </si>
  <si>
    <t>SO 03</t>
  </si>
  <si>
    <t>Ochrana drážních sdělovacích kabelů</t>
  </si>
  <si>
    <t>{ba02eced-31d2-4402-8e79-6b2e6ba37500}</t>
  </si>
  <si>
    <t>VON</t>
  </si>
  <si>
    <t>Vedlejší a ostatní náklady</t>
  </si>
  <si>
    <t>{9a657581-95b7-49cc-81c7-93066cda67ea}</t>
  </si>
  <si>
    <t>KRYCÍ LIST SOUPISU PRACÍ</t>
  </si>
  <si>
    <t>Objekt:</t>
  </si>
  <si>
    <t>SO 01 - Železniční svršek</t>
  </si>
  <si>
    <t>Ing. Dušan Slávik</t>
  </si>
  <si>
    <t>REKAPITULACE ČLENĚNÍ SOUPISU PRACÍ</t>
  </si>
  <si>
    <t>Kód dílu - Popis</t>
  </si>
  <si>
    <t>Cena celkem [CZK]</t>
  </si>
  <si>
    <t>-1</t>
  </si>
  <si>
    <t>HSV - Práce a dodávky HSV</t>
  </si>
  <si>
    <t xml:space="preserve">    5 - Komunikace pozemní</t>
  </si>
  <si>
    <t xml:space="preserve">    99 - Přesun hmot a manipulace se sutí</t>
  </si>
  <si>
    <t>OST - Ostatní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</si>
  <si>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</si>
  <si>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</si>
  <si>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</si>
  <si>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</si>
  <si>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</si>
  <si>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</si>
  <si>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</si>
  <si>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</si>
  <si>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</si>
  <si>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</si>
  <si>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</si>
  <si>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</si>
  <si>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</si>
  <si>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</si>
  <si>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</si>
  <si>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</si>
  <si>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5</t>
  </si>
  <si>
    <t>Komunikace pozemní</t>
  </si>
  <si>
    <t>K</t>
  </si>
  <si>
    <t>5905023030</t>
  </si>
  <si>
    <t>Úprava povrchu stezky rozprostřením štěrkodrtě přes 5 do 10 cm</t>
  </si>
  <si>
    <t>m2</t>
  </si>
  <si>
    <t>Sborník UOŽI 2020</t>
  </si>
  <si>
    <t>4</t>
  </si>
  <si>
    <t>PP</t>
  </si>
  <si>
    <t>M</t>
  </si>
  <si>
    <t>59551010251</t>
  </si>
  <si>
    <t>Kamenivo drcené drť recyklované frakce 4/16</t>
  </si>
  <si>
    <t>t</t>
  </si>
  <si>
    <t>8</t>
  </si>
  <si>
    <t>3</t>
  </si>
  <si>
    <t>5905030120</t>
  </si>
  <si>
    <t>Ojedinělá výměna KL včetně lavičky pod ložnou plochou pražce lože zapuštěné</t>
  </si>
  <si>
    <t>m3</t>
  </si>
  <si>
    <t>6</t>
  </si>
  <si>
    <t>5955101000</t>
  </si>
  <si>
    <t>Železniční svršek-kolejové lože (KL) Kamenivo drcené štěrk frakce 31,5/63 třídy BI</t>
  </si>
  <si>
    <t>5905055010</t>
  </si>
  <si>
    <t>Odstranění stávajícího kolejového lože odtěžením v koleji</t>
  </si>
  <si>
    <t>10</t>
  </si>
  <si>
    <t>5905055020</t>
  </si>
  <si>
    <t>Odstranění stávajícího kolejového lože odtěžením ve výhybce</t>
  </si>
  <si>
    <t>12</t>
  </si>
  <si>
    <t>7</t>
  </si>
  <si>
    <t>5905060010</t>
  </si>
  <si>
    <t>Zřízení nového kolejového lože v koleji</t>
  </si>
  <si>
    <t>14</t>
  </si>
  <si>
    <t>16</t>
  </si>
  <si>
    <t>9</t>
  </si>
  <si>
    <t>5905060020</t>
  </si>
  <si>
    <t>Zřízení nového kolejového lože ve výhybce</t>
  </si>
  <si>
    <t>18</t>
  </si>
  <si>
    <t>20</t>
  </si>
  <si>
    <t>11</t>
  </si>
  <si>
    <t>5906010030</t>
  </si>
  <si>
    <t>Ruční výměna pražce v KL zapuštěném pražec dřevěný výhybkový délky do 3 m</t>
  </si>
  <si>
    <t>kus</t>
  </si>
  <si>
    <t>26</t>
  </si>
  <si>
    <t>5956122020</t>
  </si>
  <si>
    <t>Pražec dřevěný výhybkový dub skupina 4 2600x260x150</t>
  </si>
  <si>
    <t>28</t>
  </si>
  <si>
    <t>13</t>
  </si>
  <si>
    <t>5906010040</t>
  </si>
  <si>
    <t>Ruční výměna pražce v KL zapuštěném pražec dřevěný výhybkový délky přes 3 do 4 m</t>
  </si>
  <si>
    <t>30</t>
  </si>
  <si>
    <t>5956122045</t>
  </si>
  <si>
    <t>Pražec dřevěný výhybkový dub skupina 4 3100x260x150</t>
  </si>
  <si>
    <t>32</t>
  </si>
  <si>
    <t>5956122050</t>
  </si>
  <si>
    <t>Pražec dřevěný výhybkový dub skupina 4 3200x260x150</t>
  </si>
  <si>
    <t>34</t>
  </si>
  <si>
    <t>5956122055</t>
  </si>
  <si>
    <t>Pražec dřevěný výhybkový dub skupina 4 3300x260x150</t>
  </si>
  <si>
    <t>36</t>
  </si>
  <si>
    <t>17</t>
  </si>
  <si>
    <t>5956122060</t>
  </si>
  <si>
    <t>Pražec dřevěný výhybkový dub skupina 4 3400x260x150</t>
  </si>
  <si>
    <t>38</t>
  </si>
  <si>
    <t>5956122065</t>
  </si>
  <si>
    <t>Pražec dřevěný výhybkový dub skupina 4 3500x260x150</t>
  </si>
  <si>
    <t>40</t>
  </si>
  <si>
    <t>19</t>
  </si>
  <si>
    <t>5956122070</t>
  </si>
  <si>
    <t>Pražec dřevěný výhybkový dub skupina 4 3600x260x150</t>
  </si>
  <si>
    <t>42</t>
  </si>
  <si>
    <t>5956122075</t>
  </si>
  <si>
    <t>Pražec dřevěný výhybkový dub skupina 4 3700x260x150</t>
  </si>
  <si>
    <t>44</t>
  </si>
  <si>
    <t>5956122080</t>
  </si>
  <si>
    <t>Pražec dřevěný výhybkový dub skupina 4 3800x260x150</t>
  </si>
  <si>
    <t>46</t>
  </si>
  <si>
    <t>22</t>
  </si>
  <si>
    <t>5956122090</t>
  </si>
  <si>
    <t>Pražec dřevěný výhybkový dub skupina 4 4000x260x150</t>
  </si>
  <si>
    <t>48</t>
  </si>
  <si>
    <t>23</t>
  </si>
  <si>
    <t>5906010050</t>
  </si>
  <si>
    <t>Ruční výměna pražce v KL zapuštěném pražec dřevěný výhybkový délky přes 4 do 5 m</t>
  </si>
  <si>
    <t>50</t>
  </si>
  <si>
    <t>24</t>
  </si>
  <si>
    <t>5956122095</t>
  </si>
  <si>
    <t>Pražec dřevěný výhybkový dub skupina 4 4100x260x150</t>
  </si>
  <si>
    <t>52</t>
  </si>
  <si>
    <t>25</t>
  </si>
  <si>
    <t>5956122105</t>
  </si>
  <si>
    <t>Pražec dřevěný výhybkový dub skupina 4 4300x260x150</t>
  </si>
  <si>
    <t>54</t>
  </si>
  <si>
    <t>5956122110</t>
  </si>
  <si>
    <t>Pražec dřevěný výhybkový dub skupina 4 4400x260x150</t>
  </si>
  <si>
    <t>56</t>
  </si>
  <si>
    <t>27</t>
  </si>
  <si>
    <t>5956122115</t>
  </si>
  <si>
    <t>Pražec dřevěný výhybkový dub skupina 4 4500x260x150</t>
  </si>
  <si>
    <t>58</t>
  </si>
  <si>
    <t>5956122120</t>
  </si>
  <si>
    <t>Pražec dřevěný výhybkový dub skupina 4 4600x260x150</t>
  </si>
  <si>
    <t>60</t>
  </si>
  <si>
    <t>29</t>
  </si>
  <si>
    <t>5956122125</t>
  </si>
  <si>
    <t>Pražec dřevěný výhybkový dub skupina 4 4700x260x150</t>
  </si>
  <si>
    <t>62</t>
  </si>
  <si>
    <t>5956131005</t>
  </si>
  <si>
    <t>Vystrojení pražce dřevěného protištěpná destička pro pražec (105x210)</t>
  </si>
  <si>
    <t>64</t>
  </si>
  <si>
    <t>31</t>
  </si>
  <si>
    <t>5958128010</t>
  </si>
  <si>
    <t>Komplety ŽS 4 (šroub RS 1, matice M 24, podložka Fe6, svěrka ŽS4)</t>
  </si>
  <si>
    <t>66</t>
  </si>
  <si>
    <t>5958158005</t>
  </si>
  <si>
    <t>Podložka pryžová pod patu kolejnice S49  183/126/6</t>
  </si>
  <si>
    <t>68</t>
  </si>
  <si>
    <t>33</t>
  </si>
  <si>
    <t>5958158060</t>
  </si>
  <si>
    <t>Podložka polyetylenová pod podkladnici 330/170/2 (tv. T5)</t>
  </si>
  <si>
    <t>70</t>
  </si>
  <si>
    <t>5906045010</t>
  </si>
  <si>
    <t>Příplatek za překážku po jedné straně koleje</t>
  </si>
  <si>
    <t>m</t>
  </si>
  <si>
    <t>72</t>
  </si>
  <si>
    <t>35</t>
  </si>
  <si>
    <t>5906052010</t>
  </si>
  <si>
    <t>Příplatek za výměnu pražce současně s podkladnicemi</t>
  </si>
  <si>
    <t>74</t>
  </si>
  <si>
    <t>5906055030</t>
  </si>
  <si>
    <t>Příplatek za současnou výměnu pražce s podkladnicovým upevněním a kompletů, pryžových a polyetylenových podložek</t>
  </si>
  <si>
    <t>76</t>
  </si>
  <si>
    <t>37</t>
  </si>
  <si>
    <t>5906055090</t>
  </si>
  <si>
    <t>Příplatek za současnou výměnu pražce s podkladnicovým upevněním a svěrek a svěrkových šroubů</t>
  </si>
  <si>
    <t>78</t>
  </si>
  <si>
    <t>5906130380</t>
  </si>
  <si>
    <t>Montáž kolejového roštu v ose koleje pražce betonové vystrojené tv. S49 rozdělení "c"</t>
  </si>
  <si>
    <t>km</t>
  </si>
  <si>
    <t>80</t>
  </si>
  <si>
    <t>VV</t>
  </si>
  <si>
    <t>0,205430</t>
  </si>
  <si>
    <t>39</t>
  </si>
  <si>
    <t>5957110030</t>
  </si>
  <si>
    <t>Kolejnice tv. 49 E 1, třídy R260</t>
  </si>
  <si>
    <t>82</t>
  </si>
  <si>
    <t>5956140030</t>
  </si>
  <si>
    <t>Pražec betonový příčný vystrojený včetně kompletů tv. B 91S/2 (S)</t>
  </si>
  <si>
    <t>84</t>
  </si>
  <si>
    <t>98</t>
  </si>
  <si>
    <t>5956140030R</t>
  </si>
  <si>
    <t>-1635629233</t>
  </si>
  <si>
    <t>Pražec betonový příčný vystrojený včetně kompletů tv. B 91S/2 (S) s úpravou rozšířeného rozchodu</t>
  </si>
  <si>
    <t>41</t>
  </si>
  <si>
    <t>5958155000</t>
  </si>
  <si>
    <t>Úhlové vodicí vložky Wfp 14K 600 základní 12</t>
  </si>
  <si>
    <t>86</t>
  </si>
  <si>
    <t>5906130400</t>
  </si>
  <si>
    <t>Montáž kolejového roštu v ose koleje pražce betonové vystrojené tv. S49 rozdělení "u"</t>
  </si>
  <si>
    <t>88</t>
  </si>
  <si>
    <t>43</t>
  </si>
  <si>
    <t>90</t>
  </si>
  <si>
    <t>5906140070</t>
  </si>
  <si>
    <t>Demontáž kolejového roštu koleje v ose koleje pražce dřevěné tv. S49 rozdělení "c"</t>
  </si>
  <si>
    <t>92</t>
  </si>
  <si>
    <t>0,179860</t>
  </si>
  <si>
    <t>45</t>
  </si>
  <si>
    <t>5906140110</t>
  </si>
  <si>
    <t>Demontáž kolejového roštu koleje v ose koleje pražce dřevěné tv. A rozdělení "c"</t>
  </si>
  <si>
    <t>94</t>
  </si>
  <si>
    <t>0,096454</t>
  </si>
  <si>
    <t>5906140190</t>
  </si>
  <si>
    <t>Demontáž kolejového roštu koleje v ose koleje pražce betonové tv. S49 rozdělení "c"</t>
  </si>
  <si>
    <t>96</t>
  </si>
  <si>
    <t>0,038658</t>
  </si>
  <si>
    <t>47</t>
  </si>
  <si>
    <t>5907050020</t>
  </si>
  <si>
    <t>Dělení kolejnic řezáním nebo rozbroušením tv. S49</t>
  </si>
  <si>
    <t>5907050030</t>
  </si>
  <si>
    <t>Dělení kolejnic řezáním nebo rozbroušením tv. A</t>
  </si>
  <si>
    <t>100</t>
  </si>
  <si>
    <t>49</t>
  </si>
  <si>
    <t>5908025130</t>
  </si>
  <si>
    <t>Zřízení izolovaného styku (IS) s rozřezem kolejnice tv. S49</t>
  </si>
  <si>
    <t>styk</t>
  </si>
  <si>
    <t>102</t>
  </si>
  <si>
    <t>5957134030</t>
  </si>
  <si>
    <t>Lepený izolovaný styk tv. S49 s tepelně zpracovanou hlavou délky 4,00 m</t>
  </si>
  <si>
    <t>104</t>
  </si>
  <si>
    <t>51</t>
  </si>
  <si>
    <t>5957134088R</t>
  </si>
  <si>
    <t>Lepený izolovaný styk tv. S49 s tepelně zpracovanou hlavou délky 6,50 m</t>
  </si>
  <si>
    <t>432008659</t>
  </si>
  <si>
    <t>Lepený izolovaný styk tv. S49 s tepelně zpracovanou hlavou délky 11,15 m</t>
  </si>
  <si>
    <t>5909030010</t>
  </si>
  <si>
    <t>Následná úprava GPK koleje směrové a výškové uspořádání pražce dřevěné nebo ocelové</t>
  </si>
  <si>
    <t>106</t>
  </si>
  <si>
    <t>0,20608</t>
  </si>
  <si>
    <t>53</t>
  </si>
  <si>
    <t>5909030020</t>
  </si>
  <si>
    <t>Následná úprava GPK koleje směrové a výškové uspořádání pražce betonové</t>
  </si>
  <si>
    <t>108</t>
  </si>
  <si>
    <t>0,332153</t>
  </si>
  <si>
    <t>5909032010</t>
  </si>
  <si>
    <t>Přesná úprava GPK koleje směrové a výškové uspořádání pražce dřevěné nebo ocelové</t>
  </si>
  <si>
    <t>110</t>
  </si>
  <si>
    <t>55</t>
  </si>
  <si>
    <t>5909032020</t>
  </si>
  <si>
    <t>Přesná úprava GPK koleje směrové a výškové uspořádání pražce betonové</t>
  </si>
  <si>
    <t>112</t>
  </si>
  <si>
    <t>5909040010</t>
  </si>
  <si>
    <t>Následná úprava GPK výhybky směrové a výškové uspořádání pražce dřevěné nebo ocelové</t>
  </si>
  <si>
    <t>114</t>
  </si>
  <si>
    <t>57</t>
  </si>
  <si>
    <t>5909040020</t>
  </si>
  <si>
    <t>Následná úprava GPK výhybky směrové a výškové uspořádání pražce betonové</t>
  </si>
  <si>
    <t>116</t>
  </si>
  <si>
    <t>5909042010</t>
  </si>
  <si>
    <t>Přesná úprava GPK výhybky směrové a výškové uspořádání pražce dřevěné nebo ocelové</t>
  </si>
  <si>
    <t>118</t>
  </si>
  <si>
    <t>59</t>
  </si>
  <si>
    <t>5909042020</t>
  </si>
  <si>
    <t>Přesná úprava GPK výhybky směrové a výškové uspořádání pražce betonové</t>
  </si>
  <si>
    <t>120</t>
  </si>
  <si>
    <t>5910015020</t>
  </si>
  <si>
    <t>Odtavovací stykové svařování mobilní svářečkou kolejnic nových délky do 150 m tv. S49</t>
  </si>
  <si>
    <t>svar</t>
  </si>
  <si>
    <t>122</t>
  </si>
  <si>
    <t>99</t>
  </si>
  <si>
    <t>5910020130</t>
  </si>
  <si>
    <t>Svařování kolejnic termitem plný předehřev standardní spára svar jednotlivý tv. S49</t>
  </si>
  <si>
    <t>CS ÚRS 2020 01</t>
  </si>
  <si>
    <t>-2087163719</t>
  </si>
  <si>
    <t>Svařování kolejnic termitem plný předehřev standardní spára svar jednotlivý tv. 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</si>
  <si>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PSC</t>
  </si>
  <si>
    <t>Poznámka k souboru cen: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</si>
  <si>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61</t>
  </si>
  <si>
    <t>5910020340</t>
  </si>
  <si>
    <t>Svařování kolejnic termitem plný předehřev standardní spára svar přechodový tv. S49/A</t>
  </si>
  <si>
    <t>124</t>
  </si>
  <si>
    <t>5910025130</t>
  </si>
  <si>
    <t>Svařování kolejnic elektrickým obloukem svar jednotlivý tv. S49</t>
  </si>
  <si>
    <t>1103005539</t>
  </si>
  <si>
    <t>Svařování kolejnic elektrickým obloukem svar jednotlivý tv. S49. Poznámka: 1. V cenách jsou započteny náklady na vybrání kameniva z mezipražcového prostoru, demontáž upevňovadel, směrové a výškové vyrovnání kolejnic, provedení svaru, montáž upevňovadel, vizuální kontrola, měření geometrie svaru schválenými měřidly. 2. V cenách nejsou obsaženy náklady na kontrolu svaru ultrazvukem, podbití pražců a demontáž styku.</t>
  </si>
  <si>
    <t>Poznámka k souboru cen:
1. V cenách jsou započteny náklady na vybrání kameniva z mezipražcového prostoru, demontáž upevňovadel, směrové a výškové vyrovnání kolejnic, provedení svaru, montáž upevňovadel, vizuální kontrola, měření geometrie svaru schválenými měřidly.
2. V cenách nejsou obsaženy náklady na kontrolu svaru ultrazvukem, podbití pražců a demontáž styku.</t>
  </si>
  <si>
    <t>5910035030</t>
  </si>
  <si>
    <t>Dosažení dovolené upínací teploty v BK prodloužením kolejnicového pásu v koleji tv. S49</t>
  </si>
  <si>
    <t>126</t>
  </si>
  <si>
    <t>63</t>
  </si>
  <si>
    <t>5910120010</t>
  </si>
  <si>
    <t>Ohýbání kolejnic hmotnosti do 50 kg/m</t>
  </si>
  <si>
    <t>130</t>
  </si>
  <si>
    <t>5911005210</t>
  </si>
  <si>
    <t>Sborník UOŽI 01 2020</t>
  </si>
  <si>
    <t>1772216463</t>
  </si>
  <si>
    <t>Válečková stolička jazyka nadzvedávací montáž s upevněním na patu kolejnice. Poznámka: 1. V cenách jsou započteny náklady na provedení, nastavení funkčnosti stabilizátoru a ošetření součástí mazivem. 2. V cenách nejsou obsaženy náklady na dodávku materiálu.</t>
  </si>
  <si>
    <t>Poznámka k souboru cen:
1. V cenách jsou započteny náklady na provedení, nastavení funkčnosti stabilizátoru a ošetření součástí mazivem.
2. V cenách nejsou obsaženy náklady na dodávku materiálu.</t>
  </si>
  <si>
    <t>65</t>
  </si>
  <si>
    <t>5961178010</t>
  </si>
  <si>
    <t>Zařízení pro snížení přestavného odporu výhybky Válečkové stoličky 1 - základní</t>
  </si>
  <si>
    <t>1432836684</t>
  </si>
  <si>
    <t>5961178015</t>
  </si>
  <si>
    <t>Zařízení pro snížení přestavného odporu výhybky Válečkové stoličky 2- základní</t>
  </si>
  <si>
    <t>1771154147</t>
  </si>
  <si>
    <t>67</t>
  </si>
  <si>
    <t>5911309020</t>
  </si>
  <si>
    <t>Demontáž hákového závěru výhybky jednoduché jednozávěrové soustavy S49</t>
  </si>
  <si>
    <t>132</t>
  </si>
  <si>
    <t>5911529030</t>
  </si>
  <si>
    <t>Montáž čelisťového závěru výhybky jednoduché bez žlabového pražce soustavy S49</t>
  </si>
  <si>
    <t>134</t>
  </si>
  <si>
    <t>69</t>
  </si>
  <si>
    <t>5911529120</t>
  </si>
  <si>
    <t>Montáž čelisťového závěru výhybky jednoduché v žlabovém pražci soustavy S49</t>
  </si>
  <si>
    <t>136</t>
  </si>
  <si>
    <t>5911629120</t>
  </si>
  <si>
    <t>Montáž jednoduché výhybky na úložišti betonové pražce soustavy S49</t>
  </si>
  <si>
    <t>1140228818</t>
  </si>
  <si>
    <t>Montáž jednoduché výhybky na úložišti betonové pražce soustavy S49. Poznámka: 1. V cenách jsou započteny náklady na zřízení montážní plochy, manipulaci, nanesení součástí, montáž podle montážního plánu, přezkoušení doléhání jazyků a ošetření kluzných částí výhybky mazivem. Demontáž součástí před položením. 2. V cenách nejsou obsaženy náklady na dodávku materiálu.</t>
  </si>
  <si>
    <t>Poznámka k souboru cen:
1. V cenách jsou započteny náklady na zřízení montážní plochy, manipulaci, nanesení součástí, montáž podle montážního plánu, přezkoušení doléhání jazyků a ošetření kluzných částí výhybky mazivem. Demontáž součástí před položením.
2. V cenách nejsou obsaženy náklady na dodávku materiálu.</t>
  </si>
  <si>
    <t>71</t>
  </si>
  <si>
    <t>5961116010</t>
  </si>
  <si>
    <t>Výhybka jednoduchá smontovaná pražce betonové, soustavy J49 1:9-190 pravá</t>
  </si>
  <si>
    <t>140</t>
  </si>
  <si>
    <t>5961116011R</t>
  </si>
  <si>
    <t>798285152</t>
  </si>
  <si>
    <t>Výhybka jednoduchá smontovaná pražce betonové, soustavy J49 1:9-190 pravá oboustranná</t>
  </si>
  <si>
    <t>73</t>
  </si>
  <si>
    <t>5911633120</t>
  </si>
  <si>
    <t>Montáž křižovatkové výhybky na úložišti betonové pražce soustavy S49</t>
  </si>
  <si>
    <t>142</t>
  </si>
  <si>
    <t>5961122000</t>
  </si>
  <si>
    <t>Výhybka křižovatková smontovaná pražce betonové C49 1:9-190</t>
  </si>
  <si>
    <t>144</t>
  </si>
  <si>
    <t>75</t>
  </si>
  <si>
    <t>5911655050</t>
  </si>
  <si>
    <t>Demontáž jednoduché výhybky na úložišti dřevěné pražce soustavy T</t>
  </si>
  <si>
    <t>-459961146</t>
  </si>
  <si>
    <t>Demontáž jednoduché výhybky na úložišti dřevěné pražce soustavy T. Poznámka: 1. V cenách jsou započteny náklady na demontáž do součástí, manipulaci, naložení na dopravní prostředek a uložení vyzískaného materiálu na úložišti.</t>
  </si>
  <si>
    <t>Poznámka k souboru cen:
1. V cenách jsou započteny náklady na demontáž do součástí, manipulaci, naložení na dopravní prostředek a uložení vyzískaného materiálu na úložišti.</t>
  </si>
  <si>
    <t>P</t>
  </si>
  <si>
    <t>Poznámka k položce:
Rozvinutá délka výhybky=m</t>
  </si>
  <si>
    <t>5911661050</t>
  </si>
  <si>
    <t>Demontáž křižovatkové výhybky na úložišti dřevěné pražce soustavy T</t>
  </si>
  <si>
    <t>573279331</t>
  </si>
  <si>
    <t>Demontáž křižovatkové výhybky na úložišti dřevěné pražce soustavy T. Poznámka: 1. V cenách jsou započteny náklady na demontáž do součástí včetně závěrů, manipulaci, naložení na dopravní prostředek a uložení vyzískaného materiálu na úložišti.</t>
  </si>
  <si>
    <t>Poznámka k souboru cen:
1. V cenách jsou započteny náklady na demontáž do součástí včetně závěrů, manipulaci, naložení na dopravní prostředek a uložení vyzískaného materiálu na úložišti.</t>
  </si>
  <si>
    <t>77</t>
  </si>
  <si>
    <t>5911671050</t>
  </si>
  <si>
    <t>Příplatek za demontáž v ose koleje výhybky jednoduché pražce dřevěné soustavy T</t>
  </si>
  <si>
    <t>1036396701</t>
  </si>
  <si>
    <t>Příplatek za demontáž v ose koleje výhybky jednoduché pražce dřevěné soustavy T. Poznámka: 1. V cenách jsou započteny náklady za obtížnost demontáže v ose koleje.</t>
  </si>
  <si>
    <t>Poznámka k souboru cen:
1. V cenách jsou započteny náklady za obtížnost demontáže v ose koleje.</t>
  </si>
  <si>
    <t>5911671150</t>
  </si>
  <si>
    <t>Příplatek za demontáž v ose koleje výhybky křižovatkové pražce dřevěné soustavy T</t>
  </si>
  <si>
    <t>1010035203</t>
  </si>
  <si>
    <t>Příplatek za demontáž v ose koleje výhybky křižovatkové pražce dřevěné soustavy T. Poznámka: 1. V cenách jsou započteny náklady za obtížnost demontáže v ose koleje.</t>
  </si>
  <si>
    <t>79</t>
  </si>
  <si>
    <t>5912015040</t>
  </si>
  <si>
    <t>Výměna návěstidla včetně sloupku a patky rychlostníku</t>
  </si>
  <si>
    <t>2007711768</t>
  </si>
  <si>
    <t>Výměna návěstidla včetně sloupku a patky rychlostníku. Poznámka: 1. V cenách jsou započteny náklady na demontáž, výměnu a montáž patky, sloupku a návěstidla, zához a rozprostření zeminy na terén. 2. V cenách nejsou obsaženy náklady na dodávku materiálu.</t>
  </si>
  <si>
    <t>Poznámka k souboru cen:
1. V cenách jsou započteny náklady na demontáž, výměnu a montáž patky, sloupku a návěstidla, zához a rozprostření zeminy na terén.
2. V cenách nejsou obsaženy náklady na dodávku materiálu.</t>
  </si>
  <si>
    <t>Poznámka k položce:
Návěstidlo+sloupek+patka=kus</t>
  </si>
  <si>
    <t>5912023010</t>
  </si>
  <si>
    <t>Demontáž návěstidla uloženého ve stezce námezníku</t>
  </si>
  <si>
    <t>154</t>
  </si>
  <si>
    <t>81</t>
  </si>
  <si>
    <t>5912037010</t>
  </si>
  <si>
    <t>Montáž návěstidla uloženého ve stezce námezníku</t>
  </si>
  <si>
    <t>156</t>
  </si>
  <si>
    <t>5962104005</t>
  </si>
  <si>
    <t>Návěstidla a traťové značky Hranice námezník betonový vč. Nátěru</t>
  </si>
  <si>
    <t>158</t>
  </si>
  <si>
    <t>83</t>
  </si>
  <si>
    <t>5999010020</t>
  </si>
  <si>
    <t>Vyjmutí a snesení konstrukcí nebo dílů hmotnosti přes 10 do 20 t</t>
  </si>
  <si>
    <t>164</t>
  </si>
  <si>
    <t>5999015020</t>
  </si>
  <si>
    <t>Vložení konstrukcí nebo dílů hmotnosti přes 10 do 20 t</t>
  </si>
  <si>
    <t>-885242117</t>
  </si>
  <si>
    <t>Vložení konstrukcí nebo dílů hmotnosti přes 10 do 20 t. Poznámka: 1. V cenách jsou započteny náklady na vložení konstrukce podle technologického postupu, přeprava v místě technologické manipulace. Položka obsahuje náklady na práce v blízkosti trakčního vedení.</t>
  </si>
  <si>
    <t>Poznámka k souboru cen:
1. V cenách jsou započteny náklady na vložení konstrukce podle technologického postupu, přeprava v místě technologické manipulace. Položka obsahuje náklady na práce v blízkosti trakčního vedení.</t>
  </si>
  <si>
    <t>Přesun hmot a manipulace se sutí</t>
  </si>
  <si>
    <t>85</t>
  </si>
  <si>
    <t>9902100300</t>
  </si>
  <si>
    <t>Doprava obousměrná (např. dodávek z vlastních zásob zhotovitele nebo objednatele nebo výzisku) mechanizací o nosnosti přes 3,5 t sypanin (kameniva, písku, suti, dlažebních kostek, atd.)   do 30 km</t>
  </si>
  <si>
    <t>168</t>
  </si>
  <si>
    <t>Doprava obousměrná (např. dodávek z vlastních zásob zhotovitele nebo objednatele nebo výzisku) mechanizací o nosnosti přes 3,5 t sypanin (kameniva, písku, suti, dlažebních kostek, atd.) do 30 km</t>
  </si>
  <si>
    <t>9902200300</t>
  </si>
  <si>
    <t>Doprava obousměrná (např. dodávek z vlastních zásob zhotovitele nebo objednatele nebo výzisku) mechanizací o nosnosti přes 3,5 t objemnějšího kusového materiálu (prefabrikátů, stožárů, výhybek, rozvaděčů, vybouraných hmot atd.) do 30 km</t>
  </si>
  <si>
    <t>1195454332</t>
  </si>
  <si>
    <t>Doprava obousměrná (např. dodávek z vlastních zásob zhotovitele nebo objednatele nebo výzisku) mechanizací o nosnosti přes 3,5 t objemnějšího kusového materiálu (prefabrikátů, stožárů, výhybek, rozvaděčů, vybouraných hmot atd.) do 30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prostředku.3.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</si>
  <si>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Poznámka k souboru cen: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
3.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</si>
  <si>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Poznámka k položce:
Měrnou jednotkou je t přepravovaného materiálu.</t>
  </si>
  <si>
    <t>87</t>
  </si>
  <si>
    <t>9902200600</t>
  </si>
  <si>
    <t>Doprava obousměrná (např. dodávek z vlastních zásob zhotovitele nebo objednatele nebo výzisku) mechanizací o nosnosti přes 3,5 t objemnějšího kusového materiálu (prefabrikátů, stožárů, výhybek, rozvaděčů, vybouraných hmot atd.) do 80 km</t>
  </si>
  <si>
    <t>172</t>
  </si>
  <si>
    <t>9902200800</t>
  </si>
  <si>
    <t>Doprava obousměrná (např. dodávek z vlastních zásob zhotovitele nebo objednatele nebo výzisku) mechanizací o nosnosti přes 3,5 t objemnějšího kusového materiálu (prefabrikátů, stožárů, výhybek, rozvaděčů, vybouraných hmot atd.) do 150 km</t>
  </si>
  <si>
    <t>174</t>
  </si>
  <si>
    <t>89</t>
  </si>
  <si>
    <t>9902200900</t>
  </si>
  <si>
    <t>Doprava obousměrná (např. dodávek z vlastních zásob zhotovitele nebo objednatele nebo výzisku) mechanizací o nosnosti přes 3,5 t objemnějšího kusového materiálu (prefabrikátů, stožárů, výhybek, rozvaděčů, vybouraných hmot atd.) do 200 km</t>
  </si>
  <si>
    <t>1160399089</t>
  </si>
  <si>
    <t>Doprava obousměrná (např. dodávek z vlastních zásob zhotovitele nebo objednatele nebo výzisku) mechanizací o nosnosti přes 3,5 t objemnějšího kusového materiálu (prefabrikátů, stožárů, výhybek, rozvaděčů, vybouraných hmot atd.) do 200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prostředku.3.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</si>
  <si>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9902900100</t>
  </si>
  <si>
    <t>Naložení  sypanin, drobného kusového materiálu, suti</t>
  </si>
  <si>
    <t>182</t>
  </si>
  <si>
    <t>Naložení sypanin, drobného kusového materiálu, suti</t>
  </si>
  <si>
    <t>91</t>
  </si>
  <si>
    <t>9902900200</t>
  </si>
  <si>
    <t>Naložení  objemnějšího kusového materiálu, vybouraných hmot</t>
  </si>
  <si>
    <t>184</t>
  </si>
  <si>
    <t>Naložení objemnějšího kusového materiálu, vybouraných hmot</t>
  </si>
  <si>
    <t>OST</t>
  </si>
  <si>
    <t>Ostatní</t>
  </si>
  <si>
    <t>9903200100</t>
  </si>
  <si>
    <t>Přeprava mechanizace na místo prováděných prací o hmotnosti přes 12 t přes 50 do 100 km</t>
  </si>
  <si>
    <t>512</t>
  </si>
  <si>
    <t>701974060</t>
  </si>
  <si>
    <t>Přeprava mechanizace na místo prováděných prací o hmotnosti přes 12 t přes 50 do 100 km . Poznámka: 1. Ceny jsou určeny pro dopravu mechanizmů na místo prováděných prací po silnici i po kolejích.2. V ceně jsou započteny i náklady na zpáteční cestu dopravního prostředku. Měrnou jednotkou je kus přepravovaného stroje.</t>
  </si>
  <si>
    <t>Poznámka k souboru cen:
1. Ceny jsou určeny pro dopravu mechanizmů na místo prováděných prací po silnici i po kolejích.
2. V ceně jsou započteny i náklady na zpáteční cestu dopravního prostředku. Měrnou jednotkou je kus přepravovaného stroje.</t>
  </si>
  <si>
    <t>1       "jeřáb"</t>
  </si>
  <si>
    <t>2       "dvoucestný bagr"</t>
  </si>
  <si>
    <t>2       "ASP"</t>
  </si>
  <si>
    <t>2       "PUŠL"</t>
  </si>
  <si>
    <t>Součet</t>
  </si>
  <si>
    <t>93</t>
  </si>
  <si>
    <t>9909000100</t>
  </si>
  <si>
    <t>Poplatek za uložení suti nebo hmot na oficiální skládku</t>
  </si>
  <si>
    <t>-1734263544</t>
  </si>
  <si>
    <t>Poplatek za uložení suti nebo hmot na oficiální skládku .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</si>
  <si>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Poznámka k souboru cen:
1. V cenách jsou započteny náklady na uložení stavebního odpadu na oficiální skládku.
2. Je třeba zohlednit regionální rozdíly v cenách poplatků za uložení suti a odpadů. Tyto se mohou výrazně lišit s ohledem nejen na region, ale také na množství a druh ukládaného odpadu.</t>
  </si>
  <si>
    <t>9909000200</t>
  </si>
  <si>
    <t>Poplatek za uložení nebezpečného odpadu na oficiální skládku</t>
  </si>
  <si>
    <t>262144</t>
  </si>
  <si>
    <t>-1315507945</t>
  </si>
  <si>
    <t>Poplatek za uložení nebezpečného odpadu na oficiální skládku .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</si>
  <si>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95</t>
  </si>
  <si>
    <t>9909000300</t>
  </si>
  <si>
    <t>Poplatek za likvidaci dřevěných kolejnicových podpor</t>
  </si>
  <si>
    <t>186</t>
  </si>
  <si>
    <t>9909000400</t>
  </si>
  <si>
    <t>Poplatek za likvidaci plastových součástí</t>
  </si>
  <si>
    <t>188</t>
  </si>
  <si>
    <t>97</t>
  </si>
  <si>
    <t>9909000500</t>
  </si>
  <si>
    <t>Poplatek uložení odpadu betonových prefabrikátů</t>
  </si>
  <si>
    <t>190</t>
  </si>
  <si>
    <t>PS 01 - Úprava staničního zabezpečovacího zařízení v žst. Hodonín</t>
  </si>
  <si>
    <t>Ing. David Füll</t>
  </si>
  <si>
    <t xml:space="preserve">    1 - Zemní práce</t>
  </si>
  <si>
    <t>M - Práce a dodávky M</t>
  </si>
  <si>
    <t xml:space="preserve">    22-M - Montáže technologických zařízení pro dopravní stavby</t>
  </si>
  <si>
    <t xml:space="preserve">    46-M - Zemní práce při extr.mont.pracích</t>
  </si>
  <si>
    <t>Zemní práce</t>
  </si>
  <si>
    <t>131151103</t>
  </si>
  <si>
    <t>Hloubení jam nezapažených v hornině třídy těžitelnosti I, skupiny 1 a 2 objem do 100 m3 strojně</t>
  </si>
  <si>
    <t>-1043924264</t>
  </si>
  <si>
    <t>Hloubení nezapažených jam a zářezů strojně s urovnáním dna do předepsaného profilu a spádu v hornině třídy těžitelnosti I skupiny 1 a 2 přes 50 do 100 m3</t>
  </si>
  <si>
    <t xml:space="preserve">Poznámka k souboru cen:
1. Hloubení nezapažených jam hloubky přes 16 m se oceňuje individuálně.
2. V cenách jsou započteny i náklady na případné nutné přemístění výkopku ve výkopišti a na přehození výkopku na přilehlém terénu na vzdálenost do 3 m od okraje jámy nebo naložení na dopravní prostředek.
</t>
  </si>
  <si>
    <t>141721212</t>
  </si>
  <si>
    <t>Řízený zemní protlak délky do 50 m hloubky do 6 m s protlačením potrubí vnějšího průměru vrtu do 110 mm v hornině třídy těžitelnosti I a II, skupiny 1 až 4</t>
  </si>
  <si>
    <t>-1796024209</t>
  </si>
  <si>
    <t>Řízený zemní protlak délky protlaku do 50 m v hornině třídy těžitelnosti I a II, skupiny 1 až 4 včetně protlačení trub v hloubce do 6 m vnějšího průměru vrtu přes 90 do 110 mm</t>
  </si>
  <si>
    <t xml:space="preserve">Poznámka k souboru cen:
1. V cenách jsou započteny i náklady na:
a) vodorovné přemístění výkopku z protlačovaného potrubí a svislé přemístění výkopku z montážní jámy na přilehlé území a případné přehození na povrchu,
b) úpravu čela potrubí pro protlačení,
c) bentonitovou směs;
2. V cenách nejsou započteny náklady na:
a) zemní práce nutné pro provedení protlaku (např. startovací a cílové jámy),
b) čerpání vody nad průtok 0,5 l/s,
c) montáž vedení a jeho náležitosti, slouží-li protlačená trouba jako ochranné potrubí,
d) dodávku potrubí, určeného k protlačení; toto potrubí se oceňuje ve specifikaci, ztratné lze stanovit ve výši 3 %,
e) překládání a zajišťování inženýrských sítí, procházejících montážními a startovacími jámami,
f) vytyčení směru protlaku a stávajících inženýrských sítí,
g) případnou další úpravu trub (svařování, řezání apod.) předcházející vlastnímu protlaku potrubí.
</t>
  </si>
  <si>
    <t>Práce a dodávky M</t>
  </si>
  <si>
    <t>22-M</t>
  </si>
  <si>
    <t>Montáže technologických zařízení pro dopravní stavby</t>
  </si>
  <si>
    <t>46-M</t>
  </si>
  <si>
    <t>Zemní práce při extr.mont.pracích</t>
  </si>
  <si>
    <t>460010021</t>
  </si>
  <si>
    <t>Vytyčení trasy vedení podzemního v obvodu železniční stanice</t>
  </si>
  <si>
    <t>411776121</t>
  </si>
  <si>
    <t>Vytyčení trasy vedení kabelového (podzemního) v obvodu železniční stanice</t>
  </si>
  <si>
    <t xml:space="preserve">Poznámka k souboru cen:
1. V cenách jsou zahrnuty i náklady na:
a) pochůzky projektovanou tratí,
b) vyznačení budoucí trasy,
c) rozmístění, očíslování a označení opěrných bodů,
d) označení překážek a míst pro kabelové prostupy a podchodové štoly.
</t>
  </si>
  <si>
    <t>460070112</t>
  </si>
  <si>
    <t>Hloubení nezapažených jam pro uložení přestavníku se zhotovením ohrádky ručně v hornině tř 2</t>
  </si>
  <si>
    <t>-239747915</t>
  </si>
  <si>
    <t>Hloubení nezapažených jam ručně pro ostatní konstrukce s přemístěním výkopku do vzdálenosti 3 m od okraje jámy nebo naložením na dopravní prostředek, včetně zásypu, zhutnění a urovnání povrchu pro uložení přestavníku se zhotovením ohrádky, v hornině třídy 2</t>
  </si>
  <si>
    <t xml:space="preserve">Poznámka k souboru cen:
1. Ceny hloubení jam ručně v hornině třídy 6 a 7 jsou stanoveny za použití pneumatického kladiva.
</t>
  </si>
  <si>
    <t>460070122</t>
  </si>
  <si>
    <t>Hloubení nezapažených jam pro uložení kolejového stykového transformátoru ručně v hornině tř 2</t>
  </si>
  <si>
    <t>-1862401671</t>
  </si>
  <si>
    <t>Hloubení nezapažených jam ručně pro ostatní konstrukce s přemístěním výkopku do vzdálenosti 3 m od okraje jámy nebo naložením na dopravní prostředek, včetně zásypu, zhutnění a urovnání povrchu pro uložení kolejového stykového transformátoru, v hornině třídy 2</t>
  </si>
  <si>
    <t>460070302</t>
  </si>
  <si>
    <t>Hloubení nezapažených jam pro základy světelných návěstidel stožárových s 1 až 3 světly v hor. tř 2</t>
  </si>
  <si>
    <t>1017210043</t>
  </si>
  <si>
    <t>Hloubení nezapažených jam ručně pro ostatní konstrukce s přemístěním výkopku do vzdálenosti 3 m od okraje jámy nebo naložením na dopravní prostředek, včetně zásypu, zhutnění a urovnání povrchu pro základy světelných návěstidel stožárových s 1 až 3 světly , v hornině třídy 2</t>
  </si>
  <si>
    <t>460070312</t>
  </si>
  <si>
    <t>Hloubení nezapažených jam pro základy světelných návěstidel stožárových přes 4 světla v hor. tř 2</t>
  </si>
  <si>
    <t>-553692066</t>
  </si>
  <si>
    <t>Hloubení nezapažených jam ručně pro ostatní konstrukce s přemístěním výkopku do vzdálenosti 3 m od okraje jámy nebo naložením na dopravní prostředek, včetně zásypu, zhutnění a urovnání povrchu pro základy světelných návěstidel stožárových se 4 a více světly, v hornině třídy 2</t>
  </si>
  <si>
    <t>460080112</t>
  </si>
  <si>
    <t>Bourání základu betonového se záhozem jámy sypaninou</t>
  </si>
  <si>
    <t>-898912683</t>
  </si>
  <si>
    <t>Základové konstrukce bourání základu včetně záhozu jámy sypaninou, zhutnění a urovnání betonového</t>
  </si>
  <si>
    <t>460120012</t>
  </si>
  <si>
    <t>Zásyp jam ručně v hornině třídy 2</t>
  </si>
  <si>
    <t>-1857360325</t>
  </si>
  <si>
    <t>Ostatní zemní práce při stavbě nadzemních vedení zásyp jam ručně včetně upěchování a uložení výkopku ve vrstvách, a úpravy povrchu, v hornině třídy 2</t>
  </si>
  <si>
    <t>460150132</t>
  </si>
  <si>
    <t>Hloubení kabelových zapažených i nezapažených rýh ručně š 35 cm, hl 50 cm, v hornině tř 1 a 2</t>
  </si>
  <si>
    <t>140020860</t>
  </si>
  <si>
    <t>Hloubení zapažených i nezapažených kabelových rýh ručně včetně urovnání dna s přemístěním výkopku do vzdálenosti 3 m od okraje jámy nebo naložením na dopravní prostředek šířky 35 cm, hloubky 50 cm, v hornině třídy 1 a 2</t>
  </si>
  <si>
    <t xml:space="preserve">Poznámka k souboru cen:
1. Ceny hloubení rýh v hornině třídy 6 a 7 se oceňují cenami souboru cen 460 20- . Hloubení nezapažených kabelových rýh strojně.
</t>
  </si>
  <si>
    <t>460150192</t>
  </si>
  <si>
    <t>Hloubení kabelových zapažených i nezapažených rýh ručně š 35 cm, hl 120 cm, v hornině tř 1 a 2</t>
  </si>
  <si>
    <t>1883355358</t>
  </si>
  <si>
    <t>Hloubení zapažených i nezapažených kabelových rýh ručně včetně urovnání dna s přemístěním výkopku do vzdálenosti 3 m od okraje jámy nebo naložením na dopravní prostředek šířky 35 cm, hloubky 120 cm, v hornině třídy 1 a 2</t>
  </si>
  <si>
    <t>460150272</t>
  </si>
  <si>
    <t>Hloubení kabelových zapažených i nezapažených rýh ručně š 50 cm, hl 90 cm, v hornině tř 1 a 2</t>
  </si>
  <si>
    <t>-768230709</t>
  </si>
  <si>
    <t>Hloubení zapažených i nezapažených kabelových rýh ručně včetně urovnání dna s přemístěním výkopku do vzdálenosti 3 m od okraje jámy nebo naložením na dopravní prostředek šířky 50 cm, hloubky 90 cm, v hornině třídy 1 a 2</t>
  </si>
  <si>
    <t>460150282</t>
  </si>
  <si>
    <t>Hloubení kabelových zapažených i nezapažených rýh ručně š 50 cm, hl 100 cm, v hornině tř 1 a 2</t>
  </si>
  <si>
    <t>441907748</t>
  </si>
  <si>
    <t>Hloubení zapažených i nezapažených kabelových rýh ručně včetně urovnání dna s přemístěním výkopku do vzdálenosti 3 m od okraje jámy nebo naložením na dopravní prostředek šířky 50 cm, hloubky 100 cm, v hornině třídy 1 a 2</t>
  </si>
  <si>
    <t>460150312</t>
  </si>
  <si>
    <t>Hloubení kabelových zapažených i nezapažených rýh ručně š 50 cm, hl 130 cm, v hornině tř 1 a 2</t>
  </si>
  <si>
    <t>-196775467</t>
  </si>
  <si>
    <t>Hloubení zapažených i nezapažených kabelových rýh ručně včetně urovnání dna s přemístěním výkopku do vzdálenosti 3 m od okraje jámy nebo naložením na dopravní prostředek šířky 50 cm, hloubky 130 cm, v hornině třídy 1 a 2</t>
  </si>
  <si>
    <t>460230412</t>
  </si>
  <si>
    <t>Odkop zeminy ručně s vodorovným přemístěním do 50 m na skládku v hornině tř 1 a 2</t>
  </si>
  <si>
    <t>1306690882</t>
  </si>
  <si>
    <t>Ostatní vykopávky ručně odkop zeminy včetně přemístění výkopku do 50 m na dočasnou či trvalou skládku nebo na hromadu v místě upotřebení v hornině třídy 1 a 2</t>
  </si>
  <si>
    <t xml:space="preserve">Poznámka k souboru cen:
1. V cenách -0201 až -0217 nejsou zahrnuty náklady na dodávku pupinační skříně. Tato dodávka se oceňuje ve specifikaci.
2. Měrná jednotka kus u cen -0001 až -0017 odpovídá potřebné délce rýhy pro vložení kabelové spojky.
</t>
  </si>
  <si>
    <t>460510096</t>
  </si>
  <si>
    <t>Kabelové prostupy z trub plastových do protlačovaných otvorů, průměru do 20 cm</t>
  </si>
  <si>
    <t>-785072915</t>
  </si>
  <si>
    <t>Kabelové prostupy, kanály a multikanály kabelové prostupy z trub plastových včetně osazení, utěsnění a spárování do protlačovaných otvorů, vnitřního průměru přes 15 do 20 cm</t>
  </si>
  <si>
    <t xml:space="preserve">Poznámka k souboru cen:
1. V cenách -0004 až -0156 nejsou obsaženy náklady na dodávku trub. Tato dodávka se oceňuje ve specifikaci.
2. V cenách -0258 až -0274 nejsou obsaženy náklady na dodávku žlabů. Tato dodávka se oceňuje ve specifikaci.
3. V cenách -0301 až -0353 nejsou obsaženy náklady na dodávku multikanálů. Tato dodávka se oceňuje ve specifikaci.
</t>
  </si>
  <si>
    <t>460560132</t>
  </si>
  <si>
    <t>Zásyp rýh ručně šířky 35 cm, hloubky 50 cm, z horniny třídy 2</t>
  </si>
  <si>
    <t>-307976490</t>
  </si>
  <si>
    <t>Zásyp kabelových rýh ručně s uložením výkopku ve vrstvách včetně zhutnění a urovnání povrchu šířky 35 cm hloubky 50 cm, v hornině třídy 2</t>
  </si>
  <si>
    <t>460560192</t>
  </si>
  <si>
    <t>Zásyp rýh ručně šířky 35 cm, hloubky 120 cm, z horniny třídy 2</t>
  </si>
  <si>
    <t>1940102680</t>
  </si>
  <si>
    <t>Zásyp kabelových rýh ručně s uložením výkopku ve vrstvách včetně zhutnění a urovnání povrchu šířky 35 cm hloubky 120 cm, v hornině třídy 2</t>
  </si>
  <si>
    <t>460560272</t>
  </si>
  <si>
    <t>Zásyp rýh ručně šířky 50 cm, hloubky 90 cm, z horniny třídy 2</t>
  </si>
  <si>
    <t>1591221804</t>
  </si>
  <si>
    <t>Zásyp kabelových rýh ručně s uložením výkopku ve vrstvách včetně zhutnění a urovnání povrchu šířky 50 cm hloubky 90 cm, v hornině třídy 2</t>
  </si>
  <si>
    <t>460560282</t>
  </si>
  <si>
    <t>Zásyp rýh ručně šířky 50 cm, hloubky 100 cm, z horniny třídy 2</t>
  </si>
  <si>
    <t>-47529110</t>
  </si>
  <si>
    <t>Zásyp kabelových rýh ručně s uložením výkopku ve vrstvách včetně zhutnění a urovnání povrchu šířky 50 cm hloubky 100 cm, v hornině třídy 2</t>
  </si>
  <si>
    <t>460560312</t>
  </si>
  <si>
    <t>Zásyp rýh ručně šířky 50 cm, hloubky 130 cm, z horniny třídy 2</t>
  </si>
  <si>
    <t>1854362159</t>
  </si>
  <si>
    <t>Zásyp kabelových rýh ručně s uložením výkopku ve vrstvách včetně zhutnění a urovnání povrchu šířky 50 cm hloubky 130 cm, v hornině třídy 2</t>
  </si>
  <si>
    <t>460620012</t>
  </si>
  <si>
    <t>Provizorní úprava terénu se zhutněním, v hornině tř 2</t>
  </si>
  <si>
    <t>-1231145867</t>
  </si>
  <si>
    <t>Úprava terénu provizorní úprava terénu včetně odkopání drobných nerovností a zásypu prohlubní se zhutněním, v hornině třídy 2</t>
  </si>
  <si>
    <t xml:space="preserve">Poznámka k souboru cen:
1. V cenách -0002 až -0003 nejsou zahrnuty dodávku drnů. Tato se oceňuje ve specifikaci.
2. V cenách -0022 až -0028 nejsou zahrnuty náklady na dodávku obrubníků. Tato dodávka se oceňuje ve specifikaci.
</t>
  </si>
  <si>
    <t>7590521514</t>
  </si>
  <si>
    <t>Venkovní vedení kabelová - metalické sítě Plněné, párované s ochr. vodičem TCEKPFLEY 3 P 1,0 D</t>
  </si>
  <si>
    <t>-1523094386</t>
  </si>
  <si>
    <t>7590521519</t>
  </si>
  <si>
    <t>Venkovní vedení kabelová - metalické sítě Plněné, párované s ochr. vodičem TCEKPFLEY 4 P 1,0 D</t>
  </si>
  <si>
    <t>-220954143</t>
  </si>
  <si>
    <t>7590521529</t>
  </si>
  <si>
    <t>Venkovní vedení kabelová - metalické sítě Plněné, párované s ochr. vodičem TCEKPFLEY 7 P 1,0 D</t>
  </si>
  <si>
    <t>-435232912</t>
  </si>
  <si>
    <t>7590521534</t>
  </si>
  <si>
    <t>Venkovní vedení kabelová - metalické sítě Plněné, párované s ochr. vodičem TCEKPFLEY 12 P 1,0 D</t>
  </si>
  <si>
    <t>1853256878</t>
  </si>
  <si>
    <t>7593501820</t>
  </si>
  <si>
    <t>Trasy kabelového vedení Lokátory a markery Ball Marker 1408-XR, fialový zabezpečováci</t>
  </si>
  <si>
    <t>128</t>
  </si>
  <si>
    <t>1596476081</t>
  </si>
  <si>
    <t>7593500090</t>
  </si>
  <si>
    <t>Trasy kabelového vedení Kabelové žlaby (100x100) spodní + vrchní díl plast</t>
  </si>
  <si>
    <t>907827132</t>
  </si>
  <si>
    <t>7590720020</t>
  </si>
  <si>
    <t>Součásti světelných návěstidel Záslepka pomocná  (CV012279001)</t>
  </si>
  <si>
    <t>103979590</t>
  </si>
  <si>
    <t>7499700190</t>
  </si>
  <si>
    <t>Konstrukční prvky trakčního vedení  Průrazka  500 V</t>
  </si>
  <si>
    <t>949331995</t>
  </si>
  <si>
    <t>7590715032</t>
  </si>
  <si>
    <t>Montáž světelného návěstidla jednostranného stožárového se 2 svítilnami</t>
  </si>
  <si>
    <t>-1533894068</t>
  </si>
  <si>
    <t>Montáž světelného návěstidla jednostranného stožárového se 2 svítilnami - sestavení kompletního návěstidla bez označení štítky, postavení návěstidla včetně transformátorové skříně na základ, montáž transformátoru do skříně nebo návěstní svítilny, propojení se svorkovnicemi a svítilnami včetně dodání vodičů, montáž obdélníkové tabulky, nasměrování návěstidla, nátěr. Bez ukončení a zapojení zemního kabelu</t>
  </si>
  <si>
    <t>7591010040</t>
  </si>
  <si>
    <t>Přestavníky Přestavník elektromotorický EP 631.2/L (CV200319002)</t>
  </si>
  <si>
    <t>-701930018</t>
  </si>
  <si>
    <t>7591010090</t>
  </si>
  <si>
    <t>Přestavníky Přestavník elektromotorický EP 653.1/P (CV200539001)</t>
  </si>
  <si>
    <t>-31585088</t>
  </si>
  <si>
    <t>7593500150</t>
  </si>
  <si>
    <t>Trasy kabelového vedení Kabelové žlaby (200x126) spodní + vrchní díl plast</t>
  </si>
  <si>
    <t>397515053</t>
  </si>
  <si>
    <t>7591010100</t>
  </si>
  <si>
    <t>Přestavníky Přestavník elektromotorický EP 653.2/L (CV200539002)</t>
  </si>
  <si>
    <t>-640584513</t>
  </si>
  <si>
    <t>7591010170</t>
  </si>
  <si>
    <t>Přestavníky Přestavník elektromotorický EP 681.1/P (CV200819001)</t>
  </si>
  <si>
    <t>1212814236</t>
  </si>
  <si>
    <t>7591090110</t>
  </si>
  <si>
    <t>Díly pro zemní montáž přestavníků Ohrádka přestavníku POP KPS (HM0321859992206)</t>
  </si>
  <si>
    <t>-2128350585</t>
  </si>
  <si>
    <t>7591090010</t>
  </si>
  <si>
    <t>Díly pro zemní montáž přestavníků Deska základ.pod přestav. 700x460  (HM0592139997046)</t>
  </si>
  <si>
    <t>-2125295173</t>
  </si>
  <si>
    <t>7592010106</t>
  </si>
  <si>
    <t>Kolové senzory a snímače počítačů náprav Snímač průjezdu kola RSR 180 (15 m kabel)</t>
  </si>
  <si>
    <t>-461427246</t>
  </si>
  <si>
    <t>7592010166</t>
  </si>
  <si>
    <t>Kolové senzory a snímače počítačů náprav Upevňovací souprava SK140</t>
  </si>
  <si>
    <t>-408055791</t>
  </si>
  <si>
    <t>7592010222</t>
  </si>
  <si>
    <t>Kolové senzory a snímače počítačů náprav Kabelový závěr UPMS-11 pro RSR180, 1x EPO 180</t>
  </si>
  <si>
    <t>216090755</t>
  </si>
  <si>
    <t>7592010142</t>
  </si>
  <si>
    <t>Kolové senzory a snímače počítačů náprav Neoprénová ochr. hadice 4,8 m</t>
  </si>
  <si>
    <t>1958715116</t>
  </si>
  <si>
    <t>7592010152</t>
  </si>
  <si>
    <t>Kolové senzory a snímače počítačů náprav Montážní sada neoprénové ochr.hadice</t>
  </si>
  <si>
    <t>1166132608</t>
  </si>
  <si>
    <t>7592010146</t>
  </si>
  <si>
    <t>Kolové senzory a snímače počítačů náprav Neoprénová ochr. hadice 9,8 m</t>
  </si>
  <si>
    <t>-1876290045</t>
  </si>
  <si>
    <t>7594300076</t>
  </si>
  <si>
    <t>Počítače náprav Vnitřní prvky PN ACS 2000 Čítačová jednotka ACB010 GS03</t>
  </si>
  <si>
    <t>-1098949691</t>
  </si>
  <si>
    <t>7594300102</t>
  </si>
  <si>
    <t>Počítače náprav Vnitřní prvky PN ACS 2000 Montážní skříňka BGT05 šíře 42TE</t>
  </si>
  <si>
    <t>42602551</t>
  </si>
  <si>
    <t>7594300108</t>
  </si>
  <si>
    <t>Počítače náprav Vnitřní prvky PN ACS 2000 Jednotka jištění SIC006 GS01</t>
  </si>
  <si>
    <t>654947802</t>
  </si>
  <si>
    <t>7594300122</t>
  </si>
  <si>
    <t>Počítače náprav Vnitřní prvky PN ACS 2000 Sběrnicová jednotka ABP001-6 37TE GS02</t>
  </si>
  <si>
    <t>1056211255</t>
  </si>
  <si>
    <t>7594300084</t>
  </si>
  <si>
    <t>Počítače náprav Vnitřní prvky PN ACS 2000 Vyhodnocovací jednotka IMC003 GS01</t>
  </si>
  <si>
    <t>1202351453</t>
  </si>
  <si>
    <t>7590715042</t>
  </si>
  <si>
    <t>Montáž světelného návěstidla jednostranného stožárového s 5 svítilnami</t>
  </si>
  <si>
    <t>-1554365929</t>
  </si>
  <si>
    <t>Montáž světelného návěstidla jednostranného stožárového s 5 svítilnami - sestavení kompletního návěstidla bez označení štítky, postavení návěstidla včetně transformátorové skříně na základ, montáž transformátoru do skříně nebo návěstní svítilny, propojení se svorkovnicemi a svítilnami včetně dodání vodičů, montáž obdélníkové tabulky, nasměrování návěstidla, nátěr. Bez ukončení a zapojení zemního kabelu</t>
  </si>
  <si>
    <t>7590717032</t>
  </si>
  <si>
    <t>Demontáž světelného návěstidla jednostranného stožárového se 2 svítilnami</t>
  </si>
  <si>
    <t>-471201745</t>
  </si>
  <si>
    <t>Demontáž světelného návěstidla jednostranného stožárového se 2 svítilnami - bez bourání (demontáže) základu</t>
  </si>
  <si>
    <t>7590717042</t>
  </si>
  <si>
    <t>Demontáž světelného návěstidla jednostranného stožárového s 5 svítilnami</t>
  </si>
  <si>
    <t>889061642</t>
  </si>
  <si>
    <t>Demontáž světelného návěstidla jednostranného stožárového s 5 svítilnami - bez bourání (demontáže) základu</t>
  </si>
  <si>
    <t>7499700550</t>
  </si>
  <si>
    <t>Kabely trakčního vedení, Různé TV  Chránička z roury PP 160 mm  bez výkopu</t>
  </si>
  <si>
    <t>-1842018326</t>
  </si>
  <si>
    <t>7592010102</t>
  </si>
  <si>
    <t>Kolové senzory a snímače počítačů náprav Snímač průjezdu kola RSR 180 (5 m kabel)</t>
  </si>
  <si>
    <t>1650174503</t>
  </si>
  <si>
    <t>7590727048</t>
  </si>
  <si>
    <t>Demontáž součástí ke světelnému návěstidlu ukazatele rychlosti</t>
  </si>
  <si>
    <t>-1376210279</t>
  </si>
  <si>
    <t>7590917032</t>
  </si>
  <si>
    <t>Demontáž výkolejky ústřední stavěné s návěstním tělesem a s přestavníkem elektromotorickým</t>
  </si>
  <si>
    <t>391526622</t>
  </si>
  <si>
    <t>7590917042</t>
  </si>
  <si>
    <t>Demontáž výkolejky ústřední stavěné bez návěstního tělesa s přestavníkem elektromotorickým</t>
  </si>
  <si>
    <t>710453454</t>
  </si>
  <si>
    <t>7591015014</t>
  </si>
  <si>
    <t>Montáž elektromotorického přestavníku na výkolejce s upevněním kloubovým na koleji</t>
  </si>
  <si>
    <t>1643711745</t>
  </si>
  <si>
    <t>Montáž elektromotorického přestavníku na výkolejce s upevněním kloubovým na koleji - připevnění přestavníku pomocí připevňovací soupravy a zatažení kabelu s kabelovou formou do kabelového závěru, mechanické přezkoušení chodu, opravný nátěr. Bez zemních prací</t>
  </si>
  <si>
    <t>7591015034</t>
  </si>
  <si>
    <t>Montáž elektromotorického přestavníku na výhybce s kontrolou jazyků s upevněním kloubovým na koleji</t>
  </si>
  <si>
    <t>575669559</t>
  </si>
  <si>
    <t>Montáž elektromotorického přestavníku na výhybce s kontrolou jazyků s upevněním kloubovým na koleji - připevnění přestavníku pomocí připevňovací soupravy a zatažení kabelu s kabelovou formou do kabelového závěru, mechanické přezkoušení chodu opravný nátěr. Bez zemních prací</t>
  </si>
  <si>
    <t>7591015036</t>
  </si>
  <si>
    <t>Montáž elektromotorického přestavníku na výhybce s kontrolou jazyků s upevněním ve žlabovém pražci</t>
  </si>
  <si>
    <t>-1380244092</t>
  </si>
  <si>
    <t>Montáž elektromotorického přestavníku na výhybce s kontrolou jazyků s upevněním ve žlabovém pražci - připevnění přestavníku do žlabového pražce a zatažení kabelu s kabelovou formou do kabelového závěru, mechanické přezkoušení chodu</t>
  </si>
  <si>
    <t>7591015060</t>
  </si>
  <si>
    <t>Připojení elektromotorického přestavníku na výhybku bez kontroly jazyků</t>
  </si>
  <si>
    <t>-1938513341</t>
  </si>
  <si>
    <t>Připojení elektromotorického přestavníku na výhybku bez kontroly jazyků - připojení a seřízení přestavníkové spojnice, montáž a seřízení kontrolního ústrojí</t>
  </si>
  <si>
    <t>7591015062</t>
  </si>
  <si>
    <t>Připojení elektromotorického přestavníku na výhybku s kontrolou jazyků</t>
  </si>
  <si>
    <t>-591055231</t>
  </si>
  <si>
    <t>Připojení elektromotorického přestavníku na výhybku s kontrolou jazyků - připojení a seřízení přestavníkové spojnice, montáž a seřízení kontrolního ústrojí</t>
  </si>
  <si>
    <t>7591015064</t>
  </si>
  <si>
    <t>Připojení elektromotorického přestavníku na výkolejku</t>
  </si>
  <si>
    <t>-2130105031</t>
  </si>
  <si>
    <t>Připojení elektromotorického přestavníku na výkolejku - připojení a seřízení přestavníkové spojnice, montáž a seřízení kontrolního ústrojí</t>
  </si>
  <si>
    <t>7591017010</t>
  </si>
  <si>
    <t>Demontáž elektromotorického přestavníku z výkolejky</t>
  </si>
  <si>
    <t>1827202741</t>
  </si>
  <si>
    <t>7591017030</t>
  </si>
  <si>
    <t>Demontáž elektromotorického přestavníku z výhybky s kontrolou jazyků</t>
  </si>
  <si>
    <t>1970282157</t>
  </si>
  <si>
    <t>7591017040</t>
  </si>
  <si>
    <t>Demontáž elektromotorického přestavníku z výhybky bez kontroly jazyků</t>
  </si>
  <si>
    <t>1245397044</t>
  </si>
  <si>
    <t>7591017060</t>
  </si>
  <si>
    <t>Odpojení elektromotorického přestavníku z výhybky</t>
  </si>
  <si>
    <t>-912743816</t>
  </si>
  <si>
    <t>7591095010</t>
  </si>
  <si>
    <t>Dodatečná montáž ohrazení pro elekromotorický přestavník s plastovou ohrádkou</t>
  </si>
  <si>
    <t>855943456</t>
  </si>
  <si>
    <t>7592005162</t>
  </si>
  <si>
    <t>Montáž balízy do kolejiště pomocí systému Vortok</t>
  </si>
  <si>
    <t>-687023937</t>
  </si>
  <si>
    <t>7592007162</t>
  </si>
  <si>
    <t>Demontáž balízy upevněné pomocí systému Vortok</t>
  </si>
  <si>
    <t>-630435523</t>
  </si>
  <si>
    <t>7592605010</t>
  </si>
  <si>
    <t>Instalace SW do PC</t>
  </si>
  <si>
    <t>hod</t>
  </si>
  <si>
    <t>1452099857</t>
  </si>
  <si>
    <t>7593315390</t>
  </si>
  <si>
    <t>Montáž panelu (kazety, vany desek plošných spojů) plast do RACKU 19"</t>
  </si>
  <si>
    <t>-696116141</t>
  </si>
  <si>
    <t>7593315425</t>
  </si>
  <si>
    <t>Zhotovení jednoho zapojení při volné vazbě</t>
  </si>
  <si>
    <t>1615694130</t>
  </si>
  <si>
    <t>Zhotovení jednoho zapojení při volné vazbě - naměření vodiče, zatažení a připojení</t>
  </si>
  <si>
    <t>7593317390</t>
  </si>
  <si>
    <t>Demontáž panelu (kazety, vany desek plošných spojů) plast z RACKU 19"</t>
  </si>
  <si>
    <t>1715272451</t>
  </si>
  <si>
    <t>7594105015</t>
  </si>
  <si>
    <t>Vrtání kolejnic všech souprav elektrickou vrtačkou</t>
  </si>
  <si>
    <t>-720538813</t>
  </si>
  <si>
    <t>7594105070</t>
  </si>
  <si>
    <t>Montáž lanového propojení tlumivek na betonové pražce 1,9 nebo 2,4 m</t>
  </si>
  <si>
    <t>929029963</t>
  </si>
  <si>
    <t>Montáž lanového propojení tlumivek na betonové pražce 1,9 nebo 2,4 m - propojení stykového transformátoru s kolejnicí nebo s dalším stykovým transformátorem lanovým propojením; usazení pražců nebo trámků mezi koleje nebo podél koleje; připevnění lana k pražcům nebo montážním trámkům</t>
  </si>
  <si>
    <t>7594105072</t>
  </si>
  <si>
    <t>Montáž lanového propojení tlumivek na betonové pražce 3,7 nebo 4,2 m</t>
  </si>
  <si>
    <t>1951512146</t>
  </si>
  <si>
    <t>Montáž lanového propojení tlumivek na betonové pražce 3,7 nebo 4,2 m - propojení stykového transformátoru s kolejnicí nebo s dalším stykovým transformátorem lanovým propojením; usazení pražců nebo trámků mezi koleje nebo podél koleje; připevnění lana k pražcům nebo montážním trámkům</t>
  </si>
  <si>
    <t>7594107070</t>
  </si>
  <si>
    <t>Demontáž lanového propojení tlumivek z betonových pražců</t>
  </si>
  <si>
    <t>2145108153</t>
  </si>
  <si>
    <t>7594120500</t>
  </si>
  <si>
    <t>Lanové propojení s kombinací kolíkových a patkových ukončení LFI 1xFe20/190 norma 707659010 (HM0404223990486)</t>
  </si>
  <si>
    <t>205069958</t>
  </si>
  <si>
    <t>7594121360</t>
  </si>
  <si>
    <t>Lanové propojení s kombinací kolíkových a patkových ukončení LKI 2xFe20/190 norma 708659010 (HM0404223990506)</t>
  </si>
  <si>
    <t>-1471782598</t>
  </si>
  <si>
    <t>7594130430</t>
  </si>
  <si>
    <t>Lanové propojení s patkovým středovým ukončením nebo jejich ekvivalent LHI 2xFe20/4500 norma 708669193 (HM0404223991167AV.04500)</t>
  </si>
  <si>
    <t>-1773254112</t>
  </si>
  <si>
    <t>7594130445</t>
  </si>
  <si>
    <t>Lanové propojení s patkovým středovým ukončením nebo jejich ekvivalent LHI 2xFe20/5100 norma 707669172 (HM0404223990432AV.05100)</t>
  </si>
  <si>
    <t>909056121</t>
  </si>
  <si>
    <t>7594110440</t>
  </si>
  <si>
    <t>Lanové propojení s kolíkovým ukončením LBI 1xFe20/190</t>
  </si>
  <si>
    <t>-551267475</t>
  </si>
  <si>
    <t>7594120525</t>
  </si>
  <si>
    <t>Lanové propojení s kombinací kolíkových a patkových ukončení LFI 1xFe20/355 norma 707659009 (HM0404223990485)</t>
  </si>
  <si>
    <t>-913401094</t>
  </si>
  <si>
    <t>7594121385</t>
  </si>
  <si>
    <t>Lanové propojení s kombinací kolíkových a patkových ukončení LKI 2xFe20/355 norma 708659009 (HM0404223990505)</t>
  </si>
  <si>
    <t>-622633147</t>
  </si>
  <si>
    <t>7594120815</t>
  </si>
  <si>
    <t>Lanové propojení s kombinací kolíkových a patkových ukončení LGI 2+1xFe20/190 norma 709639002 (HM0404223990772)</t>
  </si>
  <si>
    <t>-1074686272</t>
  </si>
  <si>
    <t>7594120850</t>
  </si>
  <si>
    <t>Lanové propojení s kombinací kolíkových a patkových ukončení LGI 2+1xFe20/355 norma 709639006 (HM0404223990776)</t>
  </si>
  <si>
    <t>1486340847</t>
  </si>
  <si>
    <t>Montáž stykového transformátoru jednoho DT 075 C</t>
  </si>
  <si>
    <t>-1736524745</t>
  </si>
  <si>
    <t>Montáž stykového transformátoru jednoho DT 075 C - usazení stykového transformátoru, montáž ochranných trubek, případně přídavných svorkovnic, jejich propojení a naplnění transformátoru olejem, montáž univerzálního úhelníku na střední vývod, propojení středních vývodů dvojice stykových transformátorů krátkým čtyřlanovým propojením, zatažení kabelů, nátěr, proměření izolačního stavu. Bez vyformování a zapojení kabelů, bez dodání svorkovnic, trubek, úhelníku a propojky</t>
  </si>
  <si>
    <t>7594207012</t>
  </si>
  <si>
    <t>Demontáž stykového transformátoru DT 075 C</t>
  </si>
  <si>
    <t>-86753301</t>
  </si>
  <si>
    <t>7598095070</t>
  </si>
  <si>
    <t>Přezkoušení a regulace elektromotorového přestavníku</t>
  </si>
  <si>
    <t>1971834307</t>
  </si>
  <si>
    <t>Přezkoušení a regulace elektromotorového přestavníku - přeměření napětí na svorkách přestavníku a přezkoušení třecí spojky, přezkoušení chodu výměny obou krajních poloh a se šuntováním výměnového obvodu, přezkoušení optických kontrol na řídícím pultě (JOP), přestavování výměny při stlačení pomocného tlačítka, vyzkoušení rozřezu výměny</t>
  </si>
  <si>
    <t>7598095075</t>
  </si>
  <si>
    <t>Přezkoušení a regulace proudokruhu světelných návěstidel</t>
  </si>
  <si>
    <t>1501192769</t>
  </si>
  <si>
    <t>Přezkoušení a regulace proudokruhu světelných návěstidel - nastavení hlavice, přezkoušení správné činností relé a přezkoušení všech správných návěstních znaků, přeměření a vyregulovánl napětí na žárovkách, provizorní zaclonění žárovek a jeho odstranění</t>
  </si>
  <si>
    <t>7598095080</t>
  </si>
  <si>
    <t>Přezkoušení a regulace kolejových obvodů izolovaných</t>
  </si>
  <si>
    <t>1760739954</t>
  </si>
  <si>
    <t>Přezkoušení a regulace kolejových obvodů izolovaných - přeměření napětí na svorkách proudového zdroje a kolejového relé, regulování kolejových obvodů pří šuntováni předepsaným odporem, přezkoušení polarity bez šuntování</t>
  </si>
  <si>
    <t>7598095085</t>
  </si>
  <si>
    <t>Přezkoušení a regulace senzoru počítacího bodu</t>
  </si>
  <si>
    <t>1645328087</t>
  </si>
  <si>
    <t>Přezkoušení a regulace senzoru počítacího bodu - kontrola (nastavení) mechanických parametrů polohy, regulace napájení, kalibrace, kontrola funkce a započítávání, kontrola indikace</t>
  </si>
  <si>
    <t>7598095090</t>
  </si>
  <si>
    <t>Přezkoušení a regulace počítače náprav včetně vyhotovení protokolu za 1 úsek</t>
  </si>
  <si>
    <t>-341764892</t>
  </si>
  <si>
    <t>Přezkoušení a regulace počítače náprav včetně vyhotovení protokolu za 1 úsek - provedení příslušných měření, nastavení zařízení, přezkoušení funkce a vyhotovení protokolu</t>
  </si>
  <si>
    <t>7598095105</t>
  </si>
  <si>
    <t>Přezkoušení a regulace dálkového ovládání pro RPS</t>
  </si>
  <si>
    <t>831763013</t>
  </si>
  <si>
    <t>Přezkoušení a regulace dálkového ovládání pro RPS - kontrola zapojení, provedení příslušných měření, nastavení parametrů, přezkoušení funkce</t>
  </si>
  <si>
    <t>7598095185</t>
  </si>
  <si>
    <t>Přezkoušení vlakových cest (vlakových i posunových) za 1 vlakovou cestu</t>
  </si>
  <si>
    <t>-196427438</t>
  </si>
  <si>
    <t>Přezkoušení vlakových cest (vlakových i posunových) za 1 vlakovou cestu - postavení vlakových cest a přezkoušení návěstních znaků návěstidel po přeložení řadiče, přezkoušení změny návěstního pojmu z povolovacího na zakazující po odpadnutí kotvy kolejového relé, přezkoušení nouzového vybavení vlakové cesty, přezkoušení návěstních znaků při zapojení automatického traťového zabezpečovacího zařízení, přezkoušení odjezdových vlakových cest s použitím výlukového klíče pri současné činnosti odjezdových návěstidel</t>
  </si>
  <si>
    <t>7598095546</t>
  </si>
  <si>
    <t>Vyhotovení protokolu UTZ pro SZZ reléové a elektronické do 10 výhybkových jednotek</t>
  </si>
  <si>
    <t>41180570</t>
  </si>
  <si>
    <t>Vyhotovení protokolu UTZ pro SZZ reléové a elektronické do 10 výhybkových jednotek - vykonání prohlídky a zkoušky včetně vyhotovení protokolu podle vyhl. 100/1995 Sb., Výhybkovou jednotkou (VJ) je jednoduchá výhybka bez rozlišení počtu přestavníků, spojka jsou 2 VJ, křižovatková výhybka 2 VJ, křižovatková s PHS 4 VJ, výkolejka s motorem 1 VJ.</t>
  </si>
  <si>
    <t>SO 04 - Přeložky kabelů nn a vn</t>
  </si>
  <si>
    <t>Ing. Jan Bradáč</t>
  </si>
  <si>
    <t>119001422</t>
  </si>
  <si>
    <t>Dočasné zajištění kabelů a kabelových tratí z 6 volně ložených kabelů</t>
  </si>
  <si>
    <t>1626232498</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</si>
  <si>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kabelů a kabelových tratí z volně ložených kabelů a to přes 3 do 6 kabelů</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</si>
  <si>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t>
  </si>
  <si>
    <t>-588324976</t>
  </si>
  <si>
    <t>460030039</t>
  </si>
  <si>
    <t>Rozebrání dlažeb ručně z dlaždic zámkových do písku spáry nezalité</t>
  </si>
  <si>
    <t>-1649587442</t>
  </si>
  <si>
    <t>Přípravné terénní práce vytrhání dlažby včetně ručního rozebrání, vytřídění, odhozu na hromady nebo naložení na dopravní prostředek a očistění kostek nebo dlaždic z pískového podkladu z dlaždic zámkových, spáry nezalité</t>
  </si>
  <si>
    <t xml:space="preserve">Poznámka k souboru cen:
1. V cenách -0001 až -0007 nejsou zahrnuty náklady na odstranění kamenů, kořenů a ostatních nevhodných přimísenin, tyto práce se oceňují individuálně.
2. U cen -0021 až -0025 se u středně hustého porostu uvažuje hustota do 3 ks/m2, u hustého porostu přes 3 ks/m2.
3. U ceny -0092 se počítá první vytržený obrubník trojnásobnou délkou.
</t>
  </si>
  <si>
    <t>460030092</t>
  </si>
  <si>
    <t>Vytrhání obrub ležatých chodníkových s odhozením nebo naložením na dopravní prostředek</t>
  </si>
  <si>
    <t>-1731267951</t>
  </si>
  <si>
    <t>Přípravné terénní práce vytrhání obrub s odkopáním horniny a lože, s odhozením nebo naložením na dopravní prostředek ležatých chodníkových</t>
  </si>
  <si>
    <t>460080014</t>
  </si>
  <si>
    <t>Základové konstrukce z monolitického betonu C 16/20 bez bednění</t>
  </si>
  <si>
    <t>-256287648</t>
  </si>
  <si>
    <t>Základové konstrukce základ bez bednění do rostlé zeminy z monolitického betonu tř. C 16/20</t>
  </si>
  <si>
    <t>-484270649</t>
  </si>
  <si>
    <t>460080202</t>
  </si>
  <si>
    <t>Zřízení zabudovaného bednění základových konstrukcí</t>
  </si>
  <si>
    <t>-1827926660</t>
  </si>
  <si>
    <t>Základové konstrukce zřízení bednění základových konstrukcí s případnými vzpěrami zabudovaného</t>
  </si>
  <si>
    <t>460150133</t>
  </si>
  <si>
    <t>Hloubení kabelových zapažených i nezapažených rýh ručně š 35 cm, hl 50 cm, v hornině tř 3</t>
  </si>
  <si>
    <t>509745052</t>
  </si>
  <si>
    <t>Hloubení zapažených i nezapažených kabelových rýh ručně včetně urovnání dna s přemístěním výkopku do vzdálenosti 3 m od okraje jámy nebo naložením na dopravní prostředek šířky 35 cm, hloubky 50 cm, v hornině třídy 3</t>
  </si>
  <si>
    <t>460150173</t>
  </si>
  <si>
    <t>Hloubení kabelových zapažených i nezapažených rýh ručně š 35 cm, hl 90 cm, v hornině tř 3</t>
  </si>
  <si>
    <t>1486717439</t>
  </si>
  <si>
    <t>Hloubení zapažených i nezapažených kabelových rýh ručně včetně urovnání dna s přemístěním výkopku do vzdálenosti 3 m od okraje jámy nebo naložením na dopravní prostředek šířky 35 cm, hloubky 90 cm, v hornině třídy 3</t>
  </si>
  <si>
    <t>460150893</t>
  </si>
  <si>
    <t>Hloubení kabelových zapažených i nezapažených rýh ručně š 80 cm, hl 130 cm, v hornině tř 3</t>
  </si>
  <si>
    <t>-857238782</t>
  </si>
  <si>
    <t>Hloubení zapažených i nezapažených kabelových rýh ručně včetně urovnání dna s přemístěním výkopku do vzdálenosti 3 m od okraje jámy nebo naložením na dopravní prostředek šířky 80 cm, hloubky 130 cm, v hornině třídy 3</t>
  </si>
  <si>
    <t>460150923</t>
  </si>
  <si>
    <t>Hloubení kabelových zapažených i nezapažených rýh ručně š 80 cm, hl 160 cm, v hornině tř 3</t>
  </si>
  <si>
    <t>-200237828</t>
  </si>
  <si>
    <t>Hloubení zapažených i nezapažených kabelových rýh ručně včetně urovnání dna s přemístěním výkopku do vzdálenosti 3 m od okraje jámy nebo naložením na dopravní prostředek šířky 80 cm, hloubky 160 cm, v hornině třídy 3</t>
  </si>
  <si>
    <t>460230003</t>
  </si>
  <si>
    <t>Hloubení nezapažených rýh kabelových spojek vn do 10 kV ručně v hornině tř 3</t>
  </si>
  <si>
    <t>414157409</t>
  </si>
  <si>
    <t>Ostatní vykopávky ručně rýha pro kabelové spojky pro vn včetně přemístění výkopku do 3 m nebo naložení na dopravní prostředek do 10 kV, v hornině třídy 3</t>
  </si>
  <si>
    <t>460260001</t>
  </si>
  <si>
    <t>Zatažení lana do kanálu nebo tvárnicové trasy</t>
  </si>
  <si>
    <t>1861480896</t>
  </si>
  <si>
    <t>Ostatní práce při stavbě kabelových vedení zatažení lana včetně odvinutí a napojení do kanálu nebo tvárnicové trasy</t>
  </si>
  <si>
    <t>460400021</t>
  </si>
  <si>
    <t>Pažení příložné plné výkopů rýh kabelových hloubky do 2 m</t>
  </si>
  <si>
    <t>1990276755</t>
  </si>
  <si>
    <t>Pažení výkopů pažení příložné plné rýh kabelových, hloubky do 2 m</t>
  </si>
  <si>
    <t xml:space="preserve">Poznámka k souboru cen:
1. V cenách -0091 a -0191 se množství rozepření stěn určí v m3 rozepřeného prostoru rýh a jam.
</t>
  </si>
  <si>
    <t>460400121</t>
  </si>
  <si>
    <t>Odstranění pažení příložného plného výkopů rýh kabelových hloubky do 2 m</t>
  </si>
  <si>
    <t>450733292</t>
  </si>
  <si>
    <t>Pažení výkopů odstranění pažení příložného plného rýh kabelových, hloubky do 2 m</t>
  </si>
  <si>
    <t>460421001</t>
  </si>
  <si>
    <t>Lože kabelů z písku nebo štěrkopísku tl 5 cm nad kabel, bez zakrytí, šířky lože do 65 cm</t>
  </si>
  <si>
    <t>-1550258618</t>
  </si>
  <si>
    <t>Kabelové lože včetně podsypu, zhutnění a urovnání povrchu z písku nebo štěrkopísku tloušťky 5 cm nad kabel bez zakrytí, šířky do 65 cm</t>
  </si>
  <si>
    <t xml:space="preserve">Poznámka k souboru cen:
1. V cenách -1021 až -1072, -1121 až -1172 a -1221 až -1272 nejsou započteny náklady na dodávku betonových a plastových desek. Tato dodávka se oceňuje ve specifikaci.
</t>
  </si>
  <si>
    <t>34575138</t>
  </si>
  <si>
    <t>žlab kabelový s víkem PVC (120x100)</t>
  </si>
  <si>
    <t>281463763</t>
  </si>
  <si>
    <t>ZPS.AZD25100</t>
  </si>
  <si>
    <t>Kabelový žlab TK 1</t>
  </si>
  <si>
    <t>-1558348335</t>
  </si>
  <si>
    <t>460470011</t>
  </si>
  <si>
    <t>Provizorní zajištění kabelů ve výkopech při jejich křížení</t>
  </si>
  <si>
    <t>915836436</t>
  </si>
  <si>
    <t>Provizorní zajištění inženýrských sítí ve výkopech kabelů při křížení</t>
  </si>
  <si>
    <t xml:space="preserve">Poznámka k souboru cen:
1. Provizorní zajištění inženýrských sítí ve výkopech se provádí pomocí drátů, dřevěných a plastových prvků apod.
</t>
  </si>
  <si>
    <t>460470012</t>
  </si>
  <si>
    <t>Provizorní zajištění kabelů ve výkopech při jejich souběhu</t>
  </si>
  <si>
    <t>-537951312</t>
  </si>
  <si>
    <t>Provizorní zajištění inženýrských sítí ve výkopech kabelů při souběhu</t>
  </si>
  <si>
    <t>460510075</t>
  </si>
  <si>
    <t>Kabelové prostupy z trub plastových do rýhy s obetonováním, průměru do 15 cm</t>
  </si>
  <si>
    <t>408255401</t>
  </si>
  <si>
    <t>Kabelové prostupy, kanály a multikanály kabelové prostupy z trub plastových včetně osazení, utěsnění a spárování do rýhy, bez výkopových prací s obetonováním, vnitřního průměru přes 10 do 15 cm</t>
  </si>
  <si>
    <t>34571369</t>
  </si>
  <si>
    <t>trubka elektroinstalační HDPE tuhá dvouplášťová korugovaná D 150/175mm</t>
  </si>
  <si>
    <t>553189368</t>
  </si>
  <si>
    <t>460510201</t>
  </si>
  <si>
    <t>Kanály do rýhy neasfaltované z prefabrikovaných betonových žlabů rozměrů 17x14/10,5x10 cm</t>
  </si>
  <si>
    <t>1902871370</t>
  </si>
  <si>
    <t>Kabelové prostupy, kanály a multikanály kanály z prefabrikovaných betonových žlabů včetně utěsnění, vyspárování a zakrytí víkem do rýhy, bez výkopových prací neasfaltované 17x14/10,5x10 cm</t>
  </si>
  <si>
    <t>460510201.ZPS</t>
  </si>
  <si>
    <t>Kanály do rýhy neasfaltované z prefabrikovaných betonových žlabů typu TK 1 ŽPSV</t>
  </si>
  <si>
    <t>-436926499</t>
  </si>
  <si>
    <t>460520044</t>
  </si>
  <si>
    <t>Odkrytí a zakrytí žlabů betonových TK 1 (17x14/10,5x10 cm)</t>
  </si>
  <si>
    <t>709577996</t>
  </si>
  <si>
    <t>Kabelové žlaby nebo kryty odkrytí a zakrytí žlabů betonových včetně obnovy, případně výměny poškozených vík TK 1 ( 17x14/10,5x10 cm)</t>
  </si>
  <si>
    <t xml:space="preserve">Poznámka k souboru cen:
1. V ceně-0011 nejsou obsaženy náklady na dodávku žlabů. Tato dodávka se oceňuje ve specifikaci.
2. V cenách -0131 až -0133 nejsou obsaženy náklady na dodávku tvárnic. Tato dodávka se oceňuje ve specifikaci.
</t>
  </si>
  <si>
    <t>460560133</t>
  </si>
  <si>
    <t>Zásyp rýh ručně šířky 35 cm, hloubky 50 cm, z horniny třídy 3</t>
  </si>
  <si>
    <t>1109983050</t>
  </si>
  <si>
    <t>Zásyp kabelových rýh ručně s uložením výkopku ve vrstvách včetně zhutnění a urovnání povrchu šířky 35 cm hloubky 50 cm, v hornině třídy 3</t>
  </si>
  <si>
    <t>460560173</t>
  </si>
  <si>
    <t>Zásyp rýh ručně šířky 35 cm, hloubky 90 cm, z horniny třídy 3</t>
  </si>
  <si>
    <t>-26324048</t>
  </si>
  <si>
    <t>Zásyp kabelových rýh ručně s uložením výkopku ve vrstvách včetně zhutnění a urovnání povrchu šířky 35 cm hloubky 90 cm, v hornině třídy 3</t>
  </si>
  <si>
    <t>7492400330</t>
  </si>
  <si>
    <t>Kabely, vodiče - vn Kabely do 22kV včetně 22-AXEKVCEY 1x70/16 - 1x120/16 mm2,  kabel silový, stíněný ( bez kabelových příchytek )</t>
  </si>
  <si>
    <t>256</t>
  </si>
  <si>
    <t>468365099</t>
  </si>
  <si>
    <t>7492502150</t>
  </si>
  <si>
    <t>Kabely, vodiče, šňůry Cu - nn Kabel silový více-žílový Cu, plastová izolace CYKY 12O2,5  (12Cx2,5)</t>
  </si>
  <si>
    <t>623804753</t>
  </si>
  <si>
    <t>Kabely, vodiče, šňůry Cu - nn Kabel silový více-žílový Cu, plastová izolace CYKY 12J2,5  (12Cx2,5)</t>
  </si>
  <si>
    <t>460560893</t>
  </si>
  <si>
    <t>Zásyp rýh ručně šířky 80 cm, hloubky 130 cm, z horniny třídy 3</t>
  </si>
  <si>
    <t>-888039604</t>
  </si>
  <si>
    <t>Zásyp kabelových rýh ručně s uložením výkopku ve vrstvách včetně zhutnění a urovnání povrchu šířky 80 cm hloubky 130 cm, v hornině třídy 3</t>
  </si>
  <si>
    <t>7492600200</t>
  </si>
  <si>
    <t>Kabely, vodiče, šňůry Al - nn Kabel silový 4 a 5-žílový, plastová izolace 1-AYKY 4x25</t>
  </si>
  <si>
    <t>401075629</t>
  </si>
  <si>
    <t>7492600170</t>
  </si>
  <si>
    <t>Kabely, vodiče, šňůry Al - nn Kabel silový 4 a 5-žílový, plastová izolace 1-AYKY 3x185+95</t>
  </si>
  <si>
    <t>-982109192</t>
  </si>
  <si>
    <t>7492600180</t>
  </si>
  <si>
    <t>Kabely, vodiče, šňůry Al - nn Kabel silový 4 a 5-žílový, plastová izolace 1-AYKY 3x240+120</t>
  </si>
  <si>
    <t>-465928512</t>
  </si>
  <si>
    <t>7492700490</t>
  </si>
  <si>
    <t>Ukončení vodičů a kabelů VN Kabelové spojky pro plastové kabely nad 6kV Jednožílové kabely s plastovou izolací, 10-35kV, do 70 mm2</t>
  </si>
  <si>
    <t>-2045809055</t>
  </si>
  <si>
    <t>7492700810</t>
  </si>
  <si>
    <t>Ukončení vodičů a kabelů VN Kabelové koncovky pro plastové kabely nad 6kV Venkovní pro jednožílové kabely s plastovou izolací, 10-35kV, do 70 mm2</t>
  </si>
  <si>
    <t>555891560</t>
  </si>
  <si>
    <t>460560923</t>
  </si>
  <si>
    <t>Zásyp rýh ručně šířky 80 cm, hloubky 160 cm, z horniny třídy 3</t>
  </si>
  <si>
    <t>-397960712</t>
  </si>
  <si>
    <t>Zásyp kabelových rýh ručně s uložením výkopku ve vrstvách včetně zhutnění a urovnání povrchu šířky 80 cm hloubky 160 cm, v hornině třídy 3</t>
  </si>
  <si>
    <t>460600023</t>
  </si>
  <si>
    <t>Vodorovné přemístění horniny jakékoliv třídy do 1000 m</t>
  </si>
  <si>
    <t>1702395190</t>
  </si>
  <si>
    <t>Přemístění (odvoz) horniny, suti a vybouraných hmot vodorovné přemístění horniny včetně složení, bez naložení a rozprostření jakékoliv třídy, na vzdálenost přes 500 do 1000 m</t>
  </si>
  <si>
    <t xml:space="preserve">Poznámka k souboru cen:
1. V cenách -0021 až -0031 nejsou započteny místní poplatky za uložení výkopku na řízenou skládku.
2. V cenách -0041 až -0071 nejsou započteny poplatky za uložení suti na řízenou skládku a recyklaci.
</t>
  </si>
  <si>
    <t>7491100210</t>
  </si>
  <si>
    <t>Trubková vedení Ohebné elektroinstalační trubky KOPOFLEX  75 rudá</t>
  </si>
  <si>
    <t>678354250</t>
  </si>
  <si>
    <t>460600031</t>
  </si>
  <si>
    <t>Příplatek k vodorovnému přemístění horniny za každých dalších 1000 m</t>
  </si>
  <si>
    <t>-1032625635</t>
  </si>
  <si>
    <t>Přemístění (odvoz) horniny, suti a vybouraných hmot vodorovné přemístění horniny včetně složení, bez naložení a rozprostření jakékoliv třídy, na vzdálenost Příplatek k ceně -0023 za každých dalších i započatých 1000 m</t>
  </si>
  <si>
    <t>460620013</t>
  </si>
  <si>
    <t>Provizorní úprava terénu se zhutněním, v hornině tř 3</t>
  </si>
  <si>
    <t>-125885079</t>
  </si>
  <si>
    <t>Úprava terénu provizorní úprava terénu včetně odkopání drobných nerovností a zásypu prohlubní se zhutněním, v hornině třídy 3</t>
  </si>
  <si>
    <t>460620042</t>
  </si>
  <si>
    <t>Podbití pražců dřevěných mezilehlých včetně úpravy kolejového lože při křížení kabelů s kolejí</t>
  </si>
  <si>
    <t>783516555</t>
  </si>
  <si>
    <t>Úprava terénu podbití pražců včetně úpravy kolejového lože při křížení kabelů s kolejí dřevěných mezilehlých</t>
  </si>
  <si>
    <t>460650043</t>
  </si>
  <si>
    <t>Zřízení podkladní vrstvy vozovky a chodníku ze štěrkopísku se zhutněním tloušťky do 15 cm</t>
  </si>
  <si>
    <t>-1166549570</t>
  </si>
  <si>
    <t>Vozovky a chodníky zřízení podkladní vrstvy včetně rozprostření a úpravy podkladu ze štěrkopísku, včetně zhutnění, tloušťky přes 10 do 15 cm</t>
  </si>
  <si>
    <t xml:space="preserve">Poznámka k souboru cen:
1. V cenách -0031 až -0035 nejsou započteny náklady na získání sypaniny a její přemístění k místu zabudování.
2. V ceně -0141 nejsou započteny náklady na dodání silničních panelů. Tato dodávka se oceňuje ve specifikaci.
3. V cenách -0151 až -0153 nejsou započteny náklady na dodávku kostek. Tato dodávka se oceňuje ve specifikaci.
4. V cenách -0161 až -0162 nejsou započteny náklady na dodávku dlaždic. Tato dodávka se oceňuje ve specifikaci.
5. V cenách -0901 až -0932 nejsou započteny náklady na dodávku kameniva, kostek a dlaždic.Tato dodávka se oceňuje ve specifikaci
</t>
  </si>
  <si>
    <t>460650182</t>
  </si>
  <si>
    <t>Osazení betonových obrubníků ležatých chodníkových do betonu prostého</t>
  </si>
  <si>
    <t>-228856412</t>
  </si>
  <si>
    <t>Vozovky a chodníky osazení obrubníku betonového do lože z betonu se zatřením spár cementovou maltou ležatého chodníkového</t>
  </si>
  <si>
    <t>460650932</t>
  </si>
  <si>
    <t>Kladení dlažby po překopech dlaždice betonové zámkové do lože z kameniva těženého</t>
  </si>
  <si>
    <t>575771260</t>
  </si>
  <si>
    <t>Vozovky a chodníky vyspravení krytu komunikací kladení dlažby po překopech pro pokládání kabelů, včetně rozprostření, urovnání a zhutnění podkladu a provedení lože z kameniva těženého z dlaždic betonových tvarovaných nebo zámkových</t>
  </si>
  <si>
    <t>7491151040</t>
  </si>
  <si>
    <t>Montáž trubek ohebných elektroinstalačních ochranných z tvrdého PE uložených pevně, průměru do 100 mm</t>
  </si>
  <si>
    <t>20860712</t>
  </si>
  <si>
    <t>Montáž trubek ohebných elektroinstalačních ochranných z tvrdého PE uložených pevně, průměru do 100 mm - včetně naznačení trasy, rozměření, řezání trubek, kladení, osazení, zajištění a upevnění</t>
  </si>
  <si>
    <t>7492451010</t>
  </si>
  <si>
    <t>Montáž kabelů vn jednožílových do 120 mm2</t>
  </si>
  <si>
    <t>1409817027</t>
  </si>
  <si>
    <t>Montáž kabelů vn jednožílových do 120 mm2 - uložení kabelu - do země, chráničky, na rošty, na TV apod.</t>
  </si>
  <si>
    <t>7492452010</t>
  </si>
  <si>
    <t>Montáž spojek kabelů vn jednožílových do 120 mm2</t>
  </si>
  <si>
    <t>-1901071675</t>
  </si>
  <si>
    <t>Montáž spojek kabelů vn jednožílových do 120 mm2 - včetně odizolování pláště a izolace žil kabelu, ukončení žil a stínění - oko</t>
  </si>
  <si>
    <t>7492453010</t>
  </si>
  <si>
    <t>Montáž koncovek kabelů vn jednožílových do 120 mm2</t>
  </si>
  <si>
    <t>630362296</t>
  </si>
  <si>
    <t>Montáž koncovek kabelů vn jednožílových do 120 mm2 - včetně odizolování pláště a izolace žil kabelu, ukončení žil a stínění - oko</t>
  </si>
  <si>
    <t>7492471010</t>
  </si>
  <si>
    <t>Demontáže kabelových vedení nn</t>
  </si>
  <si>
    <t>-657424395</t>
  </si>
  <si>
    <t>Demontáže kabelových vedení nn - demontáž ze zemní kynety, roštu, rozvaděče, trubky, chráničky apod.</t>
  </si>
  <si>
    <t>7492471020</t>
  </si>
  <si>
    <t>Demontáže kabelových vedení vn</t>
  </si>
  <si>
    <t>64936991</t>
  </si>
  <si>
    <t>Demontáže kabelových vedení vn - demontáž ze zemní kynety, roštu, rozvaděče, trubky, chráničky apod.</t>
  </si>
  <si>
    <t>7492555020</t>
  </si>
  <si>
    <t>Montáž kabelů vícežílových Cu 12 x 2,5 mm2</t>
  </si>
  <si>
    <t>2102019008</t>
  </si>
  <si>
    <t>Montáž kabelů vícežílových Cu 12 x 2,5 mm2 - uložení do země, chráničky, na rošty, pod omítku apod.</t>
  </si>
  <si>
    <t>7492652010</t>
  </si>
  <si>
    <t>Montáž kabelů 4- a 5-žílových Al do 25 mm2</t>
  </si>
  <si>
    <t>935089423</t>
  </si>
  <si>
    <t>Montáž kabelů 4- a 5-žílových Al do 25 mm2 - uložení do země, chráničky, na rošty, pod omítku apod.</t>
  </si>
  <si>
    <t>7492652016</t>
  </si>
  <si>
    <t>Montáž kabelů 4- a 5-žílových Al do 240 mm2</t>
  </si>
  <si>
    <t>1023439189</t>
  </si>
  <si>
    <t>Montáž kabelů 4- a 5-žílových Al do 240 mm2 - uložení do země, chráničky, na rošty, pod omítku apod.</t>
  </si>
  <si>
    <t>7492752012</t>
  </si>
  <si>
    <t>Montáž ukončení kabelů nn kabelovou spojkou 3/4/5 - žílové kabely s plastovou izolací do 35 mm2</t>
  </si>
  <si>
    <t>94509255</t>
  </si>
  <si>
    <t>Montáž ukončení kabelů nn kabelovou spojkou 3/4/5 - žílové kabely s plastovou izolací do 35 mm2 - včetně odizolování pláště a izolace žil kabelu, včetně ukončení žil a stínění - oko</t>
  </si>
  <si>
    <t>7492103600</t>
  </si>
  <si>
    <t>Spojovací vedení, podpěrné izolátory Spojky, ukončení pasu, ostatní Spojka SVCZC  6-35 smršťovací</t>
  </si>
  <si>
    <t>1547876709</t>
  </si>
  <si>
    <t>7492103660</t>
  </si>
  <si>
    <t>Spojovací vedení, podpěrné izolátory Spojky, ukončení pasu, ostatní Spojka SVCZC 185 AL smršťovací</t>
  </si>
  <si>
    <t>794399533</t>
  </si>
  <si>
    <t>7492103670</t>
  </si>
  <si>
    <t>Spojovací vedení, podpěrné izolátory Spojky, ukončení pasu, ostatní Spojka SVCZC 240 AL smršťovací</t>
  </si>
  <si>
    <t>334295164</t>
  </si>
  <si>
    <t>7492752018</t>
  </si>
  <si>
    <t>Montáž ukončení kabelů nn kabelovou spojkou 3/4/5 - žílové kabely s plastovou izolací do 240 mm2</t>
  </si>
  <si>
    <t>1435652510</t>
  </si>
  <si>
    <t>Montáž ukončení kabelů nn kabelovou spojkou 3/4/5 - žílové kabely s plastovou izolací do 240 mm2 - včetně odizolování pláště a izolace žil kabelu, včetně ukončení žil a stínění - oko</t>
  </si>
  <si>
    <t>7492752042</t>
  </si>
  <si>
    <t>Montáž ukončení kabelů nn kabelovou spojkou vícežilové kabely s plastovou izolací do 4 mm2 8-14 - žílové kabely</t>
  </si>
  <si>
    <t>-975420069</t>
  </si>
  <si>
    <t>Montáž ukončení kabelů nn kabelovou spojkou vícežilové kabely s plastovou izolací do 4 mm2 8-14 - žílové kabely - včetně odizolování pláště a izolace žil kabelu, včetně ukončení žil a stínění - oko</t>
  </si>
  <si>
    <t>7492104710</t>
  </si>
  <si>
    <t>Spojovací vedení, podpěrné izolátory Spojky, ukončení pasu, ostatní Smrštitelné kabelové koncovky do 1 kV</t>
  </si>
  <si>
    <t>-2000485119</t>
  </si>
  <si>
    <t>7492103680</t>
  </si>
  <si>
    <t>Spojovací vedení, podpěrné izolátory Spojky, ukončení pasu, ostatní Spojka SVCZV 12x1,5-2,5</t>
  </si>
  <si>
    <t>1534632976</t>
  </si>
  <si>
    <t>Spojovací vedení, podpěrné izolátory Spojky, ukončení pasu, ostatní Spojka SVCZV 4x1,5-2,5</t>
  </si>
  <si>
    <t>7492756040</t>
  </si>
  <si>
    <t>Pomocné práce pro montáž kabelů zatažení kabelů do chráničky do 4 kg/m</t>
  </si>
  <si>
    <t>-1832380962</t>
  </si>
  <si>
    <t>7498150520</t>
  </si>
  <si>
    <t>Vyhotovení výchozí revizní zprávy pro opravné práce pro objem investičních nákladů přes 500 000 do 1 000 000 Kč</t>
  </si>
  <si>
    <t>-496887174</t>
  </si>
  <si>
    <t>Vyhotovení výchozí revizní zprávy pro opravné práce pro objem investičních nákladů přes 500 000 do 1 000 000 Kč - celková prohlídka zařízení provozního souboru nebo stavebního objektu včetně měření, zkoušek zařízení tohoto provozního souboru nebo stavebního objektu revizním technikem na zařízení podle požadavku ČSN, včetně hodnocení a vyhotovení celkové revizní zprávy</t>
  </si>
  <si>
    <t>7498151020</t>
  </si>
  <si>
    <t>Provedení technické prohlídky a zkoušky na silnoproudém zařízení, zařízení TV, zařízení NS, transformoven, EPZ pro opravné práce pro objem investičních nákladů přes 500 000 do 1 000 000 Kč</t>
  </si>
  <si>
    <t>634957254</t>
  </si>
  <si>
    <t>Provedení technické prohlídky a zkoušky na silnoproudém zařízení, zařízení TV, zařízení NS, transformoven, EPZ pro opravné práce pro objem investičních nákladů přes 500 000 do 1 000 000 Kč - celková prohlídka zařízení provozního souboru nebo stavebního objektu včetně měření, zařízení tohoto provozního souboru nebo stavebního objektu právnickou osobou na zařízení podle požadavku ČSN, včetně hodnocení a vyhotovení protokolu</t>
  </si>
  <si>
    <t>7498454010</t>
  </si>
  <si>
    <t>Zkoušky vodičů a kabelů nn silových do 1 kV průřezu žíly do 300 mm2</t>
  </si>
  <si>
    <t>2009317991</t>
  </si>
  <si>
    <t>Zkoušky vodičů a kabelů nn silových do 1 kV průřezu žíly do 300 mm2 - měření kabelu, vodiče včetně vyhotovení protokolu</t>
  </si>
  <si>
    <t>7498455010</t>
  </si>
  <si>
    <t>Zkoušky vodičů a kabelů ovládacích jakéhokoliv počtu žil</t>
  </si>
  <si>
    <t>-812927090</t>
  </si>
  <si>
    <t>Zkoušky vodičů a kabelů ovládacích jakéhokoliv počtu žil - měření kabelu, vodiče včetně vyhotovení protokolu</t>
  </si>
  <si>
    <t>7498456010</t>
  </si>
  <si>
    <t>Zkoušky vodičů a kabelů vn zvýšeným napětím do 35 kV</t>
  </si>
  <si>
    <t>-1983713054</t>
  </si>
  <si>
    <t>Zkoušky vodičů a kabelů vn zvýšeným napětím do 35 kV - měření kabelu,vodiče včetně vyhotovení protokolu</t>
  </si>
  <si>
    <t>7498456020</t>
  </si>
  <si>
    <t>Zkoušky vodičů a kabelů vn provoz měřícího vozu po dobu zkoušek vn kabelů - pro 1 kus/žílu/vn kabelu</t>
  </si>
  <si>
    <t>-1062422176</t>
  </si>
  <si>
    <t>Zkoušky vodičů a kabelů vn provoz měřícího vozu po dobu zkoušek vn kabelů - pro 1 kus/žílu/vn kabelu - provoz měřícího vozu po dobu zkoušek</t>
  </si>
  <si>
    <t>7499151010</t>
  </si>
  <si>
    <t>Dokončovací práce na elektrickém zařízení</t>
  </si>
  <si>
    <t>-479863149</t>
  </si>
  <si>
    <t>Dokončovací práce na elektrickém zařízení - uvádění zařízení do provozu, drobné montážní práce v rozvaděčích, koordinaci se zhotoviteli souvisejících zařízení apod.</t>
  </si>
  <si>
    <t>9902100200</t>
  </si>
  <si>
    <t>Doprava obousměrná (např. dodávek z vlastních zásob zhotovitele nebo objednatele nebo výzisku) mechanizací o nosnosti přes 3,5 t sypanin (kameniva, písku, suti, dlažebních kostek, atd.) do 20 km</t>
  </si>
  <si>
    <t>-1201556776</t>
  </si>
  <si>
    <t>Doprava obousměrná (např. dodávek z vlastních zásob zhotovitele nebo objednatele nebo výzisku) mechanizací o nosnosti přes 3,5 t sypanin (kameniva, písku, suti, dlažebních kostek, atd.) do 20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prostředku.3.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</si>
  <si>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1271335994</t>
  </si>
  <si>
    <t>7499151050</t>
  </si>
  <si>
    <t>Dokončovací práce manipulace na zařízeních prováděné provozovatelem</t>
  </si>
  <si>
    <t>1763614827</t>
  </si>
  <si>
    <t>Dokončovací práce manipulace na zařízeních prováděné provozovatelem - manipulace nutné pro další práce zhotovitele na technologickém souboru</t>
  </si>
  <si>
    <t>1949621979</t>
  </si>
  <si>
    <t>-1439730541</t>
  </si>
  <si>
    <t>SO 05 - Úprava TV</t>
  </si>
  <si>
    <t>Martin Konečný</t>
  </si>
  <si>
    <t>132112601</t>
  </si>
  <si>
    <t>Hloubení rýh š do 800 mm vedle kolejí ručně do 2 m3 v hornině třídy těžitelnosti I, skupiny 1 a 2</t>
  </si>
  <si>
    <t>1148845834</t>
  </si>
  <si>
    <t>Hloubení rýh vedle kolejí šířky do 800 mm ručně zapažených i nezapažených, hloubky do 1,5 m objemu do 2 m3 v hornině třídy těžitelnosti I skupiny 1 a 2</t>
  </si>
  <si>
    <t xml:space="preserve">Poznámka k souboru cen:
1. V cenách jsou započteny i náklady na urovnání dna do předepsaného profilu a spádu, s přehozením výkopku na přilehlém terénu na vzdálenost do 3 m od podélné osy rýhy nebo s naložením na dopravní prostředek.
2. Ceny lze použít pro rýhy mezi dvěma kolejemi, podél koleje v pruhu šířky do 6 m od osy koleje.
3. Ztížení vykopávky v blízkosti podzemního vedení procházejícího rýhou nebo uloženého ve stěně výkopu se oceňuje cenou 130 00-1101 Ztížení hloubené vykopávky.
</t>
  </si>
  <si>
    <t>7492400190</t>
  </si>
  <si>
    <t>Kabely, vodiče - vn Kabely do 6kV včetně - izolace pryžová 6-CHBU 1x70 - 1x95 mm2,  kabel silový ( bez kabelových příchytek )</t>
  </si>
  <si>
    <t>723047747</t>
  </si>
  <si>
    <t>7492552012</t>
  </si>
  <si>
    <t>Montáž kabelů jednožílových Cu do 70 mm2</t>
  </si>
  <si>
    <t>-1552634649</t>
  </si>
  <si>
    <t>Montáž kabelů jednožílových Cu do 70 mm2 - uložení do země, chráničky, na rošty, pod omítku apod.</t>
  </si>
  <si>
    <t>7499700880</t>
  </si>
  <si>
    <t>Kabely trakčního vedení, Různé TV  Uzemňovací vedení na povrchu, kruhovým vodičem FeZn do D=10 mm</t>
  </si>
  <si>
    <t>-2005243828</t>
  </si>
  <si>
    <t>7491100130</t>
  </si>
  <si>
    <t>Trubková vedení Ohebné elektroinstalační trubky KOPOFLEX 110 rudá</t>
  </si>
  <si>
    <t>1923037804</t>
  </si>
  <si>
    <t>7499700480</t>
  </si>
  <si>
    <t>Kabely trakčního vedení, Různé TV  Betonový  žlab TK 1-neasfalt.</t>
  </si>
  <si>
    <t>-33611522</t>
  </si>
  <si>
    <t>7497131010</t>
  </si>
  <si>
    <t>Úprava kabelů u základu trakčního vedení</t>
  </si>
  <si>
    <t>-1771193897</t>
  </si>
  <si>
    <t>Úprava kabelů u základu trakčního vedení - obsahuje i ruční výkop v průměrné hloubce 80 cm a šíři 50 cm v zemině 4, zřízení a odstranění pažení, případně čerpání vody, demolici zpevněných ploch před úpravou, ověření kabelové trasy</t>
  </si>
  <si>
    <t>7497100020</t>
  </si>
  <si>
    <t>Základy trakčního vedení  Hloubený základ TV - materiál</t>
  </si>
  <si>
    <t>-1632845466</t>
  </si>
  <si>
    <t>7497100010</t>
  </si>
  <si>
    <t>Základy trakčního vedení  Materiál pro úpravu kabelů u základu TV</t>
  </si>
  <si>
    <t>-835352280</t>
  </si>
  <si>
    <t>7497150510</t>
  </si>
  <si>
    <t>Zhotovení základu trakčního vedení včetně geodet. bodu, vytyčení a sondy, výkop zemina tř. 2 až 4 hloubeného</t>
  </si>
  <si>
    <t>-1170901332</t>
  </si>
  <si>
    <t>Zhotovení základu trakčního vedení včetně geodet. bodu, vytyčení a sondy, výkop zemina tř. 2 až 4 hloubeného - obsahuje výkop v zemině třídy 2-4, zřízení a odstranění pažení a bednění, betonáž, montáž svorníkového koše, montáž základní technologické výztuže, montáž kovaných svorníků nebo provedení dutiny pro upevnění stožáru trakčního vedení</t>
  </si>
  <si>
    <t>7497100070</t>
  </si>
  <si>
    <t>Základy trakčního vedení  Svorník kotevní kovaný pro základ TV vč. povrch. úpravy dle TKP</t>
  </si>
  <si>
    <t>1091608669</t>
  </si>
  <si>
    <t>7497100080</t>
  </si>
  <si>
    <t>Základy trakčního vedení  Svorníkový koš pro základ TV</t>
  </si>
  <si>
    <t>959457220</t>
  </si>
  <si>
    <t>7497100060</t>
  </si>
  <si>
    <t>Základy trakčního vedení  Výztuž pro základ TV - jednodílná</t>
  </si>
  <si>
    <t>1535676593</t>
  </si>
  <si>
    <t>7497251015</t>
  </si>
  <si>
    <t>Montáž stožárů trakčního vedení výšky do 14 m, typ TS, TSI, TBS, TBSI</t>
  </si>
  <si>
    <t>-922964420</t>
  </si>
  <si>
    <t>Montáž stožárů trakčního vedení výšky do 14 m, typ TS, TSI, TBS, TBSI - včetně konečné regulace po zatížení</t>
  </si>
  <si>
    <t>7497251050</t>
  </si>
  <si>
    <t>Montáž stožárů trakčního vedení výšky do do 16 m, typ BP</t>
  </si>
  <si>
    <t>-631105153</t>
  </si>
  <si>
    <t>Montáž stožárů trakčního vedení výšky do do 16 m, typ BP - včetně konečné regulace po zatížení</t>
  </si>
  <si>
    <t>7497200130</t>
  </si>
  <si>
    <t>Stožáry trakčního vedení  Stožár TV  -  typ  ( TS,TSI 245 ) do 10m     vč. uzavíracího nátěru</t>
  </si>
  <si>
    <t>98336256</t>
  </si>
  <si>
    <t>7497200450</t>
  </si>
  <si>
    <t>Stožáry trakčního vedení  Stožár TV  -  typ  ( BP 12,5m )  vč. podlití</t>
  </si>
  <si>
    <t>1606409159</t>
  </si>
  <si>
    <t>7497271005</t>
  </si>
  <si>
    <t>Demontáže zařízení trakčního vedení stožáru D, T, TB</t>
  </si>
  <si>
    <t>-1459647408</t>
  </si>
  <si>
    <t>Demontáže zařízení trakčního vedení stožáru D, T, TB - demontáž stávajícího zařízení se všemi pomocnými doplňujícími úpravami</t>
  </si>
  <si>
    <t>7497271035</t>
  </si>
  <si>
    <t>Demontáže zařízení trakčního vedení stožáru BP, AP</t>
  </si>
  <si>
    <t>-154780945</t>
  </si>
  <si>
    <t>Demontáže zařízení trakčního vedení stožáru BP, AP - demontáž stávajícího zařízení se všemi pomocnými doplňujícími úpravami</t>
  </si>
  <si>
    <t>7497271045</t>
  </si>
  <si>
    <t>Demontáže zařízení trakčního vedení stožáru konzoly TV</t>
  </si>
  <si>
    <t>1587072561</t>
  </si>
  <si>
    <t>Demontáže zařízení trakčního vedení stožáru konzoly TV - demontáž stávajícího zařízení se všemi pomocnými doplňujícími úpravami, včetně upevnění</t>
  </si>
  <si>
    <t>7497350020</t>
  </si>
  <si>
    <t>Montáž závěsu na konzole bez přídavného lana</t>
  </si>
  <si>
    <t>-1875873300</t>
  </si>
  <si>
    <t>7497300020</t>
  </si>
  <si>
    <t>Vodiče trakčního vedení  Závěs na konzole</t>
  </si>
  <si>
    <t>-899566397</t>
  </si>
  <si>
    <t>7497300050</t>
  </si>
  <si>
    <t>Vodiče trakčního vedení  Příplatek 2x plastový izolátor do ramena TV nebo SIK-u</t>
  </si>
  <si>
    <t>-748682691</t>
  </si>
  <si>
    <t>7497350070</t>
  </si>
  <si>
    <t>Uvolnění a zpětná montáž troleje nebo nosného lana z ramene trakčního vedení, SIK, závěsu</t>
  </si>
  <si>
    <t>-1728804840</t>
  </si>
  <si>
    <t>7497350100</t>
  </si>
  <si>
    <t>Montáž závěsu lana na bráně (táhlem, bez táhla)</t>
  </si>
  <si>
    <t>367199777</t>
  </si>
  <si>
    <t>7497300090</t>
  </si>
  <si>
    <t>Vodiče trakčního vedení  Závěs  lana na bráně (táhlem, bez táhla)</t>
  </si>
  <si>
    <t>1189080859</t>
  </si>
  <si>
    <t>7497350190</t>
  </si>
  <si>
    <t>Montáž křížení sestav</t>
  </si>
  <si>
    <t>-431280472</t>
  </si>
  <si>
    <t>7497300240</t>
  </si>
  <si>
    <t>Vodiče trakčního vedení  Křížení sestav</t>
  </si>
  <si>
    <t>-516190225</t>
  </si>
  <si>
    <t>7497350200</t>
  </si>
  <si>
    <t>Montáž věšáku troleje</t>
  </si>
  <si>
    <t>323342317</t>
  </si>
  <si>
    <t>7497300250</t>
  </si>
  <si>
    <t>Vodiče trakčního vedení  Svorka věšáková bronzová pro lano Bz10 mm2, např. T33/I</t>
  </si>
  <si>
    <t>-819164696</t>
  </si>
  <si>
    <t>7497300260</t>
  </si>
  <si>
    <t>Vodiče trakčního vedení  Věšák troleje pohyblivý s proměnnou délkou</t>
  </si>
  <si>
    <t>461538541</t>
  </si>
  <si>
    <t>7497300270</t>
  </si>
  <si>
    <t>Vodiče trakčního vedení  Proudová propojení</t>
  </si>
  <si>
    <t>-1734911180</t>
  </si>
  <si>
    <t>7497350230</t>
  </si>
  <si>
    <t>Montáž spojky - svorky dvou lan nebo troleje a lana</t>
  </si>
  <si>
    <t>-1691054459</t>
  </si>
  <si>
    <t>7497300280</t>
  </si>
  <si>
    <t>Vodiče trakčního vedení  Spojka  2  lan    nebo    TR + lana</t>
  </si>
  <si>
    <t>-1177290590</t>
  </si>
  <si>
    <t>7497350250</t>
  </si>
  <si>
    <t>Montáž děliče v troleji včetně tabulky</t>
  </si>
  <si>
    <t>962963391</t>
  </si>
  <si>
    <t>7497300310</t>
  </si>
  <si>
    <t>Vodiče trakčního vedení  Dělič v troleji vč. tabulky</t>
  </si>
  <si>
    <t>617529840</t>
  </si>
  <si>
    <t>7497350350</t>
  </si>
  <si>
    <t>Montáž odtahu troleje a nosného lana</t>
  </si>
  <si>
    <t>768275820</t>
  </si>
  <si>
    <t>7497300410</t>
  </si>
  <si>
    <t>Vodiče trakčního vedení  Odtah TR a NL</t>
  </si>
  <si>
    <t>1243583533</t>
  </si>
  <si>
    <t>7497350365</t>
  </si>
  <si>
    <t>Kotvení lana 50-70 mm2 na stožár T</t>
  </si>
  <si>
    <t>-1063154281</t>
  </si>
  <si>
    <t>7497300440</t>
  </si>
  <si>
    <t>Vodiče trakčního vedení  Kotvení lana 50-70 mm2 na T</t>
  </si>
  <si>
    <t>-450307962</t>
  </si>
  <si>
    <t>7497350370</t>
  </si>
  <si>
    <t>Kotvení lana oboustranné nebo pevné a pérové 50-70 mm2 na stožár T</t>
  </si>
  <si>
    <t>-2032913073</t>
  </si>
  <si>
    <t>7497300450</t>
  </si>
  <si>
    <t>Vodiče trakčního vedení  Oboustranné nebo pevné a pérové kotv. lana 50-70 mm2 na T</t>
  </si>
  <si>
    <t>2020151250</t>
  </si>
  <si>
    <t>7497350420</t>
  </si>
  <si>
    <t>Vložení izolace v podélných a příčných polích</t>
  </si>
  <si>
    <t>1018732017</t>
  </si>
  <si>
    <t>7497300510</t>
  </si>
  <si>
    <t>Vodiče trakčního vedení  Vložená izolace v podélných a příčných polích</t>
  </si>
  <si>
    <t>-1971796092</t>
  </si>
  <si>
    <t>7497350430</t>
  </si>
  <si>
    <t>Tažení směrového, příčného lana do 120 mm2 Bz, Cu</t>
  </si>
  <si>
    <t>-2013600917</t>
  </si>
  <si>
    <t>7497300540</t>
  </si>
  <si>
    <t>Vodiče trakčního vedení  lano 50 mm2 Bz (např. lano nosné, směrové, příčné, pevných bodů, odtahů)</t>
  </si>
  <si>
    <t>-967566010</t>
  </si>
  <si>
    <t>7497350460</t>
  </si>
  <si>
    <t>Montáž pohyblivého kotvení sestavy trakčního vedení troleje nebo nosného lana na stožár BP 8 kN</t>
  </si>
  <si>
    <t>-2002257653</t>
  </si>
  <si>
    <t>7497300590</t>
  </si>
  <si>
    <t>Vodiče trakčního vedení  Pohyb. kotvení TR nebo NL, na BP - 8kN</t>
  </si>
  <si>
    <t>-1243358141</t>
  </si>
  <si>
    <t>7497350640</t>
  </si>
  <si>
    <t>Pevné kotvení sestavy trakčního vedení na stožár BP, T, 2xT, 2T/2TB - do 15 kN</t>
  </si>
  <si>
    <t>875606887</t>
  </si>
  <si>
    <t>7497300730</t>
  </si>
  <si>
    <t>Vodiče trakčního vedení  Pevné kotv. sestavy TV na BP, T, 2xT, 2T/2TB - do 15kN</t>
  </si>
  <si>
    <t>-1540867222</t>
  </si>
  <si>
    <t>7497350710</t>
  </si>
  <si>
    <t>Tažení troleje do 150 mm2 Cu</t>
  </si>
  <si>
    <t>-2107453898</t>
  </si>
  <si>
    <t>7497300850</t>
  </si>
  <si>
    <t>Vodiče trakčního vedení  Trolejový drát  80 mm2 Cu</t>
  </si>
  <si>
    <t>-1560431120</t>
  </si>
  <si>
    <t>7497350720</t>
  </si>
  <si>
    <t>Výšková regulace troleje</t>
  </si>
  <si>
    <t>-2045187795</t>
  </si>
  <si>
    <t>7499700390</t>
  </si>
  <si>
    <t>Nátěry trakčního vedení  Barva a řed. pro bezpečnostní černožluté pruhy na podpěře TV</t>
  </si>
  <si>
    <t>1231400307</t>
  </si>
  <si>
    <t>7497350730</t>
  </si>
  <si>
    <t>Montáž definitivní regulace pohyblivého kotvení troleje</t>
  </si>
  <si>
    <t>1828609577</t>
  </si>
  <si>
    <t>7497350750</t>
  </si>
  <si>
    <t>Zajištění kotvení nosného lana a troleje všech sestavení</t>
  </si>
  <si>
    <t>-654425959</t>
  </si>
  <si>
    <t>7497350760</t>
  </si>
  <si>
    <t>Zkouška trakčního vedení vlastností mechanických</t>
  </si>
  <si>
    <t>-704896368</t>
  </si>
  <si>
    <t>Zkouška trakčního vedení vlastností mechanických - prvotní zkouška dodaného zařízení podle TKP</t>
  </si>
  <si>
    <t>7497350765</t>
  </si>
  <si>
    <t>Zkouška trakčního vedení vlastností elektrických</t>
  </si>
  <si>
    <t>1981183140</t>
  </si>
  <si>
    <t>Zkouška trakčního vedení vlastností elektrických - prvotní zkouška dodaného zařízení podle TKP</t>
  </si>
  <si>
    <t>7497350890</t>
  </si>
  <si>
    <t>Připojení lana 95 Cu nebo 120 Cu na lano ZV, NV, OV</t>
  </si>
  <si>
    <t>939612463</t>
  </si>
  <si>
    <t>7497350930</t>
  </si>
  <si>
    <t>Připojení zesilovacího, napájecího a obcházecího vedení 1 - 2 lan na trakční vedení</t>
  </si>
  <si>
    <t>891427134</t>
  </si>
  <si>
    <t>7497350960</t>
  </si>
  <si>
    <t>Tažení lana pro zesilovací, napájecí a obcházecí vedení do 240 mm2 Cu, AlFe</t>
  </si>
  <si>
    <t>466794038</t>
  </si>
  <si>
    <t>7497351060</t>
  </si>
  <si>
    <t>Montáž svodu trakčního vedení lany 120 Cu z napájecího převěsu</t>
  </si>
  <si>
    <t>-1160173712</t>
  </si>
  <si>
    <t>7497301290</t>
  </si>
  <si>
    <t>Vodiče trakčního vedení  Svod z napájecího převěsu na TV lanem 120 Cu</t>
  </si>
  <si>
    <t>-1330134045</t>
  </si>
  <si>
    <t>7497351160</t>
  </si>
  <si>
    <t>Připevnění kotevní lišty napáj. převěsu s 1 třmenem na stožár trakčního vedení</t>
  </si>
  <si>
    <t>-139064464</t>
  </si>
  <si>
    <t>7497351185</t>
  </si>
  <si>
    <t>Kotvení lana napáj. převěsu jednoho 120 mm2 Cu s izolací</t>
  </si>
  <si>
    <t>2008925079</t>
  </si>
  <si>
    <t>7497301420</t>
  </si>
  <si>
    <t>Vodiče trakčního vedení  Kotevní lišta napáj. převěsu s 1 třmenem na stož. TV</t>
  </si>
  <si>
    <t>-1814570966</t>
  </si>
  <si>
    <t>7497301460</t>
  </si>
  <si>
    <t>Vodiče trakčního vedení  Kotvení lana napáj. převěsu - 120 mm2 Cu  s izolací</t>
  </si>
  <si>
    <t>1445031353</t>
  </si>
  <si>
    <t>7497351210</t>
  </si>
  <si>
    <t>Montáž podpěrného izolátoru jednoho pro NV na liště, bráně, stožár T, BP</t>
  </si>
  <si>
    <t>-1665944290</t>
  </si>
  <si>
    <t>7497301490</t>
  </si>
  <si>
    <t>Vodiče trakčního vedení  Podpěrný izolátor pro NV na liště, bráně, stož. T, BP</t>
  </si>
  <si>
    <t>923655476</t>
  </si>
  <si>
    <t>7497351400</t>
  </si>
  <si>
    <t>Upevnění konzol středové, stranové</t>
  </si>
  <si>
    <t>-1866729499</t>
  </si>
  <si>
    <t>7497301800</t>
  </si>
  <si>
    <t>Vodiče trakčního vedení  Materiál sestavení pro upevnění konzol středové,stranové</t>
  </si>
  <si>
    <t>720839024</t>
  </si>
  <si>
    <t>7497351525</t>
  </si>
  <si>
    <t>Montáž přímého ukolejnění stožár T, P, 2T, BP, DS, OK - 2 vodiče</t>
  </si>
  <si>
    <t>1930241714</t>
  </si>
  <si>
    <t>7497351575</t>
  </si>
  <si>
    <t>Montáž přímého ukolejnění svorka se šroubem pro ukolejnění</t>
  </si>
  <si>
    <t>330188278</t>
  </si>
  <si>
    <t>7497351590</t>
  </si>
  <si>
    <t>Montáž ukolejnění s průrazkou T, P, 2T, BP, DS, OK - 1 vodič</t>
  </si>
  <si>
    <t>32545297</t>
  </si>
  <si>
    <t>7497301940</t>
  </si>
  <si>
    <t>Vodiče trakčního vedení  Přímé ukolejnění stož.T, P, 2T, BP, DS, OK   - 1 vodič</t>
  </si>
  <si>
    <t>767114728</t>
  </si>
  <si>
    <t>7497301950</t>
  </si>
  <si>
    <t>Vodiče trakčního vedení  Přímé ukolejnění stož.T, P, 2T, BP, DS, OK   - 2 vodiče</t>
  </si>
  <si>
    <t>-890855670</t>
  </si>
  <si>
    <t>7497301980</t>
  </si>
  <si>
    <t>Vodiče trakčního vedení  Ukolejnění s průrazkou T, P, 2T, BP, DS, OK   - 1 vodič</t>
  </si>
  <si>
    <t>548693061</t>
  </si>
  <si>
    <t>7497351770</t>
  </si>
  <si>
    <t>Montáž výstražných tabulek na stožáru T, P, BP, DS</t>
  </si>
  <si>
    <t>1129849454</t>
  </si>
  <si>
    <t>7497302250</t>
  </si>
  <si>
    <t>Vodiče trakčního vedení  Výstražné tabulky na stožáru T, P, BP, DS</t>
  </si>
  <si>
    <t>1888549630</t>
  </si>
  <si>
    <t>7497351780</t>
  </si>
  <si>
    <t>Číslování stožárů a pohonů odpojovačů 1 - 3 znaky</t>
  </si>
  <si>
    <t>1957347397</t>
  </si>
  <si>
    <t>7497302260</t>
  </si>
  <si>
    <t>Vodiče trakčního vedení  Tabulka číslování stožárů a pohonů odpojovačů 1 - 3 znaky</t>
  </si>
  <si>
    <t>-1096488605</t>
  </si>
  <si>
    <t>7497351810</t>
  </si>
  <si>
    <t>Úpravy stávajícího trakčního vedení provizorní stavy za 100 m</t>
  </si>
  <si>
    <t>-25573313</t>
  </si>
  <si>
    <t>Úpravy stávajícího trakčního vedení provizorní stavy za 100 m - obsahuje i veškeré další práce a úpravy na stávajícím trakčního vedení, nutné ke zprovoznění trakčního vedení</t>
  </si>
  <si>
    <t>7497351820</t>
  </si>
  <si>
    <t>Aktualizace KSU a TP dle kolejových postupů za 100 m zprovozňované skupiny</t>
  </si>
  <si>
    <t>-1246069965</t>
  </si>
  <si>
    <t>Aktualizace KSU a TP dle kolejových postupů za 100 m zprovozňované skupiny - po každém stavebním postupu</t>
  </si>
  <si>
    <t>7497351830</t>
  </si>
  <si>
    <t>Aktualizace trakčního vedení dle kolejových postupů za 100 m zprovozňované skupiny</t>
  </si>
  <si>
    <t>2065149072</t>
  </si>
  <si>
    <t>Aktualizace trakčního vedení dle kolejových postupů za 100 m zprovozňované skupiny - po každém stavebním postupu</t>
  </si>
  <si>
    <t>7499700090</t>
  </si>
  <si>
    <t>Konstrukční prvky trakčního vedení  Svorka proudová, šroubovací pro lano Cu 120 mm2, např. A65/I</t>
  </si>
  <si>
    <t>453218401</t>
  </si>
  <si>
    <t>7499700272</t>
  </si>
  <si>
    <t>Konstrukční prvky trakčního vedení  Držák výstražné tabulky na BP1, např. H64/III/1</t>
  </si>
  <si>
    <t>775592948</t>
  </si>
  <si>
    <t>7499700270</t>
  </si>
  <si>
    <t>Konstrukční prvky trakčního vedení  Držák výstražné tabulky na T a P stožá1, např. H64/I</t>
  </si>
  <si>
    <t>1778988534</t>
  </si>
  <si>
    <t>7497351840</t>
  </si>
  <si>
    <t>Zpracování KSU a TP pro účely zavedení do provozu za 100 m</t>
  </si>
  <si>
    <t>-1968534625</t>
  </si>
  <si>
    <t>Zpracování KSU a TP pro účely zavedení do provozu za 100 m - při uvádění do provozu</t>
  </si>
  <si>
    <t>7497371010</t>
  </si>
  <si>
    <t>Demontáže zařízení trakčního vedení závěsu na bráně</t>
  </si>
  <si>
    <t>629342324</t>
  </si>
  <si>
    <t>Demontáže zařízení trakčního vedení závěsu na bráně - demontáž stávajícího zařízení se všemi pomocnými doplňujícími úpravami</t>
  </si>
  <si>
    <t>7497371025</t>
  </si>
  <si>
    <t>Demontáže zařízení trakčního vedení závěsu odtahu troleje, nosného lana</t>
  </si>
  <si>
    <t>-1976572693</t>
  </si>
  <si>
    <t>Demontáže zařízení trakčního vedení závěsu odtahu troleje, nosného lana - demontáž stávajícího zařízení se všemi pomocnými doplňujícími úpravami</t>
  </si>
  <si>
    <t>7497371030</t>
  </si>
  <si>
    <t>Demontáže zařízení trakčního vedení závěsu příčných lan směrových, nosných</t>
  </si>
  <si>
    <t>-270042490</t>
  </si>
  <si>
    <t>Demontáže zařízení trakčního vedení závěsu příčných lan směrových, nosných - demontáž stávajícího zařízení se všemi pomocnými doplňujícími úpravami, včetně kotvení</t>
  </si>
  <si>
    <t>7497371040</t>
  </si>
  <si>
    <t>Demontáže zařízení trakčního vedení závěsu věšáku</t>
  </si>
  <si>
    <t>695251334</t>
  </si>
  <si>
    <t>Demontáže zařízení trakčního vedení závěsu věšáku - demontáž stávajícího zařízení se všemi pomocnými doplňujícími úpravami, úplná</t>
  </si>
  <si>
    <t>7499700570</t>
  </si>
  <si>
    <t>Kabely trakčního vedení, Různé TV  Beton nebo hlinobeton B 10 pro obetonování chráničky</t>
  </si>
  <si>
    <t>867116846</t>
  </si>
  <si>
    <t>7497371045</t>
  </si>
  <si>
    <t>Demontáže zařízení trakčního vedení závěsu podélné nebo příčné proudové propojky</t>
  </si>
  <si>
    <t>1536330401</t>
  </si>
  <si>
    <t>Demontáže zařízení trakčního vedení závěsu podélné nebo příčné proudové propojky - demontáž stávajícího zařízení se všemi pomocnými doplňujícími úpravami</t>
  </si>
  <si>
    <t>-1361570474</t>
  </si>
  <si>
    <t>7497371060</t>
  </si>
  <si>
    <t>Demontáže zařízení trakčního vedení závěsu děliče</t>
  </si>
  <si>
    <t>1727964794</t>
  </si>
  <si>
    <t>Demontáže zařízení trakčního vedení závěsu děliče - demontáž stávajícího zařízení se všemi pomocnými doplňujícími úpravami, úplná</t>
  </si>
  <si>
    <t>7497371065</t>
  </si>
  <si>
    <t>Demontáže zařízení trakčního vedení závěsu vložené izolace</t>
  </si>
  <si>
    <t>1637608873</t>
  </si>
  <si>
    <t>Demontáže zařízení trakčního vedení závěsu vložené izolace - demontáž stávajícího zařízení se všemi pomocnými doplňujícími úpravami</t>
  </si>
  <si>
    <t>7497371110</t>
  </si>
  <si>
    <t>Demontáže zařízení trakčního vedení troleje včetně nástavků stříhání</t>
  </si>
  <si>
    <t>-1243448789</t>
  </si>
  <si>
    <t>Demontáže zařízení trakčního vedení troleje včetně nástavků stříhání - demontáž stávajícího zařízení se všemi pomocnými doplňujícími úpravami</t>
  </si>
  <si>
    <t>7497371210</t>
  </si>
  <si>
    <t>Demontáže zařízení trakčního vedení nosného lana včetně nástavků stříhání</t>
  </si>
  <si>
    <t>1953611202</t>
  </si>
  <si>
    <t>Demontáže zařízení trakčního vedení nosného lana včetně nástavků stříhání - demontáž stávajícího zařízení se všemi pomocnými doplňujícími úpravami</t>
  </si>
  <si>
    <t>7497371310</t>
  </si>
  <si>
    <t>Demontáže zařízení trakčního vedení kotvení troleje, nosného lana pevně</t>
  </si>
  <si>
    <t>-374675339</t>
  </si>
  <si>
    <t>Demontáže zařízení trakčního vedení kotvení troleje, nosného lana pevně - demontáž stávajícího zařízení se všemi pomocnými doplňujícími úpravami</t>
  </si>
  <si>
    <t>101</t>
  </si>
  <si>
    <t>7497371315</t>
  </si>
  <si>
    <t>Demontáže zařízení trakčního vedení kotvení troleje, nosného lana pohyblivě</t>
  </si>
  <si>
    <t>967510575</t>
  </si>
  <si>
    <t>Demontáže zařízení trakčního vedení kotvení troleje, nosného lana pohyblivě - demontáž stávajícího zařízení se všemi pomocnými doplňujícími úpravami</t>
  </si>
  <si>
    <t>7497371510</t>
  </si>
  <si>
    <t>Demontáže zařízení trakčního vedení kotvení svodu - převěsu z odpojovače jednoduché lano</t>
  </si>
  <si>
    <t>2135770482</t>
  </si>
  <si>
    <t>Demontáže zařízení trakčního vedení kotvení svodu - převěsu z odpojovače jednoduché lano - demontáž stávajícího zařízení se všemi pomocnými doplňujícími úpravami</t>
  </si>
  <si>
    <t>103</t>
  </si>
  <si>
    <t>7497371625</t>
  </si>
  <si>
    <t>Demontáže zařízení trakčního vedení svodu ukolejnění konstrukcí a stožárů</t>
  </si>
  <si>
    <t>-786984043</t>
  </si>
  <si>
    <t>Demontáže zařízení trakčního vedení svodu ukolejnění konstrukcí a stožárů - demontáž stávajícího zařízení se všemi pomocnými doplňujícími úpravami</t>
  </si>
  <si>
    <t>7497655010</t>
  </si>
  <si>
    <t>Tažné hnací vozidlo k pracovním soupravám pro montáž a demontáž</t>
  </si>
  <si>
    <t>-1236868720</t>
  </si>
  <si>
    <t>Tažné hnací vozidlo k pracovním soupravám pro montáž a demontáž - obsahuje i veškeré výkony tažného hnacího vozidla pro posun montážní techniky v kolejišti</t>
  </si>
  <si>
    <t>105</t>
  </si>
  <si>
    <t>776299048</t>
  </si>
  <si>
    <t>7498150525</t>
  </si>
  <si>
    <t>Vyhotovení výchozí revizní zprávy příplatek za každých dalších i započatých 500 000 Kč přes 1 000 000 Kč</t>
  </si>
  <si>
    <t>624701289</t>
  </si>
  <si>
    <t>107</t>
  </si>
  <si>
    <t>-864186384</t>
  </si>
  <si>
    <t>7498151025</t>
  </si>
  <si>
    <t>Provedení technické prohlídky a zkoušky na silnoproudém zařízení, zařízení TV, zařízení NS, transformoven, EPZ příplatek za každých dalších i započatých 500 000 Kč přes 1 000 000 Kč</t>
  </si>
  <si>
    <t>354377797</t>
  </si>
  <si>
    <t>SO 02 - Železniční spodek</t>
  </si>
  <si>
    <t>5913300010</t>
  </si>
  <si>
    <t>Demontáž silničních panelů komunikace dočasná</t>
  </si>
  <si>
    <t>1580316553</t>
  </si>
  <si>
    <t>Demontáž silničních panelů komunikace dočasná. Poznámka: 1. V cenách jsou započteny náklady na odstranění panelů, úpravu plochy a naložení na dopravní prostředek.</t>
  </si>
  <si>
    <t>Poznámka k souboru cen:
1. V cenách jsou započteny náklady na odstranění panelů, úpravu plochy a naložení na dopravní prostředek.</t>
  </si>
  <si>
    <t>5913305010</t>
  </si>
  <si>
    <t>Montáž silničních panelů komunikace dočasná</t>
  </si>
  <si>
    <t>1214951977</t>
  </si>
  <si>
    <t>Montáž silničních panelů komunikace dočasná. Poznámka: 1. V cenách jsou započteny náklady na úpravu podkladní vrstvy a uložení panelů. 2. V cenách nejsou obsaženy náklady na dodávku materiálu.</t>
  </si>
  <si>
    <t>Poznámka k souboru cen:
1. V cenách jsou započteny náklady na úpravu podkladní vrstvy a uložení panelů.
2. V cenách nejsou obsaženy náklady na dodávku materiálu.</t>
  </si>
  <si>
    <t>5963125015</t>
  </si>
  <si>
    <t>Panel železobetonový silniční rozměru 300x100x15</t>
  </si>
  <si>
    <t>-508514789</t>
  </si>
  <si>
    <t>5913320028</t>
  </si>
  <si>
    <t>Oplocení dráhy demontáž plotového panelu</t>
  </si>
  <si>
    <t>1071142369</t>
  </si>
  <si>
    <t>Oplocení dráhy demontáž plotového panelu. Poznámka: 1. V cenách na zřízení jsou započteny náklady na výměnu, demontáž a montáž včetně případných zemních prací, urovnání terénu a naložení výzisku na dopravní prostředek. 2. V cenách nejsou obsaženy náklady na dodávku materiálu.</t>
  </si>
  <si>
    <t>Poznámka k souboru cen:
1. V cenách na zřízení jsou započteny náklady na výměnu, demontáž a montáž včetně případných zemních prací, urovnání terénu a naložení výzisku na dopravní prostředek.
2. V cenách nejsou obsaženy náklady na dodávku materiálu.</t>
  </si>
  <si>
    <t>5913320034</t>
  </si>
  <si>
    <t>Oplocení dráhy demontáž sloupku včetně patky</t>
  </si>
  <si>
    <t>728439217</t>
  </si>
  <si>
    <t>Oplocení dráhy demontáž sloupku včetně patky. Poznámka: 1. V cenách na zřízení jsou započteny náklady na výměnu, demontáž a montáž včetně případných zemních prací, urovnání terénu a naložení výzisku na dopravní prostředek. 2. V cenách nejsou obsaženy náklady na dodávku materiálu.</t>
  </si>
  <si>
    <t>5913320036</t>
  </si>
  <si>
    <t>Oplocení dráhy demontáž podhrabové desky 295x20x5</t>
  </si>
  <si>
    <t>2007192525</t>
  </si>
  <si>
    <t>Oplocení dráhy demontáž podhrabové desky 295x20x5. Poznámka: 1. V cenách na zřízení jsou započteny náklady na výměnu, demontáž a montáž včetně případných zemních prací, urovnání terénu a naložení výzisku na dopravní prostředek. 2. V cenách nejsou obsaženy náklady na dodávku materiálu.</t>
  </si>
  <si>
    <t>5913320040</t>
  </si>
  <si>
    <t>Oplocení dráhy montáž pletiva</t>
  </si>
  <si>
    <t>-2043229121</t>
  </si>
  <si>
    <t>Oplocení dráhy montáž pletiva. Poznámka: 1. V cenách na zřízení jsou započteny náklady na výměnu, demontáž a montáž včetně případných zemních prací, urovnání terénu a naložení výzisku na dopravní prostředek. 2. V cenách nejsou obsaženy náklady na dodávku materiálu.</t>
  </si>
  <si>
    <t>5964173010</t>
  </si>
  <si>
    <t>Plotové pletivo 2,5 mm, 60x60 mm; PVC výška 180</t>
  </si>
  <si>
    <t>566193807</t>
  </si>
  <si>
    <t>5913320044</t>
  </si>
  <si>
    <t>Oplocení dráhy montáž sloupku včetně patky</t>
  </si>
  <si>
    <t>1910010491</t>
  </si>
  <si>
    <t>Oplocení dráhy montáž sloupku včetně patky. Poznámka: 1. V cenách na zřízení jsou započteny náklady na výměnu, demontáž a montáž včetně případných zemních prací, urovnání terénu a naložení výzisku na dopravní prostředek. 2. V cenách nejsou obsaženy náklady na dodávku materiálu.</t>
  </si>
  <si>
    <t>5964165000</t>
  </si>
  <si>
    <t>Betonová patka sloupku malá prefabrikát</t>
  </si>
  <si>
    <t>-1715582844</t>
  </si>
  <si>
    <t>5964167010</t>
  </si>
  <si>
    <t>Sloupek plotní PVC délka/průměr 2800/50 mm</t>
  </si>
  <si>
    <t>1778101843</t>
  </si>
  <si>
    <t>5964169005</t>
  </si>
  <si>
    <t>Vzpěra 2500/50 mm</t>
  </si>
  <si>
    <t>1882164929</t>
  </si>
  <si>
    <t>5964171000</t>
  </si>
  <si>
    <t>Krytka sloupku 50 mm</t>
  </si>
  <si>
    <t>321441509</t>
  </si>
  <si>
    <t>5914045021R</t>
  </si>
  <si>
    <t>Vrtání do betonové skruže DN 200</t>
  </si>
  <si>
    <t>-588030332</t>
  </si>
  <si>
    <t>Poznámka k souboru cen:
1. V cenách jsou započteny náklady na demontáž, výměnu, montáž dílů, včetně obsypání a zasypání zařízení propustným materiálem podle vzorového listu a rozprostření výzisku na terén nebo naložení na dopravní prostředek.
2. V cenách nejsou obsaženy náklady na provedení výkopku, ruční dočištění a dodávku materiálu.</t>
  </si>
  <si>
    <t>5914055010</t>
  </si>
  <si>
    <t>Zřízení krytých odvodňovacích zařízení potrubí trativodu</t>
  </si>
  <si>
    <t>1697360733</t>
  </si>
  <si>
    <t>Zřízení krytých odvodňovacích zařízení potrubí trativodu. Poznámka: 1. V cenách jsou započteny náklady na zřízení podkladní vrstvy, uložení, obsypání a zásyp zařízení podle vzorového listu a rozprostření výzisku na terén nebo naložení na dopravní prostředek. 2. V cenách nejsou obsaženy náklady na provedení výkopku, ruční dočištění a dodávku materiálu.</t>
  </si>
  <si>
    <t>Poznámka k souboru cen:
1. V cenách jsou započteny náklady na zřízení podkladní vrstvy, uložení, obsypání a zásyp zařízení podle vzorového listu a rozprostření výzisku na terén nebo naložení na dopravní prostředek.
2. V cenách nejsou obsaženy náklady na provedení výkopku, ruční dočištění a dodávku materiálu.</t>
  </si>
  <si>
    <t>5964103005</t>
  </si>
  <si>
    <t>Drenážní plastové díly trubka celoperforovaná DN 150 mm</t>
  </si>
  <si>
    <t>502123650</t>
  </si>
  <si>
    <t>5964103045</t>
  </si>
  <si>
    <t>Drenážní plastové díly spojka-spojovací nátrubek DN 150 mm</t>
  </si>
  <si>
    <t>-450257425</t>
  </si>
  <si>
    <t>5964133015</t>
  </si>
  <si>
    <t>Geotextilie filtrační</t>
  </si>
  <si>
    <t>904258467</t>
  </si>
  <si>
    <t>5914055020</t>
  </si>
  <si>
    <t>Zřízení krytých odvodňovacích zařízení šachty trativodu</t>
  </si>
  <si>
    <t>1039565970</t>
  </si>
  <si>
    <t>Zřízení krytých odvodňovacích zařízení šachty trativodu. Poznámka: 1. V cenách jsou započteny náklady na zřízení podkladní vrstvy, uložení, obsypání a zásyp zařízení podle vzorového listu a rozprostření výzisku na terén nebo naložení na dopravní prostředek. 2. V cenách nejsou obsaženy náklady na provedení výkopku, ruční dočištění a dodávku materiálu.</t>
  </si>
  <si>
    <t>5964103120</t>
  </si>
  <si>
    <t>Drenážní plastové díly šachta průchozí DN 400/250  1 vtok/1 odtok DN 250 mm</t>
  </si>
  <si>
    <t>-915632894</t>
  </si>
  <si>
    <t>5964103125</t>
  </si>
  <si>
    <t>Drenážní plastové díly šachta odbočná DN 400/250  2 vtoky/1 odtok DN 250 mm</t>
  </si>
  <si>
    <t>-1334838136</t>
  </si>
  <si>
    <t>5964103130</t>
  </si>
  <si>
    <t>Drenážní plastové díly prodlužovací nástavec šachty D 400, délka 3 m</t>
  </si>
  <si>
    <t>2104337762</t>
  </si>
  <si>
    <t>5964104150</t>
  </si>
  <si>
    <t>Kanalizační díly plastové Krycí víko šachty plastové pochůzné</t>
  </si>
  <si>
    <t>1980480139</t>
  </si>
  <si>
    <t>5914055021R</t>
  </si>
  <si>
    <t>Obetonování trubního vedení C20/25</t>
  </si>
  <si>
    <t>-1102440565</t>
  </si>
  <si>
    <t>5914055030</t>
  </si>
  <si>
    <t>Zřízení krytých odvodňovacích zařízení svodného potrubí</t>
  </si>
  <si>
    <t>-326068572</t>
  </si>
  <si>
    <t>Zřízení krytých odvodňovacích zařízení svodného potrubí. Poznámka: 1. V cenách jsou započteny náklady na zřízení podkladní vrstvy, uložení, obsypání a zásyp zařízení podle vzorového listu a rozprostření výzisku na terén nebo naložení na dopravní prostředek. 2. V cenách nejsou obsaženy náklady na provedení výkopku, ruční dočištění a dodávku materiálu.</t>
  </si>
  <si>
    <t>5964104030</t>
  </si>
  <si>
    <t>Kanalizační díly plastové trubka s kompaktní stěnou DN 200</t>
  </si>
  <si>
    <t>1510825827</t>
  </si>
  <si>
    <t>5914075130</t>
  </si>
  <si>
    <t>Zřízení konstrukční vrstvy pražcového podloží včetně geotextilie tl. 0,50 m</t>
  </si>
  <si>
    <t>-227007576</t>
  </si>
  <si>
    <t>Zřízení konstrukční vrstvy pražcového podloží včetně geotextilie tl. 0,50 m. Poznámka: 1. V cenách jsou započteny náklady na naložení výzisku na dopravní prostředek. 2. V cenách nejsou obsaženy náklady na dodávku materiálu a odtěžení zeminy.</t>
  </si>
  <si>
    <t>Poznámka k souboru cen:
1. V cenách jsou započteny náklady na naložení výzisku na dopravní prostředek.
2. V cenách nejsou obsaženy náklady na dodávku materiálu a odtěžení zeminy.</t>
  </si>
  <si>
    <t>Poznámka k položce:
VL Ž4 typ 3</t>
  </si>
  <si>
    <t>5964133005</t>
  </si>
  <si>
    <t>Geotextilie separační</t>
  </si>
  <si>
    <t>926104972</t>
  </si>
  <si>
    <t>5955101020</t>
  </si>
  <si>
    <t>Kamenivo drcené štěrkodrť frakce 0/32</t>
  </si>
  <si>
    <t>-1868103427</t>
  </si>
  <si>
    <t>5915005010</t>
  </si>
  <si>
    <t>Hloubení rýh nebo jam na železničním spodku I. třídy</t>
  </si>
  <si>
    <t>1293156632</t>
  </si>
  <si>
    <t>Hloubení rýh nebo jam na železničním spodku I. třídy. Poznámka: 1. V cenách jsou započteny náklady na hloubení a uložení výzisku na terén nebo naložení na dopravní prostředek a uložení na úložišti.</t>
  </si>
  <si>
    <t>Poznámka k souboru cen:
1. V cenách jsou započteny náklady na hloubení a uložení výzisku na terén nebo naložení na dopravní prostředek a uložení na úložišti.</t>
  </si>
  <si>
    <t>5915030021R</t>
  </si>
  <si>
    <t>Položení kabelové chráničky DN do 200 mm</t>
  </si>
  <si>
    <t>-838837472</t>
  </si>
  <si>
    <t>Položení kabelové chráničky DN do 200 mm Poznámka: 1. V cenách jsou započteny náklady na úpravu podkladní vrstvy a uložení chráničky. 2. V cenách nejsou obsaženy náklady na dodávku materiálu.</t>
  </si>
  <si>
    <t>Poznámka k souboru cen:
1. V cenách jsou započteny náklady na vybourání zdiva, uložení na terén, naložení na dopravní prostředek a uložení na skládce.
2. V cenách nejsou obsaženy náklady na dopravu a skládkovné.</t>
  </si>
  <si>
    <t>5964104000R</t>
  </si>
  <si>
    <t>Kabelové chráničky plastové hladké DN 160</t>
  </si>
  <si>
    <t>-1027667891</t>
  </si>
  <si>
    <t>5915007020</t>
  </si>
  <si>
    <t>Zásyp jam nebo rýh sypaninou na železničním spodku se zhutněním</t>
  </si>
  <si>
    <t>675105956</t>
  </si>
  <si>
    <t>Zásyp jam nebo rýh sypaninou na železničním spodku se zhutněním. Poznámka: 1. Ceny zásypu jam a rýh se zhutněním jsou určeny pro jakoukoliv míru zhutnění.</t>
  </si>
  <si>
    <t>Poznámka k souboru cen:
1. Ceny zásypu jam a rýh se zhutněním jsou určeny pro jakoukoliv míru zhutnění.</t>
  </si>
  <si>
    <t>5955101030</t>
  </si>
  <si>
    <t>Kamenivo drcené drť frakce 8/16</t>
  </si>
  <si>
    <t>1871363236</t>
  </si>
  <si>
    <t>5915010010</t>
  </si>
  <si>
    <t>Těžení zeminy nebo horniny železničního spodku I. třídy</t>
  </si>
  <si>
    <t>1069951415</t>
  </si>
  <si>
    <t>Těžení zeminy nebo horniny železničního spodku I. třídy. Poznámka: 1. V cenách jsou započteny náklady na těžení a uložení výzisku na terén nebo naložení na dopravní prostředek a uložení na úložišti.</t>
  </si>
  <si>
    <t>Poznámka k souboru cen:
1. V cenách jsou započteny náklady na těžení a uložení výzisku na terén nebo naložení na dopravní prostředek a uložení na úložišti.</t>
  </si>
  <si>
    <t>-2099339018</t>
  </si>
  <si>
    <t>Doprava dodávek zhotovitele, dodávek objednatele nebo výzisku mechanizací přes 3,5 t sypanin do 30 km Poznámka: V cenách jsou započteny náklady přepravu materiálu ze skladů nebo skládek výrobce nebo dodavatele nebo z vlastních zásob objednatele na místo technologické manipulace včetně složení. Ceny jsou určeny i pro dopravu výzisku do skladu, úložiště nebo na skládku včetně vyložení.Ceny jsou určeny pro dopravu silničními i kolejovými vozidly.V ceně jsou započteny i náklady na zpáteční cestu dopravního prostředku. V případě, že vozidlo jede jednosměrně (okružně), uvažuje se poloviční vzdálenost z celkově ujeté trasy. Měrnou jednotkou je t přepravovaného materiálu.</t>
  </si>
  <si>
    <t xml:space="preserve">Poznámka k souboru cen:
1. V cenách jsou započteny náklady přepravu materiálu ze skladů nebo skládek výrobce nebo
 dodavatele nebo z vlastních zásob objednatele na místo technologické manipulace včetně složení.
Ceny jsou určeny i pro dopravu výzisku do skladu, úložiště nebo na skládku včetně vyložení.
Ceny
 jsou určeny pro dopravu silničními i kolejovými vozidly.
V ceně jsou započteny i náklady na
 zpáteční cestu dopravního prostředku. V případě, že vozidlo jede jednosměrně (okružně), uvažuje se
 poloviční vzdálenost z celkově ujeté trasy.
</t>
  </si>
  <si>
    <t>1727048707</t>
  </si>
  <si>
    <t>-594451047</t>
  </si>
  <si>
    <t>Naložení sypanin, drobného kusového materiálu, suti . Poznámka: 1. Ceny jsou určeny pro nakládání materiálu v případech, kdy není naložení součástí dodávky materiálu nebo není uvedeno v popisu cen a pro nakládání z meziskládky.2. Ceny se použijí i pro nakládání materiálu z vlastních zásob objednatele.</t>
  </si>
  <si>
    <t>Poznámka k souboru cen:
1. Ceny jsou určeny pro nakládání materiálu v případech, kdy není naložení součástí dodávky materiálu nebo není uvedeno v popisu cen a pro nakládání z meziskládky.
2. Ceny se použijí i pro nakládání materiálu z vlastních zásob objednatele.</t>
  </si>
  <si>
    <t>235032409</t>
  </si>
  <si>
    <t>Naložení objemnějšího kusového materiálu, vybouraných hmot . Poznámka: 1. Ceny jsou určeny pro nakládání materiálu v případech, kdy není naložení součástí dodávky materiálu nebo není uvedeno v popisu cen a pro nakládání z meziskládky.2. Ceny se použijí i pro nakládání materiálu z vlastních zásob objednatele.</t>
  </si>
  <si>
    <t>-2079755691</t>
  </si>
  <si>
    <t xml:space="preserve">Poplatek za uložení nebezpečného odpadu na oficiální skládku  </t>
  </si>
  <si>
    <t>-982671365</t>
  </si>
  <si>
    <t>Poplatek za uložení nebezpečného odpadu na oficiální skládku Poznámka: V cenách jsou započteny náklady na uložení stavebního odpadu na oficiální skládku.</t>
  </si>
  <si>
    <t xml:space="preserve">Poznámka k souboru cen:
1. V cenách jsou započteny náklady na uložení stavebního odpadu na oficiální skládku.
</t>
  </si>
  <si>
    <t>-1929974503</t>
  </si>
  <si>
    <t>Poplatek uložení odpadu betonových prefabrikátů .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</si>
  <si>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SO 03 - Ochrana drážních sdělovacích kabelů</t>
  </si>
  <si>
    <t>Ing. Petr Tomášek</t>
  </si>
  <si>
    <t>119001421</t>
  </si>
  <si>
    <t>Dočasné zajištění kabelů a kabelových tratí ze 3 volně ložených kabelů</t>
  </si>
  <si>
    <t>-314694861</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</si>
  <si>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kabelů a kabelových tratí z volně ložených kabelů a to do 3 kabelů</t>
  </si>
  <si>
    <t>580854260</t>
  </si>
  <si>
    <t>-85013432</t>
  </si>
  <si>
    <t>-201144966</t>
  </si>
  <si>
    <t>460421082</t>
  </si>
  <si>
    <t>Lože kabelů z písku nebo štěrkopísku tl 5 cm nad kabel, kryté plastovou folií, š lože do 50 cm</t>
  </si>
  <si>
    <t>-1607072851</t>
  </si>
  <si>
    <t>Kabelové lože včetně podsypu, zhutnění a urovnání povrchu z písku nebo štěrkopísku tloušťky 5 cm nad kabel zakryté plastovou fólií, šířky lože přes 25 do 50 cm</t>
  </si>
  <si>
    <t>1886980451</t>
  </si>
  <si>
    <t>-2063688043</t>
  </si>
  <si>
    <t>460490012</t>
  </si>
  <si>
    <t>Krytí kabelů výstražnou fólií šířky 25 cm</t>
  </si>
  <si>
    <t>620972493</t>
  </si>
  <si>
    <t>Krytí kabelů, spojek, koncovek a odbočnic kabelů výstražnou fólií z PVC včetně vyrovnání povrchu rýhy, rozvinutí a uložení fólie do rýhy, fólie šířky do 25cm</t>
  </si>
  <si>
    <t>460560163</t>
  </si>
  <si>
    <t>Zásyp rýh ručně šířky 35 cm, hloubky 80 cm, z horniny třídy 3</t>
  </si>
  <si>
    <t>1045202839</t>
  </si>
  <si>
    <t>Zásyp kabelových rýh ručně s uložením výkopku ve vrstvách včetně zhutnění a urovnání povrchu šířky 35 cm hloubky 80 cm, v hornině třídy 3</t>
  </si>
  <si>
    <t>460600022</t>
  </si>
  <si>
    <t>Vodorovné přemístění horniny jakékoliv třídy do 500 m</t>
  </si>
  <si>
    <t>1353872421</t>
  </si>
  <si>
    <t>Přemístění (odvoz) horniny, suti a vybouraných hmot vodorovné přemístění horniny včetně složení, bez naložení a rozprostření jakékoliv třídy, na vzdálenost přes 50 do 500 m</t>
  </si>
  <si>
    <t>7590517150</t>
  </si>
  <si>
    <t>Demontáž a svoz nefunkčních provizorních vedení</t>
  </si>
  <si>
    <t>-602411518</t>
  </si>
  <si>
    <t>7590525138</t>
  </si>
  <si>
    <t>Pokládka kabelu metalického /demontáž PK2 přes 3 do 5 kg/m</t>
  </si>
  <si>
    <t>1305335601</t>
  </si>
  <si>
    <t>7590525449</t>
  </si>
  <si>
    <t>Montáž spojky rovné pro plastové kabely párové Raychem XAGA s konektory UDW2 na 1 plášť bez pancíře do 60 žil</t>
  </si>
  <si>
    <t>162288325</t>
  </si>
  <si>
    <t>Montáž spojky rovné pro plastové kabely párové Raychem XAGA s konektory UDW2 na 1 plášť bez pancíře do 60 žil - nasazení manžety, spojení žil, převlečení manžety, nahřátí pro její tepelné smrštění, uložení spojky v jámě</t>
  </si>
  <si>
    <t>7590522179</t>
  </si>
  <si>
    <t>Venkovní vedení kabelová - metalické sítě Dálkové kabely ŽDK s Pb pláštěm DCKQY; 3XV1,2+14DM0,9</t>
  </si>
  <si>
    <t>2112073062</t>
  </si>
  <si>
    <t>7590535100</t>
  </si>
  <si>
    <t>Propojování stávajících kabelů v jedné kynetě 2 kabelů</t>
  </si>
  <si>
    <t>1626871202</t>
  </si>
  <si>
    <t>7598025025</t>
  </si>
  <si>
    <t>Měření dálkových kabelů závěrečné zkrácené v obou směrech za provozu 19 čtyřek</t>
  </si>
  <si>
    <t>úsek</t>
  </si>
  <si>
    <t>509513058</t>
  </si>
  <si>
    <t>VON - Vedlejší a ostatní náklady</t>
  </si>
  <si>
    <t>VRN - Vedlejší rozpočtové náklady</t>
  </si>
  <si>
    <t>VRN</t>
  </si>
  <si>
    <t>Vedlejší rozpočtové náklady</t>
  </si>
  <si>
    <t>021102001</t>
  </si>
  <si>
    <t>Průzkumné práce pro opravy Geotechnický průzkum železničního spodku - zemního tělesa</t>
  </si>
  <si>
    <t>1785777003</t>
  </si>
  <si>
    <t>Průzkumné práce pro opravy Geotechnický průzkum železničního spodku - zemního tělesa - V ceně jsou započteny náklady na posouzení stavu a únosnosti konstrukčních vrstev tělesa železničního spodku.</t>
  </si>
  <si>
    <t>Poznámka k souboru cen:
V ceně jsou započteny náklady na posouzení stavu a zjištění složení, stavu a únosnosti konstrukčních vrstev tělesa železničního spodku a pro objasnění příčin jejich poruch a deformací.</t>
  </si>
  <si>
    <t>021211001</t>
  </si>
  <si>
    <t>Průzkumné práce pro opravy Doplňující laboratorní rozbor kontaminace zeminy nebo kol. lože</t>
  </si>
  <si>
    <t>554736625</t>
  </si>
  <si>
    <t>Průzkumné práce pro opravy Doplňující laboratorní rozbor kontaminace zeminy nebo kol. lože - V ceně jsou započteny náklady na doplňující rozbor kameniva nebo KL pro objasnění kontaminace ropnými látkami akreditovanou laboratoří včetně vyhodnocení a předání zprávy o výsledku.</t>
  </si>
  <si>
    <t>Poznámka k souboru cen:
V ceně jsou započteny náklady na doplňující rozbor kameniva nebo KL pro objasnění kontaminace ropnými látkami akreditovanou laboratoří včetně vyhodnocení a předání zprávy o výsledku.</t>
  </si>
  <si>
    <t>022101011</t>
  </si>
  <si>
    <t>Geodetické práce Geodetické práce v průběhu opravy</t>
  </si>
  <si>
    <t>kpl</t>
  </si>
  <si>
    <t>-1498582802</t>
  </si>
  <si>
    <t>022101021</t>
  </si>
  <si>
    <t>Geodetické práce Geodetické práce po ukončení opravy</t>
  </si>
  <si>
    <t>2035740385</t>
  </si>
  <si>
    <t>023101041</t>
  </si>
  <si>
    <t>Projektové práce Projektové práce v rozsahu ZRN (vyjma dále jmenované práce) přes 20 mil. Kč</t>
  </si>
  <si>
    <t>1261802961</t>
  </si>
  <si>
    <t>Projektové práce Projektové práce v rozsahu ZRN (vyjma dále jmenované práce) přes 20 mil. Kč. Představuje projektové práce na RDS pro provozní soubory zabezpečovacího a sdělovacího zařízení, projektovou dokumentaci skutečného provedení stavby v digitální a papírové formě dle směrnic investora.</t>
  </si>
  <si>
    <t>024101201</t>
  </si>
  <si>
    <t>Inženýrská činnost koordinátor BOZP na staveništi</t>
  </si>
  <si>
    <t>-1251780945</t>
  </si>
  <si>
    <t>024101401</t>
  </si>
  <si>
    <t>Inženýrská činnost koordinační a kompletační činnost</t>
  </si>
  <si>
    <t>608117522</t>
  </si>
  <si>
    <t>Inženýrská činnost koordinační a kompletační činnost včetně autorského dozoru</t>
  </si>
  <si>
    <t>031101041</t>
  </si>
  <si>
    <t>Zařízení a vybavení staveniště vyjma dále jmenované práce včetně opatření na ochranu sousedních pozemků, včetně opatření na ochranu sousedních pozemků, informační tabule, dopravního značení na staveništi aj. při velikosti nákladů přes 20 mil. Kč</t>
  </si>
  <si>
    <t>1970326138</t>
  </si>
  <si>
    <t>Zařízení a vybavení staveniště vyjma dále jmenované práce včetně opatření na ochranu sousedních pozemků, včetně opatření na ochranu sousedních pozemků, informační tabule, dopravního značení na staveništi aj. při velikosti nákladů přes 20 mil. Kč včetně pronájmu pozemků</t>
  </si>
  <si>
    <t>033121011</t>
  </si>
  <si>
    <t>Provozní vlivy Rušení prací železničním provozem širá trať nebo dopravny s kolejovým rozvětvením s počtem vlaků za směnu 8,5 hod. přes 25 do 50</t>
  </si>
  <si>
    <t>-926837242</t>
  </si>
  <si>
    <t>033131001</t>
  </si>
  <si>
    <t>Provozní vlivy Organizační zajištění prací při zřizování a udržování BK kolejí a výhybek</t>
  </si>
  <si>
    <t>-272100375</t>
  </si>
  <si>
    <t>Provozní vlivy Organizační zajištění prací při zřizování a udržování BK kolejí a výhybek - Organizační zajištění prací při zřizování a udržování bezstykové koleje podle př. S3/2, zejména technologická příprava pořízení schématu a projednání postupu, kontrola připravenosti a řízení postupu prací, předání prací a dokladů objednateli.</t>
  </si>
  <si>
    <t>Poznámka k souboru cen:
Organizační zajištění prací při zřizování a udržování bezstykové koleje podle př. S3/2, zejména technologická příprava pořízení schématu a projednání postupu, kontrola připravenosti a řízení postupu prací, předání prací a dokladů objednateli.</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</si>
  <si>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</si>
  <si>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</si>
  <si>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</si>
  <si>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</si>
  <si>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</si>
  <si>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</si>
  <si>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</si>
  <si>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</si>
  <si>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</si>
  <si>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</si>
  <si>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</si>
  <si>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</si>
  <si>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</si>
  <si>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</si>
  <si>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Provozní soubor</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</si>
  <si>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</si>
  <si>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</si>
  <si>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</si>
  <si>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</si>
  <si>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</si>
  <si>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</si>
  <si>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</si>
  <si>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</si>
  <si>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</si>
  <si>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</si>
  <si>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</si>
  <si>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</si>
  <si>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</si>
  <si>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</si>
  <si>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</si>
  <si>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</si>
  <si>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</si>
  <si>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</si>
  <si>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</si>
  <si>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</si>
  <si>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</si>
  <si>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</si>
  <si>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</si>
  <si>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</si>
  <si>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</si>
  <si>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</si>
  <si>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</si>
  <si>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</si>
  <si>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</si>
  <si>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</si>
  <si>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</si>
  <si>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</si>
  <si>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</si>
  <si>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</si>
  <si>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</si>
  <si>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</si>
  <si>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</si>
  <si>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</si>
  <si>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</si>
  <si>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</si>
  <si>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</si>
  <si>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</si>
  <si>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</si>
  <si>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</si>
  <si>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</si>
  <si>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</si>
  <si>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</si>
  <si>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</si>
  <si>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</si>
  <si>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</si>
  <si>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</si>
  <si>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</si>
  <si>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</si>
  <si>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</si>
  <si>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</si>
  <si>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</si>
  <si>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</si>
  <si>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</si>
  <si>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</si>
  <si>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</si>
  <si>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</si>
  <si>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</si>
  <si>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</si>
  <si>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</si>
  <si>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</si>
  <si>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</si>
  <si>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</si>
  <si>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</si>
  <si>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</si>
  <si>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</si>
  <si>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</si>
  <si>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</si>
  <si>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</si>
  <si>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</si>
  <si>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</si>
  <si>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</si>
  <si>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</si>
  <si>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</si>
  <si>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</si>
  <si>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</si>
  <si>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</si>
  <si>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</si>
  <si>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</si>
  <si>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</si>
  <si>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</si>
  <si>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</si>
  <si>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</si>
  <si>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</si>
  <si>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</si>
  <si>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</si>
  <si>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</si>
  <si>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</si>
  <si>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</si>
  <si>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</si>
  <si>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</si>
  <si>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</si>
  <si>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</si>
  <si>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</si>
  <si>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</si>
  <si>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</si>
  <si>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</si>
  <si>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</si>
  <si>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</si>
  <si>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</si>
  <si>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</si>
  <si>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</si>
  <si>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</si>
  <si>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</si>
  <si>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</si>
  <si>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</si>
  <si>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</si>
  <si>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</si>
  <si>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</si>
  <si>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</si>
  <si>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</si>
  <si>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</si>
  <si>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</si>
  <si>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</si>
  <si>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</si>
  <si>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</si>
  <si>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</si>
  <si>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</si>
  <si>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</si>
  <si>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</si>
  <si>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</si>
  <si>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</si>
  <si>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</si>
  <si>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</si>
  <si>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</si>
  <si>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</si>
  <si>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</si>
  <si>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</si>
  <si>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</si>
  <si>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</si>
  <si>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</si>
  <si>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</si>
  <si>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</si>
  <si>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</si>
  <si>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</si>
  <si>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</si>
  <si>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</si>
  <si>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</si>
  <si>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</si>
  <si>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</si>
  <si>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</si>
  <si>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</si>
  <si>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</si>
  <si>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</si>
  <si>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</si>
  <si>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</si>
  <si>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</si>
  <si>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</si>
  <si>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</si>
  <si>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</si>
  <si>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</si>
  <si>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</si>
  <si>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</si>
  <si>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</si>
  <si>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</si>
  <si>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</si>
  <si>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</si>
  <si>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</si>
  <si>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</si>
  <si>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</si>
  <si>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</si>
  <si>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</si>
  <si>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r>
      <t>Válečková stolička jazyka nadzvedávací montáž s upevněním na patu kolejnice</t>
    </r>
    <r>
      <rPr>
        <b/>
        <sz val="9"/>
        <color rgb="FFFF0000"/>
        <rFont val="Arial CE"/>
        <family val="2"/>
      </rPr>
      <t>(Cena neměnná)</t>
    </r>
  </si>
  <si>
    <r>
      <t>Zařízení pro snížení přestavného odporu výhybky Válečkové stoličky 1 - základní</t>
    </r>
    <r>
      <rPr>
        <b/>
        <i/>
        <sz val="9"/>
        <color rgb="FFFF0000"/>
        <rFont val="Arial CE"/>
        <family val="2"/>
      </rPr>
      <t>(Cena neměnná)</t>
    </r>
  </si>
  <si>
    <r>
      <t>Zařízení pro snížení přestavného odporu výhybky Válečkové stoličky 2- základní</t>
    </r>
    <r>
      <rPr>
        <b/>
        <i/>
        <sz val="9"/>
        <color rgb="FFFF0000"/>
        <rFont val="Arial CE"/>
        <family val="2"/>
      </rPr>
      <t>(Cena neměnná)</t>
    </r>
  </si>
  <si>
    <r>
      <t>Výhybka jednoduchá smontovaná pražce betonové, soustavy J49 1:9-190 pravá</t>
    </r>
    <r>
      <rPr>
        <b/>
        <i/>
        <sz val="9"/>
        <color rgb="FFFF0000"/>
        <rFont val="Arial CE"/>
        <family val="2"/>
      </rPr>
      <t>(Cena neměnná)</t>
    </r>
  </si>
  <si>
    <r>
      <t>Výhybka křižovatková smontovaná pražce betonové C49 1:9-190</t>
    </r>
    <r>
      <rPr>
        <b/>
        <i/>
        <sz val="9"/>
        <color rgb="FFFF0000"/>
        <rFont val="Arial CE"/>
        <family val="2"/>
      </rPr>
      <t>(Cena neměnná)</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</si>
</sst>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9"/>
      <color rgb="FF0000FF"/>
      <name val="Arial CE"/>
      <family val="2"/>
    </font>
    <font>
      <i/>
      <sz val="8"/>
      <color rgb="FF0000FF"/>
      <name val="Arial CE"/>
      <family val="2"/>
    </font>
    <font>
      <i/>
      <sz val="7"/>
      <color rgb="FF969696"/>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
      <b/>
      <sz val="9"/>
      <color rgb="FFFF0000"/>
      <name val="Arial CE"/>
      <family val="2"/>
    </font>
    <font>
      <b/>
      <sz val="9"/>
      <name val="Arial CE"/>
      <family val="2"/>
    </font>
    <font>
      <b/>
      <i/>
      <sz val="9"/>
      <color rgb="FFFF0000"/>
      <name val="Arial CE"/>
      <family val="2"/>
    </font>
  </fonts>
  <fills count="7">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FFC000"/>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4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4" fillId="0" borderId="0" xfId="0" applyFont="1" applyAlignment="1">
      <alignment horizontal="left" vertical="center"/>
    </xf>
    <xf numFmtId="0" fontId="13"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7"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7"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1" fillId="4" borderId="13" xfId="0" applyFont="1" applyFill="1" applyBorder="1" applyAlignment="1">
      <alignment horizontal="center" vertical="center"/>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0" fillId="0" borderId="17"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4" fontId="23" fillId="0" borderId="0" xfId="0" applyNumberFormat="1" applyFont="1" applyAlignment="1">
      <alignment vertical="center"/>
    </xf>
    <xf numFmtId="0" fontId="5" fillId="0" borderId="0" xfId="0" applyFont="1" applyAlignment="1">
      <alignment horizontal="center" vertical="center"/>
    </xf>
    <xf numFmtId="4" fontId="19" fillId="0" borderId="18" xfId="0" applyNumberFormat="1" applyFont="1" applyBorder="1" applyAlignment="1">
      <alignment vertical="center"/>
    </xf>
    <xf numFmtId="4" fontId="19" fillId="0" borderId="0" xfId="0" applyNumberFormat="1" applyFont="1" applyBorder="1" applyAlignment="1">
      <alignment vertical="center"/>
    </xf>
    <xf numFmtId="166" fontId="19" fillId="0" borderId="0" xfId="0" applyNumberFormat="1" applyFont="1" applyBorder="1" applyAlignment="1">
      <alignment vertical="center"/>
    </xf>
    <xf numFmtId="4" fontId="19" fillId="0" borderId="12" xfId="0" applyNumberFormat="1" applyFont="1" applyBorder="1" applyAlignment="1">
      <alignment vertical="center"/>
    </xf>
    <xf numFmtId="0" fontId="5"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4" fillId="0" borderId="0" xfId="0" applyFont="1" applyAlignment="1">
      <alignment horizontal="center" vertical="center"/>
    </xf>
    <xf numFmtId="4" fontId="28" fillId="0" borderId="18" xfId="0" applyNumberFormat="1" applyFont="1" applyBorder="1" applyAlignment="1">
      <alignment vertical="center"/>
    </xf>
    <xf numFmtId="4" fontId="28" fillId="0" borderId="0" xfId="0" applyNumberFormat="1" applyFont="1" applyBorder="1" applyAlignment="1">
      <alignment vertical="center"/>
    </xf>
    <xf numFmtId="166" fontId="28" fillId="0" borderId="0" xfId="0" applyNumberFormat="1" applyFont="1" applyBorder="1" applyAlignment="1">
      <alignment vertical="center"/>
    </xf>
    <xf numFmtId="4" fontId="28" fillId="0" borderId="12" xfId="0" applyNumberFormat="1" applyFont="1" applyBorder="1" applyAlignment="1">
      <alignment vertical="center"/>
    </xf>
    <xf numFmtId="0" fontId="6" fillId="0" borderId="0" xfId="0" applyFont="1" applyAlignment="1">
      <alignment horizontal="left" vertical="center"/>
    </xf>
    <xf numFmtId="4" fontId="28" fillId="0" borderId="19" xfId="0" applyNumberFormat="1" applyFont="1" applyBorder="1" applyAlignment="1">
      <alignment vertical="center"/>
    </xf>
    <xf numFmtId="4" fontId="28" fillId="0" borderId="20" xfId="0" applyNumberFormat="1" applyFont="1" applyBorder="1" applyAlignment="1">
      <alignment vertical="center"/>
    </xf>
    <xf numFmtId="166" fontId="28" fillId="0" borderId="20" xfId="0" applyNumberFormat="1" applyFont="1" applyBorder="1" applyAlignment="1">
      <alignment vertical="center"/>
    </xf>
    <xf numFmtId="4" fontId="28" fillId="0" borderId="21" xfId="0" applyNumberFormat="1" applyFont="1" applyBorder="1" applyAlignment="1">
      <alignment vertical="center"/>
    </xf>
    <xf numFmtId="0" fontId="0" fillId="0" borderId="0" xfId="0" applyProtection="1">
      <protection locked="0"/>
    </xf>
    <xf numFmtId="0" fontId="0" fillId="0" borderId="2" xfId="0" applyBorder="1" applyProtection="1">
      <protection locked="0"/>
    </xf>
    <xf numFmtId="0" fontId="29"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2" fillId="0" borderId="0" xfId="0" applyFont="1" applyAlignment="1" applyProtection="1">
      <alignment horizontal="left" vertical="center"/>
      <protection locked="0"/>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pplyProtection="1">
      <alignment vertical="center"/>
      <protection locked="0"/>
    </xf>
    <xf numFmtId="0" fontId="17" fillId="0" borderId="0" xfId="0" applyFont="1" applyAlignment="1">
      <alignment horizontal="left" vertical="center"/>
    </xf>
    <xf numFmtId="0" fontId="2" fillId="0" borderId="0" xfId="0" applyFont="1" applyAlignment="1" applyProtection="1">
      <alignment horizontal="right" vertical="center"/>
      <protection locked="0"/>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9" xfId="0" applyFont="1" applyBorder="1" applyAlignment="1" applyProtection="1">
      <alignment vertical="center"/>
      <protection locked="0"/>
    </xf>
    <xf numFmtId="0" fontId="0" fillId="0" borderId="2" xfId="0" applyFont="1" applyBorder="1" applyAlignment="1" applyProtection="1">
      <alignment vertical="center"/>
      <protection locked="0"/>
    </xf>
    <xf numFmtId="0" fontId="21" fillId="4" borderId="0" xfId="0" applyFont="1" applyFill="1" applyAlignment="1">
      <alignment horizontal="left" vertical="center"/>
    </xf>
    <xf numFmtId="0" fontId="0" fillId="4" borderId="0" xfId="0" applyFont="1" applyFill="1" applyAlignment="1" applyProtection="1">
      <alignment vertical="center"/>
      <protection locked="0"/>
    </xf>
    <xf numFmtId="0" fontId="21" fillId="4" borderId="0" xfId="0" applyFont="1" applyFill="1" applyAlignment="1">
      <alignment horizontal="right" vertical="center"/>
    </xf>
    <xf numFmtId="0" fontId="30"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0" fontId="8" fillId="0" borderId="20" xfId="0" applyFont="1" applyBorder="1" applyAlignment="1" applyProtection="1">
      <alignment vertical="center"/>
      <protection locked="0"/>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1" fillId="4" borderId="14"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15" xfId="0" applyFont="1" applyFill="1" applyBorder="1" applyAlignment="1" applyProtection="1">
      <alignment horizontal="center" vertical="center" wrapText="1"/>
      <protection locked="0"/>
    </xf>
    <xf numFmtId="0" fontId="21" fillId="4" borderId="16" xfId="0" applyFont="1" applyFill="1" applyBorder="1" applyAlignment="1">
      <alignment horizontal="center" vertical="center" wrapText="1"/>
    </xf>
    <xf numFmtId="0" fontId="0" fillId="0" borderId="3" xfId="0" applyBorder="1" applyAlignment="1">
      <alignment horizontal="center" vertical="center" wrapText="1"/>
    </xf>
    <xf numFmtId="4" fontId="23" fillId="0" borderId="0" xfId="0" applyNumberFormat="1" applyFont="1" applyAlignment="1">
      <alignment/>
    </xf>
    <xf numFmtId="166" fontId="31" fillId="0" borderId="10" xfId="0" applyNumberFormat="1" applyFont="1" applyBorder="1" applyAlignment="1">
      <alignment/>
    </xf>
    <xf numFmtId="166" fontId="31" fillId="0" borderId="11" xfId="0" applyNumberFormat="1" applyFont="1" applyBorder="1" applyAlignment="1">
      <alignment/>
    </xf>
    <xf numFmtId="4" fontId="32"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8"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1" fillId="0" borderId="22" xfId="0" applyFont="1" applyBorder="1" applyAlignment="1" applyProtection="1">
      <alignment horizontal="center" vertical="center"/>
      <protection locked="0"/>
    </xf>
    <xf numFmtId="49" fontId="21" fillId="0" borderId="22" xfId="0" applyNumberFormat="1" applyFont="1" applyBorder="1" applyAlignment="1" applyProtection="1">
      <alignment horizontal="left" vertical="center" wrapText="1"/>
      <protection locked="0"/>
    </xf>
    <xf numFmtId="0" fontId="21" fillId="0" borderId="22" xfId="0" applyFont="1" applyBorder="1" applyAlignment="1" applyProtection="1">
      <alignment horizontal="left" vertical="center" wrapText="1"/>
      <protection locked="0"/>
    </xf>
    <xf numFmtId="0" fontId="21" fillId="0" borderId="22" xfId="0" applyFont="1" applyBorder="1" applyAlignment="1" applyProtection="1">
      <alignment horizontal="center" vertical="center" wrapText="1"/>
      <protection locked="0"/>
    </xf>
    <xf numFmtId="167" fontId="21" fillId="0" borderId="22" xfId="0" applyNumberFormat="1" applyFont="1" applyBorder="1" applyAlignment="1" applyProtection="1">
      <alignment vertical="center"/>
      <protection locked="0"/>
    </xf>
    <xf numFmtId="4" fontId="21" fillId="2" borderId="22" xfId="0" applyNumberFormat="1" applyFont="1" applyFill="1" applyBorder="1" applyAlignment="1" applyProtection="1">
      <alignment vertical="center"/>
      <protection locked="0"/>
    </xf>
    <xf numFmtId="4" fontId="21" fillId="0" borderId="22" xfId="0" applyNumberFormat="1" applyFont="1" applyBorder="1" applyAlignment="1" applyProtection="1">
      <alignment vertical="center"/>
      <protection locked="0"/>
    </xf>
    <xf numFmtId="0" fontId="22" fillId="2" borderId="18" xfId="0" applyFont="1" applyFill="1" applyBorder="1" applyAlignment="1" applyProtection="1">
      <alignment horizontal="left" vertical="center"/>
      <protection locked="0"/>
    </xf>
    <xf numFmtId="0" fontId="22" fillId="0" borderId="0" xfId="0" applyFont="1" applyBorder="1" applyAlignment="1">
      <alignment horizontal="center" vertical="center"/>
    </xf>
    <xf numFmtId="166" fontId="22" fillId="0" borderId="0" xfId="0" applyNumberFormat="1" applyFont="1" applyBorder="1" applyAlignment="1">
      <alignment vertical="center"/>
    </xf>
    <xf numFmtId="166" fontId="22" fillId="0" borderId="12" xfId="0" applyNumberFormat="1" applyFont="1" applyBorder="1" applyAlignment="1">
      <alignment vertical="center"/>
    </xf>
    <xf numFmtId="0" fontId="21"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lignment horizontal="left" vertical="center"/>
    </xf>
    <xf numFmtId="0" fontId="34" fillId="0" borderId="0" xfId="0" applyFont="1" applyAlignment="1">
      <alignment horizontal="left" vertical="center" wrapText="1"/>
    </xf>
    <xf numFmtId="0" fontId="0" fillId="0" borderId="18" xfId="0" applyFont="1" applyBorder="1" applyAlignment="1">
      <alignment vertical="center"/>
    </xf>
    <xf numFmtId="0" fontId="0" fillId="0" borderId="0" xfId="0" applyBorder="1" applyAlignment="1">
      <alignment vertical="center"/>
    </xf>
    <xf numFmtId="0" fontId="35" fillId="0" borderId="22" xfId="0" applyFont="1" applyBorder="1" applyAlignment="1" applyProtection="1">
      <alignment horizontal="center" vertical="center"/>
      <protection locked="0"/>
    </xf>
    <xf numFmtId="49" fontId="35" fillId="0" borderId="22" xfId="0" applyNumberFormat="1" applyFont="1" applyBorder="1" applyAlignment="1" applyProtection="1">
      <alignment horizontal="left" vertical="center" wrapText="1"/>
      <protection locked="0"/>
    </xf>
    <xf numFmtId="0" fontId="35" fillId="0" borderId="22" xfId="0" applyFont="1" applyBorder="1" applyAlignment="1" applyProtection="1">
      <alignment horizontal="left" vertical="center" wrapText="1"/>
      <protection locked="0"/>
    </xf>
    <xf numFmtId="0" fontId="35" fillId="0" borderId="22" xfId="0" applyFont="1" applyBorder="1" applyAlignment="1" applyProtection="1">
      <alignment horizontal="center" vertical="center" wrapText="1"/>
      <protection locked="0"/>
    </xf>
    <xf numFmtId="167" fontId="35" fillId="0" borderId="22" xfId="0" applyNumberFormat="1" applyFont="1" applyBorder="1" applyAlignment="1" applyProtection="1">
      <alignment vertical="center"/>
      <protection locked="0"/>
    </xf>
    <xf numFmtId="4" fontId="35" fillId="2" borderId="22" xfId="0" applyNumberFormat="1" applyFont="1" applyFill="1" applyBorder="1" applyAlignment="1" applyProtection="1">
      <alignment vertical="center"/>
      <protection locked="0"/>
    </xf>
    <xf numFmtId="4" fontId="35" fillId="0" borderId="22" xfId="0" applyNumberFormat="1" applyFont="1" applyBorder="1" applyAlignment="1" applyProtection="1">
      <alignment vertical="center"/>
      <protection locked="0"/>
    </xf>
    <xf numFmtId="0" fontId="36" fillId="0" borderId="3" xfId="0" applyFont="1" applyBorder="1" applyAlignment="1">
      <alignment vertical="center"/>
    </xf>
    <xf numFmtId="0" fontId="35" fillId="2" borderId="18" xfId="0" applyFont="1" applyFill="1" applyBorder="1" applyAlignment="1" applyProtection="1">
      <alignment horizontal="left" vertical="center"/>
      <protection locked="0"/>
    </xf>
    <xf numFmtId="0" fontId="35" fillId="0" borderId="0" xfId="0" applyFont="1" applyBorder="1" applyAlignment="1">
      <alignment horizontal="center"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37" fillId="0" borderId="0" xfId="0" applyFont="1" applyAlignment="1">
      <alignment vertical="center" wrapText="1"/>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0" fillId="0" borderId="19" xfId="0" applyFont="1" applyBorder="1" applyAlignment="1">
      <alignment vertical="center"/>
    </xf>
    <xf numFmtId="0" fontId="0" fillId="0" borderId="20" xfId="0"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0" xfId="0" applyAlignment="1">
      <alignment vertical="top"/>
    </xf>
    <xf numFmtId="0" fontId="38" fillId="0" borderId="23" xfId="0" applyFont="1" applyBorder="1" applyAlignment="1">
      <alignment vertical="center" wrapText="1"/>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26" xfId="0" applyFont="1" applyBorder="1" applyAlignment="1">
      <alignment vertical="center" wrapText="1"/>
    </xf>
    <xf numFmtId="0" fontId="38"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vertical="center" wrapText="1"/>
    </xf>
    <xf numFmtId="0" fontId="38" fillId="0" borderId="28" xfId="0" applyFont="1" applyBorder="1" applyAlignment="1">
      <alignment vertical="center" wrapText="1"/>
    </xf>
    <xf numFmtId="0" fontId="42" fillId="0" borderId="29" xfId="0" applyFont="1" applyBorder="1" applyAlignment="1">
      <alignment vertical="center" wrapText="1"/>
    </xf>
    <xf numFmtId="0" fontId="38" fillId="0" borderId="30" xfId="0" applyFont="1" applyBorder="1" applyAlignment="1">
      <alignment vertical="center" wrapText="1"/>
    </xf>
    <xf numFmtId="0" fontId="38" fillId="0" borderId="0" xfId="0" applyFont="1" applyBorder="1" applyAlignment="1">
      <alignment vertical="top"/>
    </xf>
    <xf numFmtId="0" fontId="38" fillId="0" borderId="0" xfId="0" applyFont="1" applyAlignment="1">
      <alignment vertical="top"/>
    </xf>
    <xf numFmtId="0" fontId="38" fillId="0" borderId="23" xfId="0" applyFont="1" applyBorder="1" applyAlignment="1">
      <alignment horizontal="left" vertical="center"/>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8"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9" xfId="0" applyFont="1" applyBorder="1" applyAlignment="1">
      <alignment horizontal="left" vertical="center"/>
    </xf>
    <xf numFmtId="0" fontId="40" fillId="0" borderId="29" xfId="0" applyFont="1" applyBorder="1" applyAlignment="1">
      <alignment horizontal="center" vertical="center"/>
    </xf>
    <xf numFmtId="0" fontId="43" fillId="0" borderId="29"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38" fillId="0" borderId="28" xfId="0" applyFont="1" applyBorder="1" applyAlignment="1">
      <alignment horizontal="left" vertical="center"/>
    </xf>
    <xf numFmtId="0" fontId="42" fillId="0" borderId="29" xfId="0" applyFont="1" applyBorder="1" applyAlignment="1">
      <alignment horizontal="left" vertical="center"/>
    </xf>
    <xf numFmtId="0" fontId="38" fillId="0" borderId="30" xfId="0" applyFont="1" applyBorder="1" applyAlignment="1">
      <alignment horizontal="left" vertical="center"/>
    </xf>
    <xf numFmtId="0" fontId="38"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9" xfId="0" applyFont="1" applyBorder="1" applyAlignment="1">
      <alignment horizontal="left" vertical="center"/>
    </xf>
    <xf numFmtId="0" fontId="38" fillId="0" borderId="0" xfId="0" applyFont="1" applyBorder="1" applyAlignment="1">
      <alignment horizontal="left" vertical="center" wrapText="1"/>
    </xf>
    <xf numFmtId="0" fontId="41" fillId="0" borderId="0" xfId="0" applyFont="1" applyBorder="1" applyAlignment="1">
      <alignment horizontal="center" vertical="center" wrapText="1"/>
    </xf>
    <xf numFmtId="0" fontId="38" fillId="0" borderId="23" xfId="0" applyFont="1" applyBorder="1" applyAlignment="1">
      <alignment horizontal="left"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8" xfId="0" applyFont="1" applyBorder="1" applyAlignment="1">
      <alignment horizontal="left" vertical="center" wrapText="1"/>
    </xf>
    <xf numFmtId="0" fontId="41" fillId="0" borderId="29"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8"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9" xfId="0" applyFont="1" applyBorder="1" applyAlignment="1">
      <alignment vertical="center"/>
    </xf>
    <xf numFmtId="0" fontId="40" fillId="0" borderId="29"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9" xfId="0" applyBorder="1" applyAlignment="1">
      <alignment vertical="top"/>
    </xf>
    <xf numFmtId="0" fontId="40" fillId="0" borderId="29" xfId="0" applyFont="1" applyBorder="1" applyAlignment="1">
      <alignment horizontal="left"/>
    </xf>
    <xf numFmtId="0" fontId="43" fillId="0" borderId="29" xfId="0" applyFont="1" applyBorder="1" applyAlignment="1">
      <alignment/>
    </xf>
    <xf numFmtId="0" fontId="38" fillId="0" borderId="26" xfId="0" applyFont="1" applyBorder="1" applyAlignment="1">
      <alignment vertical="top"/>
    </xf>
    <xf numFmtId="0" fontId="38" fillId="0" borderId="27" xfId="0" applyFont="1" applyBorder="1" applyAlignment="1">
      <alignment vertical="top"/>
    </xf>
    <xf numFmtId="0" fontId="38" fillId="0" borderId="0" xfId="0" applyFont="1" applyBorder="1" applyAlignment="1">
      <alignment horizontal="center" vertical="center"/>
    </xf>
    <xf numFmtId="0" fontId="38" fillId="0" borderId="0" xfId="0" applyFont="1" applyBorder="1" applyAlignment="1">
      <alignment horizontal="left" vertical="top"/>
    </xf>
    <xf numFmtId="0" fontId="38" fillId="0" borderId="28" xfId="0" applyFont="1" applyBorder="1" applyAlignment="1">
      <alignment vertical="top"/>
    </xf>
    <xf numFmtId="0" fontId="38" fillId="0" borderId="29" xfId="0" applyFont="1" applyBorder="1" applyAlignment="1">
      <alignment vertical="top"/>
    </xf>
    <xf numFmtId="0" fontId="38" fillId="0" borderId="30" xfId="0" applyFont="1" applyBorder="1" applyAlignment="1">
      <alignment vertical="top"/>
    </xf>
    <xf numFmtId="167" fontId="35" fillId="5" borderId="22" xfId="0" applyNumberFormat="1" applyFont="1" applyFill="1" applyBorder="1" applyAlignment="1" applyProtection="1">
      <alignment vertical="center"/>
      <protection locked="0"/>
    </xf>
    <xf numFmtId="0" fontId="35" fillId="5" borderId="22" xfId="0" applyFont="1" applyFill="1" applyBorder="1" applyAlignment="1" applyProtection="1">
      <alignment horizontal="center" vertical="center"/>
      <protection locked="0"/>
    </xf>
    <xf numFmtId="49" fontId="35" fillId="5" borderId="22" xfId="0" applyNumberFormat="1" applyFont="1" applyFill="1" applyBorder="1" applyAlignment="1" applyProtection="1">
      <alignment horizontal="left" vertical="center" wrapText="1"/>
      <protection locked="0"/>
    </xf>
    <xf numFmtId="0" fontId="35" fillId="5" borderId="22" xfId="0" applyFont="1" applyFill="1" applyBorder="1" applyAlignment="1" applyProtection="1">
      <alignment horizontal="left" vertical="center" wrapText="1"/>
      <protection locked="0"/>
    </xf>
    <xf numFmtId="0" fontId="35" fillId="5" borderId="22" xfId="0" applyFont="1" applyFill="1" applyBorder="1" applyAlignment="1" applyProtection="1">
      <alignment horizontal="center" vertical="center" wrapText="1"/>
      <protection locked="0"/>
    </xf>
    <xf numFmtId="4" fontId="35" fillId="5" borderId="22" xfId="0" applyNumberFormat="1" applyFont="1" applyFill="1" applyBorder="1" applyAlignment="1" applyProtection="1">
      <alignment vertical="center"/>
      <protection locked="0"/>
    </xf>
    <xf numFmtId="0" fontId="0" fillId="5" borderId="0" xfId="0" applyFont="1" applyFill="1" applyAlignment="1">
      <alignment vertical="center"/>
    </xf>
    <xf numFmtId="0" fontId="33" fillId="5" borderId="0" xfId="0" applyFont="1" applyFill="1" applyAlignment="1">
      <alignment horizontal="left" vertical="center"/>
    </xf>
    <xf numFmtId="0" fontId="34" fillId="5" borderId="0" xfId="0" applyFont="1" applyFill="1" applyAlignment="1">
      <alignment horizontal="left" vertical="center" wrapText="1"/>
    </xf>
    <xf numFmtId="0" fontId="0" fillId="5" borderId="0" xfId="0" applyFont="1" applyFill="1" applyAlignment="1" applyProtection="1">
      <alignment vertical="center"/>
      <protection locked="0"/>
    </xf>
    <xf numFmtId="0" fontId="21" fillId="5" borderId="22" xfId="0" applyFont="1" applyFill="1" applyBorder="1" applyAlignment="1" applyProtection="1">
      <alignment horizontal="center" vertical="center"/>
      <protection locked="0"/>
    </xf>
    <xf numFmtId="49" fontId="21" fillId="5" borderId="22" xfId="0" applyNumberFormat="1" applyFont="1" applyFill="1" applyBorder="1" applyAlignment="1" applyProtection="1">
      <alignment horizontal="left" vertical="center" wrapText="1"/>
      <protection locked="0"/>
    </xf>
    <xf numFmtId="0" fontId="21" fillId="5" borderId="22" xfId="0" applyFont="1" applyFill="1" applyBorder="1" applyAlignment="1" applyProtection="1">
      <alignment horizontal="left" vertical="center" wrapText="1"/>
      <protection locked="0"/>
    </xf>
    <xf numFmtId="0" fontId="21" fillId="5" borderId="22" xfId="0" applyFont="1" applyFill="1" applyBorder="1" applyAlignment="1" applyProtection="1">
      <alignment horizontal="center" vertical="center" wrapText="1"/>
      <protection locked="0"/>
    </xf>
    <xf numFmtId="167" fontId="21" fillId="5" borderId="22" xfId="0" applyNumberFormat="1" applyFont="1" applyFill="1" applyBorder="1" applyAlignment="1" applyProtection="1">
      <alignment vertical="center"/>
      <protection locked="0"/>
    </xf>
    <xf numFmtId="4" fontId="21" fillId="5" borderId="22" xfId="0" applyNumberFormat="1" applyFont="1" applyFill="1" applyBorder="1" applyAlignment="1" applyProtection="1">
      <alignment vertical="center"/>
      <protection locked="0"/>
    </xf>
    <xf numFmtId="0" fontId="37" fillId="5" borderId="0" xfId="0" applyFont="1" applyFill="1" applyAlignment="1">
      <alignment vertical="center" wrapText="1"/>
    </xf>
    <xf numFmtId="0" fontId="13" fillId="6" borderId="0" xfId="0" applyFont="1" applyFill="1" applyAlignment="1">
      <alignment horizontal="center" vertical="center"/>
    </xf>
    <xf numFmtId="0" fontId="0" fillId="0" borderId="0" xfId="0"/>
    <xf numFmtId="4" fontId="18"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4" fontId="5" fillId="3" borderId="7" xfId="0" applyNumberFormat="1" applyFont="1" applyFill="1" applyBorder="1" applyAlignment="1">
      <alignment vertical="center"/>
    </xf>
    <xf numFmtId="0" fontId="0" fillId="3" borderId="7" xfId="0" applyFont="1" applyFill="1" applyBorder="1" applyAlignment="1">
      <alignment vertical="center"/>
    </xf>
    <xf numFmtId="0" fontId="0" fillId="3" borderId="13" xfId="0" applyFont="1" applyFill="1" applyBorder="1" applyAlignment="1">
      <alignment vertical="center"/>
    </xf>
    <xf numFmtId="0" fontId="5" fillId="3" borderId="7" xfId="0" applyFont="1" applyFill="1" applyBorder="1" applyAlignment="1">
      <alignment horizontal="left" vertical="center"/>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7"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4" fontId="27" fillId="0" borderId="0" xfId="0" applyNumberFormat="1" applyFont="1" applyAlignment="1">
      <alignment vertical="center"/>
    </xf>
    <xf numFmtId="0" fontId="27" fillId="0" borderId="0" xfId="0" applyFont="1" applyAlignment="1">
      <alignment vertical="center"/>
    </xf>
    <xf numFmtId="0" fontId="26"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4" fontId="23" fillId="0" borderId="0" xfId="0" applyNumberFormat="1" applyFont="1" applyAlignment="1">
      <alignment horizontal="right" vertical="center"/>
    </xf>
    <xf numFmtId="4" fontId="23" fillId="0" borderId="0" xfId="0" applyNumberFormat="1" applyFont="1" applyAlignment="1">
      <alignment vertical="center"/>
    </xf>
    <xf numFmtId="0" fontId="19" fillId="0" borderId="17" xfId="0" applyFont="1" applyBorder="1" applyAlignment="1">
      <alignment horizontal="center" vertical="center"/>
    </xf>
    <xf numFmtId="0" fontId="19" fillId="0" borderId="10" xfId="0" applyFont="1" applyBorder="1" applyAlignment="1">
      <alignment horizontal="left" vertical="center"/>
    </xf>
    <xf numFmtId="0" fontId="20" fillId="0" borderId="18" xfId="0" applyFont="1" applyBorder="1" applyAlignment="1">
      <alignment horizontal="left" vertical="center"/>
    </xf>
    <xf numFmtId="0" fontId="20" fillId="0" borderId="0" xfId="0" applyFont="1" applyBorder="1" applyAlignment="1">
      <alignment horizontal="left" vertical="center"/>
    </xf>
    <xf numFmtId="0" fontId="21" fillId="4" borderId="6" xfId="0" applyFont="1" applyFill="1" applyBorder="1" applyAlignment="1">
      <alignment horizontal="center" vertical="center"/>
    </xf>
    <xf numFmtId="0" fontId="21" fillId="4" borderId="7" xfId="0" applyFont="1" applyFill="1" applyBorder="1" applyAlignment="1">
      <alignment horizontal="left" vertical="center"/>
    </xf>
    <xf numFmtId="0" fontId="21" fillId="4" borderId="7" xfId="0" applyFont="1" applyFill="1" applyBorder="1" applyAlignment="1">
      <alignment horizontal="right" vertical="center"/>
    </xf>
    <xf numFmtId="0" fontId="21" fillId="4" borderId="7" xfId="0" applyFont="1" applyFill="1" applyBorder="1" applyAlignment="1">
      <alignment horizontal="center" vertical="center"/>
    </xf>
    <xf numFmtId="0" fontId="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0" fontId="41" fillId="0" borderId="0" xfId="0" applyFont="1" applyBorder="1" applyAlignment="1">
      <alignment horizontal="left" vertical="center" wrapText="1"/>
    </xf>
    <xf numFmtId="0" fontId="39" fillId="0" borderId="0" xfId="0" applyFont="1" applyBorder="1" applyAlignment="1">
      <alignment horizontal="center" vertical="center" wrapText="1"/>
    </xf>
    <xf numFmtId="0" fontId="40" fillId="0" borderId="29" xfId="0" applyFont="1" applyBorder="1" applyAlignment="1">
      <alignment horizontal="left" wrapText="1"/>
    </xf>
    <xf numFmtId="0" fontId="39" fillId="0" borderId="0" xfId="0" applyFont="1" applyBorder="1" applyAlignment="1">
      <alignment horizontal="center" vertical="center"/>
    </xf>
    <xf numFmtId="49" fontId="41" fillId="0" borderId="0" xfId="0" applyNumberFormat="1"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left" vertical="center"/>
    </xf>
    <xf numFmtId="0" fontId="40" fillId="0" borderId="29" xfId="0" applyFont="1" applyBorder="1" applyAlignment="1">
      <alignment horizontal="left"/>
    </xf>
    <xf numFmtId="0" fontId="21" fillId="0" borderId="22" xfId="0" applyFont="1" applyBorder="1" applyAlignment="1" applyProtection="1">
      <alignment horizontal="left" vertical="center" wrapText="1"/>
      <protection locked="0"/>
    </xf>
    <xf numFmtId="4" fontId="48" fillId="2" borderId="22" xfId="0" applyNumberFormat="1" applyFont="1" applyFill="1" applyBorder="1" applyAlignment="1" applyProtection="1">
      <alignment vertical="center"/>
      <protection locked="0"/>
    </xf>
    <xf numFmtId="0" fontId="35" fillId="0" borderId="22" xfId="0" applyFont="1" applyBorder="1" applyAlignment="1" applyProtection="1">
      <alignment horizontal="left" vertical="center"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3"/>
  <sheetViews>
    <sheetView showGridLines="0" tabSelected="1" workbookViewId="0" topLeftCell="A1">
      <selection activeCell="BE5" sqref="BE5:BE32"/>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295" t="s">
        <v>6</v>
      </c>
      <c r="AS2" s="296"/>
      <c r="AT2" s="296"/>
      <c r="AU2" s="296"/>
      <c r="AV2" s="296"/>
      <c r="AW2" s="296"/>
      <c r="AX2" s="296"/>
      <c r="AY2" s="296"/>
      <c r="AZ2" s="296"/>
      <c r="BA2" s="296"/>
      <c r="BB2" s="296"/>
      <c r="BC2" s="296"/>
      <c r="BD2" s="296"/>
      <c r="BE2" s="296"/>
      <c r="BS2" s="17" t="s">
        <v>7</v>
      </c>
      <c r="BT2" s="17" t="s">
        <v>8</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7</v>
      </c>
      <c r="BT3" s="17" t="s">
        <v>9</v>
      </c>
    </row>
    <row r="4" spans="2:71" s="1" customFormat="1" ht="24.95" customHeight="1">
      <c r="B4" s="20"/>
      <c r="D4" s="21" t="s">
        <v>10</v>
      </c>
      <c r="AR4" s="20"/>
      <c r="AS4" s="22" t="s">
        <v>11</v>
      </c>
      <c r="BE4" s="23" t="s">
        <v>12</v>
      </c>
      <c r="BS4" s="17" t="s">
        <v>13</v>
      </c>
    </row>
    <row r="5" spans="2:71" s="1" customFormat="1" ht="12" customHeight="1">
      <c r="B5" s="20"/>
      <c r="D5" s="24" t="s">
        <v>14</v>
      </c>
      <c r="K5" s="307" t="s">
        <v>15</v>
      </c>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R5" s="20"/>
      <c r="BE5" s="304" t="s">
        <v>16</v>
      </c>
      <c r="BS5" s="17" t="s">
        <v>7</v>
      </c>
    </row>
    <row r="6" spans="2:71" s="1" customFormat="1" ht="36.95" customHeight="1">
      <c r="B6" s="20"/>
      <c r="D6" s="26" t="s">
        <v>17</v>
      </c>
      <c r="K6" s="308" t="s">
        <v>18</v>
      </c>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R6" s="20"/>
      <c r="BE6" s="305"/>
      <c r="BS6" s="17" t="s">
        <v>7</v>
      </c>
    </row>
    <row r="7" spans="2:71" s="1" customFormat="1" ht="12" customHeight="1">
      <c r="B7" s="20"/>
      <c r="D7" s="27" t="s">
        <v>19</v>
      </c>
      <c r="K7" s="25" t="s">
        <v>3</v>
      </c>
      <c r="AK7" s="27" t="s">
        <v>20</v>
      </c>
      <c r="AN7" s="25" t="s">
        <v>3</v>
      </c>
      <c r="AR7" s="20"/>
      <c r="BE7" s="305"/>
      <c r="BS7" s="17" t="s">
        <v>7</v>
      </c>
    </row>
    <row r="8" spans="2:71" s="1" customFormat="1" ht="12" customHeight="1">
      <c r="B8" s="20"/>
      <c r="D8" s="27" t="s">
        <v>21</v>
      </c>
      <c r="K8" s="25" t="s">
        <v>22</v>
      </c>
      <c r="AK8" s="27" t="s">
        <v>23</v>
      </c>
      <c r="AN8" s="28" t="s">
        <v>24</v>
      </c>
      <c r="AR8" s="20"/>
      <c r="BE8" s="305"/>
      <c r="BS8" s="17" t="s">
        <v>7</v>
      </c>
    </row>
    <row r="9" spans="2:71" s="1" customFormat="1" ht="14.45" customHeight="1">
      <c r="B9" s="20"/>
      <c r="AR9" s="20"/>
      <c r="BE9" s="305"/>
      <c r="BS9" s="17" t="s">
        <v>7</v>
      </c>
    </row>
    <row r="10" spans="2:71" s="1" customFormat="1" ht="12" customHeight="1">
      <c r="B10" s="20"/>
      <c r="D10" s="27" t="s">
        <v>25</v>
      </c>
      <c r="AK10" s="27" t="s">
        <v>26</v>
      </c>
      <c r="AN10" s="25" t="s">
        <v>3</v>
      </c>
      <c r="AR10" s="20"/>
      <c r="BE10" s="305"/>
      <c r="BS10" s="17" t="s">
        <v>7</v>
      </c>
    </row>
    <row r="11" spans="2:71" s="1" customFormat="1" ht="18.4" customHeight="1">
      <c r="B11" s="20"/>
      <c r="E11" s="25" t="s">
        <v>22</v>
      </c>
      <c r="AK11" s="27" t="s">
        <v>27</v>
      </c>
      <c r="AN11" s="25" t="s">
        <v>3</v>
      </c>
      <c r="AR11" s="20"/>
      <c r="BE11" s="305"/>
      <c r="BS11" s="17" t="s">
        <v>7</v>
      </c>
    </row>
    <row r="12" spans="2:71" s="1" customFormat="1" ht="6.95" customHeight="1">
      <c r="B12" s="20"/>
      <c r="AR12" s="20"/>
      <c r="BE12" s="305"/>
      <c r="BS12" s="17" t="s">
        <v>7</v>
      </c>
    </row>
    <row r="13" spans="2:71" s="1" customFormat="1" ht="12" customHeight="1">
      <c r="B13" s="20"/>
      <c r="D13" s="27" t="s">
        <v>28</v>
      </c>
      <c r="AK13" s="27" t="s">
        <v>26</v>
      </c>
      <c r="AN13" s="29" t="s">
        <v>29</v>
      </c>
      <c r="AR13" s="20"/>
      <c r="BE13" s="305"/>
      <c r="BS13" s="17" t="s">
        <v>7</v>
      </c>
    </row>
    <row r="14" spans="2:71" ht="12.75">
      <c r="B14" s="20"/>
      <c r="E14" s="309" t="s">
        <v>29</v>
      </c>
      <c r="F14" s="310"/>
      <c r="G14" s="310"/>
      <c r="H14" s="310"/>
      <c r="I14" s="310"/>
      <c r="J14" s="310"/>
      <c r="K14" s="310"/>
      <c r="L14" s="310"/>
      <c r="M14" s="310"/>
      <c r="N14" s="310"/>
      <c r="O14" s="310"/>
      <c r="P14" s="310"/>
      <c r="Q14" s="310"/>
      <c r="R14" s="310"/>
      <c r="S14" s="310"/>
      <c r="T14" s="310"/>
      <c r="U14" s="310"/>
      <c r="V14" s="310"/>
      <c r="W14" s="310"/>
      <c r="X14" s="310"/>
      <c r="Y14" s="310"/>
      <c r="Z14" s="310"/>
      <c r="AA14" s="310"/>
      <c r="AB14" s="310"/>
      <c r="AC14" s="310"/>
      <c r="AD14" s="310"/>
      <c r="AE14" s="310"/>
      <c r="AF14" s="310"/>
      <c r="AG14" s="310"/>
      <c r="AH14" s="310"/>
      <c r="AI14" s="310"/>
      <c r="AJ14" s="310"/>
      <c r="AK14" s="27" t="s">
        <v>27</v>
      </c>
      <c r="AN14" s="29" t="s">
        <v>29</v>
      </c>
      <c r="AR14" s="20"/>
      <c r="BE14" s="305"/>
      <c r="BS14" s="17" t="s">
        <v>7</v>
      </c>
    </row>
    <row r="15" spans="2:71" s="1" customFormat="1" ht="6.95" customHeight="1">
      <c r="B15" s="20"/>
      <c r="AR15" s="20"/>
      <c r="BE15" s="305"/>
      <c r="BS15" s="17" t="s">
        <v>4</v>
      </c>
    </row>
    <row r="16" spans="2:71" s="1" customFormat="1" ht="12" customHeight="1">
      <c r="B16" s="20"/>
      <c r="D16" s="27" t="s">
        <v>30</v>
      </c>
      <c r="AK16" s="27" t="s">
        <v>26</v>
      </c>
      <c r="AN16" s="25" t="s">
        <v>3</v>
      </c>
      <c r="AR16" s="20"/>
      <c r="BE16" s="305"/>
      <c r="BS16" s="17" t="s">
        <v>4</v>
      </c>
    </row>
    <row r="17" spans="2:71" s="1" customFormat="1" ht="18.4" customHeight="1">
      <c r="B17" s="20"/>
      <c r="E17" s="25" t="s">
        <v>22</v>
      </c>
      <c r="AK17" s="27" t="s">
        <v>27</v>
      </c>
      <c r="AN17" s="25" t="s">
        <v>3</v>
      </c>
      <c r="AR17" s="20"/>
      <c r="BE17" s="305"/>
      <c r="BS17" s="17" t="s">
        <v>4</v>
      </c>
    </row>
    <row r="18" spans="2:71" s="1" customFormat="1" ht="6.95" customHeight="1">
      <c r="B18" s="20"/>
      <c r="AR18" s="20"/>
      <c r="BE18" s="305"/>
      <c r="BS18" s="17" t="s">
        <v>7</v>
      </c>
    </row>
    <row r="19" spans="2:71" s="1" customFormat="1" ht="12" customHeight="1">
      <c r="B19" s="20"/>
      <c r="D19" s="27" t="s">
        <v>31</v>
      </c>
      <c r="AK19" s="27" t="s">
        <v>26</v>
      </c>
      <c r="AN19" s="25" t="s">
        <v>3</v>
      </c>
      <c r="AR19" s="20"/>
      <c r="BE19" s="305"/>
      <c r="BS19" s="17" t="s">
        <v>7</v>
      </c>
    </row>
    <row r="20" spans="2:71" s="1" customFormat="1" ht="18.4" customHeight="1">
      <c r="B20" s="20"/>
      <c r="E20" s="25" t="s">
        <v>22</v>
      </c>
      <c r="AK20" s="27" t="s">
        <v>27</v>
      </c>
      <c r="AN20" s="25" t="s">
        <v>3</v>
      </c>
      <c r="AR20" s="20"/>
      <c r="BE20" s="305"/>
      <c r="BS20" s="17" t="s">
        <v>32</v>
      </c>
    </row>
    <row r="21" spans="2:57" s="1" customFormat="1" ht="6.95" customHeight="1">
      <c r="B21" s="20"/>
      <c r="AR21" s="20"/>
      <c r="BE21" s="305"/>
    </row>
    <row r="22" spans="2:57" s="1" customFormat="1" ht="12" customHeight="1">
      <c r="B22" s="20"/>
      <c r="D22" s="27" t="s">
        <v>33</v>
      </c>
      <c r="AR22" s="20"/>
      <c r="BE22" s="305"/>
    </row>
    <row r="23" spans="2:57" s="1" customFormat="1" ht="47.25" customHeight="1">
      <c r="B23" s="20"/>
      <c r="E23" s="311" t="s">
        <v>34</v>
      </c>
      <c r="F23" s="311"/>
      <c r="G23" s="311"/>
      <c r="H23" s="311"/>
      <c r="I23" s="311"/>
      <c r="J23" s="311"/>
      <c r="K23" s="311"/>
      <c r="L23" s="311"/>
      <c r="M23" s="311"/>
      <c r="N23" s="311"/>
      <c r="O23" s="311"/>
      <c r="P23" s="311"/>
      <c r="Q23" s="311"/>
      <c r="R23" s="311"/>
      <c r="S23" s="311"/>
      <c r="T23" s="311"/>
      <c r="U23" s="311"/>
      <c r="V23" s="311"/>
      <c r="W23" s="311"/>
      <c r="X23" s="311"/>
      <c r="Y23" s="311"/>
      <c r="Z23" s="311"/>
      <c r="AA23" s="311"/>
      <c r="AB23" s="311"/>
      <c r="AC23" s="311"/>
      <c r="AD23" s="311"/>
      <c r="AE23" s="311"/>
      <c r="AF23" s="311"/>
      <c r="AG23" s="311"/>
      <c r="AH23" s="311"/>
      <c r="AI23" s="311"/>
      <c r="AJ23" s="311"/>
      <c r="AK23" s="311"/>
      <c r="AL23" s="311"/>
      <c r="AM23" s="311"/>
      <c r="AN23" s="311"/>
      <c r="AR23" s="20"/>
      <c r="BE23" s="305"/>
    </row>
    <row r="24" spans="2:57" s="1" customFormat="1" ht="6.95" customHeight="1">
      <c r="B24" s="20"/>
      <c r="AR24" s="20"/>
      <c r="BE24" s="305"/>
    </row>
    <row r="25" spans="2:57" s="1" customFormat="1" ht="6.95" customHeight="1">
      <c r="B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R25" s="20"/>
      <c r="BE25" s="305"/>
    </row>
    <row r="26" spans="1:57" s="2" customFormat="1" ht="25.9" customHeight="1">
      <c r="A26" s="32"/>
      <c r="B26" s="33"/>
      <c r="C26" s="32"/>
      <c r="D26" s="34" t="s">
        <v>35</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12">
        <f>ROUND(AG54,2)</f>
        <v>7409272</v>
      </c>
      <c r="AL26" s="313"/>
      <c r="AM26" s="313"/>
      <c r="AN26" s="313"/>
      <c r="AO26" s="313"/>
      <c r="AP26" s="32"/>
      <c r="AQ26" s="32"/>
      <c r="AR26" s="33"/>
      <c r="BE26" s="305"/>
    </row>
    <row r="27" spans="1:57" s="2" customFormat="1" ht="6.95" customHeight="1">
      <c r="A27" s="32"/>
      <c r="B27" s="33"/>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3"/>
      <c r="BE27" s="305"/>
    </row>
    <row r="28" spans="1:57" s="2" customFormat="1" ht="12.75">
      <c r="A28" s="32"/>
      <c r="B28" s="33"/>
      <c r="C28" s="32"/>
      <c r="D28" s="32"/>
      <c r="E28" s="32"/>
      <c r="F28" s="32"/>
      <c r="G28" s="32"/>
      <c r="H28" s="32"/>
      <c r="I28" s="32"/>
      <c r="J28" s="32"/>
      <c r="K28" s="32"/>
      <c r="L28" s="314" t="s">
        <v>36</v>
      </c>
      <c r="M28" s="314"/>
      <c r="N28" s="314"/>
      <c r="O28" s="314"/>
      <c r="P28" s="314"/>
      <c r="Q28" s="32"/>
      <c r="R28" s="32"/>
      <c r="S28" s="32"/>
      <c r="T28" s="32"/>
      <c r="U28" s="32"/>
      <c r="V28" s="32"/>
      <c r="W28" s="314" t="s">
        <v>37</v>
      </c>
      <c r="X28" s="314"/>
      <c r="Y28" s="314"/>
      <c r="Z28" s="314"/>
      <c r="AA28" s="314"/>
      <c r="AB28" s="314"/>
      <c r="AC28" s="314"/>
      <c r="AD28" s="314"/>
      <c r="AE28" s="314"/>
      <c r="AF28" s="32"/>
      <c r="AG28" s="32"/>
      <c r="AH28" s="32"/>
      <c r="AI28" s="32"/>
      <c r="AJ28" s="32"/>
      <c r="AK28" s="314" t="s">
        <v>38</v>
      </c>
      <c r="AL28" s="314"/>
      <c r="AM28" s="314"/>
      <c r="AN28" s="314"/>
      <c r="AO28" s="314"/>
      <c r="AP28" s="32"/>
      <c r="AQ28" s="32"/>
      <c r="AR28" s="33"/>
      <c r="BE28" s="305"/>
    </row>
    <row r="29" spans="2:57" s="3" customFormat="1" ht="14.45" customHeight="1">
      <c r="B29" s="37"/>
      <c r="D29" s="27" t="s">
        <v>39</v>
      </c>
      <c r="F29" s="27" t="s">
        <v>40</v>
      </c>
      <c r="L29" s="299">
        <v>0.21</v>
      </c>
      <c r="M29" s="298"/>
      <c r="N29" s="298"/>
      <c r="O29" s="298"/>
      <c r="P29" s="298"/>
      <c r="W29" s="297">
        <f>ROUND(AZ54,2)</f>
        <v>7409272</v>
      </c>
      <c r="X29" s="298"/>
      <c r="Y29" s="298"/>
      <c r="Z29" s="298"/>
      <c r="AA29" s="298"/>
      <c r="AB29" s="298"/>
      <c r="AC29" s="298"/>
      <c r="AD29" s="298"/>
      <c r="AE29" s="298"/>
      <c r="AK29" s="297">
        <f>ROUND(AV54,2)</f>
        <v>1555947.12</v>
      </c>
      <c r="AL29" s="298"/>
      <c r="AM29" s="298"/>
      <c r="AN29" s="298"/>
      <c r="AO29" s="298"/>
      <c r="AR29" s="37"/>
      <c r="BE29" s="306"/>
    </row>
    <row r="30" spans="2:57" s="3" customFormat="1" ht="14.45" customHeight="1">
      <c r="B30" s="37"/>
      <c r="F30" s="27" t="s">
        <v>41</v>
      </c>
      <c r="L30" s="299">
        <v>0.15</v>
      </c>
      <c r="M30" s="298"/>
      <c r="N30" s="298"/>
      <c r="O30" s="298"/>
      <c r="P30" s="298"/>
      <c r="W30" s="297">
        <f>ROUND(BA54,2)</f>
        <v>0</v>
      </c>
      <c r="X30" s="298"/>
      <c r="Y30" s="298"/>
      <c r="Z30" s="298"/>
      <c r="AA30" s="298"/>
      <c r="AB30" s="298"/>
      <c r="AC30" s="298"/>
      <c r="AD30" s="298"/>
      <c r="AE30" s="298"/>
      <c r="AK30" s="297">
        <f>ROUND(AW54,2)</f>
        <v>0</v>
      </c>
      <c r="AL30" s="298"/>
      <c r="AM30" s="298"/>
      <c r="AN30" s="298"/>
      <c r="AO30" s="298"/>
      <c r="AR30" s="37"/>
      <c r="BE30" s="306"/>
    </row>
    <row r="31" spans="2:57" s="3" customFormat="1" ht="14.45" customHeight="1" hidden="1">
      <c r="B31" s="37"/>
      <c r="F31" s="27" t="s">
        <v>42</v>
      </c>
      <c r="L31" s="299">
        <v>0.21</v>
      </c>
      <c r="M31" s="298"/>
      <c r="N31" s="298"/>
      <c r="O31" s="298"/>
      <c r="P31" s="298"/>
      <c r="W31" s="297">
        <f>ROUND(BB54,2)</f>
        <v>0</v>
      </c>
      <c r="X31" s="298"/>
      <c r="Y31" s="298"/>
      <c r="Z31" s="298"/>
      <c r="AA31" s="298"/>
      <c r="AB31" s="298"/>
      <c r="AC31" s="298"/>
      <c r="AD31" s="298"/>
      <c r="AE31" s="298"/>
      <c r="AK31" s="297">
        <v>0</v>
      </c>
      <c r="AL31" s="298"/>
      <c r="AM31" s="298"/>
      <c r="AN31" s="298"/>
      <c r="AO31" s="298"/>
      <c r="AR31" s="37"/>
      <c r="BE31" s="306"/>
    </row>
    <row r="32" spans="2:57" s="3" customFormat="1" ht="14.45" customHeight="1" hidden="1">
      <c r="B32" s="37"/>
      <c r="F32" s="27" t="s">
        <v>43</v>
      </c>
      <c r="L32" s="299">
        <v>0.15</v>
      </c>
      <c r="M32" s="298"/>
      <c r="N32" s="298"/>
      <c r="O32" s="298"/>
      <c r="P32" s="298"/>
      <c r="W32" s="297">
        <f>ROUND(BC54,2)</f>
        <v>0</v>
      </c>
      <c r="X32" s="298"/>
      <c r="Y32" s="298"/>
      <c r="Z32" s="298"/>
      <c r="AA32" s="298"/>
      <c r="AB32" s="298"/>
      <c r="AC32" s="298"/>
      <c r="AD32" s="298"/>
      <c r="AE32" s="298"/>
      <c r="AK32" s="297">
        <v>0</v>
      </c>
      <c r="AL32" s="298"/>
      <c r="AM32" s="298"/>
      <c r="AN32" s="298"/>
      <c r="AO32" s="298"/>
      <c r="AR32" s="37"/>
      <c r="BE32" s="306"/>
    </row>
    <row r="33" spans="2:44" s="3" customFormat="1" ht="14.45" customHeight="1" hidden="1">
      <c r="B33" s="37"/>
      <c r="F33" s="27" t="s">
        <v>44</v>
      </c>
      <c r="L33" s="299">
        <v>0</v>
      </c>
      <c r="M33" s="298"/>
      <c r="N33" s="298"/>
      <c r="O33" s="298"/>
      <c r="P33" s="298"/>
      <c r="W33" s="297">
        <f>ROUND(BD54,2)</f>
        <v>0</v>
      </c>
      <c r="X33" s="298"/>
      <c r="Y33" s="298"/>
      <c r="Z33" s="298"/>
      <c r="AA33" s="298"/>
      <c r="AB33" s="298"/>
      <c r="AC33" s="298"/>
      <c r="AD33" s="298"/>
      <c r="AE33" s="298"/>
      <c r="AK33" s="297">
        <v>0</v>
      </c>
      <c r="AL33" s="298"/>
      <c r="AM33" s="298"/>
      <c r="AN33" s="298"/>
      <c r="AO33" s="298"/>
      <c r="AR33" s="37"/>
    </row>
    <row r="34" spans="1:57" s="2" customFormat="1" ht="6.95" customHeight="1">
      <c r="A34" s="32"/>
      <c r="B34" s="33"/>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3"/>
      <c r="BE34" s="32"/>
    </row>
    <row r="35" spans="1:57" s="2" customFormat="1" ht="25.9" customHeight="1">
      <c r="A35" s="32"/>
      <c r="B35" s="33"/>
      <c r="C35" s="38"/>
      <c r="D35" s="39" t="s">
        <v>45</v>
      </c>
      <c r="E35" s="40"/>
      <c r="F35" s="40"/>
      <c r="G35" s="40"/>
      <c r="H35" s="40"/>
      <c r="I35" s="40"/>
      <c r="J35" s="40"/>
      <c r="K35" s="40"/>
      <c r="L35" s="40"/>
      <c r="M35" s="40"/>
      <c r="N35" s="40"/>
      <c r="O35" s="40"/>
      <c r="P35" s="40"/>
      <c r="Q35" s="40"/>
      <c r="R35" s="40"/>
      <c r="S35" s="40"/>
      <c r="T35" s="41" t="s">
        <v>46</v>
      </c>
      <c r="U35" s="40"/>
      <c r="V35" s="40"/>
      <c r="W35" s="40"/>
      <c r="X35" s="303" t="s">
        <v>47</v>
      </c>
      <c r="Y35" s="301"/>
      <c r="Z35" s="301"/>
      <c r="AA35" s="301"/>
      <c r="AB35" s="301"/>
      <c r="AC35" s="40"/>
      <c r="AD35" s="40"/>
      <c r="AE35" s="40"/>
      <c r="AF35" s="40"/>
      <c r="AG35" s="40"/>
      <c r="AH35" s="40"/>
      <c r="AI35" s="40"/>
      <c r="AJ35" s="40"/>
      <c r="AK35" s="300">
        <f>SUM(AK26:AK33)</f>
        <v>8965219.120000001</v>
      </c>
      <c r="AL35" s="301"/>
      <c r="AM35" s="301"/>
      <c r="AN35" s="301"/>
      <c r="AO35" s="302"/>
      <c r="AP35" s="38"/>
      <c r="AQ35" s="38"/>
      <c r="AR35" s="33"/>
      <c r="BE35" s="32"/>
    </row>
    <row r="36" spans="1:57" s="2" customFormat="1" ht="6.95" customHeight="1">
      <c r="A36" s="32"/>
      <c r="B36" s="33"/>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3"/>
      <c r="BE36" s="32"/>
    </row>
    <row r="37" spans="1:57" s="2" customFormat="1" ht="6.95" customHeight="1">
      <c r="A37" s="32"/>
      <c r="B37" s="42"/>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33"/>
      <c r="BE37" s="32"/>
    </row>
    <row r="41" spans="1:57" s="2" customFormat="1" ht="6.95" customHeight="1">
      <c r="A41" s="32"/>
      <c r="B41" s="44"/>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33"/>
      <c r="BE41" s="32"/>
    </row>
    <row r="42" spans="1:57" s="2" customFormat="1" ht="24.95" customHeight="1">
      <c r="A42" s="32"/>
      <c r="B42" s="33"/>
      <c r="C42" s="21" t="s">
        <v>48</v>
      </c>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3"/>
      <c r="BE42" s="32"/>
    </row>
    <row r="43" spans="1:57" s="2" customFormat="1" ht="6.95" customHeight="1">
      <c r="A43" s="32"/>
      <c r="B43" s="33"/>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3"/>
      <c r="BE43" s="32"/>
    </row>
    <row r="44" spans="2:44" s="4" customFormat="1" ht="12" customHeight="1">
      <c r="B44" s="46"/>
      <c r="C44" s="27" t="s">
        <v>14</v>
      </c>
      <c r="L44" s="4" t="str">
        <f>K5</f>
        <v>20036 (3)</v>
      </c>
      <c r="AR44" s="46"/>
    </row>
    <row r="45" spans="2:44" s="5" customFormat="1" ht="36.95" customHeight="1">
      <c r="B45" s="47"/>
      <c r="C45" s="48" t="s">
        <v>17</v>
      </c>
      <c r="L45" s="318" t="str">
        <f>K6</f>
        <v>Oprava výhybek v žst.Hodonín</v>
      </c>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c r="AM45" s="319"/>
      <c r="AN45" s="319"/>
      <c r="AO45" s="319"/>
      <c r="AR45" s="47"/>
    </row>
    <row r="46" spans="1:57" s="2" customFormat="1" ht="6.95" customHeight="1">
      <c r="A46" s="32"/>
      <c r="B46" s="33"/>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3"/>
      <c r="BE46" s="32"/>
    </row>
    <row r="47" spans="1:57" s="2" customFormat="1" ht="12" customHeight="1">
      <c r="A47" s="32"/>
      <c r="B47" s="33"/>
      <c r="C47" s="27" t="s">
        <v>21</v>
      </c>
      <c r="D47" s="32"/>
      <c r="E47" s="32"/>
      <c r="F47" s="32"/>
      <c r="G47" s="32"/>
      <c r="H47" s="32"/>
      <c r="I47" s="32"/>
      <c r="J47" s="32"/>
      <c r="K47" s="32"/>
      <c r="L47" s="49" t="str">
        <f>IF(K8="","",K8)</f>
        <v xml:space="preserve"> </v>
      </c>
      <c r="M47" s="32"/>
      <c r="N47" s="32"/>
      <c r="O47" s="32"/>
      <c r="P47" s="32"/>
      <c r="Q47" s="32"/>
      <c r="R47" s="32"/>
      <c r="S47" s="32"/>
      <c r="T47" s="32"/>
      <c r="U47" s="32"/>
      <c r="V47" s="32"/>
      <c r="W47" s="32"/>
      <c r="X47" s="32"/>
      <c r="Y47" s="32"/>
      <c r="Z47" s="32"/>
      <c r="AA47" s="32"/>
      <c r="AB47" s="32"/>
      <c r="AC47" s="32"/>
      <c r="AD47" s="32"/>
      <c r="AE47" s="32"/>
      <c r="AF47" s="32"/>
      <c r="AG47" s="32"/>
      <c r="AH47" s="32"/>
      <c r="AI47" s="27" t="s">
        <v>23</v>
      </c>
      <c r="AJ47" s="32"/>
      <c r="AK47" s="32"/>
      <c r="AL47" s="32"/>
      <c r="AM47" s="320" t="str">
        <f>IF(AN8="","",AN8)</f>
        <v>5. 5. 2020</v>
      </c>
      <c r="AN47" s="320"/>
      <c r="AO47" s="32"/>
      <c r="AP47" s="32"/>
      <c r="AQ47" s="32"/>
      <c r="AR47" s="33"/>
      <c r="BE47" s="32"/>
    </row>
    <row r="48" spans="1:57" s="2" customFormat="1" ht="6.95" customHeight="1">
      <c r="A48" s="32"/>
      <c r="B48" s="33"/>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3"/>
      <c r="BE48" s="32"/>
    </row>
    <row r="49" spans="1:57" s="2" customFormat="1" ht="15.2" customHeight="1">
      <c r="A49" s="32"/>
      <c r="B49" s="33"/>
      <c r="C49" s="27" t="s">
        <v>25</v>
      </c>
      <c r="D49" s="32"/>
      <c r="E49" s="32"/>
      <c r="F49" s="32"/>
      <c r="G49" s="32"/>
      <c r="H49" s="32"/>
      <c r="I49" s="32"/>
      <c r="J49" s="32"/>
      <c r="K49" s="32"/>
      <c r="L49" s="4" t="str">
        <f>IF(E11="","",E11)</f>
        <v xml:space="preserve"> </v>
      </c>
      <c r="M49" s="32"/>
      <c r="N49" s="32"/>
      <c r="O49" s="32"/>
      <c r="P49" s="32"/>
      <c r="Q49" s="32"/>
      <c r="R49" s="32"/>
      <c r="S49" s="32"/>
      <c r="T49" s="32"/>
      <c r="U49" s="32"/>
      <c r="V49" s="32"/>
      <c r="W49" s="32"/>
      <c r="X49" s="32"/>
      <c r="Y49" s="32"/>
      <c r="Z49" s="32"/>
      <c r="AA49" s="32"/>
      <c r="AB49" s="32"/>
      <c r="AC49" s="32"/>
      <c r="AD49" s="32"/>
      <c r="AE49" s="32"/>
      <c r="AF49" s="32"/>
      <c r="AG49" s="32"/>
      <c r="AH49" s="32"/>
      <c r="AI49" s="27" t="s">
        <v>30</v>
      </c>
      <c r="AJ49" s="32"/>
      <c r="AK49" s="32"/>
      <c r="AL49" s="32"/>
      <c r="AM49" s="321" t="str">
        <f>IF(E17="","",E17)</f>
        <v xml:space="preserve"> </v>
      </c>
      <c r="AN49" s="322"/>
      <c r="AO49" s="322"/>
      <c r="AP49" s="322"/>
      <c r="AQ49" s="32"/>
      <c r="AR49" s="33"/>
      <c r="AS49" s="325" t="s">
        <v>49</v>
      </c>
      <c r="AT49" s="326"/>
      <c r="AU49" s="51"/>
      <c r="AV49" s="51"/>
      <c r="AW49" s="51"/>
      <c r="AX49" s="51"/>
      <c r="AY49" s="51"/>
      <c r="AZ49" s="51"/>
      <c r="BA49" s="51"/>
      <c r="BB49" s="51"/>
      <c r="BC49" s="51"/>
      <c r="BD49" s="52"/>
      <c r="BE49" s="32"/>
    </row>
    <row r="50" spans="1:57" s="2" customFormat="1" ht="15.2" customHeight="1">
      <c r="A50" s="32"/>
      <c r="B50" s="33"/>
      <c r="C50" s="27" t="s">
        <v>28</v>
      </c>
      <c r="D50" s="32"/>
      <c r="E50" s="32"/>
      <c r="F50" s="32"/>
      <c r="G50" s="32"/>
      <c r="H50" s="32"/>
      <c r="I50" s="32"/>
      <c r="J50" s="32"/>
      <c r="K50" s="32"/>
      <c r="L50" s="4" t="str">
        <f>IF(E14="Vyplň údaj","",E14)</f>
        <v/>
      </c>
      <c r="M50" s="32"/>
      <c r="N50" s="32"/>
      <c r="O50" s="32"/>
      <c r="P50" s="32"/>
      <c r="Q50" s="32"/>
      <c r="R50" s="32"/>
      <c r="S50" s="32"/>
      <c r="T50" s="32"/>
      <c r="U50" s="32"/>
      <c r="V50" s="32"/>
      <c r="W50" s="32"/>
      <c r="X50" s="32"/>
      <c r="Y50" s="32"/>
      <c r="Z50" s="32"/>
      <c r="AA50" s="32"/>
      <c r="AB50" s="32"/>
      <c r="AC50" s="32"/>
      <c r="AD50" s="32"/>
      <c r="AE50" s="32"/>
      <c r="AF50" s="32"/>
      <c r="AG50" s="32"/>
      <c r="AH50" s="32"/>
      <c r="AI50" s="27" t="s">
        <v>31</v>
      </c>
      <c r="AJ50" s="32"/>
      <c r="AK50" s="32"/>
      <c r="AL50" s="32"/>
      <c r="AM50" s="321" t="str">
        <f>IF(E20="","",E20)</f>
        <v xml:space="preserve"> </v>
      </c>
      <c r="AN50" s="322"/>
      <c r="AO50" s="322"/>
      <c r="AP50" s="322"/>
      <c r="AQ50" s="32"/>
      <c r="AR50" s="33"/>
      <c r="AS50" s="327"/>
      <c r="AT50" s="328"/>
      <c r="AU50" s="53"/>
      <c r="AV50" s="53"/>
      <c r="AW50" s="53"/>
      <c r="AX50" s="53"/>
      <c r="AY50" s="53"/>
      <c r="AZ50" s="53"/>
      <c r="BA50" s="53"/>
      <c r="BB50" s="53"/>
      <c r="BC50" s="53"/>
      <c r="BD50" s="54"/>
      <c r="BE50" s="32"/>
    </row>
    <row r="51" spans="1:57" s="2" customFormat="1" ht="10.9" customHeight="1">
      <c r="A51" s="32"/>
      <c r="B51" s="33"/>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3"/>
      <c r="AS51" s="327"/>
      <c r="AT51" s="328"/>
      <c r="AU51" s="53"/>
      <c r="AV51" s="53"/>
      <c r="AW51" s="53"/>
      <c r="AX51" s="53"/>
      <c r="AY51" s="53"/>
      <c r="AZ51" s="53"/>
      <c r="BA51" s="53"/>
      <c r="BB51" s="53"/>
      <c r="BC51" s="53"/>
      <c r="BD51" s="54"/>
      <c r="BE51" s="32"/>
    </row>
    <row r="52" spans="1:57" s="2" customFormat="1" ht="29.25" customHeight="1">
      <c r="A52" s="32"/>
      <c r="B52" s="33"/>
      <c r="C52" s="329" t="s">
        <v>50</v>
      </c>
      <c r="D52" s="330"/>
      <c r="E52" s="330"/>
      <c r="F52" s="330"/>
      <c r="G52" s="330"/>
      <c r="H52" s="55"/>
      <c r="I52" s="332" t="s">
        <v>51</v>
      </c>
      <c r="J52" s="330"/>
      <c r="K52" s="330"/>
      <c r="L52" s="330"/>
      <c r="M52" s="330"/>
      <c r="N52" s="330"/>
      <c r="O52" s="330"/>
      <c r="P52" s="330"/>
      <c r="Q52" s="330"/>
      <c r="R52" s="330"/>
      <c r="S52" s="330"/>
      <c r="T52" s="330"/>
      <c r="U52" s="330"/>
      <c r="V52" s="330"/>
      <c r="W52" s="330"/>
      <c r="X52" s="330"/>
      <c r="Y52" s="330"/>
      <c r="Z52" s="330"/>
      <c r="AA52" s="330"/>
      <c r="AB52" s="330"/>
      <c r="AC52" s="330"/>
      <c r="AD52" s="330"/>
      <c r="AE52" s="330"/>
      <c r="AF52" s="330"/>
      <c r="AG52" s="331" t="s">
        <v>52</v>
      </c>
      <c r="AH52" s="330"/>
      <c r="AI52" s="330"/>
      <c r="AJ52" s="330"/>
      <c r="AK52" s="330"/>
      <c r="AL52" s="330"/>
      <c r="AM52" s="330"/>
      <c r="AN52" s="332" t="s">
        <v>53</v>
      </c>
      <c r="AO52" s="330"/>
      <c r="AP52" s="330"/>
      <c r="AQ52" s="56" t="s">
        <v>54</v>
      </c>
      <c r="AR52" s="33"/>
      <c r="AS52" s="57" t="s">
        <v>55</v>
      </c>
      <c r="AT52" s="58" t="s">
        <v>56</v>
      </c>
      <c r="AU52" s="58" t="s">
        <v>57</v>
      </c>
      <c r="AV52" s="58" t="s">
        <v>58</v>
      </c>
      <c r="AW52" s="58" t="s">
        <v>59</v>
      </c>
      <c r="AX52" s="58" t="s">
        <v>60</v>
      </c>
      <c r="AY52" s="58" t="s">
        <v>61</v>
      </c>
      <c r="AZ52" s="58" t="s">
        <v>62</v>
      </c>
      <c r="BA52" s="58" t="s">
        <v>63</v>
      </c>
      <c r="BB52" s="58" t="s">
        <v>64</v>
      </c>
      <c r="BC52" s="58" t="s">
        <v>65</v>
      </c>
      <c r="BD52" s="59" t="s">
        <v>66</v>
      </c>
      <c r="BE52" s="32"/>
    </row>
    <row r="53" spans="1:57" s="2" customFormat="1" ht="10.9" customHeight="1">
      <c r="A53" s="32"/>
      <c r="B53" s="33"/>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3"/>
      <c r="AS53" s="60"/>
      <c r="AT53" s="61"/>
      <c r="AU53" s="61"/>
      <c r="AV53" s="61"/>
      <c r="AW53" s="61"/>
      <c r="AX53" s="61"/>
      <c r="AY53" s="61"/>
      <c r="AZ53" s="61"/>
      <c r="BA53" s="61"/>
      <c r="BB53" s="61"/>
      <c r="BC53" s="61"/>
      <c r="BD53" s="62"/>
      <c r="BE53" s="32"/>
    </row>
    <row r="54" spans="2:90" s="6" customFormat="1" ht="32.45" customHeight="1">
      <c r="B54" s="63"/>
      <c r="C54" s="64" t="s">
        <v>67</v>
      </c>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323">
        <f>ROUND(SUM(AG55:AG61),2)</f>
        <v>7409272</v>
      </c>
      <c r="AH54" s="323"/>
      <c r="AI54" s="323"/>
      <c r="AJ54" s="323"/>
      <c r="AK54" s="323"/>
      <c r="AL54" s="323"/>
      <c r="AM54" s="323"/>
      <c r="AN54" s="324">
        <f aca="true" t="shared" si="0" ref="AN54:AN61">SUM(AG54,AT54)</f>
        <v>8965219.120000001</v>
      </c>
      <c r="AO54" s="324"/>
      <c r="AP54" s="324"/>
      <c r="AQ54" s="67" t="s">
        <v>3</v>
      </c>
      <c r="AR54" s="63"/>
      <c r="AS54" s="68">
        <f>ROUND(SUM(AS55:AS61),2)</f>
        <v>0</v>
      </c>
      <c r="AT54" s="69">
        <f aca="true" t="shared" si="1" ref="AT54:AT61">ROUND(SUM(AV54:AW54),2)</f>
        <v>1555947.12</v>
      </c>
      <c r="AU54" s="70">
        <f>ROUND(SUM(AU55:AU61),5)</f>
        <v>0</v>
      </c>
      <c r="AV54" s="69">
        <f>ROUND(AZ54*L29,2)</f>
        <v>1555947.12</v>
      </c>
      <c r="AW54" s="69">
        <f>ROUND(BA54*L30,2)</f>
        <v>0</v>
      </c>
      <c r="AX54" s="69">
        <f>ROUND(BB54*L29,2)</f>
        <v>0</v>
      </c>
      <c r="AY54" s="69">
        <f>ROUND(BC54*L30,2)</f>
        <v>0</v>
      </c>
      <c r="AZ54" s="69">
        <f>ROUND(SUM(AZ55:AZ61),2)</f>
        <v>7409272</v>
      </c>
      <c r="BA54" s="69">
        <f>ROUND(SUM(BA55:BA61),2)</f>
        <v>0</v>
      </c>
      <c r="BB54" s="69">
        <f>ROUND(SUM(BB55:BB61),2)</f>
        <v>0</v>
      </c>
      <c r="BC54" s="69">
        <f>ROUND(SUM(BC55:BC61),2)</f>
        <v>0</v>
      </c>
      <c r="BD54" s="71">
        <f>ROUND(SUM(BD55:BD61),2)</f>
        <v>0</v>
      </c>
      <c r="BS54" s="72" t="s">
        <v>68</v>
      </c>
      <c r="BT54" s="72" t="s">
        <v>69</v>
      </c>
      <c r="BU54" s="73" t="s">
        <v>70</v>
      </c>
      <c r="BV54" s="72" t="s">
        <v>71</v>
      </c>
      <c r="BW54" s="72" t="s">
        <v>5</v>
      </c>
      <c r="BX54" s="72" t="s">
        <v>72</v>
      </c>
      <c r="CL54" s="72" t="s">
        <v>3</v>
      </c>
    </row>
    <row r="55" spans="1:91" s="7" customFormat="1" ht="16.5" customHeight="1">
      <c r="A55" s="74" t="s">
        <v>73</v>
      </c>
      <c r="B55" s="75"/>
      <c r="C55" s="76"/>
      <c r="D55" s="317" t="s">
        <v>74</v>
      </c>
      <c r="E55" s="317"/>
      <c r="F55" s="317"/>
      <c r="G55" s="317"/>
      <c r="H55" s="317"/>
      <c r="I55" s="77"/>
      <c r="J55" s="317" t="s">
        <v>75</v>
      </c>
      <c r="K55" s="317"/>
      <c r="L55" s="317"/>
      <c r="M55" s="317"/>
      <c r="N55" s="317"/>
      <c r="O55" s="317"/>
      <c r="P55" s="317"/>
      <c r="Q55" s="317"/>
      <c r="R55" s="317"/>
      <c r="S55" s="317"/>
      <c r="T55" s="317"/>
      <c r="U55" s="317"/>
      <c r="V55" s="317"/>
      <c r="W55" s="317"/>
      <c r="X55" s="317"/>
      <c r="Y55" s="317"/>
      <c r="Z55" s="317"/>
      <c r="AA55" s="317"/>
      <c r="AB55" s="317"/>
      <c r="AC55" s="317"/>
      <c r="AD55" s="317"/>
      <c r="AE55" s="317"/>
      <c r="AF55" s="317"/>
      <c r="AG55" s="315">
        <f>'SO 01 - Železniční svršek'!J30</f>
        <v>7409272</v>
      </c>
      <c r="AH55" s="316"/>
      <c r="AI55" s="316"/>
      <c r="AJ55" s="316"/>
      <c r="AK55" s="316"/>
      <c r="AL55" s="316"/>
      <c r="AM55" s="316"/>
      <c r="AN55" s="315">
        <f t="shared" si="0"/>
        <v>8965219.120000001</v>
      </c>
      <c r="AO55" s="316"/>
      <c r="AP55" s="316"/>
      <c r="AQ55" s="78" t="s">
        <v>76</v>
      </c>
      <c r="AR55" s="75"/>
      <c r="AS55" s="79">
        <v>0</v>
      </c>
      <c r="AT55" s="80">
        <f t="shared" si="1"/>
        <v>1555947.12</v>
      </c>
      <c r="AU55" s="81">
        <f>'SO 01 - Železniční svršek'!P83</f>
        <v>0</v>
      </c>
      <c r="AV55" s="80">
        <f>'SO 01 - Železniční svršek'!J33</f>
        <v>1555947.12</v>
      </c>
      <c r="AW55" s="80">
        <f>'SO 01 - Železniční svršek'!J34</f>
        <v>0</v>
      </c>
      <c r="AX55" s="80">
        <f>'SO 01 - Železniční svršek'!J35</f>
        <v>0</v>
      </c>
      <c r="AY55" s="80">
        <f>'SO 01 - Železniční svršek'!J36</f>
        <v>0</v>
      </c>
      <c r="AZ55" s="80">
        <f>'SO 01 - Železniční svršek'!F33</f>
        <v>7409272</v>
      </c>
      <c r="BA55" s="80">
        <f>'SO 01 - Železniční svršek'!F34</f>
        <v>0</v>
      </c>
      <c r="BB55" s="80">
        <f>'SO 01 - Železniční svršek'!F35</f>
        <v>0</v>
      </c>
      <c r="BC55" s="80">
        <f>'SO 01 - Železniční svršek'!F36</f>
        <v>0</v>
      </c>
      <c r="BD55" s="82">
        <f>'SO 01 - Železniční svršek'!F37</f>
        <v>0</v>
      </c>
      <c r="BT55" s="83" t="s">
        <v>77</v>
      </c>
      <c r="BV55" s="83" t="s">
        <v>71</v>
      </c>
      <c r="BW55" s="83" t="s">
        <v>78</v>
      </c>
      <c r="BX55" s="83" t="s">
        <v>5</v>
      </c>
      <c r="CL55" s="83" t="s">
        <v>3</v>
      </c>
      <c r="CM55" s="83" t="s">
        <v>79</v>
      </c>
    </row>
    <row r="56" spans="1:91" s="7" customFormat="1" ht="24.75" customHeight="1">
      <c r="A56" s="74" t="s">
        <v>73</v>
      </c>
      <c r="B56" s="75"/>
      <c r="C56" s="76"/>
      <c r="D56" s="317" t="s">
        <v>80</v>
      </c>
      <c r="E56" s="317"/>
      <c r="F56" s="317"/>
      <c r="G56" s="317"/>
      <c r="H56" s="317"/>
      <c r="I56" s="77"/>
      <c r="J56" s="317" t="s">
        <v>81</v>
      </c>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5">
        <f>'PS 01 - Úprava staničního...'!J30</f>
        <v>0</v>
      </c>
      <c r="AH56" s="316"/>
      <c r="AI56" s="316"/>
      <c r="AJ56" s="316"/>
      <c r="AK56" s="316"/>
      <c r="AL56" s="316"/>
      <c r="AM56" s="316"/>
      <c r="AN56" s="315">
        <f t="shared" si="0"/>
        <v>0</v>
      </c>
      <c r="AO56" s="316"/>
      <c r="AP56" s="316"/>
      <c r="AQ56" s="78" t="s">
        <v>82</v>
      </c>
      <c r="AR56" s="75"/>
      <c r="AS56" s="79">
        <v>0</v>
      </c>
      <c r="AT56" s="80">
        <f t="shared" si="1"/>
        <v>0</v>
      </c>
      <c r="AU56" s="81">
        <f>'PS 01 - Úprava staničního...'!P85</f>
        <v>0</v>
      </c>
      <c r="AV56" s="80">
        <f>'PS 01 - Úprava staničního...'!J33</f>
        <v>0</v>
      </c>
      <c r="AW56" s="80">
        <f>'PS 01 - Úprava staničního...'!J34</f>
        <v>0</v>
      </c>
      <c r="AX56" s="80">
        <f>'PS 01 - Úprava staničního...'!J35</f>
        <v>0</v>
      </c>
      <c r="AY56" s="80">
        <f>'PS 01 - Úprava staničního...'!J36</f>
        <v>0</v>
      </c>
      <c r="AZ56" s="80">
        <f>'PS 01 - Úprava staničního...'!F33</f>
        <v>0</v>
      </c>
      <c r="BA56" s="80">
        <f>'PS 01 - Úprava staničního...'!F34</f>
        <v>0</v>
      </c>
      <c r="BB56" s="80">
        <f>'PS 01 - Úprava staničního...'!F35</f>
        <v>0</v>
      </c>
      <c r="BC56" s="80">
        <f>'PS 01 - Úprava staničního...'!F36</f>
        <v>0</v>
      </c>
      <c r="BD56" s="82">
        <f>'PS 01 - Úprava staničního...'!F37</f>
        <v>0</v>
      </c>
      <c r="BT56" s="83" t="s">
        <v>77</v>
      </c>
      <c r="BV56" s="83" t="s">
        <v>71</v>
      </c>
      <c r="BW56" s="83" t="s">
        <v>83</v>
      </c>
      <c r="BX56" s="83" t="s">
        <v>5</v>
      </c>
      <c r="CL56" s="83" t="s">
        <v>3</v>
      </c>
      <c r="CM56" s="83" t="s">
        <v>79</v>
      </c>
    </row>
    <row r="57" spans="1:91" s="7" customFormat="1" ht="16.5" customHeight="1">
      <c r="A57" s="74" t="s">
        <v>73</v>
      </c>
      <c r="B57" s="75"/>
      <c r="C57" s="76"/>
      <c r="D57" s="317" t="s">
        <v>84</v>
      </c>
      <c r="E57" s="317"/>
      <c r="F57" s="317"/>
      <c r="G57" s="317"/>
      <c r="H57" s="317"/>
      <c r="I57" s="77"/>
      <c r="J57" s="317" t="s">
        <v>85</v>
      </c>
      <c r="K57" s="317"/>
      <c r="L57" s="317"/>
      <c r="M57" s="317"/>
      <c r="N57" s="317"/>
      <c r="O57" s="317"/>
      <c r="P57" s="317"/>
      <c r="Q57" s="317"/>
      <c r="R57" s="317"/>
      <c r="S57" s="317"/>
      <c r="T57" s="317"/>
      <c r="U57" s="317"/>
      <c r="V57" s="317"/>
      <c r="W57" s="317"/>
      <c r="X57" s="317"/>
      <c r="Y57" s="317"/>
      <c r="Z57" s="317"/>
      <c r="AA57" s="317"/>
      <c r="AB57" s="317"/>
      <c r="AC57" s="317"/>
      <c r="AD57" s="317"/>
      <c r="AE57" s="317"/>
      <c r="AF57" s="317"/>
      <c r="AG57" s="315">
        <f>'SO 04 - Přeložky kabelů n...'!J30</f>
        <v>0</v>
      </c>
      <c r="AH57" s="316"/>
      <c r="AI57" s="316"/>
      <c r="AJ57" s="316"/>
      <c r="AK57" s="316"/>
      <c r="AL57" s="316"/>
      <c r="AM57" s="316"/>
      <c r="AN57" s="315">
        <f t="shared" si="0"/>
        <v>0</v>
      </c>
      <c r="AO57" s="316"/>
      <c r="AP57" s="316"/>
      <c r="AQ57" s="78" t="s">
        <v>76</v>
      </c>
      <c r="AR57" s="75"/>
      <c r="AS57" s="79">
        <v>0</v>
      </c>
      <c r="AT57" s="80">
        <f t="shared" si="1"/>
        <v>0</v>
      </c>
      <c r="AU57" s="81">
        <f>'SO 04 - Přeložky kabelů n...'!P84</f>
        <v>0</v>
      </c>
      <c r="AV57" s="80">
        <f>'SO 04 - Přeložky kabelů n...'!J33</f>
        <v>0</v>
      </c>
      <c r="AW57" s="80">
        <f>'SO 04 - Přeložky kabelů n...'!J34</f>
        <v>0</v>
      </c>
      <c r="AX57" s="80">
        <f>'SO 04 - Přeložky kabelů n...'!J35</f>
        <v>0</v>
      </c>
      <c r="AY57" s="80">
        <f>'SO 04 - Přeložky kabelů n...'!J36</f>
        <v>0</v>
      </c>
      <c r="AZ57" s="80">
        <f>'SO 04 - Přeložky kabelů n...'!F33</f>
        <v>0</v>
      </c>
      <c r="BA57" s="80">
        <f>'SO 04 - Přeložky kabelů n...'!F34</f>
        <v>0</v>
      </c>
      <c r="BB57" s="80">
        <f>'SO 04 - Přeložky kabelů n...'!F35</f>
        <v>0</v>
      </c>
      <c r="BC57" s="80">
        <f>'SO 04 - Přeložky kabelů n...'!F36</f>
        <v>0</v>
      </c>
      <c r="BD57" s="82">
        <f>'SO 04 - Přeložky kabelů n...'!F37</f>
        <v>0</v>
      </c>
      <c r="BT57" s="83" t="s">
        <v>77</v>
      </c>
      <c r="BV57" s="83" t="s">
        <v>71</v>
      </c>
      <c r="BW57" s="83" t="s">
        <v>86</v>
      </c>
      <c r="BX57" s="83" t="s">
        <v>5</v>
      </c>
      <c r="CL57" s="83" t="s">
        <v>3</v>
      </c>
      <c r="CM57" s="83" t="s">
        <v>79</v>
      </c>
    </row>
    <row r="58" spans="1:91" s="7" customFormat="1" ht="16.5" customHeight="1">
      <c r="A58" s="74" t="s">
        <v>73</v>
      </c>
      <c r="B58" s="75"/>
      <c r="C58" s="76"/>
      <c r="D58" s="317" t="s">
        <v>87</v>
      </c>
      <c r="E58" s="317"/>
      <c r="F58" s="317"/>
      <c r="G58" s="317"/>
      <c r="H58" s="317"/>
      <c r="I58" s="77"/>
      <c r="J58" s="317" t="s">
        <v>88</v>
      </c>
      <c r="K58" s="317"/>
      <c r="L58" s="317"/>
      <c r="M58" s="317"/>
      <c r="N58" s="317"/>
      <c r="O58" s="317"/>
      <c r="P58" s="317"/>
      <c r="Q58" s="317"/>
      <c r="R58" s="317"/>
      <c r="S58" s="317"/>
      <c r="T58" s="317"/>
      <c r="U58" s="317"/>
      <c r="V58" s="317"/>
      <c r="W58" s="317"/>
      <c r="X58" s="317"/>
      <c r="Y58" s="317"/>
      <c r="Z58" s="317"/>
      <c r="AA58" s="317"/>
      <c r="AB58" s="317"/>
      <c r="AC58" s="317"/>
      <c r="AD58" s="317"/>
      <c r="AE58" s="317"/>
      <c r="AF58" s="317"/>
      <c r="AG58" s="315">
        <f>'SO 05 - Úprava TV'!J30</f>
        <v>0</v>
      </c>
      <c r="AH58" s="316"/>
      <c r="AI58" s="316"/>
      <c r="AJ58" s="316"/>
      <c r="AK58" s="316"/>
      <c r="AL58" s="316"/>
      <c r="AM58" s="316"/>
      <c r="AN58" s="315">
        <f t="shared" si="0"/>
        <v>0</v>
      </c>
      <c r="AO58" s="316"/>
      <c r="AP58" s="316"/>
      <c r="AQ58" s="78" t="s">
        <v>76</v>
      </c>
      <c r="AR58" s="75"/>
      <c r="AS58" s="79">
        <v>0</v>
      </c>
      <c r="AT58" s="80">
        <f t="shared" si="1"/>
        <v>0</v>
      </c>
      <c r="AU58" s="81">
        <f>'SO 05 - Úprava TV'!P82</f>
        <v>0</v>
      </c>
      <c r="AV58" s="80">
        <f>'SO 05 - Úprava TV'!J33</f>
        <v>0</v>
      </c>
      <c r="AW58" s="80">
        <f>'SO 05 - Úprava TV'!J34</f>
        <v>0</v>
      </c>
      <c r="AX58" s="80">
        <f>'SO 05 - Úprava TV'!J35</f>
        <v>0</v>
      </c>
      <c r="AY58" s="80">
        <f>'SO 05 - Úprava TV'!J36</f>
        <v>0</v>
      </c>
      <c r="AZ58" s="80">
        <f>'SO 05 - Úprava TV'!F33</f>
        <v>0</v>
      </c>
      <c r="BA58" s="80">
        <f>'SO 05 - Úprava TV'!F34</f>
        <v>0</v>
      </c>
      <c r="BB58" s="80">
        <f>'SO 05 - Úprava TV'!F35</f>
        <v>0</v>
      </c>
      <c r="BC58" s="80">
        <f>'SO 05 - Úprava TV'!F36</f>
        <v>0</v>
      </c>
      <c r="BD58" s="82">
        <f>'SO 05 - Úprava TV'!F37</f>
        <v>0</v>
      </c>
      <c r="BT58" s="83" t="s">
        <v>77</v>
      </c>
      <c r="BV58" s="83" t="s">
        <v>71</v>
      </c>
      <c r="BW58" s="83" t="s">
        <v>89</v>
      </c>
      <c r="BX58" s="83" t="s">
        <v>5</v>
      </c>
      <c r="CL58" s="83" t="s">
        <v>3</v>
      </c>
      <c r="CM58" s="83" t="s">
        <v>79</v>
      </c>
    </row>
    <row r="59" spans="1:91" s="7" customFormat="1" ht="16.5" customHeight="1">
      <c r="A59" s="74" t="s">
        <v>73</v>
      </c>
      <c r="B59" s="75"/>
      <c r="C59" s="76"/>
      <c r="D59" s="317" t="s">
        <v>90</v>
      </c>
      <c r="E59" s="317"/>
      <c r="F59" s="317"/>
      <c r="G59" s="317"/>
      <c r="H59" s="317"/>
      <c r="I59" s="77"/>
      <c r="J59" s="317" t="s">
        <v>91</v>
      </c>
      <c r="K59" s="317"/>
      <c r="L59" s="317"/>
      <c r="M59" s="317"/>
      <c r="N59" s="317"/>
      <c r="O59" s="317"/>
      <c r="P59" s="317"/>
      <c r="Q59" s="317"/>
      <c r="R59" s="317"/>
      <c r="S59" s="317"/>
      <c r="T59" s="317"/>
      <c r="U59" s="317"/>
      <c r="V59" s="317"/>
      <c r="W59" s="317"/>
      <c r="X59" s="317"/>
      <c r="Y59" s="317"/>
      <c r="Z59" s="317"/>
      <c r="AA59" s="317"/>
      <c r="AB59" s="317"/>
      <c r="AC59" s="317"/>
      <c r="AD59" s="317"/>
      <c r="AE59" s="317"/>
      <c r="AF59" s="317"/>
      <c r="AG59" s="315">
        <f>'SO 02 - Železniční spodek'!J30</f>
        <v>0</v>
      </c>
      <c r="AH59" s="316"/>
      <c r="AI59" s="316"/>
      <c r="AJ59" s="316"/>
      <c r="AK59" s="316"/>
      <c r="AL59" s="316"/>
      <c r="AM59" s="316"/>
      <c r="AN59" s="315">
        <f t="shared" si="0"/>
        <v>0</v>
      </c>
      <c r="AO59" s="316"/>
      <c r="AP59" s="316"/>
      <c r="AQ59" s="78" t="s">
        <v>76</v>
      </c>
      <c r="AR59" s="75"/>
      <c r="AS59" s="79">
        <v>0</v>
      </c>
      <c r="AT59" s="80">
        <f t="shared" si="1"/>
        <v>0</v>
      </c>
      <c r="AU59" s="81">
        <f>'SO 02 - Železniční spodek'!P83</f>
        <v>0</v>
      </c>
      <c r="AV59" s="80">
        <f>'SO 02 - Železniční spodek'!J33</f>
        <v>0</v>
      </c>
      <c r="AW59" s="80">
        <f>'SO 02 - Železniční spodek'!J34</f>
        <v>0</v>
      </c>
      <c r="AX59" s="80">
        <f>'SO 02 - Železniční spodek'!J35</f>
        <v>0</v>
      </c>
      <c r="AY59" s="80">
        <f>'SO 02 - Železniční spodek'!J36</f>
        <v>0</v>
      </c>
      <c r="AZ59" s="80">
        <f>'SO 02 - Železniční spodek'!F33</f>
        <v>0</v>
      </c>
      <c r="BA59" s="80">
        <f>'SO 02 - Železniční spodek'!F34</f>
        <v>0</v>
      </c>
      <c r="BB59" s="80">
        <f>'SO 02 - Železniční spodek'!F35</f>
        <v>0</v>
      </c>
      <c r="BC59" s="80">
        <f>'SO 02 - Železniční spodek'!F36</f>
        <v>0</v>
      </c>
      <c r="BD59" s="82">
        <f>'SO 02 - Železniční spodek'!F37</f>
        <v>0</v>
      </c>
      <c r="BT59" s="83" t="s">
        <v>77</v>
      </c>
      <c r="BV59" s="83" t="s">
        <v>71</v>
      </c>
      <c r="BW59" s="83" t="s">
        <v>92</v>
      </c>
      <c r="BX59" s="83" t="s">
        <v>5</v>
      </c>
      <c r="CL59" s="83" t="s">
        <v>3</v>
      </c>
      <c r="CM59" s="83" t="s">
        <v>79</v>
      </c>
    </row>
    <row r="60" spans="1:91" s="7" customFormat="1" ht="16.5" customHeight="1">
      <c r="A60" s="74" t="s">
        <v>73</v>
      </c>
      <c r="B60" s="75"/>
      <c r="C60" s="76"/>
      <c r="D60" s="317" t="s">
        <v>93</v>
      </c>
      <c r="E60" s="317"/>
      <c r="F60" s="317"/>
      <c r="G60" s="317"/>
      <c r="H60" s="317"/>
      <c r="I60" s="77"/>
      <c r="J60" s="317" t="s">
        <v>94</v>
      </c>
      <c r="K60" s="317"/>
      <c r="L60" s="317"/>
      <c r="M60" s="317"/>
      <c r="N60" s="317"/>
      <c r="O60" s="317"/>
      <c r="P60" s="317"/>
      <c r="Q60" s="317"/>
      <c r="R60" s="317"/>
      <c r="S60" s="317"/>
      <c r="T60" s="317"/>
      <c r="U60" s="317"/>
      <c r="V60" s="317"/>
      <c r="W60" s="317"/>
      <c r="X60" s="317"/>
      <c r="Y60" s="317"/>
      <c r="Z60" s="317"/>
      <c r="AA60" s="317"/>
      <c r="AB60" s="317"/>
      <c r="AC60" s="317"/>
      <c r="AD60" s="317"/>
      <c r="AE60" s="317"/>
      <c r="AF60" s="317"/>
      <c r="AG60" s="315">
        <f>'SO 03 - Ochrana drážních ...'!J30</f>
        <v>0</v>
      </c>
      <c r="AH60" s="316"/>
      <c r="AI60" s="316"/>
      <c r="AJ60" s="316"/>
      <c r="AK60" s="316"/>
      <c r="AL60" s="316"/>
      <c r="AM60" s="316"/>
      <c r="AN60" s="315">
        <f t="shared" si="0"/>
        <v>0</v>
      </c>
      <c r="AO60" s="316"/>
      <c r="AP60" s="316"/>
      <c r="AQ60" s="78" t="s">
        <v>76</v>
      </c>
      <c r="AR60" s="75"/>
      <c r="AS60" s="79">
        <v>0</v>
      </c>
      <c r="AT60" s="80">
        <f t="shared" si="1"/>
        <v>0</v>
      </c>
      <c r="AU60" s="81">
        <f>'SO 03 - Ochrana drážních ...'!P84</f>
        <v>0</v>
      </c>
      <c r="AV60" s="80">
        <f>'SO 03 - Ochrana drážních ...'!J33</f>
        <v>0</v>
      </c>
      <c r="AW60" s="80">
        <f>'SO 03 - Ochrana drážních ...'!J34</f>
        <v>0</v>
      </c>
      <c r="AX60" s="80">
        <f>'SO 03 - Ochrana drážních ...'!J35</f>
        <v>0</v>
      </c>
      <c r="AY60" s="80">
        <f>'SO 03 - Ochrana drážních ...'!J36</f>
        <v>0</v>
      </c>
      <c r="AZ60" s="80">
        <f>'SO 03 - Ochrana drážních ...'!F33</f>
        <v>0</v>
      </c>
      <c r="BA60" s="80">
        <f>'SO 03 - Ochrana drážních ...'!F34</f>
        <v>0</v>
      </c>
      <c r="BB60" s="80">
        <f>'SO 03 - Ochrana drážních ...'!F35</f>
        <v>0</v>
      </c>
      <c r="BC60" s="80">
        <f>'SO 03 - Ochrana drážních ...'!F36</f>
        <v>0</v>
      </c>
      <c r="BD60" s="82">
        <f>'SO 03 - Ochrana drážních ...'!F37</f>
        <v>0</v>
      </c>
      <c r="BT60" s="83" t="s">
        <v>77</v>
      </c>
      <c r="BV60" s="83" t="s">
        <v>71</v>
      </c>
      <c r="BW60" s="83" t="s">
        <v>95</v>
      </c>
      <c r="BX60" s="83" t="s">
        <v>5</v>
      </c>
      <c r="CL60" s="83" t="s">
        <v>3</v>
      </c>
      <c r="CM60" s="83" t="s">
        <v>79</v>
      </c>
    </row>
    <row r="61" spans="1:91" s="7" customFormat="1" ht="16.5" customHeight="1">
      <c r="A61" s="74" t="s">
        <v>73</v>
      </c>
      <c r="B61" s="75"/>
      <c r="C61" s="76"/>
      <c r="D61" s="317" t="s">
        <v>96</v>
      </c>
      <c r="E61" s="317"/>
      <c r="F61" s="317"/>
      <c r="G61" s="317"/>
      <c r="H61" s="317"/>
      <c r="I61" s="77"/>
      <c r="J61" s="317" t="s">
        <v>97</v>
      </c>
      <c r="K61" s="317"/>
      <c r="L61" s="317"/>
      <c r="M61" s="317"/>
      <c r="N61" s="317"/>
      <c r="O61" s="317"/>
      <c r="P61" s="317"/>
      <c r="Q61" s="317"/>
      <c r="R61" s="317"/>
      <c r="S61" s="317"/>
      <c r="T61" s="317"/>
      <c r="U61" s="317"/>
      <c r="V61" s="317"/>
      <c r="W61" s="317"/>
      <c r="X61" s="317"/>
      <c r="Y61" s="317"/>
      <c r="Z61" s="317"/>
      <c r="AA61" s="317"/>
      <c r="AB61" s="317"/>
      <c r="AC61" s="317"/>
      <c r="AD61" s="317"/>
      <c r="AE61" s="317"/>
      <c r="AF61" s="317"/>
      <c r="AG61" s="315">
        <f>'VON - Vedlejší a ostatní ...'!J30</f>
        <v>0</v>
      </c>
      <c r="AH61" s="316"/>
      <c r="AI61" s="316"/>
      <c r="AJ61" s="316"/>
      <c r="AK61" s="316"/>
      <c r="AL61" s="316"/>
      <c r="AM61" s="316"/>
      <c r="AN61" s="315">
        <f t="shared" si="0"/>
        <v>0</v>
      </c>
      <c r="AO61" s="316"/>
      <c r="AP61" s="316"/>
      <c r="AQ61" s="78" t="s">
        <v>76</v>
      </c>
      <c r="AR61" s="75"/>
      <c r="AS61" s="84">
        <v>0</v>
      </c>
      <c r="AT61" s="85">
        <f t="shared" si="1"/>
        <v>0</v>
      </c>
      <c r="AU61" s="86">
        <f>'VON - Vedlejší a ostatní ...'!P80</f>
        <v>0</v>
      </c>
      <c r="AV61" s="85">
        <f>'VON - Vedlejší a ostatní ...'!J33</f>
        <v>0</v>
      </c>
      <c r="AW61" s="85">
        <f>'VON - Vedlejší a ostatní ...'!J34</f>
        <v>0</v>
      </c>
      <c r="AX61" s="85">
        <f>'VON - Vedlejší a ostatní ...'!J35</f>
        <v>0</v>
      </c>
      <c r="AY61" s="85">
        <f>'VON - Vedlejší a ostatní ...'!J36</f>
        <v>0</v>
      </c>
      <c r="AZ61" s="85">
        <f>'VON - Vedlejší a ostatní ...'!F33</f>
        <v>0</v>
      </c>
      <c r="BA61" s="85">
        <f>'VON - Vedlejší a ostatní ...'!F34</f>
        <v>0</v>
      </c>
      <c r="BB61" s="85">
        <f>'VON - Vedlejší a ostatní ...'!F35</f>
        <v>0</v>
      </c>
      <c r="BC61" s="85">
        <f>'VON - Vedlejší a ostatní ...'!F36</f>
        <v>0</v>
      </c>
      <c r="BD61" s="87">
        <f>'VON - Vedlejší a ostatní ...'!F37</f>
        <v>0</v>
      </c>
      <c r="BT61" s="83" t="s">
        <v>77</v>
      </c>
      <c r="BV61" s="83" t="s">
        <v>71</v>
      </c>
      <c r="BW61" s="83" t="s">
        <v>98</v>
      </c>
      <c r="BX61" s="83" t="s">
        <v>5</v>
      </c>
      <c r="CL61" s="83" t="s">
        <v>3</v>
      </c>
      <c r="CM61" s="83" t="s">
        <v>79</v>
      </c>
    </row>
    <row r="62" spans="1:57" s="2" customFormat="1" ht="30" customHeight="1">
      <c r="A62" s="32"/>
      <c r="B62" s="33"/>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3"/>
      <c r="AS62" s="32"/>
      <c r="AT62" s="32"/>
      <c r="AU62" s="32"/>
      <c r="AV62" s="32"/>
      <c r="AW62" s="32"/>
      <c r="AX62" s="32"/>
      <c r="AY62" s="32"/>
      <c r="AZ62" s="32"/>
      <c r="BA62" s="32"/>
      <c r="BB62" s="32"/>
      <c r="BC62" s="32"/>
      <c r="BD62" s="32"/>
      <c r="BE62" s="32"/>
    </row>
    <row r="63" spans="1:57" s="2" customFormat="1" ht="6.95" customHeight="1">
      <c r="A63" s="32"/>
      <c r="B63" s="42"/>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33"/>
      <c r="AS63" s="32"/>
      <c r="AT63" s="32"/>
      <c r="AU63" s="32"/>
      <c r="AV63" s="32"/>
      <c r="AW63" s="32"/>
      <c r="AX63" s="32"/>
      <c r="AY63" s="32"/>
      <c r="AZ63" s="32"/>
      <c r="BA63" s="32"/>
      <c r="BB63" s="32"/>
      <c r="BC63" s="32"/>
      <c r="BD63" s="32"/>
      <c r="BE63" s="32"/>
    </row>
  </sheetData>
  <mergeCells count="66">
    <mergeCell ref="AS49:AT51"/>
    <mergeCell ref="AM50:AP50"/>
    <mergeCell ref="C52:G52"/>
    <mergeCell ref="AG52:AM52"/>
    <mergeCell ref="I52:AF52"/>
    <mergeCell ref="AN52:AP52"/>
    <mergeCell ref="D55:H55"/>
    <mergeCell ref="AG55:AM55"/>
    <mergeCell ref="J55:AF55"/>
    <mergeCell ref="AN55:AP55"/>
    <mergeCell ref="AG54:AM54"/>
    <mergeCell ref="AN54:AP54"/>
    <mergeCell ref="D56:H56"/>
    <mergeCell ref="AG56:AM56"/>
    <mergeCell ref="AN56:AP56"/>
    <mergeCell ref="AN57:AP57"/>
    <mergeCell ref="D57:H57"/>
    <mergeCell ref="J57:AF57"/>
    <mergeCell ref="AG57:AM57"/>
    <mergeCell ref="D58:H58"/>
    <mergeCell ref="J58:AF58"/>
    <mergeCell ref="AN59:AP59"/>
    <mergeCell ref="AG59:AM59"/>
    <mergeCell ref="D59:H59"/>
    <mergeCell ref="J59:AF59"/>
    <mergeCell ref="D60:H60"/>
    <mergeCell ref="J60:AF60"/>
    <mergeCell ref="AN61:AP61"/>
    <mergeCell ref="AG61:AM61"/>
    <mergeCell ref="D61:H61"/>
    <mergeCell ref="J61:AF61"/>
    <mergeCell ref="AK30:AO30"/>
    <mergeCell ref="L30:P30"/>
    <mergeCell ref="W30:AE30"/>
    <mergeCell ref="L31:P31"/>
    <mergeCell ref="AN60:AP60"/>
    <mergeCell ref="AG60:AM60"/>
    <mergeCell ref="AN58:AP58"/>
    <mergeCell ref="AG58:AM58"/>
    <mergeCell ref="J56:AF56"/>
    <mergeCell ref="L45:AO45"/>
    <mergeCell ref="AM47:AN47"/>
    <mergeCell ref="AM49:AP49"/>
    <mergeCell ref="AK26:AO26"/>
    <mergeCell ref="L28:P28"/>
    <mergeCell ref="W28:AE28"/>
    <mergeCell ref="AK28:AO28"/>
    <mergeCell ref="W29:AE29"/>
    <mergeCell ref="L29:P29"/>
    <mergeCell ref="AK29:AO29"/>
    <mergeCell ref="AR2:BE2"/>
    <mergeCell ref="AK33:AO33"/>
    <mergeCell ref="L33:P33"/>
    <mergeCell ref="W33:AE33"/>
    <mergeCell ref="AK35:AO35"/>
    <mergeCell ref="X35:AB35"/>
    <mergeCell ref="W31:AE31"/>
    <mergeCell ref="AK31:AO31"/>
    <mergeCell ref="AK32:AO32"/>
    <mergeCell ref="L32:P32"/>
    <mergeCell ref="W32:AE32"/>
    <mergeCell ref="BE5:BE32"/>
    <mergeCell ref="K5:AO5"/>
    <mergeCell ref="K6:AO6"/>
    <mergeCell ref="E14:AJ14"/>
    <mergeCell ref="E23:AN23"/>
  </mergeCells>
  <hyperlinks>
    <hyperlink ref="A55" location="'SO 01 - Železniční svršek'!C2" display="/"/>
    <hyperlink ref="A56" location="'PS 01 - Úprava staničního...'!C2" display="/"/>
    <hyperlink ref="A57" location="'SO 04 - Přeložky kabelů n...'!C2" display="/"/>
    <hyperlink ref="A58" location="'SO 05 - Úprava TV'!C2" display="/"/>
    <hyperlink ref="A59" location="'SO 02 - Železniční spodek'!C2" display="/"/>
    <hyperlink ref="A60" location="'SO 03 - Ochrana drážních ...'!C2" display="/"/>
    <hyperlink ref="A61" location="'VON - Vedlejší a ostatn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23"/>
  <sheetViews>
    <sheetView showGridLines="0" workbookViewId="0" topLeftCell="A92">
      <selection activeCell="F282" sqref="F282"/>
    </sheetView>
  </sheetViews>
  <sheetFormatPr defaultColWidth="9.140625" defaultRowHeight="12"/>
  <cols>
    <col min="1" max="1" width="8.28125" style="1" customWidth="1"/>
    <col min="2" max="2" width="1.7109375" style="1" customWidth="1"/>
    <col min="3" max="4" width="4.28125" style="1" customWidth="1"/>
    <col min="5" max="5" width="17.140625" style="1" customWidth="1"/>
    <col min="6" max="6" width="100.8515625" style="1" customWidth="1"/>
    <col min="7" max="7" width="7.00390625" style="1" customWidth="1"/>
    <col min="8" max="8" width="11.421875" style="1" customWidth="1"/>
    <col min="9" max="9" width="20.140625" style="8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88"/>
      <c r="L2" s="295" t="s">
        <v>6</v>
      </c>
      <c r="M2" s="296"/>
      <c r="N2" s="296"/>
      <c r="O2" s="296"/>
      <c r="P2" s="296"/>
      <c r="Q2" s="296"/>
      <c r="R2" s="296"/>
      <c r="S2" s="296"/>
      <c r="T2" s="296"/>
      <c r="U2" s="296"/>
      <c r="V2" s="296"/>
      <c r="AT2" s="17" t="s">
        <v>78</v>
      </c>
    </row>
    <row r="3" spans="2:46" s="1" customFormat="1" ht="6.95" customHeight="1">
      <c r="B3" s="18"/>
      <c r="C3" s="19"/>
      <c r="D3" s="19"/>
      <c r="E3" s="19"/>
      <c r="F3" s="19"/>
      <c r="G3" s="19"/>
      <c r="H3" s="19"/>
      <c r="I3" s="89"/>
      <c r="J3" s="19"/>
      <c r="K3" s="19"/>
      <c r="L3" s="20"/>
      <c r="AT3" s="17" t="s">
        <v>79</v>
      </c>
    </row>
    <row r="4" spans="2:46" s="1" customFormat="1" ht="24.95" customHeight="1">
      <c r="B4" s="20"/>
      <c r="D4" s="21" t="s">
        <v>99</v>
      </c>
      <c r="I4" s="88"/>
      <c r="L4" s="20"/>
      <c r="M4" s="90" t="s">
        <v>11</v>
      </c>
      <c r="AT4" s="17" t="s">
        <v>4</v>
      </c>
    </row>
    <row r="5" spans="2:12" s="1" customFormat="1" ht="6.95" customHeight="1">
      <c r="B5" s="20"/>
      <c r="I5" s="88"/>
      <c r="L5" s="20"/>
    </row>
    <row r="6" spans="2:12" s="1" customFormat="1" ht="12" customHeight="1">
      <c r="B6" s="20"/>
      <c r="D6" s="27" t="s">
        <v>17</v>
      </c>
      <c r="I6" s="88"/>
      <c r="L6" s="20"/>
    </row>
    <row r="7" spans="2:12" s="1" customFormat="1" ht="16.5" customHeight="1">
      <c r="B7" s="20"/>
      <c r="E7" s="334" t="str">
        <f>'Rekapitulace stavby'!K6</f>
        <v>Oprava výhybek v žst.Hodonín</v>
      </c>
      <c r="F7" s="335"/>
      <c r="G7" s="335"/>
      <c r="H7" s="335"/>
      <c r="I7" s="88"/>
      <c r="L7" s="20"/>
    </row>
    <row r="8" spans="1:31" s="2" customFormat="1" ht="12" customHeight="1">
      <c r="A8" s="32"/>
      <c r="B8" s="33"/>
      <c r="C8" s="32"/>
      <c r="D8" s="27" t="s">
        <v>100</v>
      </c>
      <c r="E8" s="32"/>
      <c r="F8" s="32"/>
      <c r="G8" s="32"/>
      <c r="H8" s="32"/>
      <c r="I8" s="91"/>
      <c r="J8" s="32"/>
      <c r="K8" s="32"/>
      <c r="L8" s="92"/>
      <c r="S8" s="32"/>
      <c r="T8" s="32"/>
      <c r="U8" s="32"/>
      <c r="V8" s="32"/>
      <c r="W8" s="32"/>
      <c r="X8" s="32"/>
      <c r="Y8" s="32"/>
      <c r="Z8" s="32"/>
      <c r="AA8" s="32"/>
      <c r="AB8" s="32"/>
      <c r="AC8" s="32"/>
      <c r="AD8" s="32"/>
      <c r="AE8" s="32"/>
    </row>
    <row r="9" spans="1:31" s="2" customFormat="1" ht="16.5" customHeight="1">
      <c r="A9" s="32"/>
      <c r="B9" s="33"/>
      <c r="C9" s="32"/>
      <c r="D9" s="32"/>
      <c r="E9" s="318" t="s">
        <v>101</v>
      </c>
      <c r="F9" s="333"/>
      <c r="G9" s="333"/>
      <c r="H9" s="333"/>
      <c r="I9" s="91"/>
      <c r="J9" s="32"/>
      <c r="K9" s="32"/>
      <c r="L9" s="92"/>
      <c r="S9" s="32"/>
      <c r="T9" s="32"/>
      <c r="U9" s="32"/>
      <c r="V9" s="32"/>
      <c r="W9" s="32"/>
      <c r="X9" s="32"/>
      <c r="Y9" s="32"/>
      <c r="Z9" s="32"/>
      <c r="AA9" s="32"/>
      <c r="AB9" s="32"/>
      <c r="AC9" s="32"/>
      <c r="AD9" s="32"/>
      <c r="AE9" s="32"/>
    </row>
    <row r="10" spans="1:31" s="2" customFormat="1" ht="12">
      <c r="A10" s="32"/>
      <c r="B10" s="33"/>
      <c r="C10" s="32"/>
      <c r="D10" s="32"/>
      <c r="E10" s="32"/>
      <c r="F10" s="32"/>
      <c r="G10" s="32"/>
      <c r="H10" s="32"/>
      <c r="I10" s="91"/>
      <c r="J10" s="32"/>
      <c r="K10" s="32"/>
      <c r="L10" s="92"/>
      <c r="S10" s="32"/>
      <c r="T10" s="32"/>
      <c r="U10" s="32"/>
      <c r="V10" s="32"/>
      <c r="W10" s="32"/>
      <c r="X10" s="32"/>
      <c r="Y10" s="32"/>
      <c r="Z10" s="32"/>
      <c r="AA10" s="32"/>
      <c r="AB10" s="32"/>
      <c r="AC10" s="32"/>
      <c r="AD10" s="32"/>
      <c r="AE10" s="32"/>
    </row>
    <row r="11" spans="1:31" s="2" customFormat="1" ht="12" customHeight="1">
      <c r="A11" s="32"/>
      <c r="B11" s="33"/>
      <c r="C11" s="32"/>
      <c r="D11" s="27" t="s">
        <v>19</v>
      </c>
      <c r="E11" s="32"/>
      <c r="F11" s="25" t="s">
        <v>3</v>
      </c>
      <c r="G11" s="32"/>
      <c r="H11" s="32"/>
      <c r="I11" s="93" t="s">
        <v>20</v>
      </c>
      <c r="J11" s="25" t="s">
        <v>3</v>
      </c>
      <c r="K11" s="32"/>
      <c r="L11" s="92"/>
      <c r="S11" s="32"/>
      <c r="T11" s="32"/>
      <c r="U11" s="32"/>
      <c r="V11" s="32"/>
      <c r="W11" s="32"/>
      <c r="X11" s="32"/>
      <c r="Y11" s="32"/>
      <c r="Z11" s="32"/>
      <c r="AA11" s="32"/>
      <c r="AB11" s="32"/>
      <c r="AC11" s="32"/>
      <c r="AD11" s="32"/>
      <c r="AE11" s="32"/>
    </row>
    <row r="12" spans="1:31" s="2" customFormat="1" ht="12" customHeight="1">
      <c r="A12" s="32"/>
      <c r="B12" s="33"/>
      <c r="C12" s="32"/>
      <c r="D12" s="27" t="s">
        <v>21</v>
      </c>
      <c r="E12" s="32"/>
      <c r="F12" s="25" t="s">
        <v>22</v>
      </c>
      <c r="G12" s="32"/>
      <c r="H12" s="32"/>
      <c r="I12" s="93" t="s">
        <v>23</v>
      </c>
      <c r="J12" s="50" t="str">
        <f>'Rekapitulace stavby'!AN8</f>
        <v>5. 5. 2020</v>
      </c>
      <c r="K12" s="32"/>
      <c r="L12" s="92"/>
      <c r="S12" s="32"/>
      <c r="T12" s="32"/>
      <c r="U12" s="32"/>
      <c r="V12" s="32"/>
      <c r="W12" s="32"/>
      <c r="X12" s="32"/>
      <c r="Y12" s="32"/>
      <c r="Z12" s="32"/>
      <c r="AA12" s="32"/>
      <c r="AB12" s="32"/>
      <c r="AC12" s="32"/>
      <c r="AD12" s="32"/>
      <c r="AE12" s="32"/>
    </row>
    <row r="13" spans="1:31" s="2" customFormat="1" ht="10.9" customHeight="1">
      <c r="A13" s="32"/>
      <c r="B13" s="33"/>
      <c r="C13" s="32"/>
      <c r="D13" s="32"/>
      <c r="E13" s="32"/>
      <c r="F13" s="32"/>
      <c r="G13" s="32"/>
      <c r="H13" s="32"/>
      <c r="I13" s="91"/>
      <c r="J13" s="32"/>
      <c r="K13" s="32"/>
      <c r="L13" s="92"/>
      <c r="S13" s="32"/>
      <c r="T13" s="32"/>
      <c r="U13" s="32"/>
      <c r="V13" s="32"/>
      <c r="W13" s="32"/>
      <c r="X13" s="32"/>
      <c r="Y13" s="32"/>
      <c r="Z13" s="32"/>
      <c r="AA13" s="32"/>
      <c r="AB13" s="32"/>
      <c r="AC13" s="32"/>
      <c r="AD13" s="32"/>
      <c r="AE13" s="32"/>
    </row>
    <row r="14" spans="1:31" s="2" customFormat="1" ht="12" customHeight="1">
      <c r="A14" s="32"/>
      <c r="B14" s="33"/>
      <c r="C14" s="32"/>
      <c r="D14" s="27" t="s">
        <v>25</v>
      </c>
      <c r="E14" s="32"/>
      <c r="F14" s="32"/>
      <c r="G14" s="32"/>
      <c r="H14" s="32"/>
      <c r="I14" s="93" t="s">
        <v>26</v>
      </c>
      <c r="J14" s="25" t="str">
        <f>IF('Rekapitulace stavby'!AN10="","",'Rekapitulace stavby'!AN10)</f>
        <v/>
      </c>
      <c r="K14" s="32"/>
      <c r="L14" s="92"/>
      <c r="S14" s="32"/>
      <c r="T14" s="32"/>
      <c r="U14" s="32"/>
      <c r="V14" s="32"/>
      <c r="W14" s="32"/>
      <c r="X14" s="32"/>
      <c r="Y14" s="32"/>
      <c r="Z14" s="32"/>
      <c r="AA14" s="32"/>
      <c r="AB14" s="32"/>
      <c r="AC14" s="32"/>
      <c r="AD14" s="32"/>
      <c r="AE14" s="32"/>
    </row>
    <row r="15" spans="1:31" s="2" customFormat="1" ht="18" customHeight="1">
      <c r="A15" s="32"/>
      <c r="B15" s="33"/>
      <c r="C15" s="32"/>
      <c r="D15" s="32"/>
      <c r="E15" s="25" t="str">
        <f>IF('Rekapitulace stavby'!E11="","",'Rekapitulace stavby'!E11)</f>
        <v xml:space="preserve"> </v>
      </c>
      <c r="F15" s="32"/>
      <c r="G15" s="32"/>
      <c r="H15" s="32"/>
      <c r="I15" s="93" t="s">
        <v>27</v>
      </c>
      <c r="J15" s="25" t="str">
        <f>IF('Rekapitulace stavby'!AN11="","",'Rekapitulace stavby'!AN11)</f>
        <v/>
      </c>
      <c r="K15" s="32"/>
      <c r="L15" s="92"/>
      <c r="S15" s="32"/>
      <c r="T15" s="32"/>
      <c r="U15" s="32"/>
      <c r="V15" s="32"/>
      <c r="W15" s="32"/>
      <c r="X15" s="32"/>
      <c r="Y15" s="32"/>
      <c r="Z15" s="32"/>
      <c r="AA15" s="32"/>
      <c r="AB15" s="32"/>
      <c r="AC15" s="32"/>
      <c r="AD15" s="32"/>
      <c r="AE15" s="32"/>
    </row>
    <row r="16" spans="1:31" s="2" customFormat="1" ht="6.95" customHeight="1">
      <c r="A16" s="32"/>
      <c r="B16" s="33"/>
      <c r="C16" s="32"/>
      <c r="D16" s="32"/>
      <c r="E16" s="32"/>
      <c r="F16" s="32"/>
      <c r="G16" s="32"/>
      <c r="H16" s="32"/>
      <c r="I16" s="91"/>
      <c r="J16" s="32"/>
      <c r="K16" s="32"/>
      <c r="L16" s="92"/>
      <c r="S16" s="32"/>
      <c r="T16" s="32"/>
      <c r="U16" s="32"/>
      <c r="V16" s="32"/>
      <c r="W16" s="32"/>
      <c r="X16" s="32"/>
      <c r="Y16" s="32"/>
      <c r="Z16" s="32"/>
      <c r="AA16" s="32"/>
      <c r="AB16" s="32"/>
      <c r="AC16" s="32"/>
      <c r="AD16" s="32"/>
      <c r="AE16" s="32"/>
    </row>
    <row r="17" spans="1:31" s="2" customFormat="1" ht="12" customHeight="1">
      <c r="A17" s="32"/>
      <c r="B17" s="33"/>
      <c r="C17" s="32"/>
      <c r="D17" s="27" t="s">
        <v>28</v>
      </c>
      <c r="E17" s="32"/>
      <c r="F17" s="32"/>
      <c r="G17" s="32"/>
      <c r="H17" s="32"/>
      <c r="I17" s="93" t="s">
        <v>26</v>
      </c>
      <c r="J17" s="28" t="str">
        <f>'Rekapitulace stavby'!AN13</f>
        <v>Vyplň údaj</v>
      </c>
      <c r="K17" s="32"/>
      <c r="L17" s="92"/>
      <c r="S17" s="32"/>
      <c r="T17" s="32"/>
      <c r="U17" s="32"/>
      <c r="V17" s="32"/>
      <c r="W17" s="32"/>
      <c r="X17" s="32"/>
      <c r="Y17" s="32"/>
      <c r="Z17" s="32"/>
      <c r="AA17" s="32"/>
      <c r="AB17" s="32"/>
      <c r="AC17" s="32"/>
      <c r="AD17" s="32"/>
      <c r="AE17" s="32"/>
    </row>
    <row r="18" spans="1:31" s="2" customFormat="1" ht="18" customHeight="1">
      <c r="A18" s="32"/>
      <c r="B18" s="33"/>
      <c r="C18" s="32"/>
      <c r="D18" s="32"/>
      <c r="E18" s="336" t="str">
        <f>'Rekapitulace stavby'!E14</f>
        <v>Vyplň údaj</v>
      </c>
      <c r="F18" s="307"/>
      <c r="G18" s="307"/>
      <c r="H18" s="307"/>
      <c r="I18" s="93" t="s">
        <v>27</v>
      </c>
      <c r="J18" s="28" t="str">
        <f>'Rekapitulace stavby'!AN14</f>
        <v>Vyplň údaj</v>
      </c>
      <c r="K18" s="32"/>
      <c r="L18" s="9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91"/>
      <c r="J19" s="32"/>
      <c r="K19" s="32"/>
      <c r="L19" s="92"/>
      <c r="S19" s="32"/>
      <c r="T19" s="32"/>
      <c r="U19" s="32"/>
      <c r="V19" s="32"/>
      <c r="W19" s="32"/>
      <c r="X19" s="32"/>
      <c r="Y19" s="32"/>
      <c r="Z19" s="32"/>
      <c r="AA19" s="32"/>
      <c r="AB19" s="32"/>
      <c r="AC19" s="32"/>
      <c r="AD19" s="32"/>
      <c r="AE19" s="32"/>
    </row>
    <row r="20" spans="1:31" s="2" customFormat="1" ht="12" customHeight="1">
      <c r="A20" s="32"/>
      <c r="B20" s="33"/>
      <c r="C20" s="32"/>
      <c r="D20" s="27" t="s">
        <v>30</v>
      </c>
      <c r="E20" s="32"/>
      <c r="F20" s="32"/>
      <c r="G20" s="32"/>
      <c r="H20" s="32"/>
      <c r="I20" s="93" t="s">
        <v>26</v>
      </c>
      <c r="J20" s="25" t="str">
        <f>IF('Rekapitulace stavby'!AN16="","",'Rekapitulace stavby'!AN16)</f>
        <v/>
      </c>
      <c r="K20" s="32"/>
      <c r="L20" s="92"/>
      <c r="S20" s="32"/>
      <c r="T20" s="32"/>
      <c r="U20" s="32"/>
      <c r="V20" s="32"/>
      <c r="W20" s="32"/>
      <c r="X20" s="32"/>
      <c r="Y20" s="32"/>
      <c r="Z20" s="32"/>
      <c r="AA20" s="32"/>
      <c r="AB20" s="32"/>
      <c r="AC20" s="32"/>
      <c r="AD20" s="32"/>
      <c r="AE20" s="32"/>
    </row>
    <row r="21" spans="1:31" s="2" customFormat="1" ht="18" customHeight="1">
      <c r="A21" s="32"/>
      <c r="B21" s="33"/>
      <c r="C21" s="32"/>
      <c r="D21" s="32"/>
      <c r="E21" s="25" t="str">
        <f>IF('Rekapitulace stavby'!E17="","",'Rekapitulace stavby'!E17)</f>
        <v xml:space="preserve"> </v>
      </c>
      <c r="F21" s="32"/>
      <c r="G21" s="32"/>
      <c r="H21" s="32"/>
      <c r="I21" s="93" t="s">
        <v>27</v>
      </c>
      <c r="J21" s="25" t="str">
        <f>IF('Rekapitulace stavby'!AN17="","",'Rekapitulace stavby'!AN17)</f>
        <v/>
      </c>
      <c r="K21" s="32"/>
      <c r="L21" s="9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91"/>
      <c r="J22" s="32"/>
      <c r="K22" s="32"/>
      <c r="L22" s="92"/>
      <c r="S22" s="32"/>
      <c r="T22" s="32"/>
      <c r="U22" s="32"/>
      <c r="V22" s="32"/>
      <c r="W22" s="32"/>
      <c r="X22" s="32"/>
      <c r="Y22" s="32"/>
      <c r="Z22" s="32"/>
      <c r="AA22" s="32"/>
      <c r="AB22" s="32"/>
      <c r="AC22" s="32"/>
      <c r="AD22" s="32"/>
      <c r="AE22" s="32"/>
    </row>
    <row r="23" spans="1:31" s="2" customFormat="1" ht="12" customHeight="1">
      <c r="A23" s="32"/>
      <c r="B23" s="33"/>
      <c r="C23" s="32"/>
      <c r="D23" s="27" t="s">
        <v>31</v>
      </c>
      <c r="E23" s="32"/>
      <c r="F23" s="32"/>
      <c r="G23" s="32"/>
      <c r="H23" s="32"/>
      <c r="I23" s="93" t="s">
        <v>26</v>
      </c>
      <c r="J23" s="25" t="s">
        <v>3</v>
      </c>
      <c r="K23" s="32"/>
      <c r="L23" s="92"/>
      <c r="S23" s="32"/>
      <c r="T23" s="32"/>
      <c r="U23" s="32"/>
      <c r="V23" s="32"/>
      <c r="W23" s="32"/>
      <c r="X23" s="32"/>
      <c r="Y23" s="32"/>
      <c r="Z23" s="32"/>
      <c r="AA23" s="32"/>
      <c r="AB23" s="32"/>
      <c r="AC23" s="32"/>
      <c r="AD23" s="32"/>
      <c r="AE23" s="32"/>
    </row>
    <row r="24" spans="1:31" s="2" customFormat="1" ht="18" customHeight="1">
      <c r="A24" s="32"/>
      <c r="B24" s="33"/>
      <c r="C24" s="32"/>
      <c r="D24" s="32"/>
      <c r="E24" s="25" t="s">
        <v>102</v>
      </c>
      <c r="F24" s="32"/>
      <c r="G24" s="32"/>
      <c r="H24" s="32"/>
      <c r="I24" s="93" t="s">
        <v>27</v>
      </c>
      <c r="J24" s="25" t="s">
        <v>3</v>
      </c>
      <c r="K24" s="32"/>
      <c r="L24" s="9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91"/>
      <c r="J25" s="32"/>
      <c r="K25" s="32"/>
      <c r="L25" s="92"/>
      <c r="S25" s="32"/>
      <c r="T25" s="32"/>
      <c r="U25" s="32"/>
      <c r="V25" s="32"/>
      <c r="W25" s="32"/>
      <c r="X25" s="32"/>
      <c r="Y25" s="32"/>
      <c r="Z25" s="32"/>
      <c r="AA25" s="32"/>
      <c r="AB25" s="32"/>
      <c r="AC25" s="32"/>
      <c r="AD25" s="32"/>
      <c r="AE25" s="32"/>
    </row>
    <row r="26" spans="1:31" s="2" customFormat="1" ht="12" customHeight="1">
      <c r="A26" s="32"/>
      <c r="B26" s="33"/>
      <c r="C26" s="32"/>
      <c r="D26" s="27" t="s">
        <v>33</v>
      </c>
      <c r="E26" s="32"/>
      <c r="F26" s="32"/>
      <c r="G26" s="32"/>
      <c r="H26" s="32"/>
      <c r="I26" s="91"/>
      <c r="J26" s="32"/>
      <c r="K26" s="32"/>
      <c r="L26" s="92"/>
      <c r="S26" s="32"/>
      <c r="T26" s="32"/>
      <c r="U26" s="32"/>
      <c r="V26" s="32"/>
      <c r="W26" s="32"/>
      <c r="X26" s="32"/>
      <c r="Y26" s="32"/>
      <c r="Z26" s="32"/>
      <c r="AA26" s="32"/>
      <c r="AB26" s="32"/>
      <c r="AC26" s="32"/>
      <c r="AD26" s="32"/>
      <c r="AE26" s="32"/>
    </row>
    <row r="27" spans="1:31" s="8" customFormat="1" ht="16.5" customHeight="1">
      <c r="A27" s="94"/>
      <c r="B27" s="95"/>
      <c r="C27" s="94"/>
      <c r="D27" s="94"/>
      <c r="E27" s="311" t="s">
        <v>3</v>
      </c>
      <c r="F27" s="311"/>
      <c r="G27" s="311"/>
      <c r="H27" s="311"/>
      <c r="I27" s="96"/>
      <c r="J27" s="94"/>
      <c r="K27" s="94"/>
      <c r="L27" s="97"/>
      <c r="S27" s="94"/>
      <c r="T27" s="94"/>
      <c r="U27" s="94"/>
      <c r="V27" s="94"/>
      <c r="W27" s="94"/>
      <c r="X27" s="94"/>
      <c r="Y27" s="94"/>
      <c r="Z27" s="94"/>
      <c r="AA27" s="94"/>
      <c r="AB27" s="94"/>
      <c r="AC27" s="94"/>
      <c r="AD27" s="94"/>
      <c r="AE27" s="94"/>
    </row>
    <row r="28" spans="1:31" s="2" customFormat="1" ht="6.95" customHeight="1">
      <c r="A28" s="32"/>
      <c r="B28" s="33"/>
      <c r="C28" s="32"/>
      <c r="D28" s="32"/>
      <c r="E28" s="32"/>
      <c r="F28" s="32"/>
      <c r="G28" s="32"/>
      <c r="H28" s="32"/>
      <c r="I28" s="91"/>
      <c r="J28" s="32"/>
      <c r="K28" s="32"/>
      <c r="L28" s="92"/>
      <c r="S28" s="32"/>
      <c r="T28" s="32"/>
      <c r="U28" s="32"/>
      <c r="V28" s="32"/>
      <c r="W28" s="32"/>
      <c r="X28" s="32"/>
      <c r="Y28" s="32"/>
      <c r="Z28" s="32"/>
      <c r="AA28" s="32"/>
      <c r="AB28" s="32"/>
      <c r="AC28" s="32"/>
      <c r="AD28" s="32"/>
      <c r="AE28" s="32"/>
    </row>
    <row r="29" spans="1:31" s="2" customFormat="1" ht="6.95" customHeight="1">
      <c r="A29" s="32"/>
      <c r="B29" s="33"/>
      <c r="C29" s="32"/>
      <c r="D29" s="61"/>
      <c r="E29" s="61"/>
      <c r="F29" s="61"/>
      <c r="G29" s="61"/>
      <c r="H29" s="61"/>
      <c r="I29" s="98"/>
      <c r="J29" s="61"/>
      <c r="K29" s="61"/>
      <c r="L29" s="92"/>
      <c r="S29" s="32"/>
      <c r="T29" s="32"/>
      <c r="U29" s="32"/>
      <c r="V29" s="32"/>
      <c r="W29" s="32"/>
      <c r="X29" s="32"/>
      <c r="Y29" s="32"/>
      <c r="Z29" s="32"/>
      <c r="AA29" s="32"/>
      <c r="AB29" s="32"/>
      <c r="AC29" s="32"/>
      <c r="AD29" s="32"/>
      <c r="AE29" s="32"/>
    </row>
    <row r="30" spans="1:31" s="2" customFormat="1" ht="25.35" customHeight="1">
      <c r="A30" s="32"/>
      <c r="B30" s="33"/>
      <c r="C30" s="32"/>
      <c r="D30" s="99" t="s">
        <v>35</v>
      </c>
      <c r="E30" s="32"/>
      <c r="F30" s="32"/>
      <c r="G30" s="32"/>
      <c r="H30" s="32"/>
      <c r="I30" s="91"/>
      <c r="J30" s="66">
        <f>ROUND(J83,2)</f>
        <v>7409272</v>
      </c>
      <c r="K30" s="32"/>
      <c r="L30" s="92"/>
      <c r="S30" s="32"/>
      <c r="T30" s="32"/>
      <c r="U30" s="32"/>
      <c r="V30" s="32"/>
      <c r="W30" s="32"/>
      <c r="X30" s="32"/>
      <c r="Y30" s="32"/>
      <c r="Z30" s="32"/>
      <c r="AA30" s="32"/>
      <c r="AB30" s="32"/>
      <c r="AC30" s="32"/>
      <c r="AD30" s="32"/>
      <c r="AE30" s="32"/>
    </row>
    <row r="31" spans="1:31" s="2" customFormat="1" ht="6.95" customHeight="1">
      <c r="A31" s="32"/>
      <c r="B31" s="33"/>
      <c r="C31" s="32"/>
      <c r="D31" s="61"/>
      <c r="E31" s="61"/>
      <c r="F31" s="61"/>
      <c r="G31" s="61"/>
      <c r="H31" s="61"/>
      <c r="I31" s="98"/>
      <c r="J31" s="61"/>
      <c r="K31" s="61"/>
      <c r="L31" s="9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37</v>
      </c>
      <c r="G32" s="32"/>
      <c r="H32" s="32"/>
      <c r="I32" s="100" t="s">
        <v>36</v>
      </c>
      <c r="J32" s="36" t="s">
        <v>38</v>
      </c>
      <c r="K32" s="32"/>
      <c r="L32" s="92"/>
      <c r="S32" s="32"/>
      <c r="T32" s="32"/>
      <c r="U32" s="32"/>
      <c r="V32" s="32"/>
      <c r="W32" s="32"/>
      <c r="X32" s="32"/>
      <c r="Y32" s="32"/>
      <c r="Z32" s="32"/>
      <c r="AA32" s="32"/>
      <c r="AB32" s="32"/>
      <c r="AC32" s="32"/>
      <c r="AD32" s="32"/>
      <c r="AE32" s="32"/>
    </row>
    <row r="33" spans="1:31" s="2" customFormat="1" ht="14.45" customHeight="1">
      <c r="A33" s="32"/>
      <c r="B33" s="33"/>
      <c r="C33" s="32"/>
      <c r="D33" s="101" t="s">
        <v>39</v>
      </c>
      <c r="E33" s="27" t="s">
        <v>40</v>
      </c>
      <c r="F33" s="102">
        <f>ROUND((SUM(BE83:BE322)),2)</f>
        <v>7409272</v>
      </c>
      <c r="G33" s="32"/>
      <c r="H33" s="32"/>
      <c r="I33" s="103">
        <v>0.21</v>
      </c>
      <c r="J33" s="102">
        <f>ROUND(((SUM(BE83:BE322))*I33),2)</f>
        <v>1555947.12</v>
      </c>
      <c r="K33" s="32"/>
      <c r="L33" s="92"/>
      <c r="S33" s="32"/>
      <c r="T33" s="32"/>
      <c r="U33" s="32"/>
      <c r="V33" s="32"/>
      <c r="W33" s="32"/>
      <c r="X33" s="32"/>
      <c r="Y33" s="32"/>
      <c r="Z33" s="32"/>
      <c r="AA33" s="32"/>
      <c r="AB33" s="32"/>
      <c r="AC33" s="32"/>
      <c r="AD33" s="32"/>
      <c r="AE33" s="32"/>
    </row>
    <row r="34" spans="1:31" s="2" customFormat="1" ht="14.45" customHeight="1">
      <c r="A34" s="32"/>
      <c r="B34" s="33"/>
      <c r="C34" s="32"/>
      <c r="D34" s="32"/>
      <c r="E34" s="27" t="s">
        <v>41</v>
      </c>
      <c r="F34" s="102">
        <f>ROUND((SUM(BF83:BF322)),2)</f>
        <v>0</v>
      </c>
      <c r="G34" s="32"/>
      <c r="H34" s="32"/>
      <c r="I34" s="103">
        <v>0.15</v>
      </c>
      <c r="J34" s="102">
        <f>ROUND(((SUM(BF83:BF322))*I34),2)</f>
        <v>0</v>
      </c>
      <c r="K34" s="32"/>
      <c r="L34" s="92"/>
      <c r="S34" s="32"/>
      <c r="T34" s="32"/>
      <c r="U34" s="32"/>
      <c r="V34" s="32"/>
      <c r="W34" s="32"/>
      <c r="X34" s="32"/>
      <c r="Y34" s="32"/>
      <c r="Z34" s="32"/>
      <c r="AA34" s="32"/>
      <c r="AB34" s="32"/>
      <c r="AC34" s="32"/>
      <c r="AD34" s="32"/>
      <c r="AE34" s="32"/>
    </row>
    <row r="35" spans="1:31" s="2" customFormat="1" ht="14.45" customHeight="1" hidden="1">
      <c r="A35" s="32"/>
      <c r="B35" s="33"/>
      <c r="C35" s="32"/>
      <c r="D35" s="32"/>
      <c r="E35" s="27" t="s">
        <v>42</v>
      </c>
      <c r="F35" s="102">
        <f>ROUND((SUM(BG83:BG322)),2)</f>
        <v>0</v>
      </c>
      <c r="G35" s="32"/>
      <c r="H35" s="32"/>
      <c r="I35" s="103">
        <v>0.21</v>
      </c>
      <c r="J35" s="102">
        <f>0</f>
        <v>0</v>
      </c>
      <c r="K35" s="32"/>
      <c r="L35" s="92"/>
      <c r="S35" s="32"/>
      <c r="T35" s="32"/>
      <c r="U35" s="32"/>
      <c r="V35" s="32"/>
      <c r="W35" s="32"/>
      <c r="X35" s="32"/>
      <c r="Y35" s="32"/>
      <c r="Z35" s="32"/>
      <c r="AA35" s="32"/>
      <c r="AB35" s="32"/>
      <c r="AC35" s="32"/>
      <c r="AD35" s="32"/>
      <c r="AE35" s="32"/>
    </row>
    <row r="36" spans="1:31" s="2" customFormat="1" ht="14.45" customHeight="1" hidden="1">
      <c r="A36" s="32"/>
      <c r="B36" s="33"/>
      <c r="C36" s="32"/>
      <c r="D36" s="32"/>
      <c r="E36" s="27" t="s">
        <v>43</v>
      </c>
      <c r="F36" s="102">
        <f>ROUND((SUM(BH83:BH322)),2)</f>
        <v>0</v>
      </c>
      <c r="G36" s="32"/>
      <c r="H36" s="32"/>
      <c r="I36" s="103">
        <v>0.15</v>
      </c>
      <c r="J36" s="102">
        <f>0</f>
        <v>0</v>
      </c>
      <c r="K36" s="32"/>
      <c r="L36" s="92"/>
      <c r="S36" s="32"/>
      <c r="T36" s="32"/>
      <c r="U36" s="32"/>
      <c r="V36" s="32"/>
      <c r="W36" s="32"/>
      <c r="X36" s="32"/>
      <c r="Y36" s="32"/>
      <c r="Z36" s="32"/>
      <c r="AA36" s="32"/>
      <c r="AB36" s="32"/>
      <c r="AC36" s="32"/>
      <c r="AD36" s="32"/>
      <c r="AE36" s="32"/>
    </row>
    <row r="37" spans="1:31" s="2" customFormat="1" ht="14.45" customHeight="1" hidden="1">
      <c r="A37" s="32"/>
      <c r="B37" s="33"/>
      <c r="C37" s="32"/>
      <c r="D37" s="32"/>
      <c r="E37" s="27" t="s">
        <v>44</v>
      </c>
      <c r="F37" s="102">
        <f>ROUND((SUM(BI83:BI322)),2)</f>
        <v>0</v>
      </c>
      <c r="G37" s="32"/>
      <c r="H37" s="32"/>
      <c r="I37" s="103">
        <v>0</v>
      </c>
      <c r="J37" s="102">
        <f>0</f>
        <v>0</v>
      </c>
      <c r="K37" s="32"/>
      <c r="L37" s="9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91"/>
      <c r="J38" s="32"/>
      <c r="K38" s="32"/>
      <c r="L38" s="92"/>
      <c r="S38" s="32"/>
      <c r="T38" s="32"/>
      <c r="U38" s="32"/>
      <c r="V38" s="32"/>
      <c r="W38" s="32"/>
      <c r="X38" s="32"/>
      <c r="Y38" s="32"/>
      <c r="Z38" s="32"/>
      <c r="AA38" s="32"/>
      <c r="AB38" s="32"/>
      <c r="AC38" s="32"/>
      <c r="AD38" s="32"/>
      <c r="AE38" s="32"/>
    </row>
    <row r="39" spans="1:31" s="2" customFormat="1" ht="25.35" customHeight="1">
      <c r="A39" s="32"/>
      <c r="B39" s="33"/>
      <c r="C39" s="104"/>
      <c r="D39" s="105" t="s">
        <v>45</v>
      </c>
      <c r="E39" s="55"/>
      <c r="F39" s="55"/>
      <c r="G39" s="106" t="s">
        <v>46</v>
      </c>
      <c r="H39" s="107" t="s">
        <v>47</v>
      </c>
      <c r="I39" s="108"/>
      <c r="J39" s="109">
        <f>SUM(J30:J37)</f>
        <v>8965219.120000001</v>
      </c>
      <c r="K39" s="110"/>
      <c r="L39" s="92"/>
      <c r="S39" s="32"/>
      <c r="T39" s="32"/>
      <c r="U39" s="32"/>
      <c r="V39" s="32"/>
      <c r="W39" s="32"/>
      <c r="X39" s="32"/>
      <c r="Y39" s="32"/>
      <c r="Z39" s="32"/>
      <c r="AA39" s="32"/>
      <c r="AB39" s="32"/>
      <c r="AC39" s="32"/>
      <c r="AD39" s="32"/>
      <c r="AE39" s="32"/>
    </row>
    <row r="40" spans="1:31" s="2" customFormat="1" ht="14.45" customHeight="1">
      <c r="A40" s="32"/>
      <c r="B40" s="42"/>
      <c r="C40" s="43"/>
      <c r="D40" s="43"/>
      <c r="E40" s="43"/>
      <c r="F40" s="43"/>
      <c r="G40" s="43"/>
      <c r="H40" s="43"/>
      <c r="I40" s="111"/>
      <c r="J40" s="43"/>
      <c r="K40" s="43"/>
      <c r="L40" s="92"/>
      <c r="S40" s="32"/>
      <c r="T40" s="32"/>
      <c r="U40" s="32"/>
      <c r="V40" s="32"/>
      <c r="W40" s="32"/>
      <c r="X40" s="32"/>
      <c r="Y40" s="32"/>
      <c r="Z40" s="32"/>
      <c r="AA40" s="32"/>
      <c r="AB40" s="32"/>
      <c r="AC40" s="32"/>
      <c r="AD40" s="32"/>
      <c r="AE40" s="32"/>
    </row>
    <row r="44" spans="1:31" s="2" customFormat="1" ht="6.95" customHeight="1">
      <c r="A44" s="32"/>
      <c r="B44" s="44"/>
      <c r="C44" s="45"/>
      <c r="D44" s="45"/>
      <c r="E44" s="45"/>
      <c r="F44" s="45"/>
      <c r="G44" s="45"/>
      <c r="H44" s="45"/>
      <c r="I44" s="112"/>
      <c r="J44" s="45"/>
      <c r="K44" s="45"/>
      <c r="L44" s="92"/>
      <c r="S44" s="32"/>
      <c r="T44" s="32"/>
      <c r="U44" s="32"/>
      <c r="V44" s="32"/>
      <c r="W44" s="32"/>
      <c r="X44" s="32"/>
      <c r="Y44" s="32"/>
      <c r="Z44" s="32"/>
      <c r="AA44" s="32"/>
      <c r="AB44" s="32"/>
      <c r="AC44" s="32"/>
      <c r="AD44" s="32"/>
      <c r="AE44" s="32"/>
    </row>
    <row r="45" spans="1:31" s="2" customFormat="1" ht="24.95" customHeight="1">
      <c r="A45" s="32"/>
      <c r="B45" s="33"/>
      <c r="C45" s="21" t="s">
        <v>103</v>
      </c>
      <c r="D45" s="32"/>
      <c r="E45" s="32"/>
      <c r="F45" s="32"/>
      <c r="G45" s="32"/>
      <c r="H45" s="32"/>
      <c r="I45" s="91"/>
      <c r="J45" s="32"/>
      <c r="K45" s="32"/>
      <c r="L45" s="92"/>
      <c r="S45" s="32"/>
      <c r="T45" s="32"/>
      <c r="U45" s="32"/>
      <c r="V45" s="32"/>
      <c r="W45" s="32"/>
      <c r="X45" s="32"/>
      <c r="Y45" s="32"/>
      <c r="Z45" s="32"/>
      <c r="AA45" s="32"/>
      <c r="AB45" s="32"/>
      <c r="AC45" s="32"/>
      <c r="AD45" s="32"/>
      <c r="AE45" s="32"/>
    </row>
    <row r="46" spans="1:31" s="2" customFormat="1" ht="6.95" customHeight="1">
      <c r="A46" s="32"/>
      <c r="B46" s="33"/>
      <c r="C46" s="32"/>
      <c r="D46" s="32"/>
      <c r="E46" s="32"/>
      <c r="F46" s="32"/>
      <c r="G46" s="32"/>
      <c r="H46" s="32"/>
      <c r="I46" s="91"/>
      <c r="J46" s="32"/>
      <c r="K46" s="32"/>
      <c r="L46" s="92"/>
      <c r="S46" s="32"/>
      <c r="T46" s="32"/>
      <c r="U46" s="32"/>
      <c r="V46" s="32"/>
      <c r="W46" s="32"/>
      <c r="X46" s="32"/>
      <c r="Y46" s="32"/>
      <c r="Z46" s="32"/>
      <c r="AA46" s="32"/>
      <c r="AB46" s="32"/>
      <c r="AC46" s="32"/>
      <c r="AD46" s="32"/>
      <c r="AE46" s="32"/>
    </row>
    <row r="47" spans="1:31" s="2" customFormat="1" ht="12" customHeight="1">
      <c r="A47" s="32"/>
      <c r="B47" s="33"/>
      <c r="C47" s="27" t="s">
        <v>17</v>
      </c>
      <c r="D47" s="32"/>
      <c r="E47" s="32"/>
      <c r="F47" s="32"/>
      <c r="G47" s="32"/>
      <c r="H47" s="32"/>
      <c r="I47" s="91"/>
      <c r="J47" s="32"/>
      <c r="K47" s="32"/>
      <c r="L47" s="92"/>
      <c r="S47" s="32"/>
      <c r="T47" s="32"/>
      <c r="U47" s="32"/>
      <c r="V47" s="32"/>
      <c r="W47" s="32"/>
      <c r="X47" s="32"/>
      <c r="Y47" s="32"/>
      <c r="Z47" s="32"/>
      <c r="AA47" s="32"/>
      <c r="AB47" s="32"/>
      <c r="AC47" s="32"/>
      <c r="AD47" s="32"/>
      <c r="AE47" s="32"/>
    </row>
    <row r="48" spans="1:31" s="2" customFormat="1" ht="16.5" customHeight="1">
      <c r="A48" s="32"/>
      <c r="B48" s="33"/>
      <c r="C48" s="32"/>
      <c r="D48" s="32"/>
      <c r="E48" s="334" t="str">
        <f>E7</f>
        <v>Oprava výhybek v žst.Hodonín</v>
      </c>
      <c r="F48" s="335"/>
      <c r="G48" s="335"/>
      <c r="H48" s="335"/>
      <c r="I48" s="91"/>
      <c r="J48" s="32"/>
      <c r="K48" s="32"/>
      <c r="L48" s="92"/>
      <c r="S48" s="32"/>
      <c r="T48" s="32"/>
      <c r="U48" s="32"/>
      <c r="V48" s="32"/>
      <c r="W48" s="32"/>
      <c r="X48" s="32"/>
      <c r="Y48" s="32"/>
      <c r="Z48" s="32"/>
      <c r="AA48" s="32"/>
      <c r="AB48" s="32"/>
      <c r="AC48" s="32"/>
      <c r="AD48" s="32"/>
      <c r="AE48" s="32"/>
    </row>
    <row r="49" spans="1:31" s="2" customFormat="1" ht="12" customHeight="1">
      <c r="A49" s="32"/>
      <c r="B49" s="33"/>
      <c r="C49" s="27" t="s">
        <v>100</v>
      </c>
      <c r="D49" s="32"/>
      <c r="E49" s="32"/>
      <c r="F49" s="32"/>
      <c r="G49" s="32"/>
      <c r="H49" s="32"/>
      <c r="I49" s="91"/>
      <c r="J49" s="32"/>
      <c r="K49" s="32"/>
      <c r="L49" s="92"/>
      <c r="S49" s="32"/>
      <c r="T49" s="32"/>
      <c r="U49" s="32"/>
      <c r="V49" s="32"/>
      <c r="W49" s="32"/>
      <c r="X49" s="32"/>
      <c r="Y49" s="32"/>
      <c r="Z49" s="32"/>
      <c r="AA49" s="32"/>
      <c r="AB49" s="32"/>
      <c r="AC49" s="32"/>
      <c r="AD49" s="32"/>
      <c r="AE49" s="32"/>
    </row>
    <row r="50" spans="1:31" s="2" customFormat="1" ht="16.5" customHeight="1">
      <c r="A50" s="32"/>
      <c r="B50" s="33"/>
      <c r="C50" s="32"/>
      <c r="D50" s="32"/>
      <c r="E50" s="318" t="str">
        <f>E9</f>
        <v>SO 01 - Železniční svršek</v>
      </c>
      <c r="F50" s="333"/>
      <c r="G50" s="333"/>
      <c r="H50" s="333"/>
      <c r="I50" s="91"/>
      <c r="J50" s="32"/>
      <c r="K50" s="32"/>
      <c r="L50" s="92"/>
      <c r="S50" s="32"/>
      <c r="T50" s="32"/>
      <c r="U50" s="32"/>
      <c r="V50" s="32"/>
      <c r="W50" s="32"/>
      <c r="X50" s="32"/>
      <c r="Y50" s="32"/>
      <c r="Z50" s="32"/>
      <c r="AA50" s="32"/>
      <c r="AB50" s="32"/>
      <c r="AC50" s="32"/>
      <c r="AD50" s="32"/>
      <c r="AE50" s="32"/>
    </row>
    <row r="51" spans="1:31" s="2" customFormat="1" ht="6.95" customHeight="1">
      <c r="A51" s="32"/>
      <c r="B51" s="33"/>
      <c r="C51" s="32"/>
      <c r="D51" s="32"/>
      <c r="E51" s="32"/>
      <c r="F51" s="32"/>
      <c r="G51" s="32"/>
      <c r="H51" s="32"/>
      <c r="I51" s="91"/>
      <c r="J51" s="32"/>
      <c r="K51" s="32"/>
      <c r="L51" s="92"/>
      <c r="S51" s="32"/>
      <c r="T51" s="32"/>
      <c r="U51" s="32"/>
      <c r="V51" s="32"/>
      <c r="W51" s="32"/>
      <c r="X51" s="32"/>
      <c r="Y51" s="32"/>
      <c r="Z51" s="32"/>
      <c r="AA51" s="32"/>
      <c r="AB51" s="32"/>
      <c r="AC51" s="32"/>
      <c r="AD51" s="32"/>
      <c r="AE51" s="32"/>
    </row>
    <row r="52" spans="1:31" s="2" customFormat="1" ht="12" customHeight="1">
      <c r="A52" s="32"/>
      <c r="B52" s="33"/>
      <c r="C52" s="27" t="s">
        <v>21</v>
      </c>
      <c r="D52" s="32"/>
      <c r="E52" s="32"/>
      <c r="F52" s="25" t="str">
        <f>F12</f>
        <v xml:space="preserve"> </v>
      </c>
      <c r="G52" s="32"/>
      <c r="H52" s="32"/>
      <c r="I52" s="93" t="s">
        <v>23</v>
      </c>
      <c r="J52" s="50" t="str">
        <f>IF(J12="","",J12)</f>
        <v>5. 5. 2020</v>
      </c>
      <c r="K52" s="32"/>
      <c r="L52" s="92"/>
      <c r="S52" s="32"/>
      <c r="T52" s="32"/>
      <c r="U52" s="32"/>
      <c r="V52" s="32"/>
      <c r="W52" s="32"/>
      <c r="X52" s="32"/>
      <c r="Y52" s="32"/>
      <c r="Z52" s="32"/>
      <c r="AA52" s="32"/>
      <c r="AB52" s="32"/>
      <c r="AC52" s="32"/>
      <c r="AD52" s="32"/>
      <c r="AE52" s="32"/>
    </row>
    <row r="53" spans="1:31" s="2" customFormat="1" ht="6.95" customHeight="1">
      <c r="A53" s="32"/>
      <c r="B53" s="33"/>
      <c r="C53" s="32"/>
      <c r="D53" s="32"/>
      <c r="E53" s="32"/>
      <c r="F53" s="32"/>
      <c r="G53" s="32"/>
      <c r="H53" s="32"/>
      <c r="I53" s="91"/>
      <c r="J53" s="32"/>
      <c r="K53" s="32"/>
      <c r="L53" s="92"/>
      <c r="S53" s="32"/>
      <c r="T53" s="32"/>
      <c r="U53" s="32"/>
      <c r="V53" s="32"/>
      <c r="W53" s="32"/>
      <c r="X53" s="32"/>
      <c r="Y53" s="32"/>
      <c r="Z53" s="32"/>
      <c r="AA53" s="32"/>
      <c r="AB53" s="32"/>
      <c r="AC53" s="32"/>
      <c r="AD53" s="32"/>
      <c r="AE53" s="32"/>
    </row>
    <row r="54" spans="1:31" s="2" customFormat="1" ht="15.2" customHeight="1">
      <c r="A54" s="32"/>
      <c r="B54" s="33"/>
      <c r="C54" s="27" t="s">
        <v>25</v>
      </c>
      <c r="D54" s="32"/>
      <c r="E54" s="32"/>
      <c r="F54" s="25" t="str">
        <f>E15</f>
        <v xml:space="preserve"> </v>
      </c>
      <c r="G54" s="32"/>
      <c r="H54" s="32"/>
      <c r="I54" s="93" t="s">
        <v>30</v>
      </c>
      <c r="J54" s="30" t="str">
        <f>E21</f>
        <v xml:space="preserve"> </v>
      </c>
      <c r="K54" s="32"/>
      <c r="L54" s="92"/>
      <c r="S54" s="32"/>
      <c r="T54" s="32"/>
      <c r="U54" s="32"/>
      <c r="V54" s="32"/>
      <c r="W54" s="32"/>
      <c r="X54" s="32"/>
      <c r="Y54" s="32"/>
      <c r="Z54" s="32"/>
      <c r="AA54" s="32"/>
      <c r="AB54" s="32"/>
      <c r="AC54" s="32"/>
      <c r="AD54" s="32"/>
      <c r="AE54" s="32"/>
    </row>
    <row r="55" spans="1:31" s="2" customFormat="1" ht="15.2" customHeight="1">
      <c r="A55" s="32"/>
      <c r="B55" s="33"/>
      <c r="C55" s="27" t="s">
        <v>28</v>
      </c>
      <c r="D55" s="32"/>
      <c r="E55" s="32"/>
      <c r="F55" s="25" t="str">
        <f>IF(E18="","",E18)</f>
        <v>Vyplň údaj</v>
      </c>
      <c r="G55" s="32"/>
      <c r="H55" s="32"/>
      <c r="I55" s="93" t="s">
        <v>31</v>
      </c>
      <c r="J55" s="30" t="str">
        <f>E24</f>
        <v>Ing. Dušan Slávik</v>
      </c>
      <c r="K55" s="32"/>
      <c r="L55" s="92"/>
      <c r="S55" s="32"/>
      <c r="T55" s="32"/>
      <c r="U55" s="32"/>
      <c r="V55" s="32"/>
      <c r="W55" s="32"/>
      <c r="X55" s="32"/>
      <c r="Y55" s="32"/>
      <c r="Z55" s="32"/>
      <c r="AA55" s="32"/>
      <c r="AB55" s="32"/>
      <c r="AC55" s="32"/>
      <c r="AD55" s="32"/>
      <c r="AE55" s="32"/>
    </row>
    <row r="56" spans="1:31" s="2" customFormat="1" ht="10.35" customHeight="1">
      <c r="A56" s="32"/>
      <c r="B56" s="33"/>
      <c r="C56" s="32"/>
      <c r="D56" s="32"/>
      <c r="E56" s="32"/>
      <c r="F56" s="32"/>
      <c r="G56" s="32"/>
      <c r="H56" s="32"/>
      <c r="I56" s="91"/>
      <c r="J56" s="32"/>
      <c r="K56" s="32"/>
      <c r="L56" s="92"/>
      <c r="S56" s="32"/>
      <c r="T56" s="32"/>
      <c r="U56" s="32"/>
      <c r="V56" s="32"/>
      <c r="W56" s="32"/>
      <c r="X56" s="32"/>
      <c r="Y56" s="32"/>
      <c r="Z56" s="32"/>
      <c r="AA56" s="32"/>
      <c r="AB56" s="32"/>
      <c r="AC56" s="32"/>
      <c r="AD56" s="32"/>
      <c r="AE56" s="32"/>
    </row>
    <row r="57" spans="1:31" s="2" customFormat="1" ht="29.25" customHeight="1">
      <c r="A57" s="32"/>
      <c r="B57" s="33"/>
      <c r="C57" s="113" t="s">
        <v>104</v>
      </c>
      <c r="D57" s="104"/>
      <c r="E57" s="104"/>
      <c r="F57" s="104"/>
      <c r="G57" s="104"/>
      <c r="H57" s="104"/>
      <c r="I57" s="114"/>
      <c r="J57" s="115" t="s">
        <v>105</v>
      </c>
      <c r="K57" s="104"/>
      <c r="L57" s="92"/>
      <c r="S57" s="32"/>
      <c r="T57" s="32"/>
      <c r="U57" s="32"/>
      <c r="V57" s="32"/>
      <c r="W57" s="32"/>
      <c r="X57" s="32"/>
      <c r="Y57" s="32"/>
      <c r="Z57" s="32"/>
      <c r="AA57" s="32"/>
      <c r="AB57" s="32"/>
      <c r="AC57" s="32"/>
      <c r="AD57" s="32"/>
      <c r="AE57" s="32"/>
    </row>
    <row r="58" spans="1:31" s="2" customFormat="1" ht="10.35" customHeight="1">
      <c r="A58" s="32"/>
      <c r="B58" s="33"/>
      <c r="C58" s="32"/>
      <c r="D58" s="32"/>
      <c r="E58" s="32"/>
      <c r="F58" s="32"/>
      <c r="G58" s="32"/>
      <c r="H58" s="32"/>
      <c r="I58" s="91"/>
      <c r="J58" s="32"/>
      <c r="K58" s="32"/>
      <c r="L58" s="92"/>
      <c r="S58" s="32"/>
      <c r="T58" s="32"/>
      <c r="U58" s="32"/>
      <c r="V58" s="32"/>
      <c r="W58" s="32"/>
      <c r="X58" s="32"/>
      <c r="Y58" s="32"/>
      <c r="Z58" s="32"/>
      <c r="AA58" s="32"/>
      <c r="AB58" s="32"/>
      <c r="AC58" s="32"/>
      <c r="AD58" s="32"/>
      <c r="AE58" s="32"/>
    </row>
    <row r="59" spans="1:47" s="2" customFormat="1" ht="22.9" customHeight="1">
      <c r="A59" s="32"/>
      <c r="B59" s="33"/>
      <c r="C59" s="116" t="s">
        <v>67</v>
      </c>
      <c r="D59" s="32"/>
      <c r="E59" s="32"/>
      <c r="F59" s="32"/>
      <c r="G59" s="32"/>
      <c r="H59" s="32"/>
      <c r="I59" s="91"/>
      <c r="J59" s="66">
        <f>J83</f>
        <v>7409272</v>
      </c>
      <c r="K59" s="32"/>
      <c r="L59" s="92"/>
      <c r="S59" s="32"/>
      <c r="T59" s="32"/>
      <c r="U59" s="32"/>
      <c r="V59" s="32"/>
      <c r="W59" s="32"/>
      <c r="X59" s="32"/>
      <c r="Y59" s="32"/>
      <c r="Z59" s="32"/>
      <c r="AA59" s="32"/>
      <c r="AB59" s="32"/>
      <c r="AC59" s="32"/>
      <c r="AD59" s="32"/>
      <c r="AE59" s="32"/>
      <c r="AU59" s="17" t="s">
        <v>106</v>
      </c>
    </row>
    <row r="60" spans="2:12" s="9" customFormat="1" ht="24.95" customHeight="1">
      <c r="B60" s="117"/>
      <c r="D60" s="118" t="s">
        <v>107</v>
      </c>
      <c r="E60" s="119"/>
      <c r="F60" s="119"/>
      <c r="G60" s="119"/>
      <c r="H60" s="119"/>
      <c r="I60" s="120"/>
      <c r="J60" s="121">
        <f>J84</f>
        <v>7409272</v>
      </c>
      <c r="L60" s="117"/>
    </row>
    <row r="61" spans="2:12" s="10" customFormat="1" ht="19.9" customHeight="1">
      <c r="B61" s="122"/>
      <c r="D61" s="123" t="s">
        <v>108</v>
      </c>
      <c r="E61" s="124"/>
      <c r="F61" s="124"/>
      <c r="G61" s="124"/>
      <c r="H61" s="124"/>
      <c r="I61" s="125"/>
      <c r="J61" s="126">
        <f>J85</f>
        <v>7409272</v>
      </c>
      <c r="L61" s="122"/>
    </row>
    <row r="62" spans="2:12" s="10" customFormat="1" ht="19.9" customHeight="1">
      <c r="B62" s="122"/>
      <c r="D62" s="123" t="s">
        <v>109</v>
      </c>
      <c r="E62" s="124"/>
      <c r="F62" s="124"/>
      <c r="G62" s="124"/>
      <c r="H62" s="124"/>
      <c r="I62" s="125"/>
      <c r="J62" s="126">
        <f>J283</f>
        <v>0</v>
      </c>
      <c r="L62" s="122"/>
    </row>
    <row r="63" spans="2:12" s="9" customFormat="1" ht="24.95" customHeight="1">
      <c r="B63" s="117"/>
      <c r="D63" s="118" t="s">
        <v>110</v>
      </c>
      <c r="E63" s="119"/>
      <c r="F63" s="119"/>
      <c r="G63" s="119"/>
      <c r="H63" s="119"/>
      <c r="I63" s="120"/>
      <c r="J63" s="121">
        <f>J302</f>
        <v>0</v>
      </c>
      <c r="L63" s="117"/>
    </row>
    <row r="64" spans="1:31" s="2" customFormat="1" ht="21.75" customHeight="1">
      <c r="A64" s="32"/>
      <c r="B64" s="33"/>
      <c r="C64" s="32"/>
      <c r="D64" s="32"/>
      <c r="E64" s="32"/>
      <c r="F64" s="32"/>
      <c r="G64" s="32"/>
      <c r="H64" s="32"/>
      <c r="I64" s="91"/>
      <c r="J64" s="32"/>
      <c r="K64" s="32"/>
      <c r="L64" s="92"/>
      <c r="S64" s="32"/>
      <c r="T64" s="32"/>
      <c r="U64" s="32"/>
      <c r="V64" s="32"/>
      <c r="W64" s="32"/>
      <c r="X64" s="32"/>
      <c r="Y64" s="32"/>
      <c r="Z64" s="32"/>
      <c r="AA64" s="32"/>
      <c r="AB64" s="32"/>
      <c r="AC64" s="32"/>
      <c r="AD64" s="32"/>
      <c r="AE64" s="32"/>
    </row>
    <row r="65" spans="1:31" s="2" customFormat="1" ht="6.95" customHeight="1">
      <c r="A65" s="32"/>
      <c r="B65" s="42"/>
      <c r="C65" s="43"/>
      <c r="D65" s="43"/>
      <c r="E65" s="43"/>
      <c r="F65" s="43"/>
      <c r="G65" s="43"/>
      <c r="H65" s="43"/>
      <c r="I65" s="111"/>
      <c r="J65" s="43"/>
      <c r="K65" s="43"/>
      <c r="L65" s="92"/>
      <c r="S65" s="32"/>
      <c r="T65" s="32"/>
      <c r="U65" s="32"/>
      <c r="V65" s="32"/>
      <c r="W65" s="32"/>
      <c r="X65" s="32"/>
      <c r="Y65" s="32"/>
      <c r="Z65" s="32"/>
      <c r="AA65" s="32"/>
      <c r="AB65" s="32"/>
      <c r="AC65" s="32"/>
      <c r="AD65" s="32"/>
      <c r="AE65" s="32"/>
    </row>
    <row r="69" spans="1:31" s="2" customFormat="1" ht="6.95" customHeight="1">
      <c r="A69" s="32"/>
      <c r="B69" s="44"/>
      <c r="C69" s="45"/>
      <c r="D69" s="45"/>
      <c r="E69" s="45"/>
      <c r="F69" s="45"/>
      <c r="G69" s="45"/>
      <c r="H69" s="45"/>
      <c r="I69" s="112"/>
      <c r="J69" s="45"/>
      <c r="K69" s="45"/>
      <c r="L69" s="92"/>
      <c r="S69" s="32"/>
      <c r="T69" s="32"/>
      <c r="U69" s="32"/>
      <c r="V69" s="32"/>
      <c r="W69" s="32"/>
      <c r="X69" s="32"/>
      <c r="Y69" s="32"/>
      <c r="Z69" s="32"/>
      <c r="AA69" s="32"/>
      <c r="AB69" s="32"/>
      <c r="AC69" s="32"/>
      <c r="AD69" s="32"/>
      <c r="AE69" s="32"/>
    </row>
    <row r="70" spans="1:31" s="2" customFormat="1" ht="24.95" customHeight="1">
      <c r="A70" s="32"/>
      <c r="B70" s="33"/>
      <c r="C70" s="21" t="s">
        <v>111</v>
      </c>
      <c r="D70" s="32"/>
      <c r="E70" s="32"/>
      <c r="F70" s="32"/>
      <c r="G70" s="32"/>
      <c r="H70" s="32"/>
      <c r="I70" s="91"/>
      <c r="J70" s="32"/>
      <c r="K70" s="32"/>
      <c r="L70" s="92"/>
      <c r="S70" s="32"/>
      <c r="T70" s="32"/>
      <c r="U70" s="32"/>
      <c r="V70" s="32"/>
      <c r="W70" s="32"/>
      <c r="X70" s="32"/>
      <c r="Y70" s="32"/>
      <c r="Z70" s="32"/>
      <c r="AA70" s="32"/>
      <c r="AB70" s="32"/>
      <c r="AC70" s="32"/>
      <c r="AD70" s="32"/>
      <c r="AE70" s="32"/>
    </row>
    <row r="71" spans="1:31" s="2" customFormat="1" ht="6.95" customHeight="1">
      <c r="A71" s="32"/>
      <c r="B71" s="33"/>
      <c r="C71" s="32"/>
      <c r="D71" s="32"/>
      <c r="E71" s="32"/>
      <c r="F71" s="32"/>
      <c r="G71" s="32"/>
      <c r="H71" s="32"/>
      <c r="I71" s="91"/>
      <c r="J71" s="32"/>
      <c r="K71" s="32"/>
      <c r="L71" s="92"/>
      <c r="S71" s="32"/>
      <c r="T71" s="32"/>
      <c r="U71" s="32"/>
      <c r="V71" s="32"/>
      <c r="W71" s="32"/>
      <c r="X71" s="32"/>
      <c r="Y71" s="32"/>
      <c r="Z71" s="32"/>
      <c r="AA71" s="32"/>
      <c r="AB71" s="32"/>
      <c r="AC71" s="32"/>
      <c r="AD71" s="32"/>
      <c r="AE71" s="32"/>
    </row>
    <row r="72" spans="1:31" s="2" customFormat="1" ht="12" customHeight="1">
      <c r="A72" s="32"/>
      <c r="B72" s="33"/>
      <c r="C72" s="27" t="s">
        <v>17</v>
      </c>
      <c r="D72" s="32"/>
      <c r="E72" s="32"/>
      <c r="F72" s="32"/>
      <c r="G72" s="32"/>
      <c r="H72" s="32"/>
      <c r="I72" s="91"/>
      <c r="J72" s="32"/>
      <c r="K72" s="32"/>
      <c r="L72" s="92"/>
      <c r="S72" s="32"/>
      <c r="T72" s="32"/>
      <c r="U72" s="32"/>
      <c r="V72" s="32"/>
      <c r="W72" s="32"/>
      <c r="X72" s="32"/>
      <c r="Y72" s="32"/>
      <c r="Z72" s="32"/>
      <c r="AA72" s="32"/>
      <c r="AB72" s="32"/>
      <c r="AC72" s="32"/>
      <c r="AD72" s="32"/>
      <c r="AE72" s="32"/>
    </row>
    <row r="73" spans="1:31" s="2" customFormat="1" ht="16.5" customHeight="1">
      <c r="A73" s="32"/>
      <c r="B73" s="33"/>
      <c r="C73" s="32"/>
      <c r="D73" s="32"/>
      <c r="E73" s="334" t="str">
        <f>E7</f>
        <v>Oprava výhybek v žst.Hodonín</v>
      </c>
      <c r="F73" s="335"/>
      <c r="G73" s="335"/>
      <c r="H73" s="335"/>
      <c r="I73" s="91"/>
      <c r="J73" s="32"/>
      <c r="K73" s="32"/>
      <c r="L73" s="92"/>
      <c r="S73" s="32"/>
      <c r="T73" s="32"/>
      <c r="U73" s="32"/>
      <c r="V73" s="32"/>
      <c r="W73" s="32"/>
      <c r="X73" s="32"/>
      <c r="Y73" s="32"/>
      <c r="Z73" s="32"/>
      <c r="AA73" s="32"/>
      <c r="AB73" s="32"/>
      <c r="AC73" s="32"/>
      <c r="AD73" s="32"/>
      <c r="AE73" s="32"/>
    </row>
    <row r="74" spans="1:31" s="2" customFormat="1" ht="12" customHeight="1">
      <c r="A74" s="32"/>
      <c r="B74" s="33"/>
      <c r="C74" s="27" t="s">
        <v>100</v>
      </c>
      <c r="D74" s="32"/>
      <c r="E74" s="32"/>
      <c r="F74" s="32"/>
      <c r="G74" s="32"/>
      <c r="H74" s="32"/>
      <c r="I74" s="91"/>
      <c r="J74" s="32"/>
      <c r="K74" s="32"/>
      <c r="L74" s="92"/>
      <c r="S74" s="32"/>
      <c r="T74" s="32"/>
      <c r="U74" s="32"/>
      <c r="V74" s="32"/>
      <c r="W74" s="32"/>
      <c r="X74" s="32"/>
      <c r="Y74" s="32"/>
      <c r="Z74" s="32"/>
      <c r="AA74" s="32"/>
      <c r="AB74" s="32"/>
      <c r="AC74" s="32"/>
      <c r="AD74" s="32"/>
      <c r="AE74" s="32"/>
    </row>
    <row r="75" spans="1:31" s="2" customFormat="1" ht="16.5" customHeight="1">
      <c r="A75" s="32"/>
      <c r="B75" s="33"/>
      <c r="C75" s="32"/>
      <c r="D75" s="32"/>
      <c r="E75" s="318" t="str">
        <f>E9</f>
        <v>SO 01 - Železniční svršek</v>
      </c>
      <c r="F75" s="333"/>
      <c r="G75" s="333"/>
      <c r="H75" s="333"/>
      <c r="I75" s="91"/>
      <c r="J75" s="32"/>
      <c r="K75" s="32"/>
      <c r="L75" s="92"/>
      <c r="S75" s="32"/>
      <c r="T75" s="32"/>
      <c r="U75" s="32"/>
      <c r="V75" s="32"/>
      <c r="W75" s="32"/>
      <c r="X75" s="32"/>
      <c r="Y75" s="32"/>
      <c r="Z75" s="32"/>
      <c r="AA75" s="32"/>
      <c r="AB75" s="32"/>
      <c r="AC75" s="32"/>
      <c r="AD75" s="32"/>
      <c r="AE75" s="32"/>
    </row>
    <row r="76" spans="1:31" s="2" customFormat="1" ht="6.95" customHeight="1">
      <c r="A76" s="32"/>
      <c r="B76" s="33"/>
      <c r="C76" s="32"/>
      <c r="D76" s="32"/>
      <c r="E76" s="32"/>
      <c r="F76" s="32"/>
      <c r="G76" s="32"/>
      <c r="H76" s="32"/>
      <c r="I76" s="91"/>
      <c r="J76" s="32"/>
      <c r="K76" s="32"/>
      <c r="L76" s="92"/>
      <c r="S76" s="32"/>
      <c r="T76" s="32"/>
      <c r="U76" s="32"/>
      <c r="V76" s="32"/>
      <c r="W76" s="32"/>
      <c r="X76" s="32"/>
      <c r="Y76" s="32"/>
      <c r="Z76" s="32"/>
      <c r="AA76" s="32"/>
      <c r="AB76" s="32"/>
      <c r="AC76" s="32"/>
      <c r="AD76" s="32"/>
      <c r="AE76" s="32"/>
    </row>
    <row r="77" spans="1:31" s="2" customFormat="1" ht="12" customHeight="1">
      <c r="A77" s="32"/>
      <c r="B77" s="33"/>
      <c r="C77" s="27" t="s">
        <v>21</v>
      </c>
      <c r="D77" s="32"/>
      <c r="E77" s="32"/>
      <c r="F77" s="25" t="str">
        <f>F12</f>
        <v xml:space="preserve"> </v>
      </c>
      <c r="G77" s="32"/>
      <c r="H77" s="32"/>
      <c r="I77" s="93" t="s">
        <v>23</v>
      </c>
      <c r="J77" s="50" t="str">
        <f>IF(J12="","",J12)</f>
        <v>5. 5. 2020</v>
      </c>
      <c r="K77" s="32"/>
      <c r="L77" s="92"/>
      <c r="S77" s="32"/>
      <c r="T77" s="32"/>
      <c r="U77" s="32"/>
      <c r="V77" s="32"/>
      <c r="W77" s="32"/>
      <c r="X77" s="32"/>
      <c r="Y77" s="32"/>
      <c r="Z77" s="32"/>
      <c r="AA77" s="32"/>
      <c r="AB77" s="32"/>
      <c r="AC77" s="32"/>
      <c r="AD77" s="32"/>
      <c r="AE77" s="32"/>
    </row>
    <row r="78" spans="1:31" s="2" customFormat="1" ht="6.95" customHeight="1">
      <c r="A78" s="32"/>
      <c r="B78" s="33"/>
      <c r="C78" s="32"/>
      <c r="D78" s="32"/>
      <c r="E78" s="32"/>
      <c r="F78" s="32"/>
      <c r="G78" s="32"/>
      <c r="H78" s="32"/>
      <c r="I78" s="91"/>
      <c r="J78" s="32"/>
      <c r="K78" s="32"/>
      <c r="L78" s="92"/>
      <c r="S78" s="32"/>
      <c r="T78" s="32"/>
      <c r="U78" s="32"/>
      <c r="V78" s="32"/>
      <c r="W78" s="32"/>
      <c r="X78" s="32"/>
      <c r="Y78" s="32"/>
      <c r="Z78" s="32"/>
      <c r="AA78" s="32"/>
      <c r="AB78" s="32"/>
      <c r="AC78" s="32"/>
      <c r="AD78" s="32"/>
      <c r="AE78" s="32"/>
    </row>
    <row r="79" spans="1:31" s="2" customFormat="1" ht="15.2" customHeight="1">
      <c r="A79" s="32"/>
      <c r="B79" s="33"/>
      <c r="C79" s="27" t="s">
        <v>25</v>
      </c>
      <c r="D79" s="32"/>
      <c r="E79" s="32"/>
      <c r="F79" s="25" t="str">
        <f>E15</f>
        <v xml:space="preserve"> </v>
      </c>
      <c r="G79" s="32"/>
      <c r="H79" s="32"/>
      <c r="I79" s="93" t="s">
        <v>30</v>
      </c>
      <c r="J79" s="30" t="str">
        <f>E21</f>
        <v xml:space="preserve"> </v>
      </c>
      <c r="K79" s="32"/>
      <c r="L79" s="92"/>
      <c r="S79" s="32"/>
      <c r="T79" s="32"/>
      <c r="U79" s="32"/>
      <c r="V79" s="32"/>
      <c r="W79" s="32"/>
      <c r="X79" s="32"/>
      <c r="Y79" s="32"/>
      <c r="Z79" s="32"/>
      <c r="AA79" s="32"/>
      <c r="AB79" s="32"/>
      <c r="AC79" s="32"/>
      <c r="AD79" s="32"/>
      <c r="AE79" s="32"/>
    </row>
    <row r="80" spans="1:31" s="2" customFormat="1" ht="15.2" customHeight="1">
      <c r="A80" s="32"/>
      <c r="B80" s="33"/>
      <c r="C80" s="27" t="s">
        <v>28</v>
      </c>
      <c r="D80" s="32"/>
      <c r="E80" s="32"/>
      <c r="F80" s="25" t="str">
        <f>IF(E18="","",E18)</f>
        <v>Vyplň údaj</v>
      </c>
      <c r="G80" s="32"/>
      <c r="H80" s="32"/>
      <c r="I80" s="93" t="s">
        <v>31</v>
      </c>
      <c r="J80" s="30" t="str">
        <f>E24</f>
        <v>Ing. Dušan Slávik</v>
      </c>
      <c r="K80" s="32"/>
      <c r="L80" s="92"/>
      <c r="S80" s="32"/>
      <c r="T80" s="32"/>
      <c r="U80" s="32"/>
      <c r="V80" s="32"/>
      <c r="W80" s="32"/>
      <c r="X80" s="32"/>
      <c r="Y80" s="32"/>
      <c r="Z80" s="32"/>
      <c r="AA80" s="32"/>
      <c r="AB80" s="32"/>
      <c r="AC80" s="32"/>
      <c r="AD80" s="32"/>
      <c r="AE80" s="32"/>
    </row>
    <row r="81" spans="1:31" s="2" customFormat="1" ht="10.35" customHeight="1">
      <c r="A81" s="32"/>
      <c r="B81" s="33"/>
      <c r="C81" s="32"/>
      <c r="D81" s="32"/>
      <c r="E81" s="32"/>
      <c r="F81" s="32"/>
      <c r="G81" s="32"/>
      <c r="H81" s="32"/>
      <c r="I81" s="91"/>
      <c r="J81" s="32"/>
      <c r="K81" s="32"/>
      <c r="L81" s="92"/>
      <c r="S81" s="32"/>
      <c r="T81" s="32"/>
      <c r="U81" s="32"/>
      <c r="V81" s="32"/>
      <c r="W81" s="32"/>
      <c r="X81" s="32"/>
      <c r="Y81" s="32"/>
      <c r="Z81" s="32"/>
      <c r="AA81" s="32"/>
      <c r="AB81" s="32"/>
      <c r="AC81" s="32"/>
      <c r="AD81" s="32"/>
      <c r="AE81" s="32"/>
    </row>
    <row r="82" spans="1:31" s="11" customFormat="1" ht="29.25" customHeight="1">
      <c r="A82" s="127"/>
      <c r="B82" s="128"/>
      <c r="C82" s="129" t="s">
        <v>112</v>
      </c>
      <c r="D82" s="130" t="s">
        <v>54</v>
      </c>
      <c r="E82" s="130" t="s">
        <v>50</v>
      </c>
      <c r="F82" s="130" t="s">
        <v>51</v>
      </c>
      <c r="G82" s="130" t="s">
        <v>113</v>
      </c>
      <c r="H82" s="130" t="s">
        <v>114</v>
      </c>
      <c r="I82" s="131" t="s">
        <v>115</v>
      </c>
      <c r="J82" s="130" t="s">
        <v>105</v>
      </c>
      <c r="K82" s="132" t="s">
        <v>116</v>
      </c>
      <c r="L82" s="133"/>
      <c r="M82" s="57" t="s">
        <v>3</v>
      </c>
      <c r="N82" s="58" t="s">
        <v>39</v>
      </c>
      <c r="O82" s="58" t="s">
        <v>117</v>
      </c>
      <c r="P82" s="58" t="s">
        <v>118</v>
      </c>
      <c r="Q82" s="58" t="s">
        <v>119</v>
      </c>
      <c r="R82" s="58" t="s">
        <v>120</v>
      </c>
      <c r="S82" s="58" t="s">
        <v>121</v>
      </c>
      <c r="T82" s="59" t="s">
        <v>122</v>
      </c>
      <c r="U82" s="127"/>
      <c r="V82" s="127"/>
      <c r="W82" s="127"/>
      <c r="X82" s="127"/>
      <c r="Y82" s="127"/>
      <c r="Z82" s="127"/>
      <c r="AA82" s="127"/>
      <c r="AB82" s="127"/>
      <c r="AC82" s="127"/>
      <c r="AD82" s="127"/>
      <c r="AE82" s="127"/>
    </row>
    <row r="83" spans="1:63" s="2" customFormat="1" ht="22.9" customHeight="1">
      <c r="A83" s="32"/>
      <c r="B83" s="33"/>
      <c r="C83" s="64" t="s">
        <v>123</v>
      </c>
      <c r="D83" s="32"/>
      <c r="E83" s="32"/>
      <c r="F83" s="32"/>
      <c r="G83" s="32"/>
      <c r="H83" s="32"/>
      <c r="I83" s="91"/>
      <c r="J83" s="134">
        <f>BK83</f>
        <v>7409272</v>
      </c>
      <c r="K83" s="32"/>
      <c r="L83" s="33"/>
      <c r="M83" s="60"/>
      <c r="N83" s="51"/>
      <c r="O83" s="61"/>
      <c r="P83" s="135">
        <f>P84+P302</f>
        <v>0</v>
      </c>
      <c r="Q83" s="61"/>
      <c r="R83" s="135">
        <f>R84+R302</f>
        <v>31.667</v>
      </c>
      <c r="S83" s="61"/>
      <c r="T83" s="136">
        <f>T84+T302</f>
        <v>0</v>
      </c>
      <c r="U83" s="32"/>
      <c r="V83" s="32"/>
      <c r="W83" s="32"/>
      <c r="X83" s="32"/>
      <c r="Y83" s="32"/>
      <c r="Z83" s="32"/>
      <c r="AA83" s="32"/>
      <c r="AB83" s="32"/>
      <c r="AC83" s="32"/>
      <c r="AD83" s="32"/>
      <c r="AE83" s="32"/>
      <c r="AT83" s="17" t="s">
        <v>68</v>
      </c>
      <c r="AU83" s="17" t="s">
        <v>106</v>
      </c>
      <c r="BK83" s="137">
        <f>BK84+BK302</f>
        <v>7409272</v>
      </c>
    </row>
    <row r="84" spans="2:63" s="12" customFormat="1" ht="25.9" customHeight="1">
      <c r="B84" s="138"/>
      <c r="D84" s="139" t="s">
        <v>68</v>
      </c>
      <c r="E84" s="140" t="s">
        <v>124</v>
      </c>
      <c r="F84" s="140" t="s">
        <v>125</v>
      </c>
      <c r="I84" s="141"/>
      <c r="J84" s="142">
        <f>BK84</f>
        <v>7409272</v>
      </c>
      <c r="L84" s="138"/>
      <c r="M84" s="143"/>
      <c r="N84" s="144"/>
      <c r="O84" s="144"/>
      <c r="P84" s="145">
        <f>P85+P283</f>
        <v>0</v>
      </c>
      <c r="Q84" s="144"/>
      <c r="R84" s="145">
        <f>R85+R283</f>
        <v>31.667</v>
      </c>
      <c r="S84" s="144"/>
      <c r="T84" s="146">
        <f>T85+T283</f>
        <v>0</v>
      </c>
      <c r="AR84" s="139" t="s">
        <v>77</v>
      </c>
      <c r="AT84" s="147" t="s">
        <v>68</v>
      </c>
      <c r="AU84" s="147" t="s">
        <v>69</v>
      </c>
      <c r="AY84" s="139" t="s">
        <v>126</v>
      </c>
      <c r="BK84" s="148">
        <f>BK85+BK283</f>
        <v>7409272</v>
      </c>
    </row>
    <row r="85" spans="2:63" s="12" customFormat="1" ht="22.9" customHeight="1">
      <c r="B85" s="138"/>
      <c r="D85" s="139" t="s">
        <v>68</v>
      </c>
      <c r="E85" s="149" t="s">
        <v>127</v>
      </c>
      <c r="F85" s="149" t="s">
        <v>128</v>
      </c>
      <c r="I85" s="141"/>
      <c r="J85" s="150">
        <f>BK85</f>
        <v>7409272</v>
      </c>
      <c r="L85" s="138"/>
      <c r="M85" s="143"/>
      <c r="N85" s="144"/>
      <c r="O85" s="144"/>
      <c r="P85" s="145">
        <f>SUM(P86:P282)</f>
        <v>0</v>
      </c>
      <c r="Q85" s="144"/>
      <c r="R85" s="145">
        <f>SUM(R86:R282)</f>
        <v>31.667</v>
      </c>
      <c r="S85" s="144"/>
      <c r="T85" s="146">
        <f>SUM(T86:T282)</f>
        <v>0</v>
      </c>
      <c r="AR85" s="139" t="s">
        <v>77</v>
      </c>
      <c r="AT85" s="147" t="s">
        <v>68</v>
      </c>
      <c r="AU85" s="147" t="s">
        <v>77</v>
      </c>
      <c r="AY85" s="139" t="s">
        <v>126</v>
      </c>
      <c r="BK85" s="148">
        <f>SUM(BK86:BK282)</f>
        <v>7409272</v>
      </c>
    </row>
    <row r="86" spans="1:65" s="2" customFormat="1" ht="16.5" customHeight="1">
      <c r="A86" s="32"/>
      <c r="B86" s="151"/>
      <c r="C86" s="152" t="s">
        <v>77</v>
      </c>
      <c r="D86" s="152" t="s">
        <v>129</v>
      </c>
      <c r="E86" s="153" t="s">
        <v>130</v>
      </c>
      <c r="F86" s="154" t="s">
        <v>131</v>
      </c>
      <c r="G86" s="155" t="s">
        <v>132</v>
      </c>
      <c r="H86" s="156">
        <v>494.71</v>
      </c>
      <c r="I86" s="157"/>
      <c r="J86" s="158">
        <f>ROUND(I86*H86,2)</f>
        <v>0</v>
      </c>
      <c r="K86" s="154" t="s">
        <v>133</v>
      </c>
      <c r="L86" s="33"/>
      <c r="M86" s="159" t="s">
        <v>3</v>
      </c>
      <c r="N86" s="160" t="s">
        <v>40</v>
      </c>
      <c r="O86" s="53"/>
      <c r="P86" s="161">
        <f>O86*H86</f>
        <v>0</v>
      </c>
      <c r="Q86" s="161">
        <v>0</v>
      </c>
      <c r="R86" s="161">
        <f>Q86*H86</f>
        <v>0</v>
      </c>
      <c r="S86" s="161">
        <v>0</v>
      </c>
      <c r="T86" s="162">
        <f>S86*H86</f>
        <v>0</v>
      </c>
      <c r="U86" s="32"/>
      <c r="V86" s="32"/>
      <c r="W86" s="32"/>
      <c r="X86" s="32"/>
      <c r="Y86" s="32"/>
      <c r="Z86" s="32"/>
      <c r="AA86" s="32"/>
      <c r="AB86" s="32"/>
      <c r="AC86" s="32"/>
      <c r="AD86" s="32"/>
      <c r="AE86" s="32"/>
      <c r="AR86" s="163" t="s">
        <v>134</v>
      </c>
      <c r="AT86" s="163" t="s">
        <v>129</v>
      </c>
      <c r="AU86" s="163" t="s">
        <v>79</v>
      </c>
      <c r="AY86" s="17" t="s">
        <v>126</v>
      </c>
      <c r="BE86" s="164">
        <f>IF(N86="základní",J86,0)</f>
        <v>0</v>
      </c>
      <c r="BF86" s="164">
        <f>IF(N86="snížená",J86,0)</f>
        <v>0</v>
      </c>
      <c r="BG86" s="164">
        <f>IF(N86="zákl. přenesená",J86,0)</f>
        <v>0</v>
      </c>
      <c r="BH86" s="164">
        <f>IF(N86="sníž. přenesená",J86,0)</f>
        <v>0</v>
      </c>
      <c r="BI86" s="164">
        <f>IF(N86="nulová",J86,0)</f>
        <v>0</v>
      </c>
      <c r="BJ86" s="17" t="s">
        <v>77</v>
      </c>
      <c r="BK86" s="164">
        <f>ROUND(I86*H86,2)</f>
        <v>0</v>
      </c>
      <c r="BL86" s="17" t="s">
        <v>134</v>
      </c>
      <c r="BM86" s="163" t="s">
        <v>79</v>
      </c>
    </row>
    <row r="87" spans="1:47" s="2" customFormat="1" ht="12">
      <c r="A87" s="32"/>
      <c r="B87" s="33"/>
      <c r="C87" s="32"/>
      <c r="D87" s="165" t="s">
        <v>135</v>
      </c>
      <c r="E87" s="32"/>
      <c r="F87" s="166" t="s">
        <v>131</v>
      </c>
      <c r="G87" s="32"/>
      <c r="H87" s="32"/>
      <c r="I87" s="91"/>
      <c r="J87" s="32"/>
      <c r="K87" s="32"/>
      <c r="L87" s="33"/>
      <c r="M87" s="167"/>
      <c r="N87" s="168"/>
      <c r="O87" s="53"/>
      <c r="P87" s="53"/>
      <c r="Q87" s="53"/>
      <c r="R87" s="53"/>
      <c r="S87" s="53"/>
      <c r="T87" s="54"/>
      <c r="U87" s="32"/>
      <c r="V87" s="32"/>
      <c r="W87" s="32"/>
      <c r="X87" s="32"/>
      <c r="Y87" s="32"/>
      <c r="Z87" s="32"/>
      <c r="AA87" s="32"/>
      <c r="AB87" s="32"/>
      <c r="AC87" s="32"/>
      <c r="AD87" s="32"/>
      <c r="AE87" s="32"/>
      <c r="AT87" s="17" t="s">
        <v>135</v>
      </c>
      <c r="AU87" s="17" t="s">
        <v>79</v>
      </c>
    </row>
    <row r="88" spans="1:65" s="2" customFormat="1" ht="16.5" customHeight="1">
      <c r="A88" s="32"/>
      <c r="B88" s="151"/>
      <c r="C88" s="169" t="s">
        <v>79</v>
      </c>
      <c r="D88" s="169" t="s">
        <v>136</v>
      </c>
      <c r="E88" s="170" t="s">
        <v>137</v>
      </c>
      <c r="F88" s="171" t="s">
        <v>138</v>
      </c>
      <c r="G88" s="172" t="s">
        <v>139</v>
      </c>
      <c r="H88" s="173">
        <v>98.94</v>
      </c>
      <c r="I88" s="174"/>
      <c r="J88" s="175">
        <f>ROUND(I88*H88,2)</f>
        <v>0</v>
      </c>
      <c r="K88" s="171" t="s">
        <v>133</v>
      </c>
      <c r="L88" s="176"/>
      <c r="M88" s="177" t="s">
        <v>3</v>
      </c>
      <c r="N88" s="178" t="s">
        <v>40</v>
      </c>
      <c r="O88" s="53"/>
      <c r="P88" s="161">
        <f>O88*H88</f>
        <v>0</v>
      </c>
      <c r="Q88" s="161">
        <v>0</v>
      </c>
      <c r="R88" s="161">
        <f>Q88*H88</f>
        <v>0</v>
      </c>
      <c r="S88" s="161">
        <v>0</v>
      </c>
      <c r="T88" s="162">
        <f>S88*H88</f>
        <v>0</v>
      </c>
      <c r="U88" s="32"/>
      <c r="V88" s="32"/>
      <c r="W88" s="32"/>
      <c r="X88" s="32"/>
      <c r="Y88" s="32"/>
      <c r="Z88" s="32"/>
      <c r="AA88" s="32"/>
      <c r="AB88" s="32"/>
      <c r="AC88" s="32"/>
      <c r="AD88" s="32"/>
      <c r="AE88" s="32"/>
      <c r="AR88" s="163" t="s">
        <v>140</v>
      </c>
      <c r="AT88" s="163" t="s">
        <v>136</v>
      </c>
      <c r="AU88" s="163" t="s">
        <v>79</v>
      </c>
      <c r="AY88" s="17" t="s">
        <v>126</v>
      </c>
      <c r="BE88" s="164">
        <f>IF(N88="základní",J88,0)</f>
        <v>0</v>
      </c>
      <c r="BF88" s="164">
        <f>IF(N88="snížená",J88,0)</f>
        <v>0</v>
      </c>
      <c r="BG88" s="164">
        <f>IF(N88="zákl. přenesená",J88,0)</f>
        <v>0</v>
      </c>
      <c r="BH88" s="164">
        <f>IF(N88="sníž. přenesená",J88,0)</f>
        <v>0</v>
      </c>
      <c r="BI88" s="164">
        <f>IF(N88="nulová",J88,0)</f>
        <v>0</v>
      </c>
      <c r="BJ88" s="17" t="s">
        <v>77</v>
      </c>
      <c r="BK88" s="164">
        <f>ROUND(I88*H88,2)</f>
        <v>0</v>
      </c>
      <c r="BL88" s="17" t="s">
        <v>134</v>
      </c>
      <c r="BM88" s="163" t="s">
        <v>134</v>
      </c>
    </row>
    <row r="89" spans="1:47" s="2" customFormat="1" ht="12">
      <c r="A89" s="32"/>
      <c r="B89" s="33"/>
      <c r="C89" s="32"/>
      <c r="D89" s="165" t="s">
        <v>135</v>
      </c>
      <c r="E89" s="32"/>
      <c r="F89" s="166" t="s">
        <v>138</v>
      </c>
      <c r="G89" s="32"/>
      <c r="H89" s="32"/>
      <c r="I89" s="91"/>
      <c r="J89" s="32"/>
      <c r="K89" s="32"/>
      <c r="L89" s="33"/>
      <c r="M89" s="167"/>
      <c r="N89" s="168"/>
      <c r="O89" s="53"/>
      <c r="P89" s="53"/>
      <c r="Q89" s="53"/>
      <c r="R89" s="53"/>
      <c r="S89" s="53"/>
      <c r="T89" s="54"/>
      <c r="U89" s="32"/>
      <c r="V89" s="32"/>
      <c r="W89" s="32"/>
      <c r="X89" s="32"/>
      <c r="Y89" s="32"/>
      <c r="Z89" s="32"/>
      <c r="AA89" s="32"/>
      <c r="AB89" s="32"/>
      <c r="AC89" s="32"/>
      <c r="AD89" s="32"/>
      <c r="AE89" s="32"/>
      <c r="AT89" s="17" t="s">
        <v>135</v>
      </c>
      <c r="AU89" s="17" t="s">
        <v>79</v>
      </c>
    </row>
    <row r="90" spans="1:65" s="2" customFormat="1" ht="16.5" customHeight="1">
      <c r="A90" s="32"/>
      <c r="B90" s="151"/>
      <c r="C90" s="152" t="s">
        <v>141</v>
      </c>
      <c r="D90" s="152" t="s">
        <v>129</v>
      </c>
      <c r="E90" s="153" t="s">
        <v>142</v>
      </c>
      <c r="F90" s="154" t="s">
        <v>143</v>
      </c>
      <c r="G90" s="155" t="s">
        <v>144</v>
      </c>
      <c r="H90" s="156">
        <v>50</v>
      </c>
      <c r="I90" s="157"/>
      <c r="J90" s="158">
        <f>ROUND(I90*H90,2)</f>
        <v>0</v>
      </c>
      <c r="K90" s="154" t="s">
        <v>133</v>
      </c>
      <c r="L90" s="33"/>
      <c r="M90" s="159" t="s">
        <v>3</v>
      </c>
      <c r="N90" s="160" t="s">
        <v>40</v>
      </c>
      <c r="O90" s="53"/>
      <c r="P90" s="161">
        <f>O90*H90</f>
        <v>0</v>
      </c>
      <c r="Q90" s="161">
        <v>0</v>
      </c>
      <c r="R90" s="161">
        <f>Q90*H90</f>
        <v>0</v>
      </c>
      <c r="S90" s="161">
        <v>0</v>
      </c>
      <c r="T90" s="162">
        <f>S90*H90</f>
        <v>0</v>
      </c>
      <c r="U90" s="32"/>
      <c r="V90" s="32"/>
      <c r="W90" s="32"/>
      <c r="X90" s="32"/>
      <c r="Y90" s="32"/>
      <c r="Z90" s="32"/>
      <c r="AA90" s="32"/>
      <c r="AB90" s="32"/>
      <c r="AC90" s="32"/>
      <c r="AD90" s="32"/>
      <c r="AE90" s="32"/>
      <c r="AR90" s="163" t="s">
        <v>134</v>
      </c>
      <c r="AT90" s="163" t="s">
        <v>129</v>
      </c>
      <c r="AU90" s="163" t="s">
        <v>79</v>
      </c>
      <c r="AY90" s="17" t="s">
        <v>126</v>
      </c>
      <c r="BE90" s="164">
        <f>IF(N90="základní",J90,0)</f>
        <v>0</v>
      </c>
      <c r="BF90" s="164">
        <f>IF(N90="snížená",J90,0)</f>
        <v>0</v>
      </c>
      <c r="BG90" s="164">
        <f>IF(N90="zákl. přenesená",J90,0)</f>
        <v>0</v>
      </c>
      <c r="BH90" s="164">
        <f>IF(N90="sníž. přenesená",J90,0)</f>
        <v>0</v>
      </c>
      <c r="BI90" s="164">
        <f>IF(N90="nulová",J90,0)</f>
        <v>0</v>
      </c>
      <c r="BJ90" s="17" t="s">
        <v>77</v>
      </c>
      <c r="BK90" s="164">
        <f>ROUND(I90*H90,2)</f>
        <v>0</v>
      </c>
      <c r="BL90" s="17" t="s">
        <v>134</v>
      </c>
      <c r="BM90" s="163" t="s">
        <v>145</v>
      </c>
    </row>
    <row r="91" spans="1:47" s="2" customFormat="1" ht="12">
      <c r="A91" s="32"/>
      <c r="B91" s="33"/>
      <c r="C91" s="32"/>
      <c r="D91" s="165" t="s">
        <v>135</v>
      </c>
      <c r="E91" s="32"/>
      <c r="F91" s="166" t="s">
        <v>143</v>
      </c>
      <c r="G91" s="32"/>
      <c r="H91" s="32"/>
      <c r="I91" s="91"/>
      <c r="J91" s="32"/>
      <c r="K91" s="32"/>
      <c r="L91" s="33"/>
      <c r="M91" s="167"/>
      <c r="N91" s="168"/>
      <c r="O91" s="53"/>
      <c r="P91" s="53"/>
      <c r="Q91" s="53"/>
      <c r="R91" s="53"/>
      <c r="S91" s="53"/>
      <c r="T91" s="54"/>
      <c r="U91" s="32"/>
      <c r="V91" s="32"/>
      <c r="W91" s="32"/>
      <c r="X91" s="32"/>
      <c r="Y91" s="32"/>
      <c r="Z91" s="32"/>
      <c r="AA91" s="32"/>
      <c r="AB91" s="32"/>
      <c r="AC91" s="32"/>
      <c r="AD91" s="32"/>
      <c r="AE91" s="32"/>
      <c r="AT91" s="17" t="s">
        <v>135</v>
      </c>
      <c r="AU91" s="17" t="s">
        <v>79</v>
      </c>
    </row>
    <row r="92" spans="1:65" s="2" customFormat="1" ht="16.5" customHeight="1">
      <c r="A92" s="32"/>
      <c r="B92" s="151"/>
      <c r="C92" s="169" t="s">
        <v>134</v>
      </c>
      <c r="D92" s="169" t="s">
        <v>136</v>
      </c>
      <c r="E92" s="170" t="s">
        <v>146</v>
      </c>
      <c r="F92" s="171" t="s">
        <v>147</v>
      </c>
      <c r="G92" s="172" t="s">
        <v>139</v>
      </c>
      <c r="H92" s="173">
        <v>100</v>
      </c>
      <c r="I92" s="174"/>
      <c r="J92" s="175">
        <f>ROUND(I92*H92,2)</f>
        <v>0</v>
      </c>
      <c r="K92" s="171" t="s">
        <v>133</v>
      </c>
      <c r="L92" s="176"/>
      <c r="M92" s="177" t="s">
        <v>3</v>
      </c>
      <c r="N92" s="178" t="s">
        <v>40</v>
      </c>
      <c r="O92" s="53"/>
      <c r="P92" s="161">
        <f>O92*H92</f>
        <v>0</v>
      </c>
      <c r="Q92" s="161">
        <v>0</v>
      </c>
      <c r="R92" s="161">
        <f>Q92*H92</f>
        <v>0</v>
      </c>
      <c r="S92" s="161">
        <v>0</v>
      </c>
      <c r="T92" s="162">
        <f>S92*H92</f>
        <v>0</v>
      </c>
      <c r="U92" s="32"/>
      <c r="V92" s="32"/>
      <c r="W92" s="32"/>
      <c r="X92" s="32"/>
      <c r="Y92" s="32"/>
      <c r="Z92" s="32"/>
      <c r="AA92" s="32"/>
      <c r="AB92" s="32"/>
      <c r="AC92" s="32"/>
      <c r="AD92" s="32"/>
      <c r="AE92" s="32"/>
      <c r="AR92" s="163" t="s">
        <v>140</v>
      </c>
      <c r="AT92" s="163" t="s">
        <v>136</v>
      </c>
      <c r="AU92" s="163" t="s">
        <v>79</v>
      </c>
      <c r="AY92" s="17" t="s">
        <v>126</v>
      </c>
      <c r="BE92" s="164">
        <f>IF(N92="základní",J92,0)</f>
        <v>0</v>
      </c>
      <c r="BF92" s="164">
        <f>IF(N92="snížená",J92,0)</f>
        <v>0</v>
      </c>
      <c r="BG92" s="164">
        <f>IF(N92="zákl. přenesená",J92,0)</f>
        <v>0</v>
      </c>
      <c r="BH92" s="164">
        <f>IF(N92="sníž. přenesená",J92,0)</f>
        <v>0</v>
      </c>
      <c r="BI92" s="164">
        <f>IF(N92="nulová",J92,0)</f>
        <v>0</v>
      </c>
      <c r="BJ92" s="17" t="s">
        <v>77</v>
      </c>
      <c r="BK92" s="164">
        <f>ROUND(I92*H92,2)</f>
        <v>0</v>
      </c>
      <c r="BL92" s="17" t="s">
        <v>134</v>
      </c>
      <c r="BM92" s="163" t="s">
        <v>140</v>
      </c>
    </row>
    <row r="93" spans="1:47" s="2" customFormat="1" ht="12">
      <c r="A93" s="32"/>
      <c r="B93" s="33"/>
      <c r="C93" s="32"/>
      <c r="D93" s="165" t="s">
        <v>135</v>
      </c>
      <c r="E93" s="32"/>
      <c r="F93" s="166" t="s">
        <v>147</v>
      </c>
      <c r="G93" s="32"/>
      <c r="H93" s="32"/>
      <c r="I93" s="91"/>
      <c r="J93" s="32"/>
      <c r="K93" s="32"/>
      <c r="L93" s="33"/>
      <c r="M93" s="167"/>
      <c r="N93" s="168"/>
      <c r="O93" s="53"/>
      <c r="P93" s="53"/>
      <c r="Q93" s="53"/>
      <c r="R93" s="53"/>
      <c r="S93" s="53"/>
      <c r="T93" s="54"/>
      <c r="U93" s="32"/>
      <c r="V93" s="32"/>
      <c r="W93" s="32"/>
      <c r="X93" s="32"/>
      <c r="Y93" s="32"/>
      <c r="Z93" s="32"/>
      <c r="AA93" s="32"/>
      <c r="AB93" s="32"/>
      <c r="AC93" s="32"/>
      <c r="AD93" s="32"/>
      <c r="AE93" s="32"/>
      <c r="AT93" s="17" t="s">
        <v>135</v>
      </c>
      <c r="AU93" s="17" t="s">
        <v>79</v>
      </c>
    </row>
    <row r="94" spans="1:65" s="2" customFormat="1" ht="16.5" customHeight="1">
      <c r="A94" s="32"/>
      <c r="B94" s="151"/>
      <c r="C94" s="152" t="s">
        <v>127</v>
      </c>
      <c r="D94" s="152" t="s">
        <v>129</v>
      </c>
      <c r="E94" s="153" t="s">
        <v>148</v>
      </c>
      <c r="F94" s="154" t="s">
        <v>149</v>
      </c>
      <c r="G94" s="155" t="s">
        <v>144</v>
      </c>
      <c r="H94" s="156">
        <v>582.53</v>
      </c>
      <c r="I94" s="157"/>
      <c r="J94" s="158">
        <f>ROUND(I94*H94,2)</f>
        <v>0</v>
      </c>
      <c r="K94" s="154" t="s">
        <v>133</v>
      </c>
      <c r="L94" s="33"/>
      <c r="M94" s="159" t="s">
        <v>3</v>
      </c>
      <c r="N94" s="160" t="s">
        <v>40</v>
      </c>
      <c r="O94" s="53"/>
      <c r="P94" s="161">
        <f>O94*H94</f>
        <v>0</v>
      </c>
      <c r="Q94" s="161">
        <v>0</v>
      </c>
      <c r="R94" s="161">
        <f>Q94*H94</f>
        <v>0</v>
      </c>
      <c r="S94" s="161">
        <v>0</v>
      </c>
      <c r="T94" s="162">
        <f>S94*H94</f>
        <v>0</v>
      </c>
      <c r="U94" s="32"/>
      <c r="V94" s="32"/>
      <c r="W94" s="32"/>
      <c r="X94" s="32"/>
      <c r="Y94" s="32"/>
      <c r="Z94" s="32"/>
      <c r="AA94" s="32"/>
      <c r="AB94" s="32"/>
      <c r="AC94" s="32"/>
      <c r="AD94" s="32"/>
      <c r="AE94" s="32"/>
      <c r="AR94" s="163" t="s">
        <v>134</v>
      </c>
      <c r="AT94" s="163" t="s">
        <v>129</v>
      </c>
      <c r="AU94" s="163" t="s">
        <v>79</v>
      </c>
      <c r="AY94" s="17" t="s">
        <v>126</v>
      </c>
      <c r="BE94" s="164">
        <f>IF(N94="základní",J94,0)</f>
        <v>0</v>
      </c>
      <c r="BF94" s="164">
        <f>IF(N94="snížená",J94,0)</f>
        <v>0</v>
      </c>
      <c r="BG94" s="164">
        <f>IF(N94="zákl. přenesená",J94,0)</f>
        <v>0</v>
      </c>
      <c r="BH94" s="164">
        <f>IF(N94="sníž. přenesená",J94,0)</f>
        <v>0</v>
      </c>
      <c r="BI94" s="164">
        <f>IF(N94="nulová",J94,0)</f>
        <v>0</v>
      </c>
      <c r="BJ94" s="17" t="s">
        <v>77</v>
      </c>
      <c r="BK94" s="164">
        <f>ROUND(I94*H94,2)</f>
        <v>0</v>
      </c>
      <c r="BL94" s="17" t="s">
        <v>134</v>
      </c>
      <c r="BM94" s="163" t="s">
        <v>150</v>
      </c>
    </row>
    <row r="95" spans="1:47" s="2" customFormat="1" ht="12">
      <c r="A95" s="32"/>
      <c r="B95" s="33"/>
      <c r="C95" s="32"/>
      <c r="D95" s="165" t="s">
        <v>135</v>
      </c>
      <c r="E95" s="32"/>
      <c r="F95" s="166" t="s">
        <v>149</v>
      </c>
      <c r="G95" s="32"/>
      <c r="H95" s="32"/>
      <c r="I95" s="91"/>
      <c r="J95" s="32"/>
      <c r="K95" s="32"/>
      <c r="L95" s="33"/>
      <c r="M95" s="167"/>
      <c r="N95" s="168"/>
      <c r="O95" s="53"/>
      <c r="P95" s="53"/>
      <c r="Q95" s="53"/>
      <c r="R95" s="53"/>
      <c r="S95" s="53"/>
      <c r="T95" s="54"/>
      <c r="U95" s="32"/>
      <c r="V95" s="32"/>
      <c r="W95" s="32"/>
      <c r="X95" s="32"/>
      <c r="Y95" s="32"/>
      <c r="Z95" s="32"/>
      <c r="AA95" s="32"/>
      <c r="AB95" s="32"/>
      <c r="AC95" s="32"/>
      <c r="AD95" s="32"/>
      <c r="AE95" s="32"/>
      <c r="AT95" s="17" t="s">
        <v>135</v>
      </c>
      <c r="AU95" s="17" t="s">
        <v>79</v>
      </c>
    </row>
    <row r="96" spans="1:65" s="2" customFormat="1" ht="16.5" customHeight="1">
      <c r="A96" s="32"/>
      <c r="B96" s="151"/>
      <c r="C96" s="152" t="s">
        <v>145</v>
      </c>
      <c r="D96" s="152" t="s">
        <v>129</v>
      </c>
      <c r="E96" s="153" t="s">
        <v>151</v>
      </c>
      <c r="F96" s="154" t="s">
        <v>152</v>
      </c>
      <c r="G96" s="155" t="s">
        <v>144</v>
      </c>
      <c r="H96" s="156">
        <v>306.2</v>
      </c>
      <c r="I96" s="157"/>
      <c r="J96" s="158">
        <f>ROUND(I96*H96,2)</f>
        <v>0</v>
      </c>
      <c r="K96" s="154" t="s">
        <v>133</v>
      </c>
      <c r="L96" s="33"/>
      <c r="M96" s="159" t="s">
        <v>3</v>
      </c>
      <c r="N96" s="160" t="s">
        <v>40</v>
      </c>
      <c r="O96" s="53"/>
      <c r="P96" s="161">
        <f>O96*H96</f>
        <v>0</v>
      </c>
      <c r="Q96" s="161">
        <v>0</v>
      </c>
      <c r="R96" s="161">
        <f>Q96*H96</f>
        <v>0</v>
      </c>
      <c r="S96" s="161">
        <v>0</v>
      </c>
      <c r="T96" s="162">
        <f>S96*H96</f>
        <v>0</v>
      </c>
      <c r="U96" s="32"/>
      <c r="V96" s="32"/>
      <c r="W96" s="32"/>
      <c r="X96" s="32"/>
      <c r="Y96" s="32"/>
      <c r="Z96" s="32"/>
      <c r="AA96" s="32"/>
      <c r="AB96" s="32"/>
      <c r="AC96" s="32"/>
      <c r="AD96" s="32"/>
      <c r="AE96" s="32"/>
      <c r="AR96" s="163" t="s">
        <v>134</v>
      </c>
      <c r="AT96" s="163" t="s">
        <v>129</v>
      </c>
      <c r="AU96" s="163" t="s">
        <v>79</v>
      </c>
      <c r="AY96" s="17" t="s">
        <v>126</v>
      </c>
      <c r="BE96" s="164">
        <f>IF(N96="základní",J96,0)</f>
        <v>0</v>
      </c>
      <c r="BF96" s="164">
        <f>IF(N96="snížená",J96,0)</f>
        <v>0</v>
      </c>
      <c r="BG96" s="164">
        <f>IF(N96="zákl. přenesená",J96,0)</f>
        <v>0</v>
      </c>
      <c r="BH96" s="164">
        <f>IF(N96="sníž. přenesená",J96,0)</f>
        <v>0</v>
      </c>
      <c r="BI96" s="164">
        <f>IF(N96="nulová",J96,0)</f>
        <v>0</v>
      </c>
      <c r="BJ96" s="17" t="s">
        <v>77</v>
      </c>
      <c r="BK96" s="164">
        <f>ROUND(I96*H96,2)</f>
        <v>0</v>
      </c>
      <c r="BL96" s="17" t="s">
        <v>134</v>
      </c>
      <c r="BM96" s="163" t="s">
        <v>153</v>
      </c>
    </row>
    <row r="97" spans="1:47" s="2" customFormat="1" ht="12">
      <c r="A97" s="32"/>
      <c r="B97" s="33"/>
      <c r="C97" s="32"/>
      <c r="D97" s="165" t="s">
        <v>135</v>
      </c>
      <c r="E97" s="32"/>
      <c r="F97" s="166" t="s">
        <v>152</v>
      </c>
      <c r="G97" s="32"/>
      <c r="H97" s="32"/>
      <c r="I97" s="91"/>
      <c r="J97" s="32"/>
      <c r="K97" s="32"/>
      <c r="L97" s="33"/>
      <c r="M97" s="167"/>
      <c r="N97" s="168"/>
      <c r="O97" s="53"/>
      <c r="P97" s="53"/>
      <c r="Q97" s="53"/>
      <c r="R97" s="53"/>
      <c r="S97" s="53"/>
      <c r="T97" s="54"/>
      <c r="U97" s="32"/>
      <c r="V97" s="32"/>
      <c r="W97" s="32"/>
      <c r="X97" s="32"/>
      <c r="Y97" s="32"/>
      <c r="Z97" s="32"/>
      <c r="AA97" s="32"/>
      <c r="AB97" s="32"/>
      <c r="AC97" s="32"/>
      <c r="AD97" s="32"/>
      <c r="AE97" s="32"/>
      <c r="AT97" s="17" t="s">
        <v>135</v>
      </c>
      <c r="AU97" s="17" t="s">
        <v>79</v>
      </c>
    </row>
    <row r="98" spans="1:65" s="2" customFormat="1" ht="16.5" customHeight="1">
      <c r="A98" s="32"/>
      <c r="B98" s="151"/>
      <c r="C98" s="152" t="s">
        <v>154</v>
      </c>
      <c r="D98" s="152" t="s">
        <v>129</v>
      </c>
      <c r="E98" s="153" t="s">
        <v>155</v>
      </c>
      <c r="F98" s="154" t="s">
        <v>156</v>
      </c>
      <c r="G98" s="155" t="s">
        <v>144</v>
      </c>
      <c r="H98" s="156">
        <v>634.89</v>
      </c>
      <c r="I98" s="157"/>
      <c r="J98" s="158">
        <f>ROUND(I98*H98,2)</f>
        <v>0</v>
      </c>
      <c r="K98" s="154" t="s">
        <v>133</v>
      </c>
      <c r="L98" s="33"/>
      <c r="M98" s="159" t="s">
        <v>3</v>
      </c>
      <c r="N98" s="160" t="s">
        <v>40</v>
      </c>
      <c r="O98" s="53"/>
      <c r="P98" s="161">
        <f>O98*H98</f>
        <v>0</v>
      </c>
      <c r="Q98" s="161">
        <v>0</v>
      </c>
      <c r="R98" s="161">
        <f>Q98*H98</f>
        <v>0</v>
      </c>
      <c r="S98" s="161">
        <v>0</v>
      </c>
      <c r="T98" s="162">
        <f>S98*H98</f>
        <v>0</v>
      </c>
      <c r="U98" s="32"/>
      <c r="V98" s="32"/>
      <c r="W98" s="32"/>
      <c r="X98" s="32"/>
      <c r="Y98" s="32"/>
      <c r="Z98" s="32"/>
      <c r="AA98" s="32"/>
      <c r="AB98" s="32"/>
      <c r="AC98" s="32"/>
      <c r="AD98" s="32"/>
      <c r="AE98" s="32"/>
      <c r="AR98" s="163" t="s">
        <v>134</v>
      </c>
      <c r="AT98" s="163" t="s">
        <v>129</v>
      </c>
      <c r="AU98" s="163" t="s">
        <v>79</v>
      </c>
      <c r="AY98" s="17" t="s">
        <v>126</v>
      </c>
      <c r="BE98" s="164">
        <f>IF(N98="základní",J98,0)</f>
        <v>0</v>
      </c>
      <c r="BF98" s="164">
        <f>IF(N98="snížená",J98,0)</f>
        <v>0</v>
      </c>
      <c r="BG98" s="164">
        <f>IF(N98="zákl. přenesená",J98,0)</f>
        <v>0</v>
      </c>
      <c r="BH98" s="164">
        <f>IF(N98="sníž. přenesená",J98,0)</f>
        <v>0</v>
      </c>
      <c r="BI98" s="164">
        <f>IF(N98="nulová",J98,0)</f>
        <v>0</v>
      </c>
      <c r="BJ98" s="17" t="s">
        <v>77</v>
      </c>
      <c r="BK98" s="164">
        <f>ROUND(I98*H98,2)</f>
        <v>0</v>
      </c>
      <c r="BL98" s="17" t="s">
        <v>134</v>
      </c>
      <c r="BM98" s="163" t="s">
        <v>157</v>
      </c>
    </row>
    <row r="99" spans="1:47" s="2" customFormat="1" ht="12">
      <c r="A99" s="32"/>
      <c r="B99" s="33"/>
      <c r="C99" s="32"/>
      <c r="D99" s="165" t="s">
        <v>135</v>
      </c>
      <c r="E99" s="32"/>
      <c r="F99" s="166" t="s">
        <v>156</v>
      </c>
      <c r="G99" s="32"/>
      <c r="H99" s="32"/>
      <c r="I99" s="91"/>
      <c r="J99" s="32"/>
      <c r="K99" s="32"/>
      <c r="L99" s="33"/>
      <c r="M99" s="167"/>
      <c r="N99" s="168"/>
      <c r="O99" s="53"/>
      <c r="P99" s="53"/>
      <c r="Q99" s="53"/>
      <c r="R99" s="53"/>
      <c r="S99" s="53"/>
      <c r="T99" s="54"/>
      <c r="U99" s="32"/>
      <c r="V99" s="32"/>
      <c r="W99" s="32"/>
      <c r="X99" s="32"/>
      <c r="Y99" s="32"/>
      <c r="Z99" s="32"/>
      <c r="AA99" s="32"/>
      <c r="AB99" s="32"/>
      <c r="AC99" s="32"/>
      <c r="AD99" s="32"/>
      <c r="AE99" s="32"/>
      <c r="AT99" s="17" t="s">
        <v>135</v>
      </c>
      <c r="AU99" s="17" t="s">
        <v>79</v>
      </c>
    </row>
    <row r="100" spans="1:65" s="2" customFormat="1" ht="16.5" customHeight="1">
      <c r="A100" s="32"/>
      <c r="B100" s="151"/>
      <c r="C100" s="169" t="s">
        <v>140</v>
      </c>
      <c r="D100" s="169" t="s">
        <v>136</v>
      </c>
      <c r="E100" s="170" t="s">
        <v>146</v>
      </c>
      <c r="F100" s="171" t="s">
        <v>147</v>
      </c>
      <c r="G100" s="172" t="s">
        <v>139</v>
      </c>
      <c r="H100" s="173">
        <v>1269.79</v>
      </c>
      <c r="I100" s="174"/>
      <c r="J100" s="175">
        <f>ROUND(I100*H100,2)</f>
        <v>0</v>
      </c>
      <c r="K100" s="171" t="s">
        <v>133</v>
      </c>
      <c r="L100" s="176"/>
      <c r="M100" s="177" t="s">
        <v>3</v>
      </c>
      <c r="N100" s="178" t="s">
        <v>40</v>
      </c>
      <c r="O100" s="53"/>
      <c r="P100" s="161">
        <f>O100*H100</f>
        <v>0</v>
      </c>
      <c r="Q100" s="161">
        <v>0</v>
      </c>
      <c r="R100" s="161">
        <f>Q100*H100</f>
        <v>0</v>
      </c>
      <c r="S100" s="161">
        <v>0</v>
      </c>
      <c r="T100" s="162">
        <f>S100*H100</f>
        <v>0</v>
      </c>
      <c r="U100" s="32"/>
      <c r="V100" s="32"/>
      <c r="W100" s="32"/>
      <c r="X100" s="32"/>
      <c r="Y100" s="32"/>
      <c r="Z100" s="32"/>
      <c r="AA100" s="32"/>
      <c r="AB100" s="32"/>
      <c r="AC100" s="32"/>
      <c r="AD100" s="32"/>
      <c r="AE100" s="32"/>
      <c r="AR100" s="163" t="s">
        <v>140</v>
      </c>
      <c r="AT100" s="163" t="s">
        <v>136</v>
      </c>
      <c r="AU100" s="163" t="s">
        <v>79</v>
      </c>
      <c r="AY100" s="17" t="s">
        <v>126</v>
      </c>
      <c r="BE100" s="164">
        <f>IF(N100="základní",J100,0)</f>
        <v>0</v>
      </c>
      <c r="BF100" s="164">
        <f>IF(N100="snížená",J100,0)</f>
        <v>0</v>
      </c>
      <c r="BG100" s="164">
        <f>IF(N100="zákl. přenesená",J100,0)</f>
        <v>0</v>
      </c>
      <c r="BH100" s="164">
        <f>IF(N100="sníž. přenesená",J100,0)</f>
        <v>0</v>
      </c>
      <c r="BI100" s="164">
        <f>IF(N100="nulová",J100,0)</f>
        <v>0</v>
      </c>
      <c r="BJ100" s="17" t="s">
        <v>77</v>
      </c>
      <c r="BK100" s="164">
        <f>ROUND(I100*H100,2)</f>
        <v>0</v>
      </c>
      <c r="BL100" s="17" t="s">
        <v>134</v>
      </c>
      <c r="BM100" s="163" t="s">
        <v>158</v>
      </c>
    </row>
    <row r="101" spans="1:47" s="2" customFormat="1" ht="12">
      <c r="A101" s="32"/>
      <c r="B101" s="33"/>
      <c r="C101" s="32"/>
      <c r="D101" s="165" t="s">
        <v>135</v>
      </c>
      <c r="E101" s="32"/>
      <c r="F101" s="166" t="s">
        <v>147</v>
      </c>
      <c r="G101" s="32"/>
      <c r="H101" s="32"/>
      <c r="I101" s="91"/>
      <c r="J101" s="32"/>
      <c r="K101" s="32"/>
      <c r="L101" s="33"/>
      <c r="M101" s="167"/>
      <c r="N101" s="168"/>
      <c r="O101" s="53"/>
      <c r="P101" s="53"/>
      <c r="Q101" s="53"/>
      <c r="R101" s="53"/>
      <c r="S101" s="53"/>
      <c r="T101" s="54"/>
      <c r="U101" s="32"/>
      <c r="V101" s="32"/>
      <c r="W101" s="32"/>
      <c r="X101" s="32"/>
      <c r="Y101" s="32"/>
      <c r="Z101" s="32"/>
      <c r="AA101" s="32"/>
      <c r="AB101" s="32"/>
      <c r="AC101" s="32"/>
      <c r="AD101" s="32"/>
      <c r="AE101" s="32"/>
      <c r="AT101" s="17" t="s">
        <v>135</v>
      </c>
      <c r="AU101" s="17" t="s">
        <v>79</v>
      </c>
    </row>
    <row r="102" spans="1:65" s="2" customFormat="1" ht="16.5" customHeight="1">
      <c r="A102" s="32"/>
      <c r="B102" s="151"/>
      <c r="C102" s="152" t="s">
        <v>159</v>
      </c>
      <c r="D102" s="152" t="s">
        <v>129</v>
      </c>
      <c r="E102" s="153" t="s">
        <v>160</v>
      </c>
      <c r="F102" s="154" t="s">
        <v>161</v>
      </c>
      <c r="G102" s="155" t="s">
        <v>144</v>
      </c>
      <c r="H102" s="156">
        <v>355.07</v>
      </c>
      <c r="I102" s="157"/>
      <c r="J102" s="158">
        <f>ROUND(I102*H102,2)</f>
        <v>0</v>
      </c>
      <c r="K102" s="154" t="s">
        <v>133</v>
      </c>
      <c r="L102" s="33"/>
      <c r="M102" s="159" t="s">
        <v>3</v>
      </c>
      <c r="N102" s="160" t="s">
        <v>40</v>
      </c>
      <c r="O102" s="53"/>
      <c r="P102" s="161">
        <f>O102*H102</f>
        <v>0</v>
      </c>
      <c r="Q102" s="161">
        <v>0</v>
      </c>
      <c r="R102" s="161">
        <f>Q102*H102</f>
        <v>0</v>
      </c>
      <c r="S102" s="161">
        <v>0</v>
      </c>
      <c r="T102" s="162">
        <f>S102*H102</f>
        <v>0</v>
      </c>
      <c r="U102" s="32"/>
      <c r="V102" s="32"/>
      <c r="W102" s="32"/>
      <c r="X102" s="32"/>
      <c r="Y102" s="32"/>
      <c r="Z102" s="32"/>
      <c r="AA102" s="32"/>
      <c r="AB102" s="32"/>
      <c r="AC102" s="32"/>
      <c r="AD102" s="32"/>
      <c r="AE102" s="32"/>
      <c r="AR102" s="163" t="s">
        <v>134</v>
      </c>
      <c r="AT102" s="163" t="s">
        <v>129</v>
      </c>
      <c r="AU102" s="163" t="s">
        <v>79</v>
      </c>
      <c r="AY102" s="17" t="s">
        <v>126</v>
      </c>
      <c r="BE102" s="164">
        <f>IF(N102="základní",J102,0)</f>
        <v>0</v>
      </c>
      <c r="BF102" s="164">
        <f>IF(N102="snížená",J102,0)</f>
        <v>0</v>
      </c>
      <c r="BG102" s="164">
        <f>IF(N102="zákl. přenesená",J102,0)</f>
        <v>0</v>
      </c>
      <c r="BH102" s="164">
        <f>IF(N102="sníž. přenesená",J102,0)</f>
        <v>0</v>
      </c>
      <c r="BI102" s="164">
        <f>IF(N102="nulová",J102,0)</f>
        <v>0</v>
      </c>
      <c r="BJ102" s="17" t="s">
        <v>77</v>
      </c>
      <c r="BK102" s="164">
        <f>ROUND(I102*H102,2)</f>
        <v>0</v>
      </c>
      <c r="BL102" s="17" t="s">
        <v>134</v>
      </c>
      <c r="BM102" s="163" t="s">
        <v>162</v>
      </c>
    </row>
    <row r="103" spans="1:47" s="2" customFormat="1" ht="12">
      <c r="A103" s="32"/>
      <c r="B103" s="33"/>
      <c r="C103" s="32"/>
      <c r="D103" s="165" t="s">
        <v>135</v>
      </c>
      <c r="E103" s="32"/>
      <c r="F103" s="166" t="s">
        <v>161</v>
      </c>
      <c r="G103" s="32"/>
      <c r="H103" s="32"/>
      <c r="I103" s="91"/>
      <c r="J103" s="32"/>
      <c r="K103" s="32"/>
      <c r="L103" s="33"/>
      <c r="M103" s="167"/>
      <c r="N103" s="168"/>
      <c r="O103" s="53"/>
      <c r="P103" s="53"/>
      <c r="Q103" s="53"/>
      <c r="R103" s="53"/>
      <c r="S103" s="53"/>
      <c r="T103" s="54"/>
      <c r="U103" s="32"/>
      <c r="V103" s="32"/>
      <c r="W103" s="32"/>
      <c r="X103" s="32"/>
      <c r="Y103" s="32"/>
      <c r="Z103" s="32"/>
      <c r="AA103" s="32"/>
      <c r="AB103" s="32"/>
      <c r="AC103" s="32"/>
      <c r="AD103" s="32"/>
      <c r="AE103" s="32"/>
      <c r="AT103" s="17" t="s">
        <v>135</v>
      </c>
      <c r="AU103" s="17" t="s">
        <v>79</v>
      </c>
    </row>
    <row r="104" spans="1:65" s="2" customFormat="1" ht="16.5" customHeight="1">
      <c r="A104" s="32"/>
      <c r="B104" s="151"/>
      <c r="C104" s="169" t="s">
        <v>150</v>
      </c>
      <c r="D104" s="169" t="s">
        <v>136</v>
      </c>
      <c r="E104" s="170" t="s">
        <v>146</v>
      </c>
      <c r="F104" s="171" t="s">
        <v>147</v>
      </c>
      <c r="G104" s="172" t="s">
        <v>139</v>
      </c>
      <c r="H104" s="173">
        <v>710.15</v>
      </c>
      <c r="I104" s="174"/>
      <c r="J104" s="175">
        <f>ROUND(I104*H104,2)</f>
        <v>0</v>
      </c>
      <c r="K104" s="171" t="s">
        <v>133</v>
      </c>
      <c r="L104" s="176"/>
      <c r="M104" s="177" t="s">
        <v>3</v>
      </c>
      <c r="N104" s="178" t="s">
        <v>40</v>
      </c>
      <c r="O104" s="53"/>
      <c r="P104" s="161">
        <f>O104*H104</f>
        <v>0</v>
      </c>
      <c r="Q104" s="161">
        <v>0</v>
      </c>
      <c r="R104" s="161">
        <f>Q104*H104</f>
        <v>0</v>
      </c>
      <c r="S104" s="161">
        <v>0</v>
      </c>
      <c r="T104" s="162">
        <f>S104*H104</f>
        <v>0</v>
      </c>
      <c r="U104" s="32"/>
      <c r="V104" s="32"/>
      <c r="W104" s="32"/>
      <c r="X104" s="32"/>
      <c r="Y104" s="32"/>
      <c r="Z104" s="32"/>
      <c r="AA104" s="32"/>
      <c r="AB104" s="32"/>
      <c r="AC104" s="32"/>
      <c r="AD104" s="32"/>
      <c r="AE104" s="32"/>
      <c r="AR104" s="163" t="s">
        <v>140</v>
      </c>
      <c r="AT104" s="163" t="s">
        <v>136</v>
      </c>
      <c r="AU104" s="163" t="s">
        <v>79</v>
      </c>
      <c r="AY104" s="17" t="s">
        <v>126</v>
      </c>
      <c r="BE104" s="164">
        <f>IF(N104="základní",J104,0)</f>
        <v>0</v>
      </c>
      <c r="BF104" s="164">
        <f>IF(N104="snížená",J104,0)</f>
        <v>0</v>
      </c>
      <c r="BG104" s="164">
        <f>IF(N104="zákl. přenesená",J104,0)</f>
        <v>0</v>
      </c>
      <c r="BH104" s="164">
        <f>IF(N104="sníž. přenesená",J104,0)</f>
        <v>0</v>
      </c>
      <c r="BI104" s="164">
        <f>IF(N104="nulová",J104,0)</f>
        <v>0</v>
      </c>
      <c r="BJ104" s="17" t="s">
        <v>77</v>
      </c>
      <c r="BK104" s="164">
        <f>ROUND(I104*H104,2)</f>
        <v>0</v>
      </c>
      <c r="BL104" s="17" t="s">
        <v>134</v>
      </c>
      <c r="BM104" s="163" t="s">
        <v>163</v>
      </c>
    </row>
    <row r="105" spans="1:47" s="2" customFormat="1" ht="12">
      <c r="A105" s="32"/>
      <c r="B105" s="33"/>
      <c r="C105" s="32"/>
      <c r="D105" s="165" t="s">
        <v>135</v>
      </c>
      <c r="E105" s="32"/>
      <c r="F105" s="166" t="s">
        <v>147</v>
      </c>
      <c r="G105" s="32"/>
      <c r="H105" s="32"/>
      <c r="I105" s="91"/>
      <c r="J105" s="32"/>
      <c r="K105" s="32"/>
      <c r="L105" s="33"/>
      <c r="M105" s="167"/>
      <c r="N105" s="168"/>
      <c r="O105" s="53"/>
      <c r="P105" s="53"/>
      <c r="Q105" s="53"/>
      <c r="R105" s="53"/>
      <c r="S105" s="53"/>
      <c r="T105" s="54"/>
      <c r="U105" s="32"/>
      <c r="V105" s="32"/>
      <c r="W105" s="32"/>
      <c r="X105" s="32"/>
      <c r="Y105" s="32"/>
      <c r="Z105" s="32"/>
      <c r="AA105" s="32"/>
      <c r="AB105" s="32"/>
      <c r="AC105" s="32"/>
      <c r="AD105" s="32"/>
      <c r="AE105" s="32"/>
      <c r="AT105" s="17" t="s">
        <v>135</v>
      </c>
      <c r="AU105" s="17" t="s">
        <v>79</v>
      </c>
    </row>
    <row r="106" spans="1:65" s="2" customFormat="1" ht="16.5" customHeight="1">
      <c r="A106" s="32"/>
      <c r="B106" s="151"/>
      <c r="C106" s="152" t="s">
        <v>164</v>
      </c>
      <c r="D106" s="152" t="s">
        <v>129</v>
      </c>
      <c r="E106" s="153" t="s">
        <v>165</v>
      </c>
      <c r="F106" s="154" t="s">
        <v>166</v>
      </c>
      <c r="G106" s="155" t="s">
        <v>167</v>
      </c>
      <c r="H106" s="156">
        <v>6</v>
      </c>
      <c r="I106" s="157"/>
      <c r="J106" s="158">
        <f>ROUND(I106*H106,2)</f>
        <v>0</v>
      </c>
      <c r="K106" s="154" t="s">
        <v>133</v>
      </c>
      <c r="L106" s="33"/>
      <c r="M106" s="159" t="s">
        <v>3</v>
      </c>
      <c r="N106" s="160" t="s">
        <v>40</v>
      </c>
      <c r="O106" s="53"/>
      <c r="P106" s="161">
        <f>O106*H106</f>
        <v>0</v>
      </c>
      <c r="Q106" s="161">
        <v>0</v>
      </c>
      <c r="R106" s="161">
        <f>Q106*H106</f>
        <v>0</v>
      </c>
      <c r="S106" s="161">
        <v>0</v>
      </c>
      <c r="T106" s="162">
        <f>S106*H106</f>
        <v>0</v>
      </c>
      <c r="U106" s="32"/>
      <c r="V106" s="32"/>
      <c r="W106" s="32"/>
      <c r="X106" s="32"/>
      <c r="Y106" s="32"/>
      <c r="Z106" s="32"/>
      <c r="AA106" s="32"/>
      <c r="AB106" s="32"/>
      <c r="AC106" s="32"/>
      <c r="AD106" s="32"/>
      <c r="AE106" s="32"/>
      <c r="AR106" s="163" t="s">
        <v>134</v>
      </c>
      <c r="AT106" s="163" t="s">
        <v>129</v>
      </c>
      <c r="AU106" s="163" t="s">
        <v>79</v>
      </c>
      <c r="AY106" s="17" t="s">
        <v>126</v>
      </c>
      <c r="BE106" s="164">
        <f>IF(N106="základní",J106,0)</f>
        <v>0</v>
      </c>
      <c r="BF106" s="164">
        <f>IF(N106="snížená",J106,0)</f>
        <v>0</v>
      </c>
      <c r="BG106" s="164">
        <f>IF(N106="zákl. přenesená",J106,0)</f>
        <v>0</v>
      </c>
      <c r="BH106" s="164">
        <f>IF(N106="sníž. přenesená",J106,0)</f>
        <v>0</v>
      </c>
      <c r="BI106" s="164">
        <f>IF(N106="nulová",J106,0)</f>
        <v>0</v>
      </c>
      <c r="BJ106" s="17" t="s">
        <v>77</v>
      </c>
      <c r="BK106" s="164">
        <f>ROUND(I106*H106,2)</f>
        <v>0</v>
      </c>
      <c r="BL106" s="17" t="s">
        <v>134</v>
      </c>
      <c r="BM106" s="163" t="s">
        <v>168</v>
      </c>
    </row>
    <row r="107" spans="1:47" s="2" customFormat="1" ht="12">
      <c r="A107" s="32"/>
      <c r="B107" s="33"/>
      <c r="C107" s="32"/>
      <c r="D107" s="165" t="s">
        <v>135</v>
      </c>
      <c r="E107" s="32"/>
      <c r="F107" s="166" t="s">
        <v>166</v>
      </c>
      <c r="G107" s="32"/>
      <c r="H107" s="32"/>
      <c r="I107" s="91"/>
      <c r="J107" s="32"/>
      <c r="K107" s="32"/>
      <c r="L107" s="33"/>
      <c r="M107" s="167"/>
      <c r="N107" s="168"/>
      <c r="O107" s="53"/>
      <c r="P107" s="53"/>
      <c r="Q107" s="53"/>
      <c r="R107" s="53"/>
      <c r="S107" s="53"/>
      <c r="T107" s="54"/>
      <c r="U107" s="32"/>
      <c r="V107" s="32"/>
      <c r="W107" s="32"/>
      <c r="X107" s="32"/>
      <c r="Y107" s="32"/>
      <c r="Z107" s="32"/>
      <c r="AA107" s="32"/>
      <c r="AB107" s="32"/>
      <c r="AC107" s="32"/>
      <c r="AD107" s="32"/>
      <c r="AE107" s="32"/>
      <c r="AT107" s="17" t="s">
        <v>135</v>
      </c>
      <c r="AU107" s="17" t="s">
        <v>79</v>
      </c>
    </row>
    <row r="108" spans="1:65" s="2" customFormat="1" ht="16.5" customHeight="1">
      <c r="A108" s="32"/>
      <c r="B108" s="151"/>
      <c r="C108" s="169" t="s">
        <v>153</v>
      </c>
      <c r="D108" s="169" t="s">
        <v>136</v>
      </c>
      <c r="E108" s="170" t="s">
        <v>169</v>
      </c>
      <c r="F108" s="171" t="s">
        <v>170</v>
      </c>
      <c r="G108" s="172" t="s">
        <v>167</v>
      </c>
      <c r="H108" s="173">
        <v>6</v>
      </c>
      <c r="I108" s="174"/>
      <c r="J108" s="175">
        <f>ROUND(I108*H108,2)</f>
        <v>0</v>
      </c>
      <c r="K108" s="171" t="s">
        <v>133</v>
      </c>
      <c r="L108" s="176"/>
      <c r="M108" s="177" t="s">
        <v>3</v>
      </c>
      <c r="N108" s="178" t="s">
        <v>40</v>
      </c>
      <c r="O108" s="53"/>
      <c r="P108" s="161">
        <f>O108*H108</f>
        <v>0</v>
      </c>
      <c r="Q108" s="161">
        <v>0</v>
      </c>
      <c r="R108" s="161">
        <f>Q108*H108</f>
        <v>0</v>
      </c>
      <c r="S108" s="161">
        <v>0</v>
      </c>
      <c r="T108" s="162">
        <f>S108*H108</f>
        <v>0</v>
      </c>
      <c r="U108" s="32"/>
      <c r="V108" s="32"/>
      <c r="W108" s="32"/>
      <c r="X108" s="32"/>
      <c r="Y108" s="32"/>
      <c r="Z108" s="32"/>
      <c r="AA108" s="32"/>
      <c r="AB108" s="32"/>
      <c r="AC108" s="32"/>
      <c r="AD108" s="32"/>
      <c r="AE108" s="32"/>
      <c r="AR108" s="163" t="s">
        <v>140</v>
      </c>
      <c r="AT108" s="163" t="s">
        <v>136</v>
      </c>
      <c r="AU108" s="163" t="s">
        <v>79</v>
      </c>
      <c r="AY108" s="17" t="s">
        <v>126</v>
      </c>
      <c r="BE108" s="164">
        <f>IF(N108="základní",J108,0)</f>
        <v>0</v>
      </c>
      <c r="BF108" s="164">
        <f>IF(N108="snížená",J108,0)</f>
        <v>0</v>
      </c>
      <c r="BG108" s="164">
        <f>IF(N108="zákl. přenesená",J108,0)</f>
        <v>0</v>
      </c>
      <c r="BH108" s="164">
        <f>IF(N108="sníž. přenesená",J108,0)</f>
        <v>0</v>
      </c>
      <c r="BI108" s="164">
        <f>IF(N108="nulová",J108,0)</f>
        <v>0</v>
      </c>
      <c r="BJ108" s="17" t="s">
        <v>77</v>
      </c>
      <c r="BK108" s="164">
        <f>ROUND(I108*H108,2)</f>
        <v>0</v>
      </c>
      <c r="BL108" s="17" t="s">
        <v>134</v>
      </c>
      <c r="BM108" s="163" t="s">
        <v>171</v>
      </c>
    </row>
    <row r="109" spans="1:47" s="2" customFormat="1" ht="12">
      <c r="A109" s="32"/>
      <c r="B109" s="33"/>
      <c r="C109" s="32"/>
      <c r="D109" s="165" t="s">
        <v>135</v>
      </c>
      <c r="E109" s="32"/>
      <c r="F109" s="166" t="s">
        <v>170</v>
      </c>
      <c r="G109" s="32"/>
      <c r="H109" s="32"/>
      <c r="I109" s="91"/>
      <c r="J109" s="32"/>
      <c r="K109" s="32"/>
      <c r="L109" s="33"/>
      <c r="M109" s="167"/>
      <c r="N109" s="168"/>
      <c r="O109" s="53"/>
      <c r="P109" s="53"/>
      <c r="Q109" s="53"/>
      <c r="R109" s="53"/>
      <c r="S109" s="53"/>
      <c r="T109" s="54"/>
      <c r="U109" s="32"/>
      <c r="V109" s="32"/>
      <c r="W109" s="32"/>
      <c r="X109" s="32"/>
      <c r="Y109" s="32"/>
      <c r="Z109" s="32"/>
      <c r="AA109" s="32"/>
      <c r="AB109" s="32"/>
      <c r="AC109" s="32"/>
      <c r="AD109" s="32"/>
      <c r="AE109" s="32"/>
      <c r="AT109" s="17" t="s">
        <v>135</v>
      </c>
      <c r="AU109" s="17" t="s">
        <v>79</v>
      </c>
    </row>
    <row r="110" spans="1:65" s="2" customFormat="1" ht="16.5" customHeight="1">
      <c r="A110" s="32"/>
      <c r="B110" s="151"/>
      <c r="C110" s="152" t="s">
        <v>172</v>
      </c>
      <c r="D110" s="152" t="s">
        <v>129</v>
      </c>
      <c r="E110" s="153" t="s">
        <v>173</v>
      </c>
      <c r="F110" s="154" t="s">
        <v>174</v>
      </c>
      <c r="G110" s="155" t="s">
        <v>167</v>
      </c>
      <c r="H110" s="156">
        <v>30</v>
      </c>
      <c r="I110" s="157"/>
      <c r="J110" s="158">
        <f>ROUND(I110*H110,2)</f>
        <v>0</v>
      </c>
      <c r="K110" s="154" t="s">
        <v>133</v>
      </c>
      <c r="L110" s="33"/>
      <c r="M110" s="159" t="s">
        <v>3</v>
      </c>
      <c r="N110" s="160" t="s">
        <v>40</v>
      </c>
      <c r="O110" s="53"/>
      <c r="P110" s="161">
        <f>O110*H110</f>
        <v>0</v>
      </c>
      <c r="Q110" s="161">
        <v>0</v>
      </c>
      <c r="R110" s="161">
        <f>Q110*H110</f>
        <v>0</v>
      </c>
      <c r="S110" s="161">
        <v>0</v>
      </c>
      <c r="T110" s="162">
        <f>S110*H110</f>
        <v>0</v>
      </c>
      <c r="U110" s="32"/>
      <c r="V110" s="32"/>
      <c r="W110" s="32"/>
      <c r="X110" s="32"/>
      <c r="Y110" s="32"/>
      <c r="Z110" s="32"/>
      <c r="AA110" s="32"/>
      <c r="AB110" s="32"/>
      <c r="AC110" s="32"/>
      <c r="AD110" s="32"/>
      <c r="AE110" s="32"/>
      <c r="AR110" s="163" t="s">
        <v>134</v>
      </c>
      <c r="AT110" s="163" t="s">
        <v>129</v>
      </c>
      <c r="AU110" s="163" t="s">
        <v>79</v>
      </c>
      <c r="AY110" s="17" t="s">
        <v>126</v>
      </c>
      <c r="BE110" s="164">
        <f>IF(N110="základní",J110,0)</f>
        <v>0</v>
      </c>
      <c r="BF110" s="164">
        <f>IF(N110="snížená",J110,0)</f>
        <v>0</v>
      </c>
      <c r="BG110" s="164">
        <f>IF(N110="zákl. přenesená",J110,0)</f>
        <v>0</v>
      </c>
      <c r="BH110" s="164">
        <f>IF(N110="sníž. přenesená",J110,0)</f>
        <v>0</v>
      </c>
      <c r="BI110" s="164">
        <f>IF(N110="nulová",J110,0)</f>
        <v>0</v>
      </c>
      <c r="BJ110" s="17" t="s">
        <v>77</v>
      </c>
      <c r="BK110" s="164">
        <f>ROUND(I110*H110,2)</f>
        <v>0</v>
      </c>
      <c r="BL110" s="17" t="s">
        <v>134</v>
      </c>
      <c r="BM110" s="163" t="s">
        <v>175</v>
      </c>
    </row>
    <row r="111" spans="1:47" s="2" customFormat="1" ht="12">
      <c r="A111" s="32"/>
      <c r="B111" s="33"/>
      <c r="C111" s="32"/>
      <c r="D111" s="165" t="s">
        <v>135</v>
      </c>
      <c r="E111" s="32"/>
      <c r="F111" s="166" t="s">
        <v>174</v>
      </c>
      <c r="G111" s="32"/>
      <c r="H111" s="32"/>
      <c r="I111" s="91"/>
      <c r="J111" s="32"/>
      <c r="K111" s="32"/>
      <c r="L111" s="33"/>
      <c r="M111" s="167"/>
      <c r="N111" s="168"/>
      <c r="O111" s="53"/>
      <c r="P111" s="53"/>
      <c r="Q111" s="53"/>
      <c r="R111" s="53"/>
      <c r="S111" s="53"/>
      <c r="T111" s="54"/>
      <c r="U111" s="32"/>
      <c r="V111" s="32"/>
      <c r="W111" s="32"/>
      <c r="X111" s="32"/>
      <c r="Y111" s="32"/>
      <c r="Z111" s="32"/>
      <c r="AA111" s="32"/>
      <c r="AB111" s="32"/>
      <c r="AC111" s="32"/>
      <c r="AD111" s="32"/>
      <c r="AE111" s="32"/>
      <c r="AT111" s="17" t="s">
        <v>135</v>
      </c>
      <c r="AU111" s="17" t="s">
        <v>79</v>
      </c>
    </row>
    <row r="112" spans="1:65" s="2" customFormat="1" ht="16.5" customHeight="1">
      <c r="A112" s="32"/>
      <c r="B112" s="151"/>
      <c r="C112" s="169" t="s">
        <v>157</v>
      </c>
      <c r="D112" s="169" t="s">
        <v>136</v>
      </c>
      <c r="E112" s="170" t="s">
        <v>176</v>
      </c>
      <c r="F112" s="171" t="s">
        <v>177</v>
      </c>
      <c r="G112" s="172" t="s">
        <v>167</v>
      </c>
      <c r="H112" s="173">
        <v>2</v>
      </c>
      <c r="I112" s="174"/>
      <c r="J112" s="175">
        <f>ROUND(I112*H112,2)</f>
        <v>0</v>
      </c>
      <c r="K112" s="171" t="s">
        <v>133</v>
      </c>
      <c r="L112" s="176"/>
      <c r="M112" s="177" t="s">
        <v>3</v>
      </c>
      <c r="N112" s="178" t="s">
        <v>40</v>
      </c>
      <c r="O112" s="53"/>
      <c r="P112" s="161">
        <f>O112*H112</f>
        <v>0</v>
      </c>
      <c r="Q112" s="161">
        <v>0</v>
      </c>
      <c r="R112" s="161">
        <f>Q112*H112</f>
        <v>0</v>
      </c>
      <c r="S112" s="161">
        <v>0</v>
      </c>
      <c r="T112" s="162">
        <f>S112*H112</f>
        <v>0</v>
      </c>
      <c r="U112" s="32"/>
      <c r="V112" s="32"/>
      <c r="W112" s="32"/>
      <c r="X112" s="32"/>
      <c r="Y112" s="32"/>
      <c r="Z112" s="32"/>
      <c r="AA112" s="32"/>
      <c r="AB112" s="32"/>
      <c r="AC112" s="32"/>
      <c r="AD112" s="32"/>
      <c r="AE112" s="32"/>
      <c r="AR112" s="163" t="s">
        <v>140</v>
      </c>
      <c r="AT112" s="163" t="s">
        <v>136</v>
      </c>
      <c r="AU112" s="163" t="s">
        <v>79</v>
      </c>
      <c r="AY112" s="17" t="s">
        <v>126</v>
      </c>
      <c r="BE112" s="164">
        <f>IF(N112="základní",J112,0)</f>
        <v>0</v>
      </c>
      <c r="BF112" s="164">
        <f>IF(N112="snížená",J112,0)</f>
        <v>0</v>
      </c>
      <c r="BG112" s="164">
        <f>IF(N112="zákl. přenesená",J112,0)</f>
        <v>0</v>
      </c>
      <c r="BH112" s="164">
        <f>IF(N112="sníž. přenesená",J112,0)</f>
        <v>0</v>
      </c>
      <c r="BI112" s="164">
        <f>IF(N112="nulová",J112,0)</f>
        <v>0</v>
      </c>
      <c r="BJ112" s="17" t="s">
        <v>77</v>
      </c>
      <c r="BK112" s="164">
        <f>ROUND(I112*H112,2)</f>
        <v>0</v>
      </c>
      <c r="BL112" s="17" t="s">
        <v>134</v>
      </c>
      <c r="BM112" s="163" t="s">
        <v>178</v>
      </c>
    </row>
    <row r="113" spans="1:47" s="2" customFormat="1" ht="12">
      <c r="A113" s="32"/>
      <c r="B113" s="33"/>
      <c r="C113" s="32"/>
      <c r="D113" s="165" t="s">
        <v>135</v>
      </c>
      <c r="E113" s="32"/>
      <c r="F113" s="166" t="s">
        <v>177</v>
      </c>
      <c r="G113" s="32"/>
      <c r="H113" s="32"/>
      <c r="I113" s="91"/>
      <c r="J113" s="32"/>
      <c r="K113" s="32"/>
      <c r="L113" s="33"/>
      <c r="M113" s="167"/>
      <c r="N113" s="168"/>
      <c r="O113" s="53"/>
      <c r="P113" s="53"/>
      <c r="Q113" s="53"/>
      <c r="R113" s="53"/>
      <c r="S113" s="53"/>
      <c r="T113" s="54"/>
      <c r="U113" s="32"/>
      <c r="V113" s="32"/>
      <c r="W113" s="32"/>
      <c r="X113" s="32"/>
      <c r="Y113" s="32"/>
      <c r="Z113" s="32"/>
      <c r="AA113" s="32"/>
      <c r="AB113" s="32"/>
      <c r="AC113" s="32"/>
      <c r="AD113" s="32"/>
      <c r="AE113" s="32"/>
      <c r="AT113" s="17" t="s">
        <v>135</v>
      </c>
      <c r="AU113" s="17" t="s">
        <v>79</v>
      </c>
    </row>
    <row r="114" spans="1:65" s="2" customFormat="1" ht="16.5" customHeight="1">
      <c r="A114" s="32"/>
      <c r="B114" s="151"/>
      <c r="C114" s="169" t="s">
        <v>9</v>
      </c>
      <c r="D114" s="169" t="s">
        <v>136</v>
      </c>
      <c r="E114" s="170" t="s">
        <v>179</v>
      </c>
      <c r="F114" s="171" t="s">
        <v>180</v>
      </c>
      <c r="G114" s="172" t="s">
        <v>167</v>
      </c>
      <c r="H114" s="173">
        <v>8</v>
      </c>
      <c r="I114" s="174"/>
      <c r="J114" s="175">
        <f>ROUND(I114*H114,2)</f>
        <v>0</v>
      </c>
      <c r="K114" s="171" t="s">
        <v>133</v>
      </c>
      <c r="L114" s="176"/>
      <c r="M114" s="177" t="s">
        <v>3</v>
      </c>
      <c r="N114" s="178" t="s">
        <v>40</v>
      </c>
      <c r="O114" s="53"/>
      <c r="P114" s="161">
        <f>O114*H114</f>
        <v>0</v>
      </c>
      <c r="Q114" s="161">
        <v>0</v>
      </c>
      <c r="R114" s="161">
        <f>Q114*H114</f>
        <v>0</v>
      </c>
      <c r="S114" s="161">
        <v>0</v>
      </c>
      <c r="T114" s="162">
        <f>S114*H114</f>
        <v>0</v>
      </c>
      <c r="U114" s="32"/>
      <c r="V114" s="32"/>
      <c r="W114" s="32"/>
      <c r="X114" s="32"/>
      <c r="Y114" s="32"/>
      <c r="Z114" s="32"/>
      <c r="AA114" s="32"/>
      <c r="AB114" s="32"/>
      <c r="AC114" s="32"/>
      <c r="AD114" s="32"/>
      <c r="AE114" s="32"/>
      <c r="AR114" s="163" t="s">
        <v>140</v>
      </c>
      <c r="AT114" s="163" t="s">
        <v>136</v>
      </c>
      <c r="AU114" s="163" t="s">
        <v>79</v>
      </c>
      <c r="AY114" s="17" t="s">
        <v>126</v>
      </c>
      <c r="BE114" s="164">
        <f>IF(N114="základní",J114,0)</f>
        <v>0</v>
      </c>
      <c r="BF114" s="164">
        <f>IF(N114="snížená",J114,0)</f>
        <v>0</v>
      </c>
      <c r="BG114" s="164">
        <f>IF(N114="zákl. přenesená",J114,0)</f>
        <v>0</v>
      </c>
      <c r="BH114" s="164">
        <f>IF(N114="sníž. přenesená",J114,0)</f>
        <v>0</v>
      </c>
      <c r="BI114" s="164">
        <f>IF(N114="nulová",J114,0)</f>
        <v>0</v>
      </c>
      <c r="BJ114" s="17" t="s">
        <v>77</v>
      </c>
      <c r="BK114" s="164">
        <f>ROUND(I114*H114,2)</f>
        <v>0</v>
      </c>
      <c r="BL114" s="17" t="s">
        <v>134</v>
      </c>
      <c r="BM114" s="163" t="s">
        <v>181</v>
      </c>
    </row>
    <row r="115" spans="1:47" s="2" customFormat="1" ht="12">
      <c r="A115" s="32"/>
      <c r="B115" s="33"/>
      <c r="C115" s="32"/>
      <c r="D115" s="165" t="s">
        <v>135</v>
      </c>
      <c r="E115" s="32"/>
      <c r="F115" s="166" t="s">
        <v>180</v>
      </c>
      <c r="G115" s="32"/>
      <c r="H115" s="32"/>
      <c r="I115" s="91"/>
      <c r="J115" s="32"/>
      <c r="K115" s="32"/>
      <c r="L115" s="33"/>
      <c r="M115" s="167"/>
      <c r="N115" s="168"/>
      <c r="O115" s="53"/>
      <c r="P115" s="53"/>
      <c r="Q115" s="53"/>
      <c r="R115" s="53"/>
      <c r="S115" s="53"/>
      <c r="T115" s="54"/>
      <c r="U115" s="32"/>
      <c r="V115" s="32"/>
      <c r="W115" s="32"/>
      <c r="X115" s="32"/>
      <c r="Y115" s="32"/>
      <c r="Z115" s="32"/>
      <c r="AA115" s="32"/>
      <c r="AB115" s="32"/>
      <c r="AC115" s="32"/>
      <c r="AD115" s="32"/>
      <c r="AE115" s="32"/>
      <c r="AT115" s="17" t="s">
        <v>135</v>
      </c>
      <c r="AU115" s="17" t="s">
        <v>79</v>
      </c>
    </row>
    <row r="116" spans="1:65" s="2" customFormat="1" ht="16.5" customHeight="1">
      <c r="A116" s="32"/>
      <c r="B116" s="151"/>
      <c r="C116" s="169" t="s">
        <v>158</v>
      </c>
      <c r="D116" s="169" t="s">
        <v>136</v>
      </c>
      <c r="E116" s="170" t="s">
        <v>182</v>
      </c>
      <c r="F116" s="171" t="s">
        <v>183</v>
      </c>
      <c r="G116" s="172" t="s">
        <v>167</v>
      </c>
      <c r="H116" s="173">
        <v>5</v>
      </c>
      <c r="I116" s="174"/>
      <c r="J116" s="175">
        <f>ROUND(I116*H116,2)</f>
        <v>0</v>
      </c>
      <c r="K116" s="171" t="s">
        <v>133</v>
      </c>
      <c r="L116" s="176"/>
      <c r="M116" s="177" t="s">
        <v>3</v>
      </c>
      <c r="N116" s="178" t="s">
        <v>40</v>
      </c>
      <c r="O116" s="53"/>
      <c r="P116" s="161">
        <f>O116*H116</f>
        <v>0</v>
      </c>
      <c r="Q116" s="161">
        <v>0</v>
      </c>
      <c r="R116" s="161">
        <f>Q116*H116</f>
        <v>0</v>
      </c>
      <c r="S116" s="161">
        <v>0</v>
      </c>
      <c r="T116" s="162">
        <f>S116*H116</f>
        <v>0</v>
      </c>
      <c r="U116" s="32"/>
      <c r="V116" s="32"/>
      <c r="W116" s="32"/>
      <c r="X116" s="32"/>
      <c r="Y116" s="32"/>
      <c r="Z116" s="32"/>
      <c r="AA116" s="32"/>
      <c r="AB116" s="32"/>
      <c r="AC116" s="32"/>
      <c r="AD116" s="32"/>
      <c r="AE116" s="32"/>
      <c r="AR116" s="163" t="s">
        <v>140</v>
      </c>
      <c r="AT116" s="163" t="s">
        <v>136</v>
      </c>
      <c r="AU116" s="163" t="s">
        <v>79</v>
      </c>
      <c r="AY116" s="17" t="s">
        <v>126</v>
      </c>
      <c r="BE116" s="164">
        <f>IF(N116="základní",J116,0)</f>
        <v>0</v>
      </c>
      <c r="BF116" s="164">
        <f>IF(N116="snížená",J116,0)</f>
        <v>0</v>
      </c>
      <c r="BG116" s="164">
        <f>IF(N116="zákl. přenesená",J116,0)</f>
        <v>0</v>
      </c>
      <c r="BH116" s="164">
        <f>IF(N116="sníž. přenesená",J116,0)</f>
        <v>0</v>
      </c>
      <c r="BI116" s="164">
        <f>IF(N116="nulová",J116,0)</f>
        <v>0</v>
      </c>
      <c r="BJ116" s="17" t="s">
        <v>77</v>
      </c>
      <c r="BK116" s="164">
        <f>ROUND(I116*H116,2)</f>
        <v>0</v>
      </c>
      <c r="BL116" s="17" t="s">
        <v>134</v>
      </c>
      <c r="BM116" s="163" t="s">
        <v>184</v>
      </c>
    </row>
    <row r="117" spans="1:47" s="2" customFormat="1" ht="12">
      <c r="A117" s="32"/>
      <c r="B117" s="33"/>
      <c r="C117" s="32"/>
      <c r="D117" s="165" t="s">
        <v>135</v>
      </c>
      <c r="E117" s="32"/>
      <c r="F117" s="166" t="s">
        <v>183</v>
      </c>
      <c r="G117" s="32"/>
      <c r="H117" s="32"/>
      <c r="I117" s="91"/>
      <c r="J117" s="32"/>
      <c r="K117" s="32"/>
      <c r="L117" s="33"/>
      <c r="M117" s="167"/>
      <c r="N117" s="168"/>
      <c r="O117" s="53"/>
      <c r="P117" s="53"/>
      <c r="Q117" s="53"/>
      <c r="R117" s="53"/>
      <c r="S117" s="53"/>
      <c r="T117" s="54"/>
      <c r="U117" s="32"/>
      <c r="V117" s="32"/>
      <c r="W117" s="32"/>
      <c r="X117" s="32"/>
      <c r="Y117" s="32"/>
      <c r="Z117" s="32"/>
      <c r="AA117" s="32"/>
      <c r="AB117" s="32"/>
      <c r="AC117" s="32"/>
      <c r="AD117" s="32"/>
      <c r="AE117" s="32"/>
      <c r="AT117" s="17" t="s">
        <v>135</v>
      </c>
      <c r="AU117" s="17" t="s">
        <v>79</v>
      </c>
    </row>
    <row r="118" spans="1:65" s="2" customFormat="1" ht="16.5" customHeight="1">
      <c r="A118" s="32"/>
      <c r="B118" s="151"/>
      <c r="C118" s="169" t="s">
        <v>185</v>
      </c>
      <c r="D118" s="169" t="s">
        <v>136</v>
      </c>
      <c r="E118" s="170" t="s">
        <v>186</v>
      </c>
      <c r="F118" s="171" t="s">
        <v>187</v>
      </c>
      <c r="G118" s="172" t="s">
        <v>167</v>
      </c>
      <c r="H118" s="173">
        <v>3</v>
      </c>
      <c r="I118" s="174"/>
      <c r="J118" s="175">
        <f>ROUND(I118*H118,2)</f>
        <v>0</v>
      </c>
      <c r="K118" s="171" t="s">
        <v>133</v>
      </c>
      <c r="L118" s="176"/>
      <c r="M118" s="177" t="s">
        <v>3</v>
      </c>
      <c r="N118" s="178" t="s">
        <v>40</v>
      </c>
      <c r="O118" s="53"/>
      <c r="P118" s="161">
        <f>O118*H118</f>
        <v>0</v>
      </c>
      <c r="Q118" s="161">
        <v>0</v>
      </c>
      <c r="R118" s="161">
        <f>Q118*H118</f>
        <v>0</v>
      </c>
      <c r="S118" s="161">
        <v>0</v>
      </c>
      <c r="T118" s="162">
        <f>S118*H118</f>
        <v>0</v>
      </c>
      <c r="U118" s="32"/>
      <c r="V118" s="32"/>
      <c r="W118" s="32"/>
      <c r="X118" s="32"/>
      <c r="Y118" s="32"/>
      <c r="Z118" s="32"/>
      <c r="AA118" s="32"/>
      <c r="AB118" s="32"/>
      <c r="AC118" s="32"/>
      <c r="AD118" s="32"/>
      <c r="AE118" s="32"/>
      <c r="AR118" s="163" t="s">
        <v>140</v>
      </c>
      <c r="AT118" s="163" t="s">
        <v>136</v>
      </c>
      <c r="AU118" s="163" t="s">
        <v>79</v>
      </c>
      <c r="AY118" s="17" t="s">
        <v>126</v>
      </c>
      <c r="BE118" s="164">
        <f>IF(N118="základní",J118,0)</f>
        <v>0</v>
      </c>
      <c r="BF118" s="164">
        <f>IF(N118="snížená",J118,0)</f>
        <v>0</v>
      </c>
      <c r="BG118" s="164">
        <f>IF(N118="zákl. přenesená",J118,0)</f>
        <v>0</v>
      </c>
      <c r="BH118" s="164">
        <f>IF(N118="sníž. přenesená",J118,0)</f>
        <v>0</v>
      </c>
      <c r="BI118" s="164">
        <f>IF(N118="nulová",J118,0)</f>
        <v>0</v>
      </c>
      <c r="BJ118" s="17" t="s">
        <v>77</v>
      </c>
      <c r="BK118" s="164">
        <f>ROUND(I118*H118,2)</f>
        <v>0</v>
      </c>
      <c r="BL118" s="17" t="s">
        <v>134</v>
      </c>
      <c r="BM118" s="163" t="s">
        <v>188</v>
      </c>
    </row>
    <row r="119" spans="1:47" s="2" customFormat="1" ht="12">
      <c r="A119" s="32"/>
      <c r="B119" s="33"/>
      <c r="C119" s="32"/>
      <c r="D119" s="165" t="s">
        <v>135</v>
      </c>
      <c r="E119" s="32"/>
      <c r="F119" s="166" t="s">
        <v>187</v>
      </c>
      <c r="G119" s="32"/>
      <c r="H119" s="32"/>
      <c r="I119" s="91"/>
      <c r="J119" s="32"/>
      <c r="K119" s="32"/>
      <c r="L119" s="33"/>
      <c r="M119" s="167"/>
      <c r="N119" s="168"/>
      <c r="O119" s="53"/>
      <c r="P119" s="53"/>
      <c r="Q119" s="53"/>
      <c r="R119" s="53"/>
      <c r="S119" s="53"/>
      <c r="T119" s="54"/>
      <c r="U119" s="32"/>
      <c r="V119" s="32"/>
      <c r="W119" s="32"/>
      <c r="X119" s="32"/>
      <c r="Y119" s="32"/>
      <c r="Z119" s="32"/>
      <c r="AA119" s="32"/>
      <c r="AB119" s="32"/>
      <c r="AC119" s="32"/>
      <c r="AD119" s="32"/>
      <c r="AE119" s="32"/>
      <c r="AT119" s="17" t="s">
        <v>135</v>
      </c>
      <c r="AU119" s="17" t="s">
        <v>79</v>
      </c>
    </row>
    <row r="120" spans="1:65" s="2" customFormat="1" ht="16.5" customHeight="1">
      <c r="A120" s="32"/>
      <c r="B120" s="151"/>
      <c r="C120" s="169" t="s">
        <v>162</v>
      </c>
      <c r="D120" s="169" t="s">
        <v>136</v>
      </c>
      <c r="E120" s="170" t="s">
        <v>189</v>
      </c>
      <c r="F120" s="171" t="s">
        <v>190</v>
      </c>
      <c r="G120" s="172" t="s">
        <v>167</v>
      </c>
      <c r="H120" s="173">
        <v>1</v>
      </c>
      <c r="I120" s="174"/>
      <c r="J120" s="175">
        <f>ROUND(I120*H120,2)</f>
        <v>0</v>
      </c>
      <c r="K120" s="171" t="s">
        <v>133</v>
      </c>
      <c r="L120" s="176"/>
      <c r="M120" s="177" t="s">
        <v>3</v>
      </c>
      <c r="N120" s="178" t="s">
        <v>40</v>
      </c>
      <c r="O120" s="53"/>
      <c r="P120" s="161">
        <f>O120*H120</f>
        <v>0</v>
      </c>
      <c r="Q120" s="161">
        <v>0</v>
      </c>
      <c r="R120" s="161">
        <f>Q120*H120</f>
        <v>0</v>
      </c>
      <c r="S120" s="161">
        <v>0</v>
      </c>
      <c r="T120" s="162">
        <f>S120*H120</f>
        <v>0</v>
      </c>
      <c r="U120" s="32"/>
      <c r="V120" s="32"/>
      <c r="W120" s="32"/>
      <c r="X120" s="32"/>
      <c r="Y120" s="32"/>
      <c r="Z120" s="32"/>
      <c r="AA120" s="32"/>
      <c r="AB120" s="32"/>
      <c r="AC120" s="32"/>
      <c r="AD120" s="32"/>
      <c r="AE120" s="32"/>
      <c r="AR120" s="163" t="s">
        <v>140</v>
      </c>
      <c r="AT120" s="163" t="s">
        <v>136</v>
      </c>
      <c r="AU120" s="163" t="s">
        <v>79</v>
      </c>
      <c r="AY120" s="17" t="s">
        <v>126</v>
      </c>
      <c r="BE120" s="164">
        <f>IF(N120="základní",J120,0)</f>
        <v>0</v>
      </c>
      <c r="BF120" s="164">
        <f>IF(N120="snížená",J120,0)</f>
        <v>0</v>
      </c>
      <c r="BG120" s="164">
        <f>IF(N120="zákl. přenesená",J120,0)</f>
        <v>0</v>
      </c>
      <c r="BH120" s="164">
        <f>IF(N120="sníž. přenesená",J120,0)</f>
        <v>0</v>
      </c>
      <c r="BI120" s="164">
        <f>IF(N120="nulová",J120,0)</f>
        <v>0</v>
      </c>
      <c r="BJ120" s="17" t="s">
        <v>77</v>
      </c>
      <c r="BK120" s="164">
        <f>ROUND(I120*H120,2)</f>
        <v>0</v>
      </c>
      <c r="BL120" s="17" t="s">
        <v>134</v>
      </c>
      <c r="BM120" s="163" t="s">
        <v>191</v>
      </c>
    </row>
    <row r="121" spans="1:47" s="2" customFormat="1" ht="12">
      <c r="A121" s="32"/>
      <c r="B121" s="33"/>
      <c r="C121" s="32"/>
      <c r="D121" s="165" t="s">
        <v>135</v>
      </c>
      <c r="E121" s="32"/>
      <c r="F121" s="166" t="s">
        <v>190</v>
      </c>
      <c r="G121" s="32"/>
      <c r="H121" s="32"/>
      <c r="I121" s="91"/>
      <c r="J121" s="32"/>
      <c r="K121" s="32"/>
      <c r="L121" s="33"/>
      <c r="M121" s="167"/>
      <c r="N121" s="168"/>
      <c r="O121" s="53"/>
      <c r="P121" s="53"/>
      <c r="Q121" s="53"/>
      <c r="R121" s="53"/>
      <c r="S121" s="53"/>
      <c r="T121" s="54"/>
      <c r="U121" s="32"/>
      <c r="V121" s="32"/>
      <c r="W121" s="32"/>
      <c r="X121" s="32"/>
      <c r="Y121" s="32"/>
      <c r="Z121" s="32"/>
      <c r="AA121" s="32"/>
      <c r="AB121" s="32"/>
      <c r="AC121" s="32"/>
      <c r="AD121" s="32"/>
      <c r="AE121" s="32"/>
      <c r="AT121" s="17" t="s">
        <v>135</v>
      </c>
      <c r="AU121" s="17" t="s">
        <v>79</v>
      </c>
    </row>
    <row r="122" spans="1:65" s="2" customFormat="1" ht="16.5" customHeight="1">
      <c r="A122" s="32"/>
      <c r="B122" s="151"/>
      <c r="C122" s="169" t="s">
        <v>192</v>
      </c>
      <c r="D122" s="169" t="s">
        <v>136</v>
      </c>
      <c r="E122" s="170" t="s">
        <v>193</v>
      </c>
      <c r="F122" s="171" t="s">
        <v>194</v>
      </c>
      <c r="G122" s="172" t="s">
        <v>167</v>
      </c>
      <c r="H122" s="173">
        <v>2</v>
      </c>
      <c r="I122" s="174"/>
      <c r="J122" s="175">
        <f>ROUND(I122*H122,2)</f>
        <v>0</v>
      </c>
      <c r="K122" s="171" t="s">
        <v>133</v>
      </c>
      <c r="L122" s="176"/>
      <c r="M122" s="177" t="s">
        <v>3</v>
      </c>
      <c r="N122" s="178" t="s">
        <v>40</v>
      </c>
      <c r="O122" s="53"/>
      <c r="P122" s="161">
        <f>O122*H122</f>
        <v>0</v>
      </c>
      <c r="Q122" s="161">
        <v>0</v>
      </c>
      <c r="R122" s="161">
        <f>Q122*H122</f>
        <v>0</v>
      </c>
      <c r="S122" s="161">
        <v>0</v>
      </c>
      <c r="T122" s="162">
        <f>S122*H122</f>
        <v>0</v>
      </c>
      <c r="U122" s="32"/>
      <c r="V122" s="32"/>
      <c r="W122" s="32"/>
      <c r="X122" s="32"/>
      <c r="Y122" s="32"/>
      <c r="Z122" s="32"/>
      <c r="AA122" s="32"/>
      <c r="AB122" s="32"/>
      <c r="AC122" s="32"/>
      <c r="AD122" s="32"/>
      <c r="AE122" s="32"/>
      <c r="AR122" s="163" t="s">
        <v>140</v>
      </c>
      <c r="AT122" s="163" t="s">
        <v>136</v>
      </c>
      <c r="AU122" s="163" t="s">
        <v>79</v>
      </c>
      <c r="AY122" s="17" t="s">
        <v>126</v>
      </c>
      <c r="BE122" s="164">
        <f>IF(N122="základní",J122,0)</f>
        <v>0</v>
      </c>
      <c r="BF122" s="164">
        <f>IF(N122="snížená",J122,0)</f>
        <v>0</v>
      </c>
      <c r="BG122" s="164">
        <f>IF(N122="zákl. přenesená",J122,0)</f>
        <v>0</v>
      </c>
      <c r="BH122" s="164">
        <f>IF(N122="sníž. přenesená",J122,0)</f>
        <v>0</v>
      </c>
      <c r="BI122" s="164">
        <f>IF(N122="nulová",J122,0)</f>
        <v>0</v>
      </c>
      <c r="BJ122" s="17" t="s">
        <v>77</v>
      </c>
      <c r="BK122" s="164">
        <f>ROUND(I122*H122,2)</f>
        <v>0</v>
      </c>
      <c r="BL122" s="17" t="s">
        <v>134</v>
      </c>
      <c r="BM122" s="163" t="s">
        <v>195</v>
      </c>
    </row>
    <row r="123" spans="1:47" s="2" customFormat="1" ht="12">
      <c r="A123" s="32"/>
      <c r="B123" s="33"/>
      <c r="C123" s="32"/>
      <c r="D123" s="165" t="s">
        <v>135</v>
      </c>
      <c r="E123" s="32"/>
      <c r="F123" s="166" t="s">
        <v>194</v>
      </c>
      <c r="G123" s="32"/>
      <c r="H123" s="32"/>
      <c r="I123" s="91"/>
      <c r="J123" s="32"/>
      <c r="K123" s="32"/>
      <c r="L123" s="33"/>
      <c r="M123" s="167"/>
      <c r="N123" s="168"/>
      <c r="O123" s="53"/>
      <c r="P123" s="53"/>
      <c r="Q123" s="53"/>
      <c r="R123" s="53"/>
      <c r="S123" s="53"/>
      <c r="T123" s="54"/>
      <c r="U123" s="32"/>
      <c r="V123" s="32"/>
      <c r="W123" s="32"/>
      <c r="X123" s="32"/>
      <c r="Y123" s="32"/>
      <c r="Z123" s="32"/>
      <c r="AA123" s="32"/>
      <c r="AB123" s="32"/>
      <c r="AC123" s="32"/>
      <c r="AD123" s="32"/>
      <c r="AE123" s="32"/>
      <c r="AT123" s="17" t="s">
        <v>135</v>
      </c>
      <c r="AU123" s="17" t="s">
        <v>79</v>
      </c>
    </row>
    <row r="124" spans="1:65" s="2" customFormat="1" ht="16.5" customHeight="1">
      <c r="A124" s="32"/>
      <c r="B124" s="151"/>
      <c r="C124" s="169" t="s">
        <v>163</v>
      </c>
      <c r="D124" s="169" t="s">
        <v>136</v>
      </c>
      <c r="E124" s="170" t="s">
        <v>196</v>
      </c>
      <c r="F124" s="171" t="s">
        <v>197</v>
      </c>
      <c r="G124" s="172" t="s">
        <v>167</v>
      </c>
      <c r="H124" s="173">
        <v>3</v>
      </c>
      <c r="I124" s="174"/>
      <c r="J124" s="175">
        <f>ROUND(I124*H124,2)</f>
        <v>0</v>
      </c>
      <c r="K124" s="171" t="s">
        <v>133</v>
      </c>
      <c r="L124" s="176"/>
      <c r="M124" s="177" t="s">
        <v>3</v>
      </c>
      <c r="N124" s="178" t="s">
        <v>40</v>
      </c>
      <c r="O124" s="53"/>
      <c r="P124" s="161">
        <f>O124*H124</f>
        <v>0</v>
      </c>
      <c r="Q124" s="161">
        <v>0</v>
      </c>
      <c r="R124" s="161">
        <f>Q124*H124</f>
        <v>0</v>
      </c>
      <c r="S124" s="161">
        <v>0</v>
      </c>
      <c r="T124" s="162">
        <f>S124*H124</f>
        <v>0</v>
      </c>
      <c r="U124" s="32"/>
      <c r="V124" s="32"/>
      <c r="W124" s="32"/>
      <c r="X124" s="32"/>
      <c r="Y124" s="32"/>
      <c r="Z124" s="32"/>
      <c r="AA124" s="32"/>
      <c r="AB124" s="32"/>
      <c r="AC124" s="32"/>
      <c r="AD124" s="32"/>
      <c r="AE124" s="32"/>
      <c r="AR124" s="163" t="s">
        <v>140</v>
      </c>
      <c r="AT124" s="163" t="s">
        <v>136</v>
      </c>
      <c r="AU124" s="163" t="s">
        <v>79</v>
      </c>
      <c r="AY124" s="17" t="s">
        <v>126</v>
      </c>
      <c r="BE124" s="164">
        <f>IF(N124="základní",J124,0)</f>
        <v>0</v>
      </c>
      <c r="BF124" s="164">
        <f>IF(N124="snížená",J124,0)</f>
        <v>0</v>
      </c>
      <c r="BG124" s="164">
        <f>IF(N124="zákl. přenesená",J124,0)</f>
        <v>0</v>
      </c>
      <c r="BH124" s="164">
        <f>IF(N124="sníž. přenesená",J124,0)</f>
        <v>0</v>
      </c>
      <c r="BI124" s="164">
        <f>IF(N124="nulová",J124,0)</f>
        <v>0</v>
      </c>
      <c r="BJ124" s="17" t="s">
        <v>77</v>
      </c>
      <c r="BK124" s="164">
        <f>ROUND(I124*H124,2)</f>
        <v>0</v>
      </c>
      <c r="BL124" s="17" t="s">
        <v>134</v>
      </c>
      <c r="BM124" s="163" t="s">
        <v>198</v>
      </c>
    </row>
    <row r="125" spans="1:47" s="2" customFormat="1" ht="12">
      <c r="A125" s="32"/>
      <c r="B125" s="33"/>
      <c r="C125" s="32"/>
      <c r="D125" s="165" t="s">
        <v>135</v>
      </c>
      <c r="E125" s="32"/>
      <c r="F125" s="166" t="s">
        <v>197</v>
      </c>
      <c r="G125" s="32"/>
      <c r="H125" s="32"/>
      <c r="I125" s="91"/>
      <c r="J125" s="32"/>
      <c r="K125" s="32"/>
      <c r="L125" s="33"/>
      <c r="M125" s="167"/>
      <c r="N125" s="168"/>
      <c r="O125" s="53"/>
      <c r="P125" s="53"/>
      <c r="Q125" s="53"/>
      <c r="R125" s="53"/>
      <c r="S125" s="53"/>
      <c r="T125" s="54"/>
      <c r="U125" s="32"/>
      <c r="V125" s="32"/>
      <c r="W125" s="32"/>
      <c r="X125" s="32"/>
      <c r="Y125" s="32"/>
      <c r="Z125" s="32"/>
      <c r="AA125" s="32"/>
      <c r="AB125" s="32"/>
      <c r="AC125" s="32"/>
      <c r="AD125" s="32"/>
      <c r="AE125" s="32"/>
      <c r="AT125" s="17" t="s">
        <v>135</v>
      </c>
      <c r="AU125" s="17" t="s">
        <v>79</v>
      </c>
    </row>
    <row r="126" spans="1:65" s="2" customFormat="1" ht="16.5" customHeight="1">
      <c r="A126" s="32"/>
      <c r="B126" s="151"/>
      <c r="C126" s="169" t="s">
        <v>8</v>
      </c>
      <c r="D126" s="169" t="s">
        <v>136</v>
      </c>
      <c r="E126" s="170" t="s">
        <v>199</v>
      </c>
      <c r="F126" s="171" t="s">
        <v>200</v>
      </c>
      <c r="G126" s="172" t="s">
        <v>167</v>
      </c>
      <c r="H126" s="173">
        <v>3</v>
      </c>
      <c r="I126" s="174"/>
      <c r="J126" s="175">
        <f>ROUND(I126*H126,2)</f>
        <v>0</v>
      </c>
      <c r="K126" s="171" t="s">
        <v>133</v>
      </c>
      <c r="L126" s="176"/>
      <c r="M126" s="177" t="s">
        <v>3</v>
      </c>
      <c r="N126" s="178" t="s">
        <v>40</v>
      </c>
      <c r="O126" s="53"/>
      <c r="P126" s="161">
        <f>O126*H126</f>
        <v>0</v>
      </c>
      <c r="Q126" s="161">
        <v>0</v>
      </c>
      <c r="R126" s="161">
        <f>Q126*H126</f>
        <v>0</v>
      </c>
      <c r="S126" s="161">
        <v>0</v>
      </c>
      <c r="T126" s="162">
        <f>S126*H126</f>
        <v>0</v>
      </c>
      <c r="U126" s="32"/>
      <c r="V126" s="32"/>
      <c r="W126" s="32"/>
      <c r="X126" s="32"/>
      <c r="Y126" s="32"/>
      <c r="Z126" s="32"/>
      <c r="AA126" s="32"/>
      <c r="AB126" s="32"/>
      <c r="AC126" s="32"/>
      <c r="AD126" s="32"/>
      <c r="AE126" s="32"/>
      <c r="AR126" s="163" t="s">
        <v>140</v>
      </c>
      <c r="AT126" s="163" t="s">
        <v>136</v>
      </c>
      <c r="AU126" s="163" t="s">
        <v>79</v>
      </c>
      <c r="AY126" s="17" t="s">
        <v>126</v>
      </c>
      <c r="BE126" s="164">
        <f>IF(N126="základní",J126,0)</f>
        <v>0</v>
      </c>
      <c r="BF126" s="164">
        <f>IF(N126="snížená",J126,0)</f>
        <v>0</v>
      </c>
      <c r="BG126" s="164">
        <f>IF(N126="zákl. přenesená",J126,0)</f>
        <v>0</v>
      </c>
      <c r="BH126" s="164">
        <f>IF(N126="sníž. přenesená",J126,0)</f>
        <v>0</v>
      </c>
      <c r="BI126" s="164">
        <f>IF(N126="nulová",J126,0)</f>
        <v>0</v>
      </c>
      <c r="BJ126" s="17" t="s">
        <v>77</v>
      </c>
      <c r="BK126" s="164">
        <f>ROUND(I126*H126,2)</f>
        <v>0</v>
      </c>
      <c r="BL126" s="17" t="s">
        <v>134</v>
      </c>
      <c r="BM126" s="163" t="s">
        <v>201</v>
      </c>
    </row>
    <row r="127" spans="1:47" s="2" customFormat="1" ht="12">
      <c r="A127" s="32"/>
      <c r="B127" s="33"/>
      <c r="C127" s="32"/>
      <c r="D127" s="165" t="s">
        <v>135</v>
      </c>
      <c r="E127" s="32"/>
      <c r="F127" s="166" t="s">
        <v>200</v>
      </c>
      <c r="G127" s="32"/>
      <c r="H127" s="32"/>
      <c r="I127" s="91"/>
      <c r="J127" s="32"/>
      <c r="K127" s="32"/>
      <c r="L127" s="33"/>
      <c r="M127" s="167"/>
      <c r="N127" s="168"/>
      <c r="O127" s="53"/>
      <c r="P127" s="53"/>
      <c r="Q127" s="53"/>
      <c r="R127" s="53"/>
      <c r="S127" s="53"/>
      <c r="T127" s="54"/>
      <c r="U127" s="32"/>
      <c r="V127" s="32"/>
      <c r="W127" s="32"/>
      <c r="X127" s="32"/>
      <c r="Y127" s="32"/>
      <c r="Z127" s="32"/>
      <c r="AA127" s="32"/>
      <c r="AB127" s="32"/>
      <c r="AC127" s="32"/>
      <c r="AD127" s="32"/>
      <c r="AE127" s="32"/>
      <c r="AT127" s="17" t="s">
        <v>135</v>
      </c>
      <c r="AU127" s="17" t="s">
        <v>79</v>
      </c>
    </row>
    <row r="128" spans="1:65" s="2" customFormat="1" ht="16.5" customHeight="1">
      <c r="A128" s="32"/>
      <c r="B128" s="151"/>
      <c r="C128" s="169" t="s">
        <v>202</v>
      </c>
      <c r="D128" s="169" t="s">
        <v>136</v>
      </c>
      <c r="E128" s="170" t="s">
        <v>203</v>
      </c>
      <c r="F128" s="171" t="s">
        <v>204</v>
      </c>
      <c r="G128" s="172" t="s">
        <v>167</v>
      </c>
      <c r="H128" s="173">
        <v>3</v>
      </c>
      <c r="I128" s="174"/>
      <c r="J128" s="175">
        <f>ROUND(I128*H128,2)</f>
        <v>0</v>
      </c>
      <c r="K128" s="171" t="s">
        <v>133</v>
      </c>
      <c r="L128" s="176"/>
      <c r="M128" s="177" t="s">
        <v>3</v>
      </c>
      <c r="N128" s="178" t="s">
        <v>40</v>
      </c>
      <c r="O128" s="53"/>
      <c r="P128" s="161">
        <f>O128*H128</f>
        <v>0</v>
      </c>
      <c r="Q128" s="161">
        <v>0</v>
      </c>
      <c r="R128" s="161">
        <f>Q128*H128</f>
        <v>0</v>
      </c>
      <c r="S128" s="161">
        <v>0</v>
      </c>
      <c r="T128" s="162">
        <f>S128*H128</f>
        <v>0</v>
      </c>
      <c r="U128" s="32"/>
      <c r="V128" s="32"/>
      <c r="W128" s="32"/>
      <c r="X128" s="32"/>
      <c r="Y128" s="32"/>
      <c r="Z128" s="32"/>
      <c r="AA128" s="32"/>
      <c r="AB128" s="32"/>
      <c r="AC128" s="32"/>
      <c r="AD128" s="32"/>
      <c r="AE128" s="32"/>
      <c r="AR128" s="163" t="s">
        <v>140</v>
      </c>
      <c r="AT128" s="163" t="s">
        <v>136</v>
      </c>
      <c r="AU128" s="163" t="s">
        <v>79</v>
      </c>
      <c r="AY128" s="17" t="s">
        <v>126</v>
      </c>
      <c r="BE128" s="164">
        <f>IF(N128="základní",J128,0)</f>
        <v>0</v>
      </c>
      <c r="BF128" s="164">
        <f>IF(N128="snížená",J128,0)</f>
        <v>0</v>
      </c>
      <c r="BG128" s="164">
        <f>IF(N128="zákl. přenesená",J128,0)</f>
        <v>0</v>
      </c>
      <c r="BH128" s="164">
        <f>IF(N128="sníž. přenesená",J128,0)</f>
        <v>0</v>
      </c>
      <c r="BI128" s="164">
        <f>IF(N128="nulová",J128,0)</f>
        <v>0</v>
      </c>
      <c r="BJ128" s="17" t="s">
        <v>77</v>
      </c>
      <c r="BK128" s="164">
        <f>ROUND(I128*H128,2)</f>
        <v>0</v>
      </c>
      <c r="BL128" s="17" t="s">
        <v>134</v>
      </c>
      <c r="BM128" s="163" t="s">
        <v>205</v>
      </c>
    </row>
    <row r="129" spans="1:47" s="2" customFormat="1" ht="12">
      <c r="A129" s="32"/>
      <c r="B129" s="33"/>
      <c r="C129" s="32"/>
      <c r="D129" s="165" t="s">
        <v>135</v>
      </c>
      <c r="E129" s="32"/>
      <c r="F129" s="166" t="s">
        <v>204</v>
      </c>
      <c r="G129" s="32"/>
      <c r="H129" s="32"/>
      <c r="I129" s="91"/>
      <c r="J129" s="32"/>
      <c r="K129" s="32"/>
      <c r="L129" s="33"/>
      <c r="M129" s="167"/>
      <c r="N129" s="168"/>
      <c r="O129" s="53"/>
      <c r="P129" s="53"/>
      <c r="Q129" s="53"/>
      <c r="R129" s="53"/>
      <c r="S129" s="53"/>
      <c r="T129" s="54"/>
      <c r="U129" s="32"/>
      <c r="V129" s="32"/>
      <c r="W129" s="32"/>
      <c r="X129" s="32"/>
      <c r="Y129" s="32"/>
      <c r="Z129" s="32"/>
      <c r="AA129" s="32"/>
      <c r="AB129" s="32"/>
      <c r="AC129" s="32"/>
      <c r="AD129" s="32"/>
      <c r="AE129" s="32"/>
      <c r="AT129" s="17" t="s">
        <v>135</v>
      </c>
      <c r="AU129" s="17" t="s">
        <v>79</v>
      </c>
    </row>
    <row r="130" spans="1:65" s="2" customFormat="1" ht="16.5" customHeight="1">
      <c r="A130" s="32"/>
      <c r="B130" s="151"/>
      <c r="C130" s="152" t="s">
        <v>206</v>
      </c>
      <c r="D130" s="152" t="s">
        <v>129</v>
      </c>
      <c r="E130" s="153" t="s">
        <v>207</v>
      </c>
      <c r="F130" s="154" t="s">
        <v>208</v>
      </c>
      <c r="G130" s="155" t="s">
        <v>167</v>
      </c>
      <c r="H130" s="156">
        <v>23</v>
      </c>
      <c r="I130" s="157"/>
      <c r="J130" s="158">
        <f>ROUND(I130*H130,2)</f>
        <v>0</v>
      </c>
      <c r="K130" s="154" t="s">
        <v>133</v>
      </c>
      <c r="L130" s="33"/>
      <c r="M130" s="159" t="s">
        <v>3</v>
      </c>
      <c r="N130" s="160" t="s">
        <v>40</v>
      </c>
      <c r="O130" s="53"/>
      <c r="P130" s="161">
        <f>O130*H130</f>
        <v>0</v>
      </c>
      <c r="Q130" s="161">
        <v>0</v>
      </c>
      <c r="R130" s="161">
        <f>Q130*H130</f>
        <v>0</v>
      </c>
      <c r="S130" s="161">
        <v>0</v>
      </c>
      <c r="T130" s="162">
        <f>S130*H130</f>
        <v>0</v>
      </c>
      <c r="U130" s="32"/>
      <c r="V130" s="32"/>
      <c r="W130" s="32"/>
      <c r="X130" s="32"/>
      <c r="Y130" s="32"/>
      <c r="Z130" s="32"/>
      <c r="AA130" s="32"/>
      <c r="AB130" s="32"/>
      <c r="AC130" s="32"/>
      <c r="AD130" s="32"/>
      <c r="AE130" s="32"/>
      <c r="AR130" s="163" t="s">
        <v>134</v>
      </c>
      <c r="AT130" s="163" t="s">
        <v>129</v>
      </c>
      <c r="AU130" s="163" t="s">
        <v>79</v>
      </c>
      <c r="AY130" s="17" t="s">
        <v>126</v>
      </c>
      <c r="BE130" s="164">
        <f>IF(N130="základní",J130,0)</f>
        <v>0</v>
      </c>
      <c r="BF130" s="164">
        <f>IF(N130="snížená",J130,0)</f>
        <v>0</v>
      </c>
      <c r="BG130" s="164">
        <f>IF(N130="zákl. přenesená",J130,0)</f>
        <v>0</v>
      </c>
      <c r="BH130" s="164">
        <f>IF(N130="sníž. přenesená",J130,0)</f>
        <v>0</v>
      </c>
      <c r="BI130" s="164">
        <f>IF(N130="nulová",J130,0)</f>
        <v>0</v>
      </c>
      <c r="BJ130" s="17" t="s">
        <v>77</v>
      </c>
      <c r="BK130" s="164">
        <f>ROUND(I130*H130,2)</f>
        <v>0</v>
      </c>
      <c r="BL130" s="17" t="s">
        <v>134</v>
      </c>
      <c r="BM130" s="163" t="s">
        <v>209</v>
      </c>
    </row>
    <row r="131" spans="1:47" s="2" customFormat="1" ht="12">
      <c r="A131" s="32"/>
      <c r="B131" s="33"/>
      <c r="C131" s="32"/>
      <c r="D131" s="165" t="s">
        <v>135</v>
      </c>
      <c r="E131" s="32"/>
      <c r="F131" s="166" t="s">
        <v>208</v>
      </c>
      <c r="G131" s="32"/>
      <c r="H131" s="32"/>
      <c r="I131" s="91"/>
      <c r="J131" s="32"/>
      <c r="K131" s="32"/>
      <c r="L131" s="33"/>
      <c r="M131" s="167"/>
      <c r="N131" s="168"/>
      <c r="O131" s="53"/>
      <c r="P131" s="53"/>
      <c r="Q131" s="53"/>
      <c r="R131" s="53"/>
      <c r="S131" s="53"/>
      <c r="T131" s="54"/>
      <c r="U131" s="32"/>
      <c r="V131" s="32"/>
      <c r="W131" s="32"/>
      <c r="X131" s="32"/>
      <c r="Y131" s="32"/>
      <c r="Z131" s="32"/>
      <c r="AA131" s="32"/>
      <c r="AB131" s="32"/>
      <c r="AC131" s="32"/>
      <c r="AD131" s="32"/>
      <c r="AE131" s="32"/>
      <c r="AT131" s="17" t="s">
        <v>135</v>
      </c>
      <c r="AU131" s="17" t="s">
        <v>79</v>
      </c>
    </row>
    <row r="132" spans="1:65" s="2" customFormat="1" ht="16.5" customHeight="1">
      <c r="A132" s="32"/>
      <c r="B132" s="151"/>
      <c r="C132" s="169" t="s">
        <v>210</v>
      </c>
      <c r="D132" s="169" t="s">
        <v>136</v>
      </c>
      <c r="E132" s="170" t="s">
        <v>211</v>
      </c>
      <c r="F132" s="171" t="s">
        <v>212</v>
      </c>
      <c r="G132" s="172" t="s">
        <v>167</v>
      </c>
      <c r="H132" s="173">
        <v>4</v>
      </c>
      <c r="I132" s="174"/>
      <c r="J132" s="175">
        <f>ROUND(I132*H132,2)</f>
        <v>0</v>
      </c>
      <c r="K132" s="171" t="s">
        <v>133</v>
      </c>
      <c r="L132" s="176"/>
      <c r="M132" s="177" t="s">
        <v>3</v>
      </c>
      <c r="N132" s="178" t="s">
        <v>40</v>
      </c>
      <c r="O132" s="53"/>
      <c r="P132" s="161">
        <f>O132*H132</f>
        <v>0</v>
      </c>
      <c r="Q132" s="161">
        <v>0</v>
      </c>
      <c r="R132" s="161">
        <f>Q132*H132</f>
        <v>0</v>
      </c>
      <c r="S132" s="161">
        <v>0</v>
      </c>
      <c r="T132" s="162">
        <f>S132*H132</f>
        <v>0</v>
      </c>
      <c r="U132" s="32"/>
      <c r="V132" s="32"/>
      <c r="W132" s="32"/>
      <c r="X132" s="32"/>
      <c r="Y132" s="32"/>
      <c r="Z132" s="32"/>
      <c r="AA132" s="32"/>
      <c r="AB132" s="32"/>
      <c r="AC132" s="32"/>
      <c r="AD132" s="32"/>
      <c r="AE132" s="32"/>
      <c r="AR132" s="163" t="s">
        <v>140</v>
      </c>
      <c r="AT132" s="163" t="s">
        <v>136</v>
      </c>
      <c r="AU132" s="163" t="s">
        <v>79</v>
      </c>
      <c r="AY132" s="17" t="s">
        <v>126</v>
      </c>
      <c r="BE132" s="164">
        <f>IF(N132="základní",J132,0)</f>
        <v>0</v>
      </c>
      <c r="BF132" s="164">
        <f>IF(N132="snížená",J132,0)</f>
        <v>0</v>
      </c>
      <c r="BG132" s="164">
        <f>IF(N132="zákl. přenesená",J132,0)</f>
        <v>0</v>
      </c>
      <c r="BH132" s="164">
        <f>IF(N132="sníž. přenesená",J132,0)</f>
        <v>0</v>
      </c>
      <c r="BI132" s="164">
        <f>IF(N132="nulová",J132,0)</f>
        <v>0</v>
      </c>
      <c r="BJ132" s="17" t="s">
        <v>77</v>
      </c>
      <c r="BK132" s="164">
        <f>ROUND(I132*H132,2)</f>
        <v>0</v>
      </c>
      <c r="BL132" s="17" t="s">
        <v>134</v>
      </c>
      <c r="BM132" s="163" t="s">
        <v>213</v>
      </c>
    </row>
    <row r="133" spans="1:47" s="2" customFormat="1" ht="12">
      <c r="A133" s="32"/>
      <c r="B133" s="33"/>
      <c r="C133" s="32"/>
      <c r="D133" s="165" t="s">
        <v>135</v>
      </c>
      <c r="E133" s="32"/>
      <c r="F133" s="166" t="s">
        <v>212</v>
      </c>
      <c r="G133" s="32"/>
      <c r="H133" s="32"/>
      <c r="I133" s="91"/>
      <c r="J133" s="32"/>
      <c r="K133" s="32"/>
      <c r="L133" s="33"/>
      <c r="M133" s="167"/>
      <c r="N133" s="168"/>
      <c r="O133" s="53"/>
      <c r="P133" s="53"/>
      <c r="Q133" s="53"/>
      <c r="R133" s="53"/>
      <c r="S133" s="53"/>
      <c r="T133" s="54"/>
      <c r="U133" s="32"/>
      <c r="V133" s="32"/>
      <c r="W133" s="32"/>
      <c r="X133" s="32"/>
      <c r="Y133" s="32"/>
      <c r="Z133" s="32"/>
      <c r="AA133" s="32"/>
      <c r="AB133" s="32"/>
      <c r="AC133" s="32"/>
      <c r="AD133" s="32"/>
      <c r="AE133" s="32"/>
      <c r="AT133" s="17" t="s">
        <v>135</v>
      </c>
      <c r="AU133" s="17" t="s">
        <v>79</v>
      </c>
    </row>
    <row r="134" spans="1:65" s="2" customFormat="1" ht="16.5" customHeight="1">
      <c r="A134" s="32"/>
      <c r="B134" s="151"/>
      <c r="C134" s="169" t="s">
        <v>214</v>
      </c>
      <c r="D134" s="169" t="s">
        <v>136</v>
      </c>
      <c r="E134" s="170" t="s">
        <v>215</v>
      </c>
      <c r="F134" s="171" t="s">
        <v>216</v>
      </c>
      <c r="G134" s="172" t="s">
        <v>167</v>
      </c>
      <c r="H134" s="173">
        <v>8</v>
      </c>
      <c r="I134" s="174"/>
      <c r="J134" s="175">
        <f>ROUND(I134*H134,2)</f>
        <v>0</v>
      </c>
      <c r="K134" s="171" t="s">
        <v>133</v>
      </c>
      <c r="L134" s="176"/>
      <c r="M134" s="177" t="s">
        <v>3</v>
      </c>
      <c r="N134" s="178" t="s">
        <v>40</v>
      </c>
      <c r="O134" s="53"/>
      <c r="P134" s="161">
        <f>O134*H134</f>
        <v>0</v>
      </c>
      <c r="Q134" s="161">
        <v>0</v>
      </c>
      <c r="R134" s="161">
        <f>Q134*H134</f>
        <v>0</v>
      </c>
      <c r="S134" s="161">
        <v>0</v>
      </c>
      <c r="T134" s="162">
        <f>S134*H134</f>
        <v>0</v>
      </c>
      <c r="U134" s="32"/>
      <c r="V134" s="32"/>
      <c r="W134" s="32"/>
      <c r="X134" s="32"/>
      <c r="Y134" s="32"/>
      <c r="Z134" s="32"/>
      <c r="AA134" s="32"/>
      <c r="AB134" s="32"/>
      <c r="AC134" s="32"/>
      <c r="AD134" s="32"/>
      <c r="AE134" s="32"/>
      <c r="AR134" s="163" t="s">
        <v>140</v>
      </c>
      <c r="AT134" s="163" t="s">
        <v>136</v>
      </c>
      <c r="AU134" s="163" t="s">
        <v>79</v>
      </c>
      <c r="AY134" s="17" t="s">
        <v>126</v>
      </c>
      <c r="BE134" s="164">
        <f>IF(N134="základní",J134,0)</f>
        <v>0</v>
      </c>
      <c r="BF134" s="164">
        <f>IF(N134="snížená",J134,0)</f>
        <v>0</v>
      </c>
      <c r="BG134" s="164">
        <f>IF(N134="zákl. přenesená",J134,0)</f>
        <v>0</v>
      </c>
      <c r="BH134" s="164">
        <f>IF(N134="sníž. přenesená",J134,0)</f>
        <v>0</v>
      </c>
      <c r="BI134" s="164">
        <f>IF(N134="nulová",J134,0)</f>
        <v>0</v>
      </c>
      <c r="BJ134" s="17" t="s">
        <v>77</v>
      </c>
      <c r="BK134" s="164">
        <f>ROUND(I134*H134,2)</f>
        <v>0</v>
      </c>
      <c r="BL134" s="17" t="s">
        <v>134</v>
      </c>
      <c r="BM134" s="163" t="s">
        <v>217</v>
      </c>
    </row>
    <row r="135" spans="1:47" s="2" customFormat="1" ht="12">
      <c r="A135" s="32"/>
      <c r="B135" s="33"/>
      <c r="C135" s="32"/>
      <c r="D135" s="165" t="s">
        <v>135</v>
      </c>
      <c r="E135" s="32"/>
      <c r="F135" s="166" t="s">
        <v>216</v>
      </c>
      <c r="G135" s="32"/>
      <c r="H135" s="32"/>
      <c r="I135" s="91"/>
      <c r="J135" s="32"/>
      <c r="K135" s="32"/>
      <c r="L135" s="33"/>
      <c r="M135" s="167"/>
      <c r="N135" s="168"/>
      <c r="O135" s="53"/>
      <c r="P135" s="53"/>
      <c r="Q135" s="53"/>
      <c r="R135" s="53"/>
      <c r="S135" s="53"/>
      <c r="T135" s="54"/>
      <c r="U135" s="32"/>
      <c r="V135" s="32"/>
      <c r="W135" s="32"/>
      <c r="X135" s="32"/>
      <c r="Y135" s="32"/>
      <c r="Z135" s="32"/>
      <c r="AA135" s="32"/>
      <c r="AB135" s="32"/>
      <c r="AC135" s="32"/>
      <c r="AD135" s="32"/>
      <c r="AE135" s="32"/>
      <c r="AT135" s="17" t="s">
        <v>135</v>
      </c>
      <c r="AU135" s="17" t="s">
        <v>79</v>
      </c>
    </row>
    <row r="136" spans="1:65" s="2" customFormat="1" ht="16.5" customHeight="1">
      <c r="A136" s="32"/>
      <c r="B136" s="151"/>
      <c r="C136" s="169" t="s">
        <v>168</v>
      </c>
      <c r="D136" s="169" t="s">
        <v>136</v>
      </c>
      <c r="E136" s="170" t="s">
        <v>218</v>
      </c>
      <c r="F136" s="171" t="s">
        <v>219</v>
      </c>
      <c r="G136" s="172" t="s">
        <v>167</v>
      </c>
      <c r="H136" s="173">
        <v>2</v>
      </c>
      <c r="I136" s="174"/>
      <c r="J136" s="175">
        <f>ROUND(I136*H136,2)</f>
        <v>0</v>
      </c>
      <c r="K136" s="171" t="s">
        <v>133</v>
      </c>
      <c r="L136" s="176"/>
      <c r="M136" s="177" t="s">
        <v>3</v>
      </c>
      <c r="N136" s="178" t="s">
        <v>40</v>
      </c>
      <c r="O136" s="53"/>
      <c r="P136" s="161">
        <f>O136*H136</f>
        <v>0</v>
      </c>
      <c r="Q136" s="161">
        <v>0</v>
      </c>
      <c r="R136" s="161">
        <f>Q136*H136</f>
        <v>0</v>
      </c>
      <c r="S136" s="161">
        <v>0</v>
      </c>
      <c r="T136" s="162">
        <f>S136*H136</f>
        <v>0</v>
      </c>
      <c r="U136" s="32"/>
      <c r="V136" s="32"/>
      <c r="W136" s="32"/>
      <c r="X136" s="32"/>
      <c r="Y136" s="32"/>
      <c r="Z136" s="32"/>
      <c r="AA136" s="32"/>
      <c r="AB136" s="32"/>
      <c r="AC136" s="32"/>
      <c r="AD136" s="32"/>
      <c r="AE136" s="32"/>
      <c r="AR136" s="163" t="s">
        <v>140</v>
      </c>
      <c r="AT136" s="163" t="s">
        <v>136</v>
      </c>
      <c r="AU136" s="163" t="s">
        <v>79</v>
      </c>
      <c r="AY136" s="17" t="s">
        <v>126</v>
      </c>
      <c r="BE136" s="164">
        <f>IF(N136="základní",J136,0)</f>
        <v>0</v>
      </c>
      <c r="BF136" s="164">
        <f>IF(N136="snížená",J136,0)</f>
        <v>0</v>
      </c>
      <c r="BG136" s="164">
        <f>IF(N136="zákl. přenesená",J136,0)</f>
        <v>0</v>
      </c>
      <c r="BH136" s="164">
        <f>IF(N136="sníž. přenesená",J136,0)</f>
        <v>0</v>
      </c>
      <c r="BI136" s="164">
        <f>IF(N136="nulová",J136,0)</f>
        <v>0</v>
      </c>
      <c r="BJ136" s="17" t="s">
        <v>77</v>
      </c>
      <c r="BK136" s="164">
        <f>ROUND(I136*H136,2)</f>
        <v>0</v>
      </c>
      <c r="BL136" s="17" t="s">
        <v>134</v>
      </c>
      <c r="BM136" s="163" t="s">
        <v>220</v>
      </c>
    </row>
    <row r="137" spans="1:47" s="2" customFormat="1" ht="12">
      <c r="A137" s="32"/>
      <c r="B137" s="33"/>
      <c r="C137" s="32"/>
      <c r="D137" s="165" t="s">
        <v>135</v>
      </c>
      <c r="E137" s="32"/>
      <c r="F137" s="166" t="s">
        <v>219</v>
      </c>
      <c r="G137" s="32"/>
      <c r="H137" s="32"/>
      <c r="I137" s="91"/>
      <c r="J137" s="32"/>
      <c r="K137" s="32"/>
      <c r="L137" s="33"/>
      <c r="M137" s="167"/>
      <c r="N137" s="168"/>
      <c r="O137" s="53"/>
      <c r="P137" s="53"/>
      <c r="Q137" s="53"/>
      <c r="R137" s="53"/>
      <c r="S137" s="53"/>
      <c r="T137" s="54"/>
      <c r="U137" s="32"/>
      <c r="V137" s="32"/>
      <c r="W137" s="32"/>
      <c r="X137" s="32"/>
      <c r="Y137" s="32"/>
      <c r="Z137" s="32"/>
      <c r="AA137" s="32"/>
      <c r="AB137" s="32"/>
      <c r="AC137" s="32"/>
      <c r="AD137" s="32"/>
      <c r="AE137" s="32"/>
      <c r="AT137" s="17" t="s">
        <v>135</v>
      </c>
      <c r="AU137" s="17" t="s">
        <v>79</v>
      </c>
    </row>
    <row r="138" spans="1:65" s="2" customFormat="1" ht="16.5" customHeight="1">
      <c r="A138" s="32"/>
      <c r="B138" s="151"/>
      <c r="C138" s="169" t="s">
        <v>221</v>
      </c>
      <c r="D138" s="169" t="s">
        <v>136</v>
      </c>
      <c r="E138" s="170" t="s">
        <v>222</v>
      </c>
      <c r="F138" s="171" t="s">
        <v>223</v>
      </c>
      <c r="G138" s="172" t="s">
        <v>167</v>
      </c>
      <c r="H138" s="173">
        <v>7</v>
      </c>
      <c r="I138" s="174"/>
      <c r="J138" s="175">
        <f>ROUND(I138*H138,2)</f>
        <v>0</v>
      </c>
      <c r="K138" s="171" t="s">
        <v>133</v>
      </c>
      <c r="L138" s="176"/>
      <c r="M138" s="177" t="s">
        <v>3</v>
      </c>
      <c r="N138" s="178" t="s">
        <v>40</v>
      </c>
      <c r="O138" s="53"/>
      <c r="P138" s="161">
        <f>O138*H138</f>
        <v>0</v>
      </c>
      <c r="Q138" s="161">
        <v>0</v>
      </c>
      <c r="R138" s="161">
        <f>Q138*H138</f>
        <v>0</v>
      </c>
      <c r="S138" s="161">
        <v>0</v>
      </c>
      <c r="T138" s="162">
        <f>S138*H138</f>
        <v>0</v>
      </c>
      <c r="U138" s="32"/>
      <c r="V138" s="32"/>
      <c r="W138" s="32"/>
      <c r="X138" s="32"/>
      <c r="Y138" s="32"/>
      <c r="Z138" s="32"/>
      <c r="AA138" s="32"/>
      <c r="AB138" s="32"/>
      <c r="AC138" s="32"/>
      <c r="AD138" s="32"/>
      <c r="AE138" s="32"/>
      <c r="AR138" s="163" t="s">
        <v>140</v>
      </c>
      <c r="AT138" s="163" t="s">
        <v>136</v>
      </c>
      <c r="AU138" s="163" t="s">
        <v>79</v>
      </c>
      <c r="AY138" s="17" t="s">
        <v>126</v>
      </c>
      <c r="BE138" s="164">
        <f>IF(N138="základní",J138,0)</f>
        <v>0</v>
      </c>
      <c r="BF138" s="164">
        <f>IF(N138="snížená",J138,0)</f>
        <v>0</v>
      </c>
      <c r="BG138" s="164">
        <f>IF(N138="zákl. přenesená",J138,0)</f>
        <v>0</v>
      </c>
      <c r="BH138" s="164">
        <f>IF(N138="sníž. přenesená",J138,0)</f>
        <v>0</v>
      </c>
      <c r="BI138" s="164">
        <f>IF(N138="nulová",J138,0)</f>
        <v>0</v>
      </c>
      <c r="BJ138" s="17" t="s">
        <v>77</v>
      </c>
      <c r="BK138" s="164">
        <f>ROUND(I138*H138,2)</f>
        <v>0</v>
      </c>
      <c r="BL138" s="17" t="s">
        <v>134</v>
      </c>
      <c r="BM138" s="163" t="s">
        <v>224</v>
      </c>
    </row>
    <row r="139" spans="1:47" s="2" customFormat="1" ht="12">
      <c r="A139" s="32"/>
      <c r="B139" s="33"/>
      <c r="C139" s="32"/>
      <c r="D139" s="165" t="s">
        <v>135</v>
      </c>
      <c r="E139" s="32"/>
      <c r="F139" s="166" t="s">
        <v>223</v>
      </c>
      <c r="G139" s="32"/>
      <c r="H139" s="32"/>
      <c r="I139" s="91"/>
      <c r="J139" s="32"/>
      <c r="K139" s="32"/>
      <c r="L139" s="33"/>
      <c r="M139" s="167"/>
      <c r="N139" s="168"/>
      <c r="O139" s="53"/>
      <c r="P139" s="53"/>
      <c r="Q139" s="53"/>
      <c r="R139" s="53"/>
      <c r="S139" s="53"/>
      <c r="T139" s="54"/>
      <c r="U139" s="32"/>
      <c r="V139" s="32"/>
      <c r="W139" s="32"/>
      <c r="X139" s="32"/>
      <c r="Y139" s="32"/>
      <c r="Z139" s="32"/>
      <c r="AA139" s="32"/>
      <c r="AB139" s="32"/>
      <c r="AC139" s="32"/>
      <c r="AD139" s="32"/>
      <c r="AE139" s="32"/>
      <c r="AT139" s="17" t="s">
        <v>135</v>
      </c>
      <c r="AU139" s="17" t="s">
        <v>79</v>
      </c>
    </row>
    <row r="140" spans="1:65" s="2" customFormat="1" ht="16.5" customHeight="1">
      <c r="A140" s="32"/>
      <c r="B140" s="151"/>
      <c r="C140" s="169" t="s">
        <v>171</v>
      </c>
      <c r="D140" s="169" t="s">
        <v>136</v>
      </c>
      <c r="E140" s="170" t="s">
        <v>225</v>
      </c>
      <c r="F140" s="171" t="s">
        <v>226</v>
      </c>
      <c r="G140" s="172" t="s">
        <v>167</v>
      </c>
      <c r="H140" s="173">
        <v>1</v>
      </c>
      <c r="I140" s="174"/>
      <c r="J140" s="175">
        <f>ROUND(I140*H140,2)</f>
        <v>0</v>
      </c>
      <c r="K140" s="171" t="s">
        <v>133</v>
      </c>
      <c r="L140" s="176"/>
      <c r="M140" s="177" t="s">
        <v>3</v>
      </c>
      <c r="N140" s="178" t="s">
        <v>40</v>
      </c>
      <c r="O140" s="53"/>
      <c r="P140" s="161">
        <f>O140*H140</f>
        <v>0</v>
      </c>
      <c r="Q140" s="161">
        <v>0</v>
      </c>
      <c r="R140" s="161">
        <f>Q140*H140</f>
        <v>0</v>
      </c>
      <c r="S140" s="161">
        <v>0</v>
      </c>
      <c r="T140" s="162">
        <f>S140*H140</f>
        <v>0</v>
      </c>
      <c r="U140" s="32"/>
      <c r="V140" s="32"/>
      <c r="W140" s="32"/>
      <c r="X140" s="32"/>
      <c r="Y140" s="32"/>
      <c r="Z140" s="32"/>
      <c r="AA140" s="32"/>
      <c r="AB140" s="32"/>
      <c r="AC140" s="32"/>
      <c r="AD140" s="32"/>
      <c r="AE140" s="32"/>
      <c r="AR140" s="163" t="s">
        <v>140</v>
      </c>
      <c r="AT140" s="163" t="s">
        <v>136</v>
      </c>
      <c r="AU140" s="163" t="s">
        <v>79</v>
      </c>
      <c r="AY140" s="17" t="s">
        <v>126</v>
      </c>
      <c r="BE140" s="164">
        <f>IF(N140="základní",J140,0)</f>
        <v>0</v>
      </c>
      <c r="BF140" s="164">
        <f>IF(N140="snížená",J140,0)</f>
        <v>0</v>
      </c>
      <c r="BG140" s="164">
        <f>IF(N140="zákl. přenesená",J140,0)</f>
        <v>0</v>
      </c>
      <c r="BH140" s="164">
        <f>IF(N140="sníž. přenesená",J140,0)</f>
        <v>0</v>
      </c>
      <c r="BI140" s="164">
        <f>IF(N140="nulová",J140,0)</f>
        <v>0</v>
      </c>
      <c r="BJ140" s="17" t="s">
        <v>77</v>
      </c>
      <c r="BK140" s="164">
        <f>ROUND(I140*H140,2)</f>
        <v>0</v>
      </c>
      <c r="BL140" s="17" t="s">
        <v>134</v>
      </c>
      <c r="BM140" s="163" t="s">
        <v>227</v>
      </c>
    </row>
    <row r="141" spans="1:47" s="2" customFormat="1" ht="12">
      <c r="A141" s="32"/>
      <c r="B141" s="33"/>
      <c r="C141" s="32"/>
      <c r="D141" s="165" t="s">
        <v>135</v>
      </c>
      <c r="E141" s="32"/>
      <c r="F141" s="166" t="s">
        <v>226</v>
      </c>
      <c r="G141" s="32"/>
      <c r="H141" s="32"/>
      <c r="I141" s="91"/>
      <c r="J141" s="32"/>
      <c r="K141" s="32"/>
      <c r="L141" s="33"/>
      <c r="M141" s="167"/>
      <c r="N141" s="168"/>
      <c r="O141" s="53"/>
      <c r="P141" s="53"/>
      <c r="Q141" s="53"/>
      <c r="R141" s="53"/>
      <c r="S141" s="53"/>
      <c r="T141" s="54"/>
      <c r="U141" s="32"/>
      <c r="V141" s="32"/>
      <c r="W141" s="32"/>
      <c r="X141" s="32"/>
      <c r="Y141" s="32"/>
      <c r="Z141" s="32"/>
      <c r="AA141" s="32"/>
      <c r="AB141" s="32"/>
      <c r="AC141" s="32"/>
      <c r="AD141" s="32"/>
      <c r="AE141" s="32"/>
      <c r="AT141" s="17" t="s">
        <v>135</v>
      </c>
      <c r="AU141" s="17" t="s">
        <v>79</v>
      </c>
    </row>
    <row r="142" spans="1:65" s="2" customFormat="1" ht="16.5" customHeight="1">
      <c r="A142" s="32"/>
      <c r="B142" s="151"/>
      <c r="C142" s="169" t="s">
        <v>228</v>
      </c>
      <c r="D142" s="169" t="s">
        <v>136</v>
      </c>
      <c r="E142" s="170" t="s">
        <v>229</v>
      </c>
      <c r="F142" s="171" t="s">
        <v>230</v>
      </c>
      <c r="G142" s="172" t="s">
        <v>167</v>
      </c>
      <c r="H142" s="173">
        <v>1</v>
      </c>
      <c r="I142" s="174"/>
      <c r="J142" s="175">
        <f>ROUND(I142*H142,2)</f>
        <v>0</v>
      </c>
      <c r="K142" s="171" t="s">
        <v>133</v>
      </c>
      <c r="L142" s="176"/>
      <c r="M142" s="177" t="s">
        <v>3</v>
      </c>
      <c r="N142" s="178" t="s">
        <v>40</v>
      </c>
      <c r="O142" s="53"/>
      <c r="P142" s="161">
        <f>O142*H142</f>
        <v>0</v>
      </c>
      <c r="Q142" s="161">
        <v>0</v>
      </c>
      <c r="R142" s="161">
        <f>Q142*H142</f>
        <v>0</v>
      </c>
      <c r="S142" s="161">
        <v>0</v>
      </c>
      <c r="T142" s="162">
        <f>S142*H142</f>
        <v>0</v>
      </c>
      <c r="U142" s="32"/>
      <c r="V142" s="32"/>
      <c r="W142" s="32"/>
      <c r="X142" s="32"/>
      <c r="Y142" s="32"/>
      <c r="Z142" s="32"/>
      <c r="AA142" s="32"/>
      <c r="AB142" s="32"/>
      <c r="AC142" s="32"/>
      <c r="AD142" s="32"/>
      <c r="AE142" s="32"/>
      <c r="AR142" s="163" t="s">
        <v>140</v>
      </c>
      <c r="AT142" s="163" t="s">
        <v>136</v>
      </c>
      <c r="AU142" s="163" t="s">
        <v>79</v>
      </c>
      <c r="AY142" s="17" t="s">
        <v>126</v>
      </c>
      <c r="BE142" s="164">
        <f>IF(N142="základní",J142,0)</f>
        <v>0</v>
      </c>
      <c r="BF142" s="164">
        <f>IF(N142="snížená",J142,0)</f>
        <v>0</v>
      </c>
      <c r="BG142" s="164">
        <f>IF(N142="zákl. přenesená",J142,0)</f>
        <v>0</v>
      </c>
      <c r="BH142" s="164">
        <f>IF(N142="sníž. přenesená",J142,0)</f>
        <v>0</v>
      </c>
      <c r="BI142" s="164">
        <f>IF(N142="nulová",J142,0)</f>
        <v>0</v>
      </c>
      <c r="BJ142" s="17" t="s">
        <v>77</v>
      </c>
      <c r="BK142" s="164">
        <f>ROUND(I142*H142,2)</f>
        <v>0</v>
      </c>
      <c r="BL142" s="17" t="s">
        <v>134</v>
      </c>
      <c r="BM142" s="163" t="s">
        <v>231</v>
      </c>
    </row>
    <row r="143" spans="1:47" s="2" customFormat="1" ht="12">
      <c r="A143" s="32"/>
      <c r="B143" s="33"/>
      <c r="C143" s="32"/>
      <c r="D143" s="165" t="s">
        <v>135</v>
      </c>
      <c r="E143" s="32"/>
      <c r="F143" s="166" t="s">
        <v>230</v>
      </c>
      <c r="G143" s="32"/>
      <c r="H143" s="32"/>
      <c r="I143" s="91"/>
      <c r="J143" s="32"/>
      <c r="K143" s="32"/>
      <c r="L143" s="33"/>
      <c r="M143" s="167"/>
      <c r="N143" s="168"/>
      <c r="O143" s="53"/>
      <c r="P143" s="53"/>
      <c r="Q143" s="53"/>
      <c r="R143" s="53"/>
      <c r="S143" s="53"/>
      <c r="T143" s="54"/>
      <c r="U143" s="32"/>
      <c r="V143" s="32"/>
      <c r="W143" s="32"/>
      <c r="X143" s="32"/>
      <c r="Y143" s="32"/>
      <c r="Z143" s="32"/>
      <c r="AA143" s="32"/>
      <c r="AB143" s="32"/>
      <c r="AC143" s="32"/>
      <c r="AD143" s="32"/>
      <c r="AE143" s="32"/>
      <c r="AT143" s="17" t="s">
        <v>135</v>
      </c>
      <c r="AU143" s="17" t="s">
        <v>79</v>
      </c>
    </row>
    <row r="144" spans="1:65" s="2" customFormat="1" ht="16.5" customHeight="1">
      <c r="A144" s="32"/>
      <c r="B144" s="151"/>
      <c r="C144" s="169" t="s">
        <v>175</v>
      </c>
      <c r="D144" s="169" t="s">
        <v>136</v>
      </c>
      <c r="E144" s="170" t="s">
        <v>232</v>
      </c>
      <c r="F144" s="171" t="s">
        <v>233</v>
      </c>
      <c r="G144" s="172" t="s">
        <v>167</v>
      </c>
      <c r="H144" s="173">
        <v>118</v>
      </c>
      <c r="I144" s="174"/>
      <c r="J144" s="175">
        <f>ROUND(I144*H144,2)</f>
        <v>0</v>
      </c>
      <c r="K144" s="171" t="s">
        <v>133</v>
      </c>
      <c r="L144" s="176"/>
      <c r="M144" s="177" t="s">
        <v>3</v>
      </c>
      <c r="N144" s="178" t="s">
        <v>40</v>
      </c>
      <c r="O144" s="53"/>
      <c r="P144" s="161">
        <f>O144*H144</f>
        <v>0</v>
      </c>
      <c r="Q144" s="161">
        <v>0</v>
      </c>
      <c r="R144" s="161">
        <f>Q144*H144</f>
        <v>0</v>
      </c>
      <c r="S144" s="161">
        <v>0</v>
      </c>
      <c r="T144" s="162">
        <f>S144*H144</f>
        <v>0</v>
      </c>
      <c r="U144" s="32"/>
      <c r="V144" s="32"/>
      <c r="W144" s="32"/>
      <c r="X144" s="32"/>
      <c r="Y144" s="32"/>
      <c r="Z144" s="32"/>
      <c r="AA144" s="32"/>
      <c r="AB144" s="32"/>
      <c r="AC144" s="32"/>
      <c r="AD144" s="32"/>
      <c r="AE144" s="32"/>
      <c r="AR144" s="163" t="s">
        <v>140</v>
      </c>
      <c r="AT144" s="163" t="s">
        <v>136</v>
      </c>
      <c r="AU144" s="163" t="s">
        <v>79</v>
      </c>
      <c r="AY144" s="17" t="s">
        <v>126</v>
      </c>
      <c r="BE144" s="164">
        <f>IF(N144="základní",J144,0)</f>
        <v>0</v>
      </c>
      <c r="BF144" s="164">
        <f>IF(N144="snížená",J144,0)</f>
        <v>0</v>
      </c>
      <c r="BG144" s="164">
        <f>IF(N144="zákl. přenesená",J144,0)</f>
        <v>0</v>
      </c>
      <c r="BH144" s="164">
        <f>IF(N144="sníž. přenesená",J144,0)</f>
        <v>0</v>
      </c>
      <c r="BI144" s="164">
        <f>IF(N144="nulová",J144,0)</f>
        <v>0</v>
      </c>
      <c r="BJ144" s="17" t="s">
        <v>77</v>
      </c>
      <c r="BK144" s="164">
        <f>ROUND(I144*H144,2)</f>
        <v>0</v>
      </c>
      <c r="BL144" s="17" t="s">
        <v>134</v>
      </c>
      <c r="BM144" s="163" t="s">
        <v>234</v>
      </c>
    </row>
    <row r="145" spans="1:47" s="2" customFormat="1" ht="12">
      <c r="A145" s="32"/>
      <c r="B145" s="33"/>
      <c r="C145" s="32"/>
      <c r="D145" s="165" t="s">
        <v>135</v>
      </c>
      <c r="E145" s="32"/>
      <c r="F145" s="166" t="s">
        <v>233</v>
      </c>
      <c r="G145" s="32"/>
      <c r="H145" s="32"/>
      <c r="I145" s="91"/>
      <c r="J145" s="32"/>
      <c r="K145" s="32"/>
      <c r="L145" s="33"/>
      <c r="M145" s="167"/>
      <c r="N145" s="168"/>
      <c r="O145" s="53"/>
      <c r="P145" s="53"/>
      <c r="Q145" s="53"/>
      <c r="R145" s="53"/>
      <c r="S145" s="53"/>
      <c r="T145" s="54"/>
      <c r="U145" s="32"/>
      <c r="V145" s="32"/>
      <c r="W145" s="32"/>
      <c r="X145" s="32"/>
      <c r="Y145" s="32"/>
      <c r="Z145" s="32"/>
      <c r="AA145" s="32"/>
      <c r="AB145" s="32"/>
      <c r="AC145" s="32"/>
      <c r="AD145" s="32"/>
      <c r="AE145" s="32"/>
      <c r="AT145" s="17" t="s">
        <v>135</v>
      </c>
      <c r="AU145" s="17" t="s">
        <v>79</v>
      </c>
    </row>
    <row r="146" spans="1:65" s="2" customFormat="1" ht="16.5" customHeight="1">
      <c r="A146" s="32"/>
      <c r="B146" s="151"/>
      <c r="C146" s="169" t="s">
        <v>235</v>
      </c>
      <c r="D146" s="169" t="s">
        <v>136</v>
      </c>
      <c r="E146" s="170" t="s">
        <v>236</v>
      </c>
      <c r="F146" s="171" t="s">
        <v>237</v>
      </c>
      <c r="G146" s="172" t="s">
        <v>167</v>
      </c>
      <c r="H146" s="173">
        <v>236</v>
      </c>
      <c r="I146" s="174"/>
      <c r="J146" s="175">
        <f>ROUND(I146*H146,2)</f>
        <v>0</v>
      </c>
      <c r="K146" s="171" t="s">
        <v>133</v>
      </c>
      <c r="L146" s="176"/>
      <c r="M146" s="177" t="s">
        <v>3</v>
      </c>
      <c r="N146" s="178" t="s">
        <v>40</v>
      </c>
      <c r="O146" s="53"/>
      <c r="P146" s="161">
        <f>O146*H146</f>
        <v>0</v>
      </c>
      <c r="Q146" s="161">
        <v>0</v>
      </c>
      <c r="R146" s="161">
        <f>Q146*H146</f>
        <v>0</v>
      </c>
      <c r="S146" s="161">
        <v>0</v>
      </c>
      <c r="T146" s="162">
        <f>S146*H146</f>
        <v>0</v>
      </c>
      <c r="U146" s="32"/>
      <c r="V146" s="32"/>
      <c r="W146" s="32"/>
      <c r="X146" s="32"/>
      <c r="Y146" s="32"/>
      <c r="Z146" s="32"/>
      <c r="AA146" s="32"/>
      <c r="AB146" s="32"/>
      <c r="AC146" s="32"/>
      <c r="AD146" s="32"/>
      <c r="AE146" s="32"/>
      <c r="AR146" s="163" t="s">
        <v>140</v>
      </c>
      <c r="AT146" s="163" t="s">
        <v>136</v>
      </c>
      <c r="AU146" s="163" t="s">
        <v>79</v>
      </c>
      <c r="AY146" s="17" t="s">
        <v>126</v>
      </c>
      <c r="BE146" s="164">
        <f>IF(N146="základní",J146,0)</f>
        <v>0</v>
      </c>
      <c r="BF146" s="164">
        <f>IF(N146="snížená",J146,0)</f>
        <v>0</v>
      </c>
      <c r="BG146" s="164">
        <f>IF(N146="zákl. přenesená",J146,0)</f>
        <v>0</v>
      </c>
      <c r="BH146" s="164">
        <f>IF(N146="sníž. přenesená",J146,0)</f>
        <v>0</v>
      </c>
      <c r="BI146" s="164">
        <f>IF(N146="nulová",J146,0)</f>
        <v>0</v>
      </c>
      <c r="BJ146" s="17" t="s">
        <v>77</v>
      </c>
      <c r="BK146" s="164">
        <f>ROUND(I146*H146,2)</f>
        <v>0</v>
      </c>
      <c r="BL146" s="17" t="s">
        <v>134</v>
      </c>
      <c r="BM146" s="163" t="s">
        <v>238</v>
      </c>
    </row>
    <row r="147" spans="1:47" s="2" customFormat="1" ht="12">
      <c r="A147" s="32"/>
      <c r="B147" s="33"/>
      <c r="C147" s="32"/>
      <c r="D147" s="165" t="s">
        <v>135</v>
      </c>
      <c r="E147" s="32"/>
      <c r="F147" s="166" t="s">
        <v>237</v>
      </c>
      <c r="G147" s="32"/>
      <c r="H147" s="32"/>
      <c r="I147" s="91"/>
      <c r="J147" s="32"/>
      <c r="K147" s="32"/>
      <c r="L147" s="33"/>
      <c r="M147" s="167"/>
      <c r="N147" s="168"/>
      <c r="O147" s="53"/>
      <c r="P147" s="53"/>
      <c r="Q147" s="53"/>
      <c r="R147" s="53"/>
      <c r="S147" s="53"/>
      <c r="T147" s="54"/>
      <c r="U147" s="32"/>
      <c r="V147" s="32"/>
      <c r="W147" s="32"/>
      <c r="X147" s="32"/>
      <c r="Y147" s="32"/>
      <c r="Z147" s="32"/>
      <c r="AA147" s="32"/>
      <c r="AB147" s="32"/>
      <c r="AC147" s="32"/>
      <c r="AD147" s="32"/>
      <c r="AE147" s="32"/>
      <c r="AT147" s="17" t="s">
        <v>135</v>
      </c>
      <c r="AU147" s="17" t="s">
        <v>79</v>
      </c>
    </row>
    <row r="148" spans="1:65" s="2" customFormat="1" ht="16.5" customHeight="1">
      <c r="A148" s="32"/>
      <c r="B148" s="151"/>
      <c r="C148" s="169" t="s">
        <v>178</v>
      </c>
      <c r="D148" s="169" t="s">
        <v>136</v>
      </c>
      <c r="E148" s="170" t="s">
        <v>239</v>
      </c>
      <c r="F148" s="171" t="s">
        <v>240</v>
      </c>
      <c r="G148" s="172" t="s">
        <v>167</v>
      </c>
      <c r="H148" s="173">
        <v>236</v>
      </c>
      <c r="I148" s="174"/>
      <c r="J148" s="175">
        <f>ROUND(I148*H148,2)</f>
        <v>0</v>
      </c>
      <c r="K148" s="171" t="s">
        <v>133</v>
      </c>
      <c r="L148" s="176"/>
      <c r="M148" s="177" t="s">
        <v>3</v>
      </c>
      <c r="N148" s="178" t="s">
        <v>40</v>
      </c>
      <c r="O148" s="53"/>
      <c r="P148" s="161">
        <f>O148*H148</f>
        <v>0</v>
      </c>
      <c r="Q148" s="161">
        <v>0</v>
      </c>
      <c r="R148" s="161">
        <f>Q148*H148</f>
        <v>0</v>
      </c>
      <c r="S148" s="161">
        <v>0</v>
      </c>
      <c r="T148" s="162">
        <f>S148*H148</f>
        <v>0</v>
      </c>
      <c r="U148" s="32"/>
      <c r="V148" s="32"/>
      <c r="W148" s="32"/>
      <c r="X148" s="32"/>
      <c r="Y148" s="32"/>
      <c r="Z148" s="32"/>
      <c r="AA148" s="32"/>
      <c r="AB148" s="32"/>
      <c r="AC148" s="32"/>
      <c r="AD148" s="32"/>
      <c r="AE148" s="32"/>
      <c r="AR148" s="163" t="s">
        <v>140</v>
      </c>
      <c r="AT148" s="163" t="s">
        <v>136</v>
      </c>
      <c r="AU148" s="163" t="s">
        <v>79</v>
      </c>
      <c r="AY148" s="17" t="s">
        <v>126</v>
      </c>
      <c r="BE148" s="164">
        <f>IF(N148="základní",J148,0)</f>
        <v>0</v>
      </c>
      <c r="BF148" s="164">
        <f>IF(N148="snížená",J148,0)</f>
        <v>0</v>
      </c>
      <c r="BG148" s="164">
        <f>IF(N148="zákl. přenesená",J148,0)</f>
        <v>0</v>
      </c>
      <c r="BH148" s="164">
        <f>IF(N148="sníž. přenesená",J148,0)</f>
        <v>0</v>
      </c>
      <c r="BI148" s="164">
        <f>IF(N148="nulová",J148,0)</f>
        <v>0</v>
      </c>
      <c r="BJ148" s="17" t="s">
        <v>77</v>
      </c>
      <c r="BK148" s="164">
        <f>ROUND(I148*H148,2)</f>
        <v>0</v>
      </c>
      <c r="BL148" s="17" t="s">
        <v>134</v>
      </c>
      <c r="BM148" s="163" t="s">
        <v>241</v>
      </c>
    </row>
    <row r="149" spans="1:47" s="2" customFormat="1" ht="12">
      <c r="A149" s="32"/>
      <c r="B149" s="33"/>
      <c r="C149" s="32"/>
      <c r="D149" s="165" t="s">
        <v>135</v>
      </c>
      <c r="E149" s="32"/>
      <c r="F149" s="166" t="s">
        <v>240</v>
      </c>
      <c r="G149" s="32"/>
      <c r="H149" s="32"/>
      <c r="I149" s="91"/>
      <c r="J149" s="32"/>
      <c r="K149" s="32"/>
      <c r="L149" s="33"/>
      <c r="M149" s="167"/>
      <c r="N149" s="168"/>
      <c r="O149" s="53"/>
      <c r="P149" s="53"/>
      <c r="Q149" s="53"/>
      <c r="R149" s="53"/>
      <c r="S149" s="53"/>
      <c r="T149" s="54"/>
      <c r="U149" s="32"/>
      <c r="V149" s="32"/>
      <c r="W149" s="32"/>
      <c r="X149" s="32"/>
      <c r="Y149" s="32"/>
      <c r="Z149" s="32"/>
      <c r="AA149" s="32"/>
      <c r="AB149" s="32"/>
      <c r="AC149" s="32"/>
      <c r="AD149" s="32"/>
      <c r="AE149" s="32"/>
      <c r="AT149" s="17" t="s">
        <v>135</v>
      </c>
      <c r="AU149" s="17" t="s">
        <v>79</v>
      </c>
    </row>
    <row r="150" spans="1:65" s="2" customFormat="1" ht="16.5" customHeight="1">
      <c r="A150" s="32"/>
      <c r="B150" s="151"/>
      <c r="C150" s="169" t="s">
        <v>242</v>
      </c>
      <c r="D150" s="169" t="s">
        <v>136</v>
      </c>
      <c r="E150" s="170" t="s">
        <v>243</v>
      </c>
      <c r="F150" s="171" t="s">
        <v>244</v>
      </c>
      <c r="G150" s="172" t="s">
        <v>167</v>
      </c>
      <c r="H150" s="173">
        <v>236</v>
      </c>
      <c r="I150" s="174"/>
      <c r="J150" s="175">
        <f>ROUND(I150*H150,2)</f>
        <v>0</v>
      </c>
      <c r="K150" s="171" t="s">
        <v>133</v>
      </c>
      <c r="L150" s="176"/>
      <c r="M150" s="177" t="s">
        <v>3</v>
      </c>
      <c r="N150" s="178" t="s">
        <v>40</v>
      </c>
      <c r="O150" s="53"/>
      <c r="P150" s="161">
        <f>O150*H150</f>
        <v>0</v>
      </c>
      <c r="Q150" s="161">
        <v>0</v>
      </c>
      <c r="R150" s="161">
        <f>Q150*H150</f>
        <v>0</v>
      </c>
      <c r="S150" s="161">
        <v>0</v>
      </c>
      <c r="T150" s="162">
        <f>S150*H150</f>
        <v>0</v>
      </c>
      <c r="U150" s="32"/>
      <c r="V150" s="32"/>
      <c r="W150" s="32"/>
      <c r="X150" s="32"/>
      <c r="Y150" s="32"/>
      <c r="Z150" s="32"/>
      <c r="AA150" s="32"/>
      <c r="AB150" s="32"/>
      <c r="AC150" s="32"/>
      <c r="AD150" s="32"/>
      <c r="AE150" s="32"/>
      <c r="AR150" s="163" t="s">
        <v>140</v>
      </c>
      <c r="AT150" s="163" t="s">
        <v>136</v>
      </c>
      <c r="AU150" s="163" t="s">
        <v>79</v>
      </c>
      <c r="AY150" s="17" t="s">
        <v>126</v>
      </c>
      <c r="BE150" s="164">
        <f>IF(N150="základní",J150,0)</f>
        <v>0</v>
      </c>
      <c r="BF150" s="164">
        <f>IF(N150="snížená",J150,0)</f>
        <v>0</v>
      </c>
      <c r="BG150" s="164">
        <f>IF(N150="zákl. přenesená",J150,0)</f>
        <v>0</v>
      </c>
      <c r="BH150" s="164">
        <f>IF(N150="sníž. přenesená",J150,0)</f>
        <v>0</v>
      </c>
      <c r="BI150" s="164">
        <f>IF(N150="nulová",J150,0)</f>
        <v>0</v>
      </c>
      <c r="BJ150" s="17" t="s">
        <v>77</v>
      </c>
      <c r="BK150" s="164">
        <f>ROUND(I150*H150,2)</f>
        <v>0</v>
      </c>
      <c r="BL150" s="17" t="s">
        <v>134</v>
      </c>
      <c r="BM150" s="163" t="s">
        <v>245</v>
      </c>
    </row>
    <row r="151" spans="1:47" s="2" customFormat="1" ht="12">
      <c r="A151" s="32"/>
      <c r="B151" s="33"/>
      <c r="C151" s="32"/>
      <c r="D151" s="165" t="s">
        <v>135</v>
      </c>
      <c r="E151" s="32"/>
      <c r="F151" s="166" t="s">
        <v>244</v>
      </c>
      <c r="G151" s="32"/>
      <c r="H151" s="32"/>
      <c r="I151" s="91"/>
      <c r="J151" s="32"/>
      <c r="K151" s="32"/>
      <c r="L151" s="33"/>
      <c r="M151" s="167"/>
      <c r="N151" s="168"/>
      <c r="O151" s="53"/>
      <c r="P151" s="53"/>
      <c r="Q151" s="53"/>
      <c r="R151" s="53"/>
      <c r="S151" s="53"/>
      <c r="T151" s="54"/>
      <c r="U151" s="32"/>
      <c r="V151" s="32"/>
      <c r="W151" s="32"/>
      <c r="X151" s="32"/>
      <c r="Y151" s="32"/>
      <c r="Z151" s="32"/>
      <c r="AA151" s="32"/>
      <c r="AB151" s="32"/>
      <c r="AC151" s="32"/>
      <c r="AD151" s="32"/>
      <c r="AE151" s="32"/>
      <c r="AT151" s="17" t="s">
        <v>135</v>
      </c>
      <c r="AU151" s="17" t="s">
        <v>79</v>
      </c>
    </row>
    <row r="152" spans="1:65" s="2" customFormat="1" ht="16.5" customHeight="1">
      <c r="A152" s="32"/>
      <c r="B152" s="151"/>
      <c r="C152" s="152" t="s">
        <v>181</v>
      </c>
      <c r="D152" s="152" t="s">
        <v>129</v>
      </c>
      <c r="E152" s="153" t="s">
        <v>246</v>
      </c>
      <c r="F152" s="154" t="s">
        <v>247</v>
      </c>
      <c r="G152" s="155" t="s">
        <v>248</v>
      </c>
      <c r="H152" s="156">
        <v>33</v>
      </c>
      <c r="I152" s="157"/>
      <c r="J152" s="158">
        <f>ROUND(I152*H152,2)</f>
        <v>0</v>
      </c>
      <c r="K152" s="154" t="s">
        <v>133</v>
      </c>
      <c r="L152" s="33"/>
      <c r="M152" s="159" t="s">
        <v>3</v>
      </c>
      <c r="N152" s="160" t="s">
        <v>40</v>
      </c>
      <c r="O152" s="53"/>
      <c r="P152" s="161">
        <f>O152*H152</f>
        <v>0</v>
      </c>
      <c r="Q152" s="161">
        <v>0</v>
      </c>
      <c r="R152" s="161">
        <f>Q152*H152</f>
        <v>0</v>
      </c>
      <c r="S152" s="161">
        <v>0</v>
      </c>
      <c r="T152" s="162">
        <f>S152*H152</f>
        <v>0</v>
      </c>
      <c r="U152" s="32"/>
      <c r="V152" s="32"/>
      <c r="W152" s="32"/>
      <c r="X152" s="32"/>
      <c r="Y152" s="32"/>
      <c r="Z152" s="32"/>
      <c r="AA152" s="32"/>
      <c r="AB152" s="32"/>
      <c r="AC152" s="32"/>
      <c r="AD152" s="32"/>
      <c r="AE152" s="32"/>
      <c r="AR152" s="163" t="s">
        <v>134</v>
      </c>
      <c r="AT152" s="163" t="s">
        <v>129</v>
      </c>
      <c r="AU152" s="163" t="s">
        <v>79</v>
      </c>
      <c r="AY152" s="17" t="s">
        <v>126</v>
      </c>
      <c r="BE152" s="164">
        <f>IF(N152="základní",J152,0)</f>
        <v>0</v>
      </c>
      <c r="BF152" s="164">
        <f>IF(N152="snížená",J152,0)</f>
        <v>0</v>
      </c>
      <c r="BG152" s="164">
        <f>IF(N152="zákl. přenesená",J152,0)</f>
        <v>0</v>
      </c>
      <c r="BH152" s="164">
        <f>IF(N152="sníž. přenesená",J152,0)</f>
        <v>0</v>
      </c>
      <c r="BI152" s="164">
        <f>IF(N152="nulová",J152,0)</f>
        <v>0</v>
      </c>
      <c r="BJ152" s="17" t="s">
        <v>77</v>
      </c>
      <c r="BK152" s="164">
        <f>ROUND(I152*H152,2)</f>
        <v>0</v>
      </c>
      <c r="BL152" s="17" t="s">
        <v>134</v>
      </c>
      <c r="BM152" s="163" t="s">
        <v>249</v>
      </c>
    </row>
    <row r="153" spans="1:47" s="2" customFormat="1" ht="12">
      <c r="A153" s="32"/>
      <c r="B153" s="33"/>
      <c r="C153" s="32"/>
      <c r="D153" s="165" t="s">
        <v>135</v>
      </c>
      <c r="E153" s="32"/>
      <c r="F153" s="166" t="s">
        <v>247</v>
      </c>
      <c r="G153" s="32"/>
      <c r="H153" s="32"/>
      <c r="I153" s="91"/>
      <c r="J153" s="32"/>
      <c r="K153" s="32"/>
      <c r="L153" s="33"/>
      <c r="M153" s="167"/>
      <c r="N153" s="168"/>
      <c r="O153" s="53"/>
      <c r="P153" s="53"/>
      <c r="Q153" s="53"/>
      <c r="R153" s="53"/>
      <c r="S153" s="53"/>
      <c r="T153" s="54"/>
      <c r="U153" s="32"/>
      <c r="V153" s="32"/>
      <c r="W153" s="32"/>
      <c r="X153" s="32"/>
      <c r="Y153" s="32"/>
      <c r="Z153" s="32"/>
      <c r="AA153" s="32"/>
      <c r="AB153" s="32"/>
      <c r="AC153" s="32"/>
      <c r="AD153" s="32"/>
      <c r="AE153" s="32"/>
      <c r="AT153" s="17" t="s">
        <v>135</v>
      </c>
      <c r="AU153" s="17" t="s">
        <v>79</v>
      </c>
    </row>
    <row r="154" spans="1:65" s="2" customFormat="1" ht="16.5" customHeight="1">
      <c r="A154" s="32"/>
      <c r="B154" s="151"/>
      <c r="C154" s="152" t="s">
        <v>250</v>
      </c>
      <c r="D154" s="152" t="s">
        <v>129</v>
      </c>
      <c r="E154" s="153" t="s">
        <v>251</v>
      </c>
      <c r="F154" s="154" t="s">
        <v>252</v>
      </c>
      <c r="G154" s="155" t="s">
        <v>167</v>
      </c>
      <c r="H154" s="156">
        <v>59</v>
      </c>
      <c r="I154" s="157"/>
      <c r="J154" s="158">
        <f>ROUND(I154*H154,2)</f>
        <v>0</v>
      </c>
      <c r="K154" s="154" t="s">
        <v>133</v>
      </c>
      <c r="L154" s="33"/>
      <c r="M154" s="159" t="s">
        <v>3</v>
      </c>
      <c r="N154" s="160" t="s">
        <v>40</v>
      </c>
      <c r="O154" s="53"/>
      <c r="P154" s="161">
        <f>O154*H154</f>
        <v>0</v>
      </c>
      <c r="Q154" s="161">
        <v>0</v>
      </c>
      <c r="R154" s="161">
        <f>Q154*H154</f>
        <v>0</v>
      </c>
      <c r="S154" s="161">
        <v>0</v>
      </c>
      <c r="T154" s="162">
        <f>S154*H154</f>
        <v>0</v>
      </c>
      <c r="U154" s="32"/>
      <c r="V154" s="32"/>
      <c r="W154" s="32"/>
      <c r="X154" s="32"/>
      <c r="Y154" s="32"/>
      <c r="Z154" s="32"/>
      <c r="AA154" s="32"/>
      <c r="AB154" s="32"/>
      <c r="AC154" s="32"/>
      <c r="AD154" s="32"/>
      <c r="AE154" s="32"/>
      <c r="AR154" s="163" t="s">
        <v>134</v>
      </c>
      <c r="AT154" s="163" t="s">
        <v>129</v>
      </c>
      <c r="AU154" s="163" t="s">
        <v>79</v>
      </c>
      <c r="AY154" s="17" t="s">
        <v>126</v>
      </c>
      <c r="BE154" s="164">
        <f>IF(N154="základní",J154,0)</f>
        <v>0</v>
      </c>
      <c r="BF154" s="164">
        <f>IF(N154="snížená",J154,0)</f>
        <v>0</v>
      </c>
      <c r="BG154" s="164">
        <f>IF(N154="zákl. přenesená",J154,0)</f>
        <v>0</v>
      </c>
      <c r="BH154" s="164">
        <f>IF(N154="sníž. přenesená",J154,0)</f>
        <v>0</v>
      </c>
      <c r="BI154" s="164">
        <f>IF(N154="nulová",J154,0)</f>
        <v>0</v>
      </c>
      <c r="BJ154" s="17" t="s">
        <v>77</v>
      </c>
      <c r="BK154" s="164">
        <f>ROUND(I154*H154,2)</f>
        <v>0</v>
      </c>
      <c r="BL154" s="17" t="s">
        <v>134</v>
      </c>
      <c r="BM154" s="163" t="s">
        <v>253</v>
      </c>
    </row>
    <row r="155" spans="1:47" s="2" customFormat="1" ht="12">
      <c r="A155" s="32"/>
      <c r="B155" s="33"/>
      <c r="C155" s="32"/>
      <c r="D155" s="165" t="s">
        <v>135</v>
      </c>
      <c r="E155" s="32"/>
      <c r="F155" s="166" t="s">
        <v>252</v>
      </c>
      <c r="G155" s="32"/>
      <c r="H155" s="32"/>
      <c r="I155" s="91"/>
      <c r="J155" s="32"/>
      <c r="K155" s="32"/>
      <c r="L155" s="33"/>
      <c r="M155" s="167"/>
      <c r="N155" s="168"/>
      <c r="O155" s="53"/>
      <c r="P155" s="53"/>
      <c r="Q155" s="53"/>
      <c r="R155" s="53"/>
      <c r="S155" s="53"/>
      <c r="T155" s="54"/>
      <c r="U155" s="32"/>
      <c r="V155" s="32"/>
      <c r="W155" s="32"/>
      <c r="X155" s="32"/>
      <c r="Y155" s="32"/>
      <c r="Z155" s="32"/>
      <c r="AA155" s="32"/>
      <c r="AB155" s="32"/>
      <c r="AC155" s="32"/>
      <c r="AD155" s="32"/>
      <c r="AE155" s="32"/>
      <c r="AT155" s="17" t="s">
        <v>135</v>
      </c>
      <c r="AU155" s="17" t="s">
        <v>79</v>
      </c>
    </row>
    <row r="156" spans="1:65" s="2" customFormat="1" ht="21.75" customHeight="1">
      <c r="A156" s="32"/>
      <c r="B156" s="151"/>
      <c r="C156" s="152" t="s">
        <v>184</v>
      </c>
      <c r="D156" s="152" t="s">
        <v>129</v>
      </c>
      <c r="E156" s="153" t="s">
        <v>254</v>
      </c>
      <c r="F156" s="154" t="s">
        <v>255</v>
      </c>
      <c r="G156" s="155" t="s">
        <v>167</v>
      </c>
      <c r="H156" s="156">
        <v>59</v>
      </c>
      <c r="I156" s="157"/>
      <c r="J156" s="158">
        <f>ROUND(I156*H156,2)</f>
        <v>0</v>
      </c>
      <c r="K156" s="154" t="s">
        <v>133</v>
      </c>
      <c r="L156" s="33"/>
      <c r="M156" s="159" t="s">
        <v>3</v>
      </c>
      <c r="N156" s="160" t="s">
        <v>40</v>
      </c>
      <c r="O156" s="53"/>
      <c r="P156" s="161">
        <f>O156*H156</f>
        <v>0</v>
      </c>
      <c r="Q156" s="161">
        <v>0</v>
      </c>
      <c r="R156" s="161">
        <f>Q156*H156</f>
        <v>0</v>
      </c>
      <c r="S156" s="161">
        <v>0</v>
      </c>
      <c r="T156" s="162">
        <f>S156*H156</f>
        <v>0</v>
      </c>
      <c r="U156" s="32"/>
      <c r="V156" s="32"/>
      <c r="W156" s="32"/>
      <c r="X156" s="32"/>
      <c r="Y156" s="32"/>
      <c r="Z156" s="32"/>
      <c r="AA156" s="32"/>
      <c r="AB156" s="32"/>
      <c r="AC156" s="32"/>
      <c r="AD156" s="32"/>
      <c r="AE156" s="32"/>
      <c r="AR156" s="163" t="s">
        <v>134</v>
      </c>
      <c r="AT156" s="163" t="s">
        <v>129</v>
      </c>
      <c r="AU156" s="163" t="s">
        <v>79</v>
      </c>
      <c r="AY156" s="17" t="s">
        <v>126</v>
      </c>
      <c r="BE156" s="164">
        <f>IF(N156="základní",J156,0)</f>
        <v>0</v>
      </c>
      <c r="BF156" s="164">
        <f>IF(N156="snížená",J156,0)</f>
        <v>0</v>
      </c>
      <c r="BG156" s="164">
        <f>IF(N156="zákl. přenesená",J156,0)</f>
        <v>0</v>
      </c>
      <c r="BH156" s="164">
        <f>IF(N156="sníž. přenesená",J156,0)</f>
        <v>0</v>
      </c>
      <c r="BI156" s="164">
        <f>IF(N156="nulová",J156,0)</f>
        <v>0</v>
      </c>
      <c r="BJ156" s="17" t="s">
        <v>77</v>
      </c>
      <c r="BK156" s="164">
        <f>ROUND(I156*H156,2)</f>
        <v>0</v>
      </c>
      <c r="BL156" s="17" t="s">
        <v>134</v>
      </c>
      <c r="BM156" s="163" t="s">
        <v>256</v>
      </c>
    </row>
    <row r="157" spans="1:47" s="2" customFormat="1" ht="12">
      <c r="A157" s="32"/>
      <c r="B157" s="33"/>
      <c r="C157" s="32"/>
      <c r="D157" s="165" t="s">
        <v>135</v>
      </c>
      <c r="E157" s="32"/>
      <c r="F157" s="166" t="s">
        <v>255</v>
      </c>
      <c r="G157" s="32"/>
      <c r="H157" s="32"/>
      <c r="I157" s="91"/>
      <c r="J157" s="32"/>
      <c r="K157" s="32"/>
      <c r="L157" s="33"/>
      <c r="M157" s="167"/>
      <c r="N157" s="168"/>
      <c r="O157" s="53"/>
      <c r="P157" s="53"/>
      <c r="Q157" s="53"/>
      <c r="R157" s="53"/>
      <c r="S157" s="53"/>
      <c r="T157" s="54"/>
      <c r="U157" s="32"/>
      <c r="V157" s="32"/>
      <c r="W157" s="32"/>
      <c r="X157" s="32"/>
      <c r="Y157" s="32"/>
      <c r="Z157" s="32"/>
      <c r="AA157" s="32"/>
      <c r="AB157" s="32"/>
      <c r="AC157" s="32"/>
      <c r="AD157" s="32"/>
      <c r="AE157" s="32"/>
      <c r="AT157" s="17" t="s">
        <v>135</v>
      </c>
      <c r="AU157" s="17" t="s">
        <v>79</v>
      </c>
    </row>
    <row r="158" spans="1:65" s="2" customFormat="1" ht="16.5" customHeight="1">
      <c r="A158" s="32"/>
      <c r="B158" s="151"/>
      <c r="C158" s="152" t="s">
        <v>257</v>
      </c>
      <c r="D158" s="152" t="s">
        <v>129</v>
      </c>
      <c r="E158" s="153" t="s">
        <v>258</v>
      </c>
      <c r="F158" s="154" t="s">
        <v>259</v>
      </c>
      <c r="G158" s="155" t="s">
        <v>167</v>
      </c>
      <c r="H158" s="156">
        <v>59</v>
      </c>
      <c r="I158" s="157"/>
      <c r="J158" s="158">
        <f>ROUND(I158*H158,2)</f>
        <v>0</v>
      </c>
      <c r="K158" s="154" t="s">
        <v>133</v>
      </c>
      <c r="L158" s="33"/>
      <c r="M158" s="159" t="s">
        <v>3</v>
      </c>
      <c r="N158" s="160" t="s">
        <v>40</v>
      </c>
      <c r="O158" s="53"/>
      <c r="P158" s="161">
        <f>O158*H158</f>
        <v>0</v>
      </c>
      <c r="Q158" s="161">
        <v>0</v>
      </c>
      <c r="R158" s="161">
        <f>Q158*H158</f>
        <v>0</v>
      </c>
      <c r="S158" s="161">
        <v>0</v>
      </c>
      <c r="T158" s="162">
        <f>S158*H158</f>
        <v>0</v>
      </c>
      <c r="U158" s="32"/>
      <c r="V158" s="32"/>
      <c r="W158" s="32"/>
      <c r="X158" s="32"/>
      <c r="Y158" s="32"/>
      <c r="Z158" s="32"/>
      <c r="AA158" s="32"/>
      <c r="AB158" s="32"/>
      <c r="AC158" s="32"/>
      <c r="AD158" s="32"/>
      <c r="AE158" s="32"/>
      <c r="AR158" s="163" t="s">
        <v>134</v>
      </c>
      <c r="AT158" s="163" t="s">
        <v>129</v>
      </c>
      <c r="AU158" s="163" t="s">
        <v>79</v>
      </c>
      <c r="AY158" s="17" t="s">
        <v>126</v>
      </c>
      <c r="BE158" s="164">
        <f>IF(N158="základní",J158,0)</f>
        <v>0</v>
      </c>
      <c r="BF158" s="164">
        <f>IF(N158="snížená",J158,0)</f>
        <v>0</v>
      </c>
      <c r="BG158" s="164">
        <f>IF(N158="zákl. přenesená",J158,0)</f>
        <v>0</v>
      </c>
      <c r="BH158" s="164">
        <f>IF(N158="sníž. přenesená",J158,0)</f>
        <v>0</v>
      </c>
      <c r="BI158" s="164">
        <f>IF(N158="nulová",J158,0)</f>
        <v>0</v>
      </c>
      <c r="BJ158" s="17" t="s">
        <v>77</v>
      </c>
      <c r="BK158" s="164">
        <f>ROUND(I158*H158,2)</f>
        <v>0</v>
      </c>
      <c r="BL158" s="17" t="s">
        <v>134</v>
      </c>
      <c r="BM158" s="163" t="s">
        <v>260</v>
      </c>
    </row>
    <row r="159" spans="1:47" s="2" customFormat="1" ht="12">
      <c r="A159" s="32"/>
      <c r="B159" s="33"/>
      <c r="C159" s="32"/>
      <c r="D159" s="165" t="s">
        <v>135</v>
      </c>
      <c r="E159" s="32"/>
      <c r="F159" s="166" t="s">
        <v>259</v>
      </c>
      <c r="G159" s="32"/>
      <c r="H159" s="32"/>
      <c r="I159" s="91"/>
      <c r="J159" s="32"/>
      <c r="K159" s="32"/>
      <c r="L159" s="33"/>
      <c r="M159" s="167"/>
      <c r="N159" s="168"/>
      <c r="O159" s="53"/>
      <c r="P159" s="53"/>
      <c r="Q159" s="53"/>
      <c r="R159" s="53"/>
      <c r="S159" s="53"/>
      <c r="T159" s="54"/>
      <c r="U159" s="32"/>
      <c r="V159" s="32"/>
      <c r="W159" s="32"/>
      <c r="X159" s="32"/>
      <c r="Y159" s="32"/>
      <c r="Z159" s="32"/>
      <c r="AA159" s="32"/>
      <c r="AB159" s="32"/>
      <c r="AC159" s="32"/>
      <c r="AD159" s="32"/>
      <c r="AE159" s="32"/>
      <c r="AT159" s="17" t="s">
        <v>135</v>
      </c>
      <c r="AU159" s="17" t="s">
        <v>79</v>
      </c>
    </row>
    <row r="160" spans="1:65" s="2" customFormat="1" ht="16.5" customHeight="1">
      <c r="A160" s="32"/>
      <c r="B160" s="151"/>
      <c r="C160" s="152" t="s">
        <v>188</v>
      </c>
      <c r="D160" s="152" t="s">
        <v>129</v>
      </c>
      <c r="E160" s="153" t="s">
        <v>261</v>
      </c>
      <c r="F160" s="154" t="s">
        <v>262</v>
      </c>
      <c r="G160" s="155" t="s">
        <v>263</v>
      </c>
      <c r="H160" s="156">
        <v>0.205</v>
      </c>
      <c r="I160" s="157"/>
      <c r="J160" s="158">
        <f>ROUND(I160*H160,2)</f>
        <v>0</v>
      </c>
      <c r="K160" s="154" t="s">
        <v>133</v>
      </c>
      <c r="L160" s="33"/>
      <c r="M160" s="159" t="s">
        <v>3</v>
      </c>
      <c r="N160" s="160" t="s">
        <v>40</v>
      </c>
      <c r="O160" s="53"/>
      <c r="P160" s="161">
        <f>O160*H160</f>
        <v>0</v>
      </c>
      <c r="Q160" s="161">
        <v>0</v>
      </c>
      <c r="R160" s="161">
        <f>Q160*H160</f>
        <v>0</v>
      </c>
      <c r="S160" s="161">
        <v>0</v>
      </c>
      <c r="T160" s="162">
        <f>S160*H160</f>
        <v>0</v>
      </c>
      <c r="U160" s="32"/>
      <c r="V160" s="32"/>
      <c r="W160" s="32"/>
      <c r="X160" s="32"/>
      <c r="Y160" s="32"/>
      <c r="Z160" s="32"/>
      <c r="AA160" s="32"/>
      <c r="AB160" s="32"/>
      <c r="AC160" s="32"/>
      <c r="AD160" s="32"/>
      <c r="AE160" s="32"/>
      <c r="AR160" s="163" t="s">
        <v>134</v>
      </c>
      <c r="AT160" s="163" t="s">
        <v>129</v>
      </c>
      <c r="AU160" s="163" t="s">
        <v>79</v>
      </c>
      <c r="AY160" s="17" t="s">
        <v>126</v>
      </c>
      <c r="BE160" s="164">
        <f>IF(N160="základní",J160,0)</f>
        <v>0</v>
      </c>
      <c r="BF160" s="164">
        <f>IF(N160="snížená",J160,0)</f>
        <v>0</v>
      </c>
      <c r="BG160" s="164">
        <f>IF(N160="zákl. přenesená",J160,0)</f>
        <v>0</v>
      </c>
      <c r="BH160" s="164">
        <f>IF(N160="sníž. přenesená",J160,0)</f>
        <v>0</v>
      </c>
      <c r="BI160" s="164">
        <f>IF(N160="nulová",J160,0)</f>
        <v>0</v>
      </c>
      <c r="BJ160" s="17" t="s">
        <v>77</v>
      </c>
      <c r="BK160" s="164">
        <f>ROUND(I160*H160,2)</f>
        <v>0</v>
      </c>
      <c r="BL160" s="17" t="s">
        <v>134</v>
      </c>
      <c r="BM160" s="163" t="s">
        <v>264</v>
      </c>
    </row>
    <row r="161" spans="1:47" s="2" customFormat="1" ht="12">
      <c r="A161" s="32"/>
      <c r="B161" s="33"/>
      <c r="C161" s="32"/>
      <c r="D161" s="165" t="s">
        <v>135</v>
      </c>
      <c r="E161" s="32"/>
      <c r="F161" s="166" t="s">
        <v>262</v>
      </c>
      <c r="G161" s="32"/>
      <c r="H161" s="32"/>
      <c r="I161" s="91"/>
      <c r="J161" s="32"/>
      <c r="K161" s="32"/>
      <c r="L161" s="33"/>
      <c r="M161" s="167"/>
      <c r="N161" s="168"/>
      <c r="O161" s="53"/>
      <c r="P161" s="53"/>
      <c r="Q161" s="53"/>
      <c r="R161" s="53"/>
      <c r="S161" s="53"/>
      <c r="T161" s="54"/>
      <c r="U161" s="32"/>
      <c r="V161" s="32"/>
      <c r="W161" s="32"/>
      <c r="X161" s="32"/>
      <c r="Y161" s="32"/>
      <c r="Z161" s="32"/>
      <c r="AA161" s="32"/>
      <c r="AB161" s="32"/>
      <c r="AC161" s="32"/>
      <c r="AD161" s="32"/>
      <c r="AE161" s="32"/>
      <c r="AT161" s="17" t="s">
        <v>135</v>
      </c>
      <c r="AU161" s="17" t="s">
        <v>79</v>
      </c>
    </row>
    <row r="162" spans="2:51" s="13" customFormat="1" ht="12">
      <c r="B162" s="179"/>
      <c r="D162" s="165" t="s">
        <v>265</v>
      </c>
      <c r="E162" s="180" t="s">
        <v>3</v>
      </c>
      <c r="F162" s="181" t="s">
        <v>266</v>
      </c>
      <c r="H162" s="182">
        <v>0.20543</v>
      </c>
      <c r="I162" s="183"/>
      <c r="L162" s="179"/>
      <c r="M162" s="184"/>
      <c r="N162" s="185"/>
      <c r="O162" s="185"/>
      <c r="P162" s="185"/>
      <c r="Q162" s="185"/>
      <c r="R162" s="185"/>
      <c r="S162" s="185"/>
      <c r="T162" s="186"/>
      <c r="AT162" s="180" t="s">
        <v>265</v>
      </c>
      <c r="AU162" s="180" t="s">
        <v>79</v>
      </c>
      <c r="AV162" s="13" t="s">
        <v>79</v>
      </c>
      <c r="AW162" s="13" t="s">
        <v>32</v>
      </c>
      <c r="AX162" s="13" t="s">
        <v>77</v>
      </c>
      <c r="AY162" s="180" t="s">
        <v>126</v>
      </c>
    </row>
    <row r="163" spans="1:65" s="2" customFormat="1" ht="16.5" customHeight="1">
      <c r="A163" s="32"/>
      <c r="B163" s="151"/>
      <c r="C163" s="169" t="s">
        <v>267</v>
      </c>
      <c r="D163" s="169" t="s">
        <v>136</v>
      </c>
      <c r="E163" s="170" t="s">
        <v>268</v>
      </c>
      <c r="F163" s="171" t="s">
        <v>269</v>
      </c>
      <c r="G163" s="172" t="s">
        <v>248</v>
      </c>
      <c r="H163" s="173">
        <v>410.93</v>
      </c>
      <c r="I163" s="174"/>
      <c r="J163" s="175">
        <f>ROUND(I163*H163,2)</f>
        <v>0</v>
      </c>
      <c r="K163" s="171" t="s">
        <v>133</v>
      </c>
      <c r="L163" s="176"/>
      <c r="M163" s="177" t="s">
        <v>3</v>
      </c>
      <c r="N163" s="178" t="s">
        <v>40</v>
      </c>
      <c r="O163" s="53"/>
      <c r="P163" s="161">
        <f>O163*H163</f>
        <v>0</v>
      </c>
      <c r="Q163" s="161">
        <v>0</v>
      </c>
      <c r="R163" s="161">
        <f>Q163*H163</f>
        <v>0</v>
      </c>
      <c r="S163" s="161">
        <v>0</v>
      </c>
      <c r="T163" s="162">
        <f>S163*H163</f>
        <v>0</v>
      </c>
      <c r="U163" s="32"/>
      <c r="V163" s="32"/>
      <c r="W163" s="32"/>
      <c r="X163" s="32"/>
      <c r="Y163" s="32"/>
      <c r="Z163" s="32"/>
      <c r="AA163" s="32"/>
      <c r="AB163" s="32"/>
      <c r="AC163" s="32"/>
      <c r="AD163" s="32"/>
      <c r="AE163" s="32"/>
      <c r="AR163" s="163" t="s">
        <v>140</v>
      </c>
      <c r="AT163" s="163" t="s">
        <v>136</v>
      </c>
      <c r="AU163" s="163" t="s">
        <v>79</v>
      </c>
      <c r="AY163" s="17" t="s">
        <v>126</v>
      </c>
      <c r="BE163" s="164">
        <f>IF(N163="základní",J163,0)</f>
        <v>0</v>
      </c>
      <c r="BF163" s="164">
        <f>IF(N163="snížená",J163,0)</f>
        <v>0</v>
      </c>
      <c r="BG163" s="164">
        <f>IF(N163="zákl. přenesená",J163,0)</f>
        <v>0</v>
      </c>
      <c r="BH163" s="164">
        <f>IF(N163="sníž. přenesená",J163,0)</f>
        <v>0</v>
      </c>
      <c r="BI163" s="164">
        <f>IF(N163="nulová",J163,0)</f>
        <v>0</v>
      </c>
      <c r="BJ163" s="17" t="s">
        <v>77</v>
      </c>
      <c r="BK163" s="164">
        <f>ROUND(I163*H163,2)</f>
        <v>0</v>
      </c>
      <c r="BL163" s="17" t="s">
        <v>134</v>
      </c>
      <c r="BM163" s="163" t="s">
        <v>270</v>
      </c>
    </row>
    <row r="164" spans="1:47" s="2" customFormat="1" ht="12">
      <c r="A164" s="32"/>
      <c r="B164" s="33"/>
      <c r="C164" s="32"/>
      <c r="D164" s="165" t="s">
        <v>135</v>
      </c>
      <c r="E164" s="32"/>
      <c r="F164" s="166" t="s">
        <v>269</v>
      </c>
      <c r="G164" s="32"/>
      <c r="H164" s="32"/>
      <c r="I164" s="91"/>
      <c r="J164" s="32"/>
      <c r="K164" s="32"/>
      <c r="L164" s="33"/>
      <c r="M164" s="167"/>
      <c r="N164" s="168"/>
      <c r="O164" s="53"/>
      <c r="P164" s="53"/>
      <c r="Q164" s="53"/>
      <c r="R164" s="53"/>
      <c r="S164" s="53"/>
      <c r="T164" s="54"/>
      <c r="U164" s="32"/>
      <c r="V164" s="32"/>
      <c r="W164" s="32"/>
      <c r="X164" s="32"/>
      <c r="Y164" s="32"/>
      <c r="Z164" s="32"/>
      <c r="AA164" s="32"/>
      <c r="AB164" s="32"/>
      <c r="AC164" s="32"/>
      <c r="AD164" s="32"/>
      <c r="AE164" s="32"/>
      <c r="AT164" s="17" t="s">
        <v>135</v>
      </c>
      <c r="AU164" s="17" t="s">
        <v>79</v>
      </c>
    </row>
    <row r="165" spans="1:65" s="2" customFormat="1" ht="16.5" customHeight="1">
      <c r="A165" s="32"/>
      <c r="B165" s="151"/>
      <c r="C165" s="169" t="s">
        <v>191</v>
      </c>
      <c r="D165" s="169" t="s">
        <v>136</v>
      </c>
      <c r="E165" s="170" t="s">
        <v>271</v>
      </c>
      <c r="F165" s="171" t="s">
        <v>272</v>
      </c>
      <c r="G165" s="172" t="s">
        <v>167</v>
      </c>
      <c r="H165" s="278">
        <v>212</v>
      </c>
      <c r="I165" s="174"/>
      <c r="J165" s="175">
        <f>ROUND(I165*H165,2)</f>
        <v>0</v>
      </c>
      <c r="K165" s="171" t="s">
        <v>133</v>
      </c>
      <c r="L165" s="176"/>
      <c r="M165" s="177" t="s">
        <v>3</v>
      </c>
      <c r="N165" s="178" t="s">
        <v>40</v>
      </c>
      <c r="O165" s="53"/>
      <c r="P165" s="161">
        <f>O165*H165</f>
        <v>0</v>
      </c>
      <c r="Q165" s="161">
        <v>0</v>
      </c>
      <c r="R165" s="161">
        <f>Q165*H165</f>
        <v>0</v>
      </c>
      <c r="S165" s="161">
        <v>0</v>
      </c>
      <c r="T165" s="162">
        <f>S165*H165</f>
        <v>0</v>
      </c>
      <c r="U165" s="32"/>
      <c r="V165" s="32"/>
      <c r="W165" s="32"/>
      <c r="X165" s="32"/>
      <c r="Y165" s="32"/>
      <c r="Z165" s="32"/>
      <c r="AA165" s="32"/>
      <c r="AB165" s="32"/>
      <c r="AC165" s="32"/>
      <c r="AD165" s="32"/>
      <c r="AE165" s="32"/>
      <c r="AR165" s="163" t="s">
        <v>140</v>
      </c>
      <c r="AT165" s="163" t="s">
        <v>136</v>
      </c>
      <c r="AU165" s="163" t="s">
        <v>79</v>
      </c>
      <c r="AY165" s="17" t="s">
        <v>126</v>
      </c>
      <c r="BE165" s="164">
        <f>IF(N165="základní",J165,0)</f>
        <v>0</v>
      </c>
      <c r="BF165" s="164">
        <f>IF(N165="snížená",J165,0)</f>
        <v>0</v>
      </c>
      <c r="BG165" s="164">
        <f>IF(N165="zákl. přenesená",J165,0)</f>
        <v>0</v>
      </c>
      <c r="BH165" s="164">
        <f>IF(N165="sníž. přenesená",J165,0)</f>
        <v>0</v>
      </c>
      <c r="BI165" s="164">
        <f>IF(N165="nulová",J165,0)</f>
        <v>0</v>
      </c>
      <c r="BJ165" s="17" t="s">
        <v>77</v>
      </c>
      <c r="BK165" s="164">
        <f>ROUND(I165*H165,2)</f>
        <v>0</v>
      </c>
      <c r="BL165" s="17" t="s">
        <v>134</v>
      </c>
      <c r="BM165" s="163" t="s">
        <v>273</v>
      </c>
    </row>
    <row r="166" spans="1:47" s="2" customFormat="1" ht="12">
      <c r="A166" s="32"/>
      <c r="B166" s="33"/>
      <c r="C166" s="32"/>
      <c r="D166" s="165" t="s">
        <v>135</v>
      </c>
      <c r="E166" s="32"/>
      <c r="F166" s="166" t="s">
        <v>272</v>
      </c>
      <c r="G166" s="32"/>
      <c r="H166" s="32"/>
      <c r="I166" s="91"/>
      <c r="J166" s="32"/>
      <c r="K166" s="32"/>
      <c r="L166" s="33"/>
      <c r="M166" s="167"/>
      <c r="N166" s="168"/>
      <c r="O166" s="53"/>
      <c r="P166" s="53"/>
      <c r="Q166" s="53"/>
      <c r="R166" s="53"/>
      <c r="S166" s="53"/>
      <c r="T166" s="54"/>
      <c r="U166" s="32"/>
      <c r="V166" s="32"/>
      <c r="W166" s="32"/>
      <c r="X166" s="32"/>
      <c r="Y166" s="32"/>
      <c r="Z166" s="32"/>
      <c r="AA166" s="32"/>
      <c r="AB166" s="32"/>
      <c r="AC166" s="32"/>
      <c r="AD166" s="32"/>
      <c r="AE166" s="32"/>
      <c r="AT166" s="17" t="s">
        <v>135</v>
      </c>
      <c r="AU166" s="17" t="s">
        <v>79</v>
      </c>
    </row>
    <row r="167" spans="1:65" s="2" customFormat="1" ht="16.5" customHeight="1">
      <c r="A167" s="32"/>
      <c r="B167" s="151"/>
      <c r="C167" s="279">
        <v>41</v>
      </c>
      <c r="D167" s="279" t="s">
        <v>136</v>
      </c>
      <c r="E167" s="280" t="s">
        <v>275</v>
      </c>
      <c r="F167" s="281" t="s">
        <v>272</v>
      </c>
      <c r="G167" s="282" t="s">
        <v>167</v>
      </c>
      <c r="H167" s="278">
        <v>56</v>
      </c>
      <c r="I167" s="283"/>
      <c r="J167" s="283">
        <f>ROUND(I167*H167,2)</f>
        <v>0</v>
      </c>
      <c r="K167" s="281" t="s">
        <v>3</v>
      </c>
      <c r="L167" s="176"/>
      <c r="M167" s="177" t="s">
        <v>3</v>
      </c>
      <c r="N167" s="178" t="s">
        <v>40</v>
      </c>
      <c r="O167" s="53"/>
      <c r="P167" s="161">
        <f>O167*H167</f>
        <v>0</v>
      </c>
      <c r="Q167" s="161">
        <v>0</v>
      </c>
      <c r="R167" s="161">
        <f>Q167*H167</f>
        <v>0</v>
      </c>
      <c r="S167" s="161">
        <v>0</v>
      </c>
      <c r="T167" s="162">
        <f>S167*H167</f>
        <v>0</v>
      </c>
      <c r="U167" s="32"/>
      <c r="V167" s="32"/>
      <c r="W167" s="32"/>
      <c r="X167" s="32"/>
      <c r="Y167" s="32"/>
      <c r="Z167" s="32"/>
      <c r="AA167" s="32"/>
      <c r="AB167" s="32"/>
      <c r="AC167" s="32"/>
      <c r="AD167" s="32"/>
      <c r="AE167" s="32"/>
      <c r="AR167" s="163" t="s">
        <v>140</v>
      </c>
      <c r="AT167" s="163" t="s">
        <v>136</v>
      </c>
      <c r="AU167" s="163" t="s">
        <v>79</v>
      </c>
      <c r="AY167" s="17" t="s">
        <v>126</v>
      </c>
      <c r="BE167" s="164">
        <f>IF(N167="základní",J167,0)</f>
        <v>0</v>
      </c>
      <c r="BF167" s="164">
        <f>IF(N167="snížená",J167,0)</f>
        <v>0</v>
      </c>
      <c r="BG167" s="164">
        <f>IF(N167="zákl. přenesená",J167,0)</f>
        <v>0</v>
      </c>
      <c r="BH167" s="164">
        <f>IF(N167="sníž. přenesená",J167,0)</f>
        <v>0</v>
      </c>
      <c r="BI167" s="164">
        <f>IF(N167="nulová",J167,0)</f>
        <v>0</v>
      </c>
      <c r="BJ167" s="17" t="s">
        <v>77</v>
      </c>
      <c r="BK167" s="164">
        <f>ROUND(I167*H167,2)</f>
        <v>0</v>
      </c>
      <c r="BL167" s="17" t="s">
        <v>134</v>
      </c>
      <c r="BM167" s="163" t="s">
        <v>276</v>
      </c>
    </row>
    <row r="168" spans="1:47" s="2" customFormat="1" ht="12">
      <c r="A168" s="32"/>
      <c r="B168" s="33"/>
      <c r="C168" s="284"/>
      <c r="D168" s="285" t="s">
        <v>135</v>
      </c>
      <c r="E168" s="284"/>
      <c r="F168" s="286" t="s">
        <v>277</v>
      </c>
      <c r="G168" s="284"/>
      <c r="H168" s="284"/>
      <c r="I168" s="287"/>
      <c r="J168" s="284"/>
      <c r="K168" s="284"/>
      <c r="L168" s="33"/>
      <c r="M168" s="167"/>
      <c r="N168" s="168"/>
      <c r="O168" s="53"/>
      <c r="P168" s="53"/>
      <c r="Q168" s="53"/>
      <c r="R168" s="53"/>
      <c r="S168" s="53"/>
      <c r="T168" s="54"/>
      <c r="U168" s="32"/>
      <c r="V168" s="32"/>
      <c r="W168" s="32"/>
      <c r="X168" s="32"/>
      <c r="Y168" s="32"/>
      <c r="Z168" s="32"/>
      <c r="AA168" s="32"/>
      <c r="AB168" s="32"/>
      <c r="AC168" s="32"/>
      <c r="AD168" s="32"/>
      <c r="AE168" s="32"/>
      <c r="AT168" s="17" t="s">
        <v>135</v>
      </c>
      <c r="AU168" s="17" t="s">
        <v>79</v>
      </c>
    </row>
    <row r="169" spans="1:65" s="2" customFormat="1" ht="16.5" customHeight="1">
      <c r="A169" s="32"/>
      <c r="B169" s="151"/>
      <c r="C169" s="169">
        <v>42</v>
      </c>
      <c r="D169" s="169" t="s">
        <v>136</v>
      </c>
      <c r="E169" s="170" t="s">
        <v>279</v>
      </c>
      <c r="F169" s="171" t="s">
        <v>280</v>
      </c>
      <c r="G169" s="172" t="s">
        <v>167</v>
      </c>
      <c r="H169" s="278">
        <v>224</v>
      </c>
      <c r="I169" s="174"/>
      <c r="J169" s="175">
        <f>ROUND(I169*H169,2)</f>
        <v>0</v>
      </c>
      <c r="K169" s="171" t="s">
        <v>133</v>
      </c>
      <c r="L169" s="176"/>
      <c r="M169" s="177" t="s">
        <v>3</v>
      </c>
      <c r="N169" s="178" t="s">
        <v>40</v>
      </c>
      <c r="O169" s="53"/>
      <c r="P169" s="161">
        <f>O169*H169</f>
        <v>0</v>
      </c>
      <c r="Q169" s="161">
        <v>0</v>
      </c>
      <c r="R169" s="161">
        <f>Q169*H169</f>
        <v>0</v>
      </c>
      <c r="S169" s="161">
        <v>0</v>
      </c>
      <c r="T169" s="162">
        <f>S169*H169</f>
        <v>0</v>
      </c>
      <c r="U169" s="32"/>
      <c r="V169" s="32"/>
      <c r="W169" s="32"/>
      <c r="X169" s="32"/>
      <c r="Y169" s="32"/>
      <c r="Z169" s="32"/>
      <c r="AA169" s="32"/>
      <c r="AB169" s="32"/>
      <c r="AC169" s="32"/>
      <c r="AD169" s="32"/>
      <c r="AE169" s="32"/>
      <c r="AR169" s="163" t="s">
        <v>140</v>
      </c>
      <c r="AT169" s="163" t="s">
        <v>136</v>
      </c>
      <c r="AU169" s="163" t="s">
        <v>79</v>
      </c>
      <c r="AY169" s="17" t="s">
        <v>126</v>
      </c>
      <c r="BE169" s="164">
        <f>IF(N169="základní",J169,0)</f>
        <v>0</v>
      </c>
      <c r="BF169" s="164">
        <f>IF(N169="snížená",J169,0)</f>
        <v>0</v>
      </c>
      <c r="BG169" s="164">
        <f>IF(N169="zákl. přenesená",J169,0)</f>
        <v>0</v>
      </c>
      <c r="BH169" s="164">
        <f>IF(N169="sníž. přenesená",J169,0)</f>
        <v>0</v>
      </c>
      <c r="BI169" s="164">
        <f>IF(N169="nulová",J169,0)</f>
        <v>0</v>
      </c>
      <c r="BJ169" s="17" t="s">
        <v>77</v>
      </c>
      <c r="BK169" s="164">
        <f>ROUND(I169*H169,2)</f>
        <v>0</v>
      </c>
      <c r="BL169" s="17" t="s">
        <v>134</v>
      </c>
      <c r="BM169" s="163" t="s">
        <v>281</v>
      </c>
    </row>
    <row r="170" spans="1:47" s="2" customFormat="1" ht="12">
      <c r="A170" s="32"/>
      <c r="B170" s="33"/>
      <c r="C170" s="32"/>
      <c r="D170" s="165" t="s">
        <v>135</v>
      </c>
      <c r="E170" s="32"/>
      <c r="F170" s="166" t="s">
        <v>280</v>
      </c>
      <c r="G170" s="32"/>
      <c r="H170" s="32"/>
      <c r="I170" s="91"/>
      <c r="J170" s="32"/>
      <c r="K170" s="32"/>
      <c r="L170" s="33"/>
      <c r="M170" s="167"/>
      <c r="N170" s="168"/>
      <c r="O170" s="53"/>
      <c r="P170" s="53"/>
      <c r="Q170" s="53"/>
      <c r="R170" s="53"/>
      <c r="S170" s="53"/>
      <c r="T170" s="54"/>
      <c r="U170" s="32"/>
      <c r="V170" s="32"/>
      <c r="W170" s="32"/>
      <c r="X170" s="32"/>
      <c r="Y170" s="32"/>
      <c r="Z170" s="32"/>
      <c r="AA170" s="32"/>
      <c r="AB170" s="32"/>
      <c r="AC170" s="32"/>
      <c r="AD170" s="32"/>
      <c r="AE170" s="32"/>
      <c r="AT170" s="17" t="s">
        <v>135</v>
      </c>
      <c r="AU170" s="17" t="s">
        <v>79</v>
      </c>
    </row>
    <row r="171" spans="1:65" s="2" customFormat="1" ht="16.5" customHeight="1">
      <c r="A171" s="32"/>
      <c r="B171" s="151"/>
      <c r="C171" s="152">
        <v>43</v>
      </c>
      <c r="D171" s="152" t="s">
        <v>129</v>
      </c>
      <c r="E171" s="153" t="s">
        <v>282</v>
      </c>
      <c r="F171" s="154" t="s">
        <v>283</v>
      </c>
      <c r="G171" s="155" t="s">
        <v>263</v>
      </c>
      <c r="H171" s="156">
        <v>0.04</v>
      </c>
      <c r="I171" s="157"/>
      <c r="J171" s="158">
        <f>ROUND(I171*H171,2)</f>
        <v>0</v>
      </c>
      <c r="K171" s="154" t="s">
        <v>133</v>
      </c>
      <c r="L171" s="33"/>
      <c r="M171" s="159" t="s">
        <v>3</v>
      </c>
      <c r="N171" s="160" t="s">
        <v>40</v>
      </c>
      <c r="O171" s="53"/>
      <c r="P171" s="161">
        <f>O171*H171</f>
        <v>0</v>
      </c>
      <c r="Q171" s="161">
        <v>0</v>
      </c>
      <c r="R171" s="161">
        <f>Q171*H171</f>
        <v>0</v>
      </c>
      <c r="S171" s="161">
        <v>0</v>
      </c>
      <c r="T171" s="162">
        <f>S171*H171</f>
        <v>0</v>
      </c>
      <c r="U171" s="32"/>
      <c r="V171" s="32"/>
      <c r="W171" s="32"/>
      <c r="X171" s="32"/>
      <c r="Y171" s="32"/>
      <c r="Z171" s="32"/>
      <c r="AA171" s="32"/>
      <c r="AB171" s="32"/>
      <c r="AC171" s="32"/>
      <c r="AD171" s="32"/>
      <c r="AE171" s="32"/>
      <c r="AR171" s="163" t="s">
        <v>134</v>
      </c>
      <c r="AT171" s="163" t="s">
        <v>129</v>
      </c>
      <c r="AU171" s="163" t="s">
        <v>79</v>
      </c>
      <c r="AY171" s="17" t="s">
        <v>126</v>
      </c>
      <c r="BE171" s="164">
        <f>IF(N171="základní",J171,0)</f>
        <v>0</v>
      </c>
      <c r="BF171" s="164">
        <f>IF(N171="snížená",J171,0)</f>
        <v>0</v>
      </c>
      <c r="BG171" s="164">
        <f>IF(N171="zákl. přenesená",J171,0)</f>
        <v>0</v>
      </c>
      <c r="BH171" s="164">
        <f>IF(N171="sníž. přenesená",J171,0)</f>
        <v>0</v>
      </c>
      <c r="BI171" s="164">
        <f>IF(N171="nulová",J171,0)</f>
        <v>0</v>
      </c>
      <c r="BJ171" s="17" t="s">
        <v>77</v>
      </c>
      <c r="BK171" s="164">
        <f>ROUND(I171*H171,2)</f>
        <v>0</v>
      </c>
      <c r="BL171" s="17" t="s">
        <v>134</v>
      </c>
      <c r="BM171" s="163" t="s">
        <v>284</v>
      </c>
    </row>
    <row r="172" spans="1:47" s="2" customFormat="1" ht="12">
      <c r="A172" s="32"/>
      <c r="B172" s="33"/>
      <c r="C172" s="32"/>
      <c r="D172" s="165" t="s">
        <v>135</v>
      </c>
      <c r="E172" s="32"/>
      <c r="F172" s="166" t="s">
        <v>283</v>
      </c>
      <c r="G172" s="32"/>
      <c r="H172" s="32"/>
      <c r="I172" s="91"/>
      <c r="J172" s="32"/>
      <c r="K172" s="32"/>
      <c r="L172" s="33"/>
      <c r="M172" s="167"/>
      <c r="N172" s="168"/>
      <c r="O172" s="53"/>
      <c r="P172" s="53"/>
      <c r="Q172" s="53"/>
      <c r="R172" s="53"/>
      <c r="S172" s="53"/>
      <c r="T172" s="54"/>
      <c r="U172" s="32"/>
      <c r="V172" s="32"/>
      <c r="W172" s="32"/>
      <c r="X172" s="32"/>
      <c r="Y172" s="32"/>
      <c r="Z172" s="32"/>
      <c r="AA172" s="32"/>
      <c r="AB172" s="32"/>
      <c r="AC172" s="32"/>
      <c r="AD172" s="32"/>
      <c r="AE172" s="32"/>
      <c r="AT172" s="17" t="s">
        <v>135</v>
      </c>
      <c r="AU172" s="17" t="s">
        <v>79</v>
      </c>
    </row>
    <row r="173" spans="1:65" s="2" customFormat="1" ht="16.5" customHeight="1">
      <c r="A173" s="32"/>
      <c r="B173" s="151"/>
      <c r="C173" s="169">
        <v>44</v>
      </c>
      <c r="D173" s="169" t="s">
        <v>136</v>
      </c>
      <c r="E173" s="170" t="s">
        <v>268</v>
      </c>
      <c r="F173" s="171" t="s">
        <v>269</v>
      </c>
      <c r="G173" s="172" t="s">
        <v>248</v>
      </c>
      <c r="H173" s="173">
        <v>64</v>
      </c>
      <c r="I173" s="174"/>
      <c r="J173" s="175">
        <f>ROUND(I173*H173,2)</f>
        <v>0</v>
      </c>
      <c r="K173" s="171" t="s">
        <v>133</v>
      </c>
      <c r="L173" s="176"/>
      <c r="M173" s="177" t="s">
        <v>3</v>
      </c>
      <c r="N173" s="178" t="s">
        <v>40</v>
      </c>
      <c r="O173" s="53"/>
      <c r="P173" s="161">
        <f>O173*H173</f>
        <v>0</v>
      </c>
      <c r="Q173" s="161">
        <v>0</v>
      </c>
      <c r="R173" s="161">
        <f>Q173*H173</f>
        <v>0</v>
      </c>
      <c r="S173" s="161">
        <v>0</v>
      </c>
      <c r="T173" s="162">
        <f>S173*H173</f>
        <v>0</v>
      </c>
      <c r="U173" s="32"/>
      <c r="V173" s="32"/>
      <c r="W173" s="32"/>
      <c r="X173" s="32"/>
      <c r="Y173" s="32"/>
      <c r="Z173" s="32"/>
      <c r="AA173" s="32"/>
      <c r="AB173" s="32"/>
      <c r="AC173" s="32"/>
      <c r="AD173" s="32"/>
      <c r="AE173" s="32"/>
      <c r="AR173" s="163" t="s">
        <v>140</v>
      </c>
      <c r="AT173" s="163" t="s">
        <v>136</v>
      </c>
      <c r="AU173" s="163" t="s">
        <v>79</v>
      </c>
      <c r="AY173" s="17" t="s">
        <v>126</v>
      </c>
      <c r="BE173" s="164">
        <f>IF(N173="základní",J173,0)</f>
        <v>0</v>
      </c>
      <c r="BF173" s="164">
        <f>IF(N173="snížená",J173,0)</f>
        <v>0</v>
      </c>
      <c r="BG173" s="164">
        <f>IF(N173="zákl. přenesená",J173,0)</f>
        <v>0</v>
      </c>
      <c r="BH173" s="164">
        <f>IF(N173="sníž. přenesená",J173,0)</f>
        <v>0</v>
      </c>
      <c r="BI173" s="164">
        <f>IF(N173="nulová",J173,0)</f>
        <v>0</v>
      </c>
      <c r="BJ173" s="17" t="s">
        <v>77</v>
      </c>
      <c r="BK173" s="164">
        <f>ROUND(I173*H173,2)</f>
        <v>0</v>
      </c>
      <c r="BL173" s="17" t="s">
        <v>134</v>
      </c>
      <c r="BM173" s="163" t="s">
        <v>286</v>
      </c>
    </row>
    <row r="174" spans="1:47" s="2" customFormat="1" ht="12">
      <c r="A174" s="32"/>
      <c r="B174" s="33"/>
      <c r="C174" s="32"/>
      <c r="D174" s="165" t="s">
        <v>135</v>
      </c>
      <c r="E174" s="32"/>
      <c r="F174" s="166" t="s">
        <v>269</v>
      </c>
      <c r="G174" s="32"/>
      <c r="H174" s="32"/>
      <c r="I174" s="91"/>
      <c r="J174" s="32"/>
      <c r="K174" s="32"/>
      <c r="L174" s="33"/>
      <c r="M174" s="167"/>
      <c r="N174" s="168"/>
      <c r="O174" s="53"/>
      <c r="P174" s="53"/>
      <c r="Q174" s="53"/>
      <c r="R174" s="53"/>
      <c r="S174" s="53"/>
      <c r="T174" s="54"/>
      <c r="U174" s="32"/>
      <c r="V174" s="32"/>
      <c r="W174" s="32"/>
      <c r="X174" s="32"/>
      <c r="Y174" s="32"/>
      <c r="Z174" s="32"/>
      <c r="AA174" s="32"/>
      <c r="AB174" s="32"/>
      <c r="AC174" s="32"/>
      <c r="AD174" s="32"/>
      <c r="AE174" s="32"/>
      <c r="AT174" s="17" t="s">
        <v>135</v>
      </c>
      <c r="AU174" s="17" t="s">
        <v>79</v>
      </c>
    </row>
    <row r="175" spans="1:65" s="2" customFormat="1" ht="16.5" customHeight="1">
      <c r="A175" s="32"/>
      <c r="B175" s="151"/>
      <c r="C175" s="152">
        <v>45</v>
      </c>
      <c r="D175" s="152" t="s">
        <v>129</v>
      </c>
      <c r="E175" s="153" t="s">
        <v>287</v>
      </c>
      <c r="F175" s="154" t="s">
        <v>288</v>
      </c>
      <c r="G175" s="155" t="s">
        <v>263</v>
      </c>
      <c r="H175" s="156">
        <v>0.18</v>
      </c>
      <c r="I175" s="157"/>
      <c r="J175" s="158">
        <f>ROUND(I175*H175,2)</f>
        <v>0</v>
      </c>
      <c r="K175" s="154" t="s">
        <v>133</v>
      </c>
      <c r="L175" s="33"/>
      <c r="M175" s="159" t="s">
        <v>3</v>
      </c>
      <c r="N175" s="160" t="s">
        <v>40</v>
      </c>
      <c r="O175" s="53"/>
      <c r="P175" s="161">
        <f>O175*H175</f>
        <v>0</v>
      </c>
      <c r="Q175" s="161">
        <v>0</v>
      </c>
      <c r="R175" s="161">
        <f>Q175*H175</f>
        <v>0</v>
      </c>
      <c r="S175" s="161">
        <v>0</v>
      </c>
      <c r="T175" s="162">
        <f>S175*H175</f>
        <v>0</v>
      </c>
      <c r="U175" s="32"/>
      <c r="V175" s="32"/>
      <c r="W175" s="32"/>
      <c r="X175" s="32"/>
      <c r="Y175" s="32"/>
      <c r="Z175" s="32"/>
      <c r="AA175" s="32"/>
      <c r="AB175" s="32"/>
      <c r="AC175" s="32"/>
      <c r="AD175" s="32"/>
      <c r="AE175" s="32"/>
      <c r="AR175" s="163" t="s">
        <v>134</v>
      </c>
      <c r="AT175" s="163" t="s">
        <v>129</v>
      </c>
      <c r="AU175" s="163" t="s">
        <v>79</v>
      </c>
      <c r="AY175" s="17" t="s">
        <v>126</v>
      </c>
      <c r="BE175" s="164">
        <f>IF(N175="základní",J175,0)</f>
        <v>0</v>
      </c>
      <c r="BF175" s="164">
        <f>IF(N175="snížená",J175,0)</f>
        <v>0</v>
      </c>
      <c r="BG175" s="164">
        <f>IF(N175="zákl. přenesená",J175,0)</f>
        <v>0</v>
      </c>
      <c r="BH175" s="164">
        <f>IF(N175="sníž. přenesená",J175,0)</f>
        <v>0</v>
      </c>
      <c r="BI175" s="164">
        <f>IF(N175="nulová",J175,0)</f>
        <v>0</v>
      </c>
      <c r="BJ175" s="17" t="s">
        <v>77</v>
      </c>
      <c r="BK175" s="164">
        <f>ROUND(I175*H175,2)</f>
        <v>0</v>
      </c>
      <c r="BL175" s="17" t="s">
        <v>134</v>
      </c>
      <c r="BM175" s="163" t="s">
        <v>289</v>
      </c>
    </row>
    <row r="176" spans="1:47" s="2" customFormat="1" ht="12">
      <c r="A176" s="32"/>
      <c r="B176" s="33"/>
      <c r="C176" s="32"/>
      <c r="D176" s="165" t="s">
        <v>135</v>
      </c>
      <c r="E176" s="32"/>
      <c r="F176" s="166" t="s">
        <v>288</v>
      </c>
      <c r="G176" s="32"/>
      <c r="H176" s="32"/>
      <c r="I176" s="91"/>
      <c r="J176" s="32"/>
      <c r="K176" s="32"/>
      <c r="L176" s="33"/>
      <c r="M176" s="167"/>
      <c r="N176" s="168"/>
      <c r="O176" s="53"/>
      <c r="P176" s="53"/>
      <c r="Q176" s="53"/>
      <c r="R176" s="53"/>
      <c r="S176" s="53"/>
      <c r="T176" s="54"/>
      <c r="U176" s="32"/>
      <c r="V176" s="32"/>
      <c r="W176" s="32"/>
      <c r="X176" s="32"/>
      <c r="Y176" s="32"/>
      <c r="Z176" s="32"/>
      <c r="AA176" s="32"/>
      <c r="AB176" s="32"/>
      <c r="AC176" s="32"/>
      <c r="AD176" s="32"/>
      <c r="AE176" s="32"/>
      <c r="AT176" s="17" t="s">
        <v>135</v>
      </c>
      <c r="AU176" s="17" t="s">
        <v>79</v>
      </c>
    </row>
    <row r="177" spans="2:51" s="13" customFormat="1" ht="12">
      <c r="B177" s="179"/>
      <c r="D177" s="165" t="s">
        <v>265</v>
      </c>
      <c r="E177" s="180" t="s">
        <v>3</v>
      </c>
      <c r="F177" s="181" t="s">
        <v>290</v>
      </c>
      <c r="H177" s="182">
        <v>0.17986</v>
      </c>
      <c r="I177" s="183"/>
      <c r="L177" s="179"/>
      <c r="M177" s="184"/>
      <c r="N177" s="185"/>
      <c r="O177" s="185"/>
      <c r="P177" s="185"/>
      <c r="Q177" s="185"/>
      <c r="R177" s="185"/>
      <c r="S177" s="185"/>
      <c r="T177" s="186"/>
      <c r="AT177" s="180" t="s">
        <v>265</v>
      </c>
      <c r="AU177" s="180" t="s">
        <v>79</v>
      </c>
      <c r="AV177" s="13" t="s">
        <v>79</v>
      </c>
      <c r="AW177" s="13" t="s">
        <v>32</v>
      </c>
      <c r="AX177" s="13" t="s">
        <v>77</v>
      </c>
      <c r="AY177" s="180" t="s">
        <v>126</v>
      </c>
    </row>
    <row r="178" spans="1:65" s="2" customFormat="1" ht="16.5" customHeight="1">
      <c r="A178" s="32"/>
      <c r="B178" s="151"/>
      <c r="C178" s="152">
        <v>46</v>
      </c>
      <c r="D178" s="152" t="s">
        <v>129</v>
      </c>
      <c r="E178" s="153" t="s">
        <v>292</v>
      </c>
      <c r="F178" s="154" t="s">
        <v>293</v>
      </c>
      <c r="G178" s="155" t="s">
        <v>263</v>
      </c>
      <c r="H178" s="156">
        <v>0.096</v>
      </c>
      <c r="I178" s="157"/>
      <c r="J178" s="158">
        <f>ROUND(I178*H178,2)</f>
        <v>0</v>
      </c>
      <c r="K178" s="154" t="s">
        <v>133</v>
      </c>
      <c r="L178" s="33"/>
      <c r="M178" s="159" t="s">
        <v>3</v>
      </c>
      <c r="N178" s="160" t="s">
        <v>40</v>
      </c>
      <c r="O178" s="53"/>
      <c r="P178" s="161">
        <f>O178*H178</f>
        <v>0</v>
      </c>
      <c r="Q178" s="161">
        <v>0</v>
      </c>
      <c r="R178" s="161">
        <f>Q178*H178</f>
        <v>0</v>
      </c>
      <c r="S178" s="161">
        <v>0</v>
      </c>
      <c r="T178" s="162">
        <f>S178*H178</f>
        <v>0</v>
      </c>
      <c r="U178" s="32"/>
      <c r="V178" s="32"/>
      <c r="W178" s="32"/>
      <c r="X178" s="32"/>
      <c r="Y178" s="32"/>
      <c r="Z178" s="32"/>
      <c r="AA178" s="32"/>
      <c r="AB178" s="32"/>
      <c r="AC178" s="32"/>
      <c r="AD178" s="32"/>
      <c r="AE178" s="32"/>
      <c r="AR178" s="163" t="s">
        <v>134</v>
      </c>
      <c r="AT178" s="163" t="s">
        <v>129</v>
      </c>
      <c r="AU178" s="163" t="s">
        <v>79</v>
      </c>
      <c r="AY178" s="17" t="s">
        <v>126</v>
      </c>
      <c r="BE178" s="164">
        <f>IF(N178="základní",J178,0)</f>
        <v>0</v>
      </c>
      <c r="BF178" s="164">
        <f>IF(N178="snížená",J178,0)</f>
        <v>0</v>
      </c>
      <c r="BG178" s="164">
        <f>IF(N178="zákl. přenesená",J178,0)</f>
        <v>0</v>
      </c>
      <c r="BH178" s="164">
        <f>IF(N178="sníž. přenesená",J178,0)</f>
        <v>0</v>
      </c>
      <c r="BI178" s="164">
        <f>IF(N178="nulová",J178,0)</f>
        <v>0</v>
      </c>
      <c r="BJ178" s="17" t="s">
        <v>77</v>
      </c>
      <c r="BK178" s="164">
        <f>ROUND(I178*H178,2)</f>
        <v>0</v>
      </c>
      <c r="BL178" s="17" t="s">
        <v>134</v>
      </c>
      <c r="BM178" s="163" t="s">
        <v>294</v>
      </c>
    </row>
    <row r="179" spans="1:47" s="2" customFormat="1" ht="12">
      <c r="A179" s="32"/>
      <c r="B179" s="33"/>
      <c r="C179" s="32"/>
      <c r="D179" s="165" t="s">
        <v>135</v>
      </c>
      <c r="E179" s="32"/>
      <c r="F179" s="166" t="s">
        <v>293</v>
      </c>
      <c r="G179" s="32"/>
      <c r="H179" s="32"/>
      <c r="I179" s="91"/>
      <c r="J179" s="32"/>
      <c r="K179" s="32"/>
      <c r="L179" s="33"/>
      <c r="M179" s="167"/>
      <c r="N179" s="168"/>
      <c r="O179" s="53"/>
      <c r="P179" s="53"/>
      <c r="Q179" s="53"/>
      <c r="R179" s="53"/>
      <c r="S179" s="53"/>
      <c r="T179" s="54"/>
      <c r="U179" s="32"/>
      <c r="V179" s="32"/>
      <c r="W179" s="32"/>
      <c r="X179" s="32"/>
      <c r="Y179" s="32"/>
      <c r="Z179" s="32"/>
      <c r="AA179" s="32"/>
      <c r="AB179" s="32"/>
      <c r="AC179" s="32"/>
      <c r="AD179" s="32"/>
      <c r="AE179" s="32"/>
      <c r="AT179" s="17" t="s">
        <v>135</v>
      </c>
      <c r="AU179" s="17" t="s">
        <v>79</v>
      </c>
    </row>
    <row r="180" spans="2:51" s="13" customFormat="1" ht="12">
      <c r="B180" s="179"/>
      <c r="D180" s="165" t="s">
        <v>265</v>
      </c>
      <c r="E180" s="180" t="s">
        <v>3</v>
      </c>
      <c r="F180" s="181" t="s">
        <v>295</v>
      </c>
      <c r="H180" s="182">
        <v>0.096454</v>
      </c>
      <c r="I180" s="183"/>
      <c r="L180" s="179"/>
      <c r="M180" s="184"/>
      <c r="N180" s="185"/>
      <c r="O180" s="185"/>
      <c r="P180" s="185"/>
      <c r="Q180" s="185"/>
      <c r="R180" s="185"/>
      <c r="S180" s="185"/>
      <c r="T180" s="186"/>
      <c r="AT180" s="180" t="s">
        <v>265</v>
      </c>
      <c r="AU180" s="180" t="s">
        <v>79</v>
      </c>
      <c r="AV180" s="13" t="s">
        <v>79</v>
      </c>
      <c r="AW180" s="13" t="s">
        <v>32</v>
      </c>
      <c r="AX180" s="13" t="s">
        <v>77</v>
      </c>
      <c r="AY180" s="180" t="s">
        <v>126</v>
      </c>
    </row>
    <row r="181" spans="1:65" s="2" customFormat="1" ht="16.5" customHeight="1">
      <c r="A181" s="32"/>
      <c r="B181" s="151"/>
      <c r="C181" s="152">
        <v>47</v>
      </c>
      <c r="D181" s="152" t="s">
        <v>129</v>
      </c>
      <c r="E181" s="153" t="s">
        <v>296</v>
      </c>
      <c r="F181" s="154" t="s">
        <v>297</v>
      </c>
      <c r="G181" s="155" t="s">
        <v>263</v>
      </c>
      <c r="H181" s="156">
        <v>0.039</v>
      </c>
      <c r="I181" s="157"/>
      <c r="J181" s="158">
        <f>ROUND(I181*H181,2)</f>
        <v>0</v>
      </c>
      <c r="K181" s="154" t="s">
        <v>133</v>
      </c>
      <c r="L181" s="33"/>
      <c r="M181" s="159" t="s">
        <v>3</v>
      </c>
      <c r="N181" s="160" t="s">
        <v>40</v>
      </c>
      <c r="O181" s="53"/>
      <c r="P181" s="161">
        <f>O181*H181</f>
        <v>0</v>
      </c>
      <c r="Q181" s="161">
        <v>0</v>
      </c>
      <c r="R181" s="161">
        <f>Q181*H181</f>
        <v>0</v>
      </c>
      <c r="S181" s="161">
        <v>0</v>
      </c>
      <c r="T181" s="162">
        <f>S181*H181</f>
        <v>0</v>
      </c>
      <c r="U181" s="32"/>
      <c r="V181" s="32"/>
      <c r="W181" s="32"/>
      <c r="X181" s="32"/>
      <c r="Y181" s="32"/>
      <c r="Z181" s="32"/>
      <c r="AA181" s="32"/>
      <c r="AB181" s="32"/>
      <c r="AC181" s="32"/>
      <c r="AD181" s="32"/>
      <c r="AE181" s="32"/>
      <c r="AR181" s="163" t="s">
        <v>134</v>
      </c>
      <c r="AT181" s="163" t="s">
        <v>129</v>
      </c>
      <c r="AU181" s="163" t="s">
        <v>79</v>
      </c>
      <c r="AY181" s="17" t="s">
        <v>126</v>
      </c>
      <c r="BE181" s="164">
        <f>IF(N181="základní",J181,0)</f>
        <v>0</v>
      </c>
      <c r="BF181" s="164">
        <f>IF(N181="snížená",J181,0)</f>
        <v>0</v>
      </c>
      <c r="BG181" s="164">
        <f>IF(N181="zákl. přenesená",J181,0)</f>
        <v>0</v>
      </c>
      <c r="BH181" s="164">
        <f>IF(N181="sníž. přenesená",J181,0)</f>
        <v>0</v>
      </c>
      <c r="BI181" s="164">
        <f>IF(N181="nulová",J181,0)</f>
        <v>0</v>
      </c>
      <c r="BJ181" s="17" t="s">
        <v>77</v>
      </c>
      <c r="BK181" s="164">
        <f>ROUND(I181*H181,2)</f>
        <v>0</v>
      </c>
      <c r="BL181" s="17" t="s">
        <v>134</v>
      </c>
      <c r="BM181" s="163" t="s">
        <v>298</v>
      </c>
    </row>
    <row r="182" spans="1:47" s="2" customFormat="1" ht="12">
      <c r="A182" s="32"/>
      <c r="B182" s="33"/>
      <c r="C182" s="32"/>
      <c r="D182" s="165" t="s">
        <v>135</v>
      </c>
      <c r="E182" s="32"/>
      <c r="F182" s="166" t="s">
        <v>297</v>
      </c>
      <c r="G182" s="32"/>
      <c r="H182" s="32"/>
      <c r="I182" s="91"/>
      <c r="J182" s="32"/>
      <c r="K182" s="32"/>
      <c r="L182" s="33"/>
      <c r="M182" s="167"/>
      <c r="N182" s="168"/>
      <c r="O182" s="53"/>
      <c r="P182" s="53"/>
      <c r="Q182" s="53"/>
      <c r="R182" s="53"/>
      <c r="S182" s="53"/>
      <c r="T182" s="54"/>
      <c r="U182" s="32"/>
      <c r="V182" s="32"/>
      <c r="W182" s="32"/>
      <c r="X182" s="32"/>
      <c r="Y182" s="32"/>
      <c r="Z182" s="32"/>
      <c r="AA182" s="32"/>
      <c r="AB182" s="32"/>
      <c r="AC182" s="32"/>
      <c r="AD182" s="32"/>
      <c r="AE182" s="32"/>
      <c r="AT182" s="17" t="s">
        <v>135</v>
      </c>
      <c r="AU182" s="17" t="s">
        <v>79</v>
      </c>
    </row>
    <row r="183" spans="2:51" s="13" customFormat="1" ht="12">
      <c r="B183" s="179"/>
      <c r="D183" s="165" t="s">
        <v>265</v>
      </c>
      <c r="E183" s="180" t="s">
        <v>3</v>
      </c>
      <c r="F183" s="181" t="s">
        <v>299</v>
      </c>
      <c r="H183" s="182">
        <v>0.038658</v>
      </c>
      <c r="I183" s="183"/>
      <c r="L183" s="179"/>
      <c r="M183" s="184"/>
      <c r="N183" s="185"/>
      <c r="O183" s="185"/>
      <c r="P183" s="185"/>
      <c r="Q183" s="185"/>
      <c r="R183" s="185"/>
      <c r="S183" s="185"/>
      <c r="T183" s="186"/>
      <c r="AT183" s="180" t="s">
        <v>265</v>
      </c>
      <c r="AU183" s="180" t="s">
        <v>79</v>
      </c>
      <c r="AV183" s="13" t="s">
        <v>79</v>
      </c>
      <c r="AW183" s="13" t="s">
        <v>32</v>
      </c>
      <c r="AX183" s="13" t="s">
        <v>77</v>
      </c>
      <c r="AY183" s="180" t="s">
        <v>126</v>
      </c>
    </row>
    <row r="184" spans="1:65" s="2" customFormat="1" ht="16.5" customHeight="1">
      <c r="A184" s="32"/>
      <c r="B184" s="151"/>
      <c r="C184" s="152">
        <v>48</v>
      </c>
      <c r="D184" s="152" t="s">
        <v>129</v>
      </c>
      <c r="E184" s="153" t="s">
        <v>301</v>
      </c>
      <c r="F184" s="154" t="s">
        <v>302</v>
      </c>
      <c r="G184" s="155" t="s">
        <v>167</v>
      </c>
      <c r="H184" s="156">
        <v>60</v>
      </c>
      <c r="I184" s="157"/>
      <c r="J184" s="158">
        <f>ROUND(I184*H184,2)</f>
        <v>0</v>
      </c>
      <c r="K184" s="154" t="s">
        <v>133</v>
      </c>
      <c r="L184" s="33"/>
      <c r="M184" s="159" t="s">
        <v>3</v>
      </c>
      <c r="N184" s="160" t="s">
        <v>40</v>
      </c>
      <c r="O184" s="53"/>
      <c r="P184" s="161">
        <f>O184*H184</f>
        <v>0</v>
      </c>
      <c r="Q184" s="161">
        <v>0</v>
      </c>
      <c r="R184" s="161">
        <f>Q184*H184</f>
        <v>0</v>
      </c>
      <c r="S184" s="161">
        <v>0</v>
      </c>
      <c r="T184" s="162">
        <f>S184*H184</f>
        <v>0</v>
      </c>
      <c r="U184" s="32"/>
      <c r="V184" s="32"/>
      <c r="W184" s="32"/>
      <c r="X184" s="32"/>
      <c r="Y184" s="32"/>
      <c r="Z184" s="32"/>
      <c r="AA184" s="32"/>
      <c r="AB184" s="32"/>
      <c r="AC184" s="32"/>
      <c r="AD184" s="32"/>
      <c r="AE184" s="32"/>
      <c r="AR184" s="163" t="s">
        <v>134</v>
      </c>
      <c r="AT184" s="163" t="s">
        <v>129</v>
      </c>
      <c r="AU184" s="163" t="s">
        <v>79</v>
      </c>
      <c r="AY184" s="17" t="s">
        <v>126</v>
      </c>
      <c r="BE184" s="164">
        <f>IF(N184="základní",J184,0)</f>
        <v>0</v>
      </c>
      <c r="BF184" s="164">
        <f>IF(N184="snížená",J184,0)</f>
        <v>0</v>
      </c>
      <c r="BG184" s="164">
        <f>IF(N184="zákl. přenesená",J184,0)</f>
        <v>0</v>
      </c>
      <c r="BH184" s="164">
        <f>IF(N184="sníž. přenesená",J184,0)</f>
        <v>0</v>
      </c>
      <c r="BI184" s="164">
        <f>IF(N184="nulová",J184,0)</f>
        <v>0</v>
      </c>
      <c r="BJ184" s="17" t="s">
        <v>77</v>
      </c>
      <c r="BK184" s="164">
        <f>ROUND(I184*H184,2)</f>
        <v>0</v>
      </c>
      <c r="BL184" s="17" t="s">
        <v>134</v>
      </c>
      <c r="BM184" s="163" t="s">
        <v>274</v>
      </c>
    </row>
    <row r="185" spans="1:47" s="2" customFormat="1" ht="12">
      <c r="A185" s="32"/>
      <c r="B185" s="33"/>
      <c r="C185" s="32"/>
      <c r="D185" s="165" t="s">
        <v>135</v>
      </c>
      <c r="E185" s="32"/>
      <c r="F185" s="166" t="s">
        <v>302</v>
      </c>
      <c r="G185" s="32"/>
      <c r="H185" s="32"/>
      <c r="I185" s="91"/>
      <c r="J185" s="32"/>
      <c r="K185" s="32"/>
      <c r="L185" s="33"/>
      <c r="M185" s="167"/>
      <c r="N185" s="168"/>
      <c r="O185" s="53"/>
      <c r="P185" s="53"/>
      <c r="Q185" s="53"/>
      <c r="R185" s="53"/>
      <c r="S185" s="53"/>
      <c r="T185" s="54"/>
      <c r="U185" s="32"/>
      <c r="V185" s="32"/>
      <c r="W185" s="32"/>
      <c r="X185" s="32"/>
      <c r="Y185" s="32"/>
      <c r="Z185" s="32"/>
      <c r="AA185" s="32"/>
      <c r="AB185" s="32"/>
      <c r="AC185" s="32"/>
      <c r="AD185" s="32"/>
      <c r="AE185" s="32"/>
      <c r="AT185" s="17" t="s">
        <v>135</v>
      </c>
      <c r="AU185" s="17" t="s">
        <v>79</v>
      </c>
    </row>
    <row r="186" spans="1:65" s="2" customFormat="1" ht="16.5" customHeight="1">
      <c r="A186" s="32"/>
      <c r="B186" s="151"/>
      <c r="C186" s="152">
        <v>49</v>
      </c>
      <c r="D186" s="152" t="s">
        <v>129</v>
      </c>
      <c r="E186" s="153" t="s">
        <v>303</v>
      </c>
      <c r="F186" s="154" t="s">
        <v>304</v>
      </c>
      <c r="G186" s="155" t="s">
        <v>167</v>
      </c>
      <c r="H186" s="156">
        <v>32</v>
      </c>
      <c r="I186" s="157"/>
      <c r="J186" s="158">
        <f>ROUND(I186*H186,2)</f>
        <v>0</v>
      </c>
      <c r="K186" s="154" t="s">
        <v>133</v>
      </c>
      <c r="L186" s="33"/>
      <c r="M186" s="159" t="s">
        <v>3</v>
      </c>
      <c r="N186" s="160" t="s">
        <v>40</v>
      </c>
      <c r="O186" s="53"/>
      <c r="P186" s="161">
        <f>O186*H186</f>
        <v>0</v>
      </c>
      <c r="Q186" s="161">
        <v>0</v>
      </c>
      <c r="R186" s="161">
        <f>Q186*H186</f>
        <v>0</v>
      </c>
      <c r="S186" s="161">
        <v>0</v>
      </c>
      <c r="T186" s="162">
        <f>S186*H186</f>
        <v>0</v>
      </c>
      <c r="U186" s="32"/>
      <c r="V186" s="32"/>
      <c r="W186" s="32"/>
      <c r="X186" s="32"/>
      <c r="Y186" s="32"/>
      <c r="Z186" s="32"/>
      <c r="AA186" s="32"/>
      <c r="AB186" s="32"/>
      <c r="AC186" s="32"/>
      <c r="AD186" s="32"/>
      <c r="AE186" s="32"/>
      <c r="AR186" s="163" t="s">
        <v>134</v>
      </c>
      <c r="AT186" s="163" t="s">
        <v>129</v>
      </c>
      <c r="AU186" s="163" t="s">
        <v>79</v>
      </c>
      <c r="AY186" s="17" t="s">
        <v>126</v>
      </c>
      <c r="BE186" s="164">
        <f>IF(N186="základní",J186,0)</f>
        <v>0</v>
      </c>
      <c r="BF186" s="164">
        <f>IF(N186="snížená",J186,0)</f>
        <v>0</v>
      </c>
      <c r="BG186" s="164">
        <f>IF(N186="zákl. přenesená",J186,0)</f>
        <v>0</v>
      </c>
      <c r="BH186" s="164">
        <f>IF(N186="sníž. přenesená",J186,0)</f>
        <v>0</v>
      </c>
      <c r="BI186" s="164">
        <f>IF(N186="nulová",J186,0)</f>
        <v>0</v>
      </c>
      <c r="BJ186" s="17" t="s">
        <v>77</v>
      </c>
      <c r="BK186" s="164">
        <f>ROUND(I186*H186,2)</f>
        <v>0</v>
      </c>
      <c r="BL186" s="17" t="s">
        <v>134</v>
      </c>
      <c r="BM186" s="163" t="s">
        <v>305</v>
      </c>
    </row>
    <row r="187" spans="1:47" s="2" customFormat="1" ht="12">
      <c r="A187" s="32"/>
      <c r="B187" s="33"/>
      <c r="C187" s="32"/>
      <c r="D187" s="165" t="s">
        <v>135</v>
      </c>
      <c r="E187" s="32"/>
      <c r="F187" s="166" t="s">
        <v>304</v>
      </c>
      <c r="G187" s="32"/>
      <c r="H187" s="32"/>
      <c r="I187" s="91"/>
      <c r="J187" s="32"/>
      <c r="K187" s="32"/>
      <c r="L187" s="33"/>
      <c r="M187" s="167"/>
      <c r="N187" s="168"/>
      <c r="O187" s="53"/>
      <c r="P187" s="53"/>
      <c r="Q187" s="53"/>
      <c r="R187" s="53"/>
      <c r="S187" s="53"/>
      <c r="T187" s="54"/>
      <c r="U187" s="32"/>
      <c r="V187" s="32"/>
      <c r="W187" s="32"/>
      <c r="X187" s="32"/>
      <c r="Y187" s="32"/>
      <c r="Z187" s="32"/>
      <c r="AA187" s="32"/>
      <c r="AB187" s="32"/>
      <c r="AC187" s="32"/>
      <c r="AD187" s="32"/>
      <c r="AE187" s="32"/>
      <c r="AT187" s="17" t="s">
        <v>135</v>
      </c>
      <c r="AU187" s="17" t="s">
        <v>79</v>
      </c>
    </row>
    <row r="188" spans="1:65" s="2" customFormat="1" ht="16.5" customHeight="1">
      <c r="A188" s="32"/>
      <c r="B188" s="151"/>
      <c r="C188" s="152">
        <v>50</v>
      </c>
      <c r="D188" s="152" t="s">
        <v>129</v>
      </c>
      <c r="E188" s="153" t="s">
        <v>307</v>
      </c>
      <c r="F188" s="154" t="s">
        <v>308</v>
      </c>
      <c r="G188" s="155" t="s">
        <v>309</v>
      </c>
      <c r="H188" s="156">
        <v>10</v>
      </c>
      <c r="I188" s="157"/>
      <c r="J188" s="158">
        <f>ROUND(I188*H188,2)</f>
        <v>0</v>
      </c>
      <c r="K188" s="154" t="s">
        <v>133</v>
      </c>
      <c r="L188" s="33"/>
      <c r="M188" s="159" t="s">
        <v>3</v>
      </c>
      <c r="N188" s="160" t="s">
        <v>40</v>
      </c>
      <c r="O188" s="53"/>
      <c r="P188" s="161">
        <f>O188*H188</f>
        <v>0</v>
      </c>
      <c r="Q188" s="161">
        <v>0</v>
      </c>
      <c r="R188" s="161">
        <f>Q188*H188</f>
        <v>0</v>
      </c>
      <c r="S188" s="161">
        <v>0</v>
      </c>
      <c r="T188" s="162">
        <f>S188*H188</f>
        <v>0</v>
      </c>
      <c r="U188" s="32"/>
      <c r="V188" s="32"/>
      <c r="W188" s="32"/>
      <c r="X188" s="32"/>
      <c r="Y188" s="32"/>
      <c r="Z188" s="32"/>
      <c r="AA188" s="32"/>
      <c r="AB188" s="32"/>
      <c r="AC188" s="32"/>
      <c r="AD188" s="32"/>
      <c r="AE188" s="32"/>
      <c r="AR188" s="163" t="s">
        <v>134</v>
      </c>
      <c r="AT188" s="163" t="s">
        <v>129</v>
      </c>
      <c r="AU188" s="163" t="s">
        <v>79</v>
      </c>
      <c r="AY188" s="17" t="s">
        <v>126</v>
      </c>
      <c r="BE188" s="164">
        <f>IF(N188="základní",J188,0)</f>
        <v>0</v>
      </c>
      <c r="BF188" s="164">
        <f>IF(N188="snížená",J188,0)</f>
        <v>0</v>
      </c>
      <c r="BG188" s="164">
        <f>IF(N188="zákl. přenesená",J188,0)</f>
        <v>0</v>
      </c>
      <c r="BH188" s="164">
        <f>IF(N188="sníž. přenesená",J188,0)</f>
        <v>0</v>
      </c>
      <c r="BI188" s="164">
        <f>IF(N188="nulová",J188,0)</f>
        <v>0</v>
      </c>
      <c r="BJ188" s="17" t="s">
        <v>77</v>
      </c>
      <c r="BK188" s="164">
        <f>ROUND(I188*H188,2)</f>
        <v>0</v>
      </c>
      <c r="BL188" s="17" t="s">
        <v>134</v>
      </c>
      <c r="BM188" s="163" t="s">
        <v>310</v>
      </c>
    </row>
    <row r="189" spans="1:47" s="2" customFormat="1" ht="12">
      <c r="A189" s="32"/>
      <c r="B189" s="33"/>
      <c r="C189" s="32"/>
      <c r="D189" s="165" t="s">
        <v>135</v>
      </c>
      <c r="E189" s="32"/>
      <c r="F189" s="166" t="s">
        <v>308</v>
      </c>
      <c r="G189" s="32"/>
      <c r="H189" s="32"/>
      <c r="I189" s="91"/>
      <c r="J189" s="32"/>
      <c r="K189" s="32"/>
      <c r="L189" s="33"/>
      <c r="M189" s="167"/>
      <c r="N189" s="168"/>
      <c r="O189" s="53"/>
      <c r="P189" s="53"/>
      <c r="Q189" s="53"/>
      <c r="R189" s="53"/>
      <c r="S189" s="53"/>
      <c r="T189" s="54"/>
      <c r="U189" s="32"/>
      <c r="V189" s="32"/>
      <c r="W189" s="32"/>
      <c r="X189" s="32"/>
      <c r="Y189" s="32"/>
      <c r="Z189" s="32"/>
      <c r="AA189" s="32"/>
      <c r="AB189" s="32"/>
      <c r="AC189" s="32"/>
      <c r="AD189" s="32"/>
      <c r="AE189" s="32"/>
      <c r="AT189" s="17" t="s">
        <v>135</v>
      </c>
      <c r="AU189" s="17" t="s">
        <v>79</v>
      </c>
    </row>
    <row r="190" spans="1:65" s="2" customFormat="1" ht="16.5" customHeight="1">
      <c r="A190" s="32"/>
      <c r="B190" s="151"/>
      <c r="C190" s="169">
        <v>51</v>
      </c>
      <c r="D190" s="169" t="s">
        <v>136</v>
      </c>
      <c r="E190" s="170" t="s">
        <v>311</v>
      </c>
      <c r="F190" s="171" t="s">
        <v>312</v>
      </c>
      <c r="G190" s="172" t="s">
        <v>167</v>
      </c>
      <c r="H190" s="173">
        <v>8</v>
      </c>
      <c r="I190" s="174"/>
      <c r="J190" s="175">
        <f>ROUND(I190*H190,2)</f>
        <v>0</v>
      </c>
      <c r="K190" s="171" t="s">
        <v>133</v>
      </c>
      <c r="L190" s="176"/>
      <c r="M190" s="177" t="s">
        <v>3</v>
      </c>
      <c r="N190" s="178" t="s">
        <v>40</v>
      </c>
      <c r="O190" s="53"/>
      <c r="P190" s="161">
        <f>O190*H190</f>
        <v>0</v>
      </c>
      <c r="Q190" s="161">
        <v>0</v>
      </c>
      <c r="R190" s="161">
        <f>Q190*H190</f>
        <v>0</v>
      </c>
      <c r="S190" s="161">
        <v>0</v>
      </c>
      <c r="T190" s="162">
        <f>S190*H190</f>
        <v>0</v>
      </c>
      <c r="U190" s="32"/>
      <c r="V190" s="32"/>
      <c r="W190" s="32"/>
      <c r="X190" s="32"/>
      <c r="Y190" s="32"/>
      <c r="Z190" s="32"/>
      <c r="AA190" s="32"/>
      <c r="AB190" s="32"/>
      <c r="AC190" s="32"/>
      <c r="AD190" s="32"/>
      <c r="AE190" s="32"/>
      <c r="AR190" s="163" t="s">
        <v>140</v>
      </c>
      <c r="AT190" s="163" t="s">
        <v>136</v>
      </c>
      <c r="AU190" s="163" t="s">
        <v>79</v>
      </c>
      <c r="AY190" s="17" t="s">
        <v>126</v>
      </c>
      <c r="BE190" s="164">
        <f>IF(N190="základní",J190,0)</f>
        <v>0</v>
      </c>
      <c r="BF190" s="164">
        <f>IF(N190="snížená",J190,0)</f>
        <v>0</v>
      </c>
      <c r="BG190" s="164">
        <f>IF(N190="zákl. přenesená",J190,0)</f>
        <v>0</v>
      </c>
      <c r="BH190" s="164">
        <f>IF(N190="sníž. přenesená",J190,0)</f>
        <v>0</v>
      </c>
      <c r="BI190" s="164">
        <f>IF(N190="nulová",J190,0)</f>
        <v>0</v>
      </c>
      <c r="BJ190" s="17" t="s">
        <v>77</v>
      </c>
      <c r="BK190" s="164">
        <f>ROUND(I190*H190,2)</f>
        <v>0</v>
      </c>
      <c r="BL190" s="17" t="s">
        <v>134</v>
      </c>
      <c r="BM190" s="163" t="s">
        <v>313</v>
      </c>
    </row>
    <row r="191" spans="1:47" s="2" customFormat="1" ht="12">
      <c r="A191" s="32"/>
      <c r="B191" s="33"/>
      <c r="C191" s="32"/>
      <c r="D191" s="165" t="s">
        <v>135</v>
      </c>
      <c r="E191" s="32"/>
      <c r="F191" s="166" t="s">
        <v>312</v>
      </c>
      <c r="G191" s="32"/>
      <c r="H191" s="32"/>
      <c r="I191" s="91"/>
      <c r="J191" s="32"/>
      <c r="K191" s="32"/>
      <c r="L191" s="33"/>
      <c r="M191" s="167"/>
      <c r="N191" s="168"/>
      <c r="O191" s="53"/>
      <c r="P191" s="53"/>
      <c r="Q191" s="53"/>
      <c r="R191" s="53"/>
      <c r="S191" s="53"/>
      <c r="T191" s="54"/>
      <c r="U191" s="32"/>
      <c r="V191" s="32"/>
      <c r="W191" s="32"/>
      <c r="X191" s="32"/>
      <c r="Y191" s="32"/>
      <c r="Z191" s="32"/>
      <c r="AA191" s="32"/>
      <c r="AB191" s="32"/>
      <c r="AC191" s="32"/>
      <c r="AD191" s="32"/>
      <c r="AE191" s="32"/>
      <c r="AT191" s="17" t="s">
        <v>135</v>
      </c>
      <c r="AU191" s="17" t="s">
        <v>79</v>
      </c>
    </row>
    <row r="192" spans="1:65" s="2" customFormat="1" ht="16.5" customHeight="1">
      <c r="A192" s="32"/>
      <c r="B192" s="151"/>
      <c r="C192" s="169">
        <v>52</v>
      </c>
      <c r="D192" s="169" t="s">
        <v>136</v>
      </c>
      <c r="E192" s="170" t="s">
        <v>315</v>
      </c>
      <c r="F192" s="171" t="s">
        <v>316</v>
      </c>
      <c r="G192" s="172" t="s">
        <v>167</v>
      </c>
      <c r="H192" s="173">
        <v>2</v>
      </c>
      <c r="I192" s="174"/>
      <c r="J192" s="175">
        <f>ROUND(I192*H192,2)</f>
        <v>0</v>
      </c>
      <c r="K192" s="171" t="s">
        <v>3</v>
      </c>
      <c r="L192" s="176"/>
      <c r="M192" s="177" t="s">
        <v>3</v>
      </c>
      <c r="N192" s="178" t="s">
        <v>40</v>
      </c>
      <c r="O192" s="53"/>
      <c r="P192" s="161">
        <f>O192*H192</f>
        <v>0</v>
      </c>
      <c r="Q192" s="161">
        <v>0</v>
      </c>
      <c r="R192" s="161">
        <f>Q192*H192</f>
        <v>0</v>
      </c>
      <c r="S192" s="161">
        <v>0</v>
      </c>
      <c r="T192" s="162">
        <f>S192*H192</f>
        <v>0</v>
      </c>
      <c r="U192" s="32"/>
      <c r="V192" s="32"/>
      <c r="W192" s="32"/>
      <c r="X192" s="32"/>
      <c r="Y192" s="32"/>
      <c r="Z192" s="32"/>
      <c r="AA192" s="32"/>
      <c r="AB192" s="32"/>
      <c r="AC192" s="32"/>
      <c r="AD192" s="32"/>
      <c r="AE192" s="32"/>
      <c r="AR192" s="163" t="s">
        <v>140</v>
      </c>
      <c r="AT192" s="163" t="s">
        <v>136</v>
      </c>
      <c r="AU192" s="163" t="s">
        <v>79</v>
      </c>
      <c r="AY192" s="17" t="s">
        <v>126</v>
      </c>
      <c r="BE192" s="164">
        <f>IF(N192="základní",J192,0)</f>
        <v>0</v>
      </c>
      <c r="BF192" s="164">
        <f>IF(N192="snížená",J192,0)</f>
        <v>0</v>
      </c>
      <c r="BG192" s="164">
        <f>IF(N192="zákl. přenesená",J192,0)</f>
        <v>0</v>
      </c>
      <c r="BH192" s="164">
        <f>IF(N192="sníž. přenesená",J192,0)</f>
        <v>0</v>
      </c>
      <c r="BI192" s="164">
        <f>IF(N192="nulová",J192,0)</f>
        <v>0</v>
      </c>
      <c r="BJ192" s="17" t="s">
        <v>77</v>
      </c>
      <c r="BK192" s="164">
        <f>ROUND(I192*H192,2)</f>
        <v>0</v>
      </c>
      <c r="BL192" s="17" t="s">
        <v>134</v>
      </c>
      <c r="BM192" s="163" t="s">
        <v>317</v>
      </c>
    </row>
    <row r="193" spans="1:47" s="2" customFormat="1" ht="12">
      <c r="A193" s="32"/>
      <c r="B193" s="33"/>
      <c r="C193" s="32"/>
      <c r="D193" s="165" t="s">
        <v>135</v>
      </c>
      <c r="E193" s="32"/>
      <c r="F193" s="166" t="s">
        <v>318</v>
      </c>
      <c r="G193" s="32"/>
      <c r="H193" s="32"/>
      <c r="I193" s="91"/>
      <c r="J193" s="32"/>
      <c r="K193" s="32"/>
      <c r="L193" s="33"/>
      <c r="M193" s="167"/>
      <c r="N193" s="168"/>
      <c r="O193" s="53"/>
      <c r="P193" s="53"/>
      <c r="Q193" s="53"/>
      <c r="R193" s="53"/>
      <c r="S193" s="53"/>
      <c r="T193" s="54"/>
      <c r="U193" s="32"/>
      <c r="V193" s="32"/>
      <c r="W193" s="32"/>
      <c r="X193" s="32"/>
      <c r="Y193" s="32"/>
      <c r="Z193" s="32"/>
      <c r="AA193" s="32"/>
      <c r="AB193" s="32"/>
      <c r="AC193" s="32"/>
      <c r="AD193" s="32"/>
      <c r="AE193" s="32"/>
      <c r="AT193" s="17" t="s">
        <v>135</v>
      </c>
      <c r="AU193" s="17" t="s">
        <v>79</v>
      </c>
    </row>
    <row r="194" spans="1:65" s="2" customFormat="1" ht="16.5" customHeight="1">
      <c r="A194" s="32"/>
      <c r="B194" s="151"/>
      <c r="C194" s="152">
        <v>53</v>
      </c>
      <c r="D194" s="152" t="s">
        <v>129</v>
      </c>
      <c r="E194" s="153" t="s">
        <v>319</v>
      </c>
      <c r="F194" s="154" t="s">
        <v>320</v>
      </c>
      <c r="G194" s="155" t="s">
        <v>263</v>
      </c>
      <c r="H194" s="156">
        <v>0.206</v>
      </c>
      <c r="I194" s="157"/>
      <c r="J194" s="158">
        <f>ROUND(I194*H194,2)</f>
        <v>0</v>
      </c>
      <c r="K194" s="154" t="s">
        <v>133</v>
      </c>
      <c r="L194" s="33"/>
      <c r="M194" s="159" t="s">
        <v>3</v>
      </c>
      <c r="N194" s="160" t="s">
        <v>40</v>
      </c>
      <c r="O194" s="53"/>
      <c r="P194" s="161">
        <f>O194*H194</f>
        <v>0</v>
      </c>
      <c r="Q194" s="161">
        <v>0</v>
      </c>
      <c r="R194" s="161">
        <f>Q194*H194</f>
        <v>0</v>
      </c>
      <c r="S194" s="161">
        <v>0</v>
      </c>
      <c r="T194" s="162">
        <f>S194*H194</f>
        <v>0</v>
      </c>
      <c r="U194" s="32"/>
      <c r="V194" s="32"/>
      <c r="W194" s="32"/>
      <c r="X194" s="32"/>
      <c r="Y194" s="32"/>
      <c r="Z194" s="32"/>
      <c r="AA194" s="32"/>
      <c r="AB194" s="32"/>
      <c r="AC194" s="32"/>
      <c r="AD194" s="32"/>
      <c r="AE194" s="32"/>
      <c r="AR194" s="163" t="s">
        <v>134</v>
      </c>
      <c r="AT194" s="163" t="s">
        <v>129</v>
      </c>
      <c r="AU194" s="163" t="s">
        <v>79</v>
      </c>
      <c r="AY194" s="17" t="s">
        <v>126</v>
      </c>
      <c r="BE194" s="164">
        <f>IF(N194="základní",J194,0)</f>
        <v>0</v>
      </c>
      <c r="BF194" s="164">
        <f>IF(N194="snížená",J194,0)</f>
        <v>0</v>
      </c>
      <c r="BG194" s="164">
        <f>IF(N194="zákl. přenesená",J194,0)</f>
        <v>0</v>
      </c>
      <c r="BH194" s="164">
        <f>IF(N194="sníž. přenesená",J194,0)</f>
        <v>0</v>
      </c>
      <c r="BI194" s="164">
        <f>IF(N194="nulová",J194,0)</f>
        <v>0</v>
      </c>
      <c r="BJ194" s="17" t="s">
        <v>77</v>
      </c>
      <c r="BK194" s="164">
        <f>ROUND(I194*H194,2)</f>
        <v>0</v>
      </c>
      <c r="BL194" s="17" t="s">
        <v>134</v>
      </c>
      <c r="BM194" s="163" t="s">
        <v>321</v>
      </c>
    </row>
    <row r="195" spans="1:47" s="2" customFormat="1" ht="12">
      <c r="A195" s="32"/>
      <c r="B195" s="33"/>
      <c r="C195" s="32"/>
      <c r="D195" s="165" t="s">
        <v>135</v>
      </c>
      <c r="E195" s="32"/>
      <c r="F195" s="166" t="s">
        <v>320</v>
      </c>
      <c r="G195" s="32"/>
      <c r="H195" s="32"/>
      <c r="I195" s="91"/>
      <c r="J195" s="32"/>
      <c r="K195" s="32"/>
      <c r="L195" s="33"/>
      <c r="M195" s="167"/>
      <c r="N195" s="168"/>
      <c r="O195" s="53"/>
      <c r="P195" s="53"/>
      <c r="Q195" s="53"/>
      <c r="R195" s="53"/>
      <c r="S195" s="53"/>
      <c r="T195" s="54"/>
      <c r="U195" s="32"/>
      <c r="V195" s="32"/>
      <c r="W195" s="32"/>
      <c r="X195" s="32"/>
      <c r="Y195" s="32"/>
      <c r="Z195" s="32"/>
      <c r="AA195" s="32"/>
      <c r="AB195" s="32"/>
      <c r="AC195" s="32"/>
      <c r="AD195" s="32"/>
      <c r="AE195" s="32"/>
      <c r="AT195" s="17" t="s">
        <v>135</v>
      </c>
      <c r="AU195" s="17" t="s">
        <v>79</v>
      </c>
    </row>
    <row r="196" spans="2:51" s="13" customFormat="1" ht="12">
      <c r="B196" s="179"/>
      <c r="D196" s="165" t="s">
        <v>265</v>
      </c>
      <c r="E196" s="180" t="s">
        <v>3</v>
      </c>
      <c r="F196" s="181" t="s">
        <v>322</v>
      </c>
      <c r="H196" s="182">
        <v>0.20608</v>
      </c>
      <c r="I196" s="183"/>
      <c r="L196" s="179"/>
      <c r="M196" s="184"/>
      <c r="N196" s="185"/>
      <c r="O196" s="185"/>
      <c r="P196" s="185"/>
      <c r="Q196" s="185"/>
      <c r="R196" s="185"/>
      <c r="S196" s="185"/>
      <c r="T196" s="186"/>
      <c r="AT196" s="180" t="s">
        <v>265</v>
      </c>
      <c r="AU196" s="180" t="s">
        <v>79</v>
      </c>
      <c r="AV196" s="13" t="s">
        <v>79</v>
      </c>
      <c r="AW196" s="13" t="s">
        <v>32</v>
      </c>
      <c r="AX196" s="13" t="s">
        <v>77</v>
      </c>
      <c r="AY196" s="180" t="s">
        <v>126</v>
      </c>
    </row>
    <row r="197" spans="1:65" s="2" customFormat="1" ht="16.5" customHeight="1">
      <c r="A197" s="32"/>
      <c r="B197" s="151"/>
      <c r="C197" s="152">
        <v>54</v>
      </c>
      <c r="D197" s="152" t="s">
        <v>129</v>
      </c>
      <c r="E197" s="153" t="s">
        <v>324</v>
      </c>
      <c r="F197" s="154" t="s">
        <v>325</v>
      </c>
      <c r="G197" s="155" t="s">
        <v>263</v>
      </c>
      <c r="H197" s="156">
        <v>0.332</v>
      </c>
      <c r="I197" s="157"/>
      <c r="J197" s="158">
        <f>ROUND(I197*H197,2)</f>
        <v>0</v>
      </c>
      <c r="K197" s="154" t="s">
        <v>133</v>
      </c>
      <c r="L197" s="33"/>
      <c r="M197" s="159" t="s">
        <v>3</v>
      </c>
      <c r="N197" s="160" t="s">
        <v>40</v>
      </c>
      <c r="O197" s="53"/>
      <c r="P197" s="161">
        <f>O197*H197</f>
        <v>0</v>
      </c>
      <c r="Q197" s="161">
        <v>0</v>
      </c>
      <c r="R197" s="161">
        <f>Q197*H197</f>
        <v>0</v>
      </c>
      <c r="S197" s="161">
        <v>0</v>
      </c>
      <c r="T197" s="162">
        <f>S197*H197</f>
        <v>0</v>
      </c>
      <c r="U197" s="32"/>
      <c r="V197" s="32"/>
      <c r="W197" s="32"/>
      <c r="X197" s="32"/>
      <c r="Y197" s="32"/>
      <c r="Z197" s="32"/>
      <c r="AA197" s="32"/>
      <c r="AB197" s="32"/>
      <c r="AC197" s="32"/>
      <c r="AD197" s="32"/>
      <c r="AE197" s="32"/>
      <c r="AR197" s="163" t="s">
        <v>134</v>
      </c>
      <c r="AT197" s="163" t="s">
        <v>129</v>
      </c>
      <c r="AU197" s="163" t="s">
        <v>79</v>
      </c>
      <c r="AY197" s="17" t="s">
        <v>126</v>
      </c>
      <c r="BE197" s="164">
        <f>IF(N197="základní",J197,0)</f>
        <v>0</v>
      </c>
      <c r="BF197" s="164">
        <f>IF(N197="snížená",J197,0)</f>
        <v>0</v>
      </c>
      <c r="BG197" s="164">
        <f>IF(N197="zákl. přenesená",J197,0)</f>
        <v>0</v>
      </c>
      <c r="BH197" s="164">
        <f>IF(N197="sníž. přenesená",J197,0)</f>
        <v>0</v>
      </c>
      <c r="BI197" s="164">
        <f>IF(N197="nulová",J197,0)</f>
        <v>0</v>
      </c>
      <c r="BJ197" s="17" t="s">
        <v>77</v>
      </c>
      <c r="BK197" s="164">
        <f>ROUND(I197*H197,2)</f>
        <v>0</v>
      </c>
      <c r="BL197" s="17" t="s">
        <v>134</v>
      </c>
      <c r="BM197" s="163" t="s">
        <v>326</v>
      </c>
    </row>
    <row r="198" spans="1:47" s="2" customFormat="1" ht="12">
      <c r="A198" s="32"/>
      <c r="B198" s="33"/>
      <c r="C198" s="32"/>
      <c r="D198" s="165" t="s">
        <v>135</v>
      </c>
      <c r="E198" s="32"/>
      <c r="F198" s="166" t="s">
        <v>325</v>
      </c>
      <c r="G198" s="32"/>
      <c r="H198" s="32"/>
      <c r="I198" s="91"/>
      <c r="J198" s="32"/>
      <c r="K198" s="32"/>
      <c r="L198" s="33"/>
      <c r="M198" s="167"/>
      <c r="N198" s="168"/>
      <c r="O198" s="53"/>
      <c r="P198" s="53"/>
      <c r="Q198" s="53"/>
      <c r="R198" s="53"/>
      <c r="S198" s="53"/>
      <c r="T198" s="54"/>
      <c r="U198" s="32"/>
      <c r="V198" s="32"/>
      <c r="W198" s="32"/>
      <c r="X198" s="32"/>
      <c r="Y198" s="32"/>
      <c r="Z198" s="32"/>
      <c r="AA198" s="32"/>
      <c r="AB198" s="32"/>
      <c r="AC198" s="32"/>
      <c r="AD198" s="32"/>
      <c r="AE198" s="32"/>
      <c r="AT198" s="17" t="s">
        <v>135</v>
      </c>
      <c r="AU198" s="17" t="s">
        <v>79</v>
      </c>
    </row>
    <row r="199" spans="2:51" s="13" customFormat="1" ht="12">
      <c r="B199" s="179"/>
      <c r="D199" s="165" t="s">
        <v>265</v>
      </c>
      <c r="E199" s="180" t="s">
        <v>3</v>
      </c>
      <c r="F199" s="181" t="s">
        <v>327</v>
      </c>
      <c r="H199" s="182">
        <v>0.332153</v>
      </c>
      <c r="I199" s="183"/>
      <c r="L199" s="179"/>
      <c r="M199" s="184"/>
      <c r="N199" s="185"/>
      <c r="O199" s="185"/>
      <c r="P199" s="185"/>
      <c r="Q199" s="185"/>
      <c r="R199" s="185"/>
      <c r="S199" s="185"/>
      <c r="T199" s="186"/>
      <c r="AT199" s="180" t="s">
        <v>265</v>
      </c>
      <c r="AU199" s="180" t="s">
        <v>79</v>
      </c>
      <c r="AV199" s="13" t="s">
        <v>79</v>
      </c>
      <c r="AW199" s="13" t="s">
        <v>32</v>
      </c>
      <c r="AX199" s="13" t="s">
        <v>77</v>
      </c>
      <c r="AY199" s="180" t="s">
        <v>126</v>
      </c>
    </row>
    <row r="200" spans="1:65" s="2" customFormat="1" ht="16.5" customHeight="1">
      <c r="A200" s="32"/>
      <c r="B200" s="151"/>
      <c r="C200" s="152">
        <v>55</v>
      </c>
      <c r="D200" s="152" t="s">
        <v>129</v>
      </c>
      <c r="E200" s="153" t="s">
        <v>328</v>
      </c>
      <c r="F200" s="154" t="s">
        <v>329</v>
      </c>
      <c r="G200" s="155" t="s">
        <v>263</v>
      </c>
      <c r="H200" s="156">
        <v>0.206</v>
      </c>
      <c r="I200" s="157"/>
      <c r="J200" s="158">
        <f>ROUND(I200*H200,2)</f>
        <v>0</v>
      </c>
      <c r="K200" s="154" t="s">
        <v>133</v>
      </c>
      <c r="L200" s="33"/>
      <c r="M200" s="159" t="s">
        <v>3</v>
      </c>
      <c r="N200" s="160" t="s">
        <v>40</v>
      </c>
      <c r="O200" s="53"/>
      <c r="P200" s="161">
        <f>O200*H200</f>
        <v>0</v>
      </c>
      <c r="Q200" s="161">
        <v>0</v>
      </c>
      <c r="R200" s="161">
        <f>Q200*H200</f>
        <v>0</v>
      </c>
      <c r="S200" s="161">
        <v>0</v>
      </c>
      <c r="T200" s="162">
        <f>S200*H200</f>
        <v>0</v>
      </c>
      <c r="U200" s="32"/>
      <c r="V200" s="32"/>
      <c r="W200" s="32"/>
      <c r="X200" s="32"/>
      <c r="Y200" s="32"/>
      <c r="Z200" s="32"/>
      <c r="AA200" s="32"/>
      <c r="AB200" s="32"/>
      <c r="AC200" s="32"/>
      <c r="AD200" s="32"/>
      <c r="AE200" s="32"/>
      <c r="AR200" s="163" t="s">
        <v>134</v>
      </c>
      <c r="AT200" s="163" t="s">
        <v>129</v>
      </c>
      <c r="AU200" s="163" t="s">
        <v>79</v>
      </c>
      <c r="AY200" s="17" t="s">
        <v>126</v>
      </c>
      <c r="BE200" s="164">
        <f>IF(N200="základní",J200,0)</f>
        <v>0</v>
      </c>
      <c r="BF200" s="164">
        <f>IF(N200="snížená",J200,0)</f>
        <v>0</v>
      </c>
      <c r="BG200" s="164">
        <f>IF(N200="zákl. přenesená",J200,0)</f>
        <v>0</v>
      </c>
      <c r="BH200" s="164">
        <f>IF(N200="sníž. přenesená",J200,0)</f>
        <v>0</v>
      </c>
      <c r="BI200" s="164">
        <f>IF(N200="nulová",J200,0)</f>
        <v>0</v>
      </c>
      <c r="BJ200" s="17" t="s">
        <v>77</v>
      </c>
      <c r="BK200" s="164">
        <f>ROUND(I200*H200,2)</f>
        <v>0</v>
      </c>
      <c r="BL200" s="17" t="s">
        <v>134</v>
      </c>
      <c r="BM200" s="163" t="s">
        <v>330</v>
      </c>
    </row>
    <row r="201" spans="1:47" s="2" customFormat="1" ht="12">
      <c r="A201" s="32"/>
      <c r="B201" s="33"/>
      <c r="C201" s="32"/>
      <c r="D201" s="165" t="s">
        <v>135</v>
      </c>
      <c r="E201" s="32"/>
      <c r="F201" s="166" t="s">
        <v>329</v>
      </c>
      <c r="G201" s="32"/>
      <c r="H201" s="32"/>
      <c r="I201" s="91"/>
      <c r="J201" s="32"/>
      <c r="K201" s="32"/>
      <c r="L201" s="33"/>
      <c r="M201" s="167"/>
      <c r="N201" s="168"/>
      <c r="O201" s="53"/>
      <c r="P201" s="53"/>
      <c r="Q201" s="53"/>
      <c r="R201" s="53"/>
      <c r="S201" s="53"/>
      <c r="T201" s="54"/>
      <c r="U201" s="32"/>
      <c r="V201" s="32"/>
      <c r="W201" s="32"/>
      <c r="X201" s="32"/>
      <c r="Y201" s="32"/>
      <c r="Z201" s="32"/>
      <c r="AA201" s="32"/>
      <c r="AB201" s="32"/>
      <c r="AC201" s="32"/>
      <c r="AD201" s="32"/>
      <c r="AE201" s="32"/>
      <c r="AT201" s="17" t="s">
        <v>135</v>
      </c>
      <c r="AU201" s="17" t="s">
        <v>79</v>
      </c>
    </row>
    <row r="202" spans="2:51" s="13" customFormat="1" ht="12">
      <c r="B202" s="179"/>
      <c r="D202" s="165" t="s">
        <v>265</v>
      </c>
      <c r="E202" s="180" t="s">
        <v>3</v>
      </c>
      <c r="F202" s="181" t="s">
        <v>322</v>
      </c>
      <c r="H202" s="182">
        <v>0.20608</v>
      </c>
      <c r="I202" s="183"/>
      <c r="L202" s="179"/>
      <c r="M202" s="184"/>
      <c r="N202" s="185"/>
      <c r="O202" s="185"/>
      <c r="P202" s="185"/>
      <c r="Q202" s="185"/>
      <c r="R202" s="185"/>
      <c r="S202" s="185"/>
      <c r="T202" s="186"/>
      <c r="AT202" s="180" t="s">
        <v>265</v>
      </c>
      <c r="AU202" s="180" t="s">
        <v>79</v>
      </c>
      <c r="AV202" s="13" t="s">
        <v>79</v>
      </c>
      <c r="AW202" s="13" t="s">
        <v>32</v>
      </c>
      <c r="AX202" s="13" t="s">
        <v>77</v>
      </c>
      <c r="AY202" s="180" t="s">
        <v>126</v>
      </c>
    </row>
    <row r="203" spans="1:65" s="2" customFormat="1" ht="16.5" customHeight="1">
      <c r="A203" s="32"/>
      <c r="B203" s="151"/>
      <c r="C203" s="152">
        <v>56</v>
      </c>
      <c r="D203" s="152" t="s">
        <v>129</v>
      </c>
      <c r="E203" s="153" t="s">
        <v>332</v>
      </c>
      <c r="F203" s="154" t="s">
        <v>333</v>
      </c>
      <c r="G203" s="155" t="s">
        <v>263</v>
      </c>
      <c r="H203" s="156">
        <v>0.332</v>
      </c>
      <c r="I203" s="157"/>
      <c r="J203" s="158">
        <f>ROUND(I203*H203,2)</f>
        <v>0</v>
      </c>
      <c r="K203" s="154" t="s">
        <v>133</v>
      </c>
      <c r="L203" s="33"/>
      <c r="M203" s="159" t="s">
        <v>3</v>
      </c>
      <c r="N203" s="160" t="s">
        <v>40</v>
      </c>
      <c r="O203" s="53"/>
      <c r="P203" s="161">
        <f>O203*H203</f>
        <v>0</v>
      </c>
      <c r="Q203" s="161">
        <v>0</v>
      </c>
      <c r="R203" s="161">
        <f>Q203*H203</f>
        <v>0</v>
      </c>
      <c r="S203" s="161">
        <v>0</v>
      </c>
      <c r="T203" s="162">
        <f>S203*H203</f>
        <v>0</v>
      </c>
      <c r="U203" s="32"/>
      <c r="V203" s="32"/>
      <c r="W203" s="32"/>
      <c r="X203" s="32"/>
      <c r="Y203" s="32"/>
      <c r="Z203" s="32"/>
      <c r="AA203" s="32"/>
      <c r="AB203" s="32"/>
      <c r="AC203" s="32"/>
      <c r="AD203" s="32"/>
      <c r="AE203" s="32"/>
      <c r="AR203" s="163" t="s">
        <v>134</v>
      </c>
      <c r="AT203" s="163" t="s">
        <v>129</v>
      </c>
      <c r="AU203" s="163" t="s">
        <v>79</v>
      </c>
      <c r="AY203" s="17" t="s">
        <v>126</v>
      </c>
      <c r="BE203" s="164">
        <f>IF(N203="základní",J203,0)</f>
        <v>0</v>
      </c>
      <c r="BF203" s="164">
        <f>IF(N203="snížená",J203,0)</f>
        <v>0</v>
      </c>
      <c r="BG203" s="164">
        <f>IF(N203="zákl. přenesená",J203,0)</f>
        <v>0</v>
      </c>
      <c r="BH203" s="164">
        <f>IF(N203="sníž. přenesená",J203,0)</f>
        <v>0</v>
      </c>
      <c r="BI203" s="164">
        <f>IF(N203="nulová",J203,0)</f>
        <v>0</v>
      </c>
      <c r="BJ203" s="17" t="s">
        <v>77</v>
      </c>
      <c r="BK203" s="164">
        <f>ROUND(I203*H203,2)</f>
        <v>0</v>
      </c>
      <c r="BL203" s="17" t="s">
        <v>134</v>
      </c>
      <c r="BM203" s="163" t="s">
        <v>334</v>
      </c>
    </row>
    <row r="204" spans="1:47" s="2" customFormat="1" ht="12">
      <c r="A204" s="32"/>
      <c r="B204" s="33"/>
      <c r="C204" s="32"/>
      <c r="D204" s="165" t="s">
        <v>135</v>
      </c>
      <c r="E204" s="32"/>
      <c r="F204" s="166" t="s">
        <v>333</v>
      </c>
      <c r="G204" s="32"/>
      <c r="H204" s="32"/>
      <c r="I204" s="91"/>
      <c r="J204" s="32"/>
      <c r="K204" s="32"/>
      <c r="L204" s="33"/>
      <c r="M204" s="167"/>
      <c r="N204" s="168"/>
      <c r="O204" s="53"/>
      <c r="P204" s="53"/>
      <c r="Q204" s="53"/>
      <c r="R204" s="53"/>
      <c r="S204" s="53"/>
      <c r="T204" s="54"/>
      <c r="U204" s="32"/>
      <c r="V204" s="32"/>
      <c r="W204" s="32"/>
      <c r="X204" s="32"/>
      <c r="Y204" s="32"/>
      <c r="Z204" s="32"/>
      <c r="AA204" s="32"/>
      <c r="AB204" s="32"/>
      <c r="AC204" s="32"/>
      <c r="AD204" s="32"/>
      <c r="AE204" s="32"/>
      <c r="AT204" s="17" t="s">
        <v>135</v>
      </c>
      <c r="AU204" s="17" t="s">
        <v>79</v>
      </c>
    </row>
    <row r="205" spans="2:51" s="13" customFormat="1" ht="12">
      <c r="B205" s="179"/>
      <c r="D205" s="165" t="s">
        <v>265</v>
      </c>
      <c r="E205" s="180" t="s">
        <v>3</v>
      </c>
      <c r="F205" s="181" t="s">
        <v>327</v>
      </c>
      <c r="H205" s="182">
        <v>0.332153</v>
      </c>
      <c r="I205" s="183"/>
      <c r="L205" s="179"/>
      <c r="M205" s="184"/>
      <c r="N205" s="185"/>
      <c r="O205" s="185"/>
      <c r="P205" s="185"/>
      <c r="Q205" s="185"/>
      <c r="R205" s="185"/>
      <c r="S205" s="185"/>
      <c r="T205" s="186"/>
      <c r="AT205" s="180" t="s">
        <v>265</v>
      </c>
      <c r="AU205" s="180" t="s">
        <v>79</v>
      </c>
      <c r="AV205" s="13" t="s">
        <v>79</v>
      </c>
      <c r="AW205" s="13" t="s">
        <v>32</v>
      </c>
      <c r="AX205" s="13" t="s">
        <v>77</v>
      </c>
      <c r="AY205" s="180" t="s">
        <v>126</v>
      </c>
    </row>
    <row r="206" spans="1:65" s="2" customFormat="1" ht="16.5" customHeight="1">
      <c r="A206" s="32"/>
      <c r="B206" s="151"/>
      <c r="C206" s="152">
        <v>57</v>
      </c>
      <c r="D206" s="152" t="s">
        <v>129</v>
      </c>
      <c r="E206" s="153" t="s">
        <v>335</v>
      </c>
      <c r="F206" s="154" t="s">
        <v>336</v>
      </c>
      <c r="G206" s="155" t="s">
        <v>248</v>
      </c>
      <c r="H206" s="156">
        <v>66.46</v>
      </c>
      <c r="I206" s="157"/>
      <c r="J206" s="158">
        <f>ROUND(I206*H206,2)</f>
        <v>0</v>
      </c>
      <c r="K206" s="154" t="s">
        <v>133</v>
      </c>
      <c r="L206" s="33"/>
      <c r="M206" s="159" t="s">
        <v>3</v>
      </c>
      <c r="N206" s="160" t="s">
        <v>40</v>
      </c>
      <c r="O206" s="53"/>
      <c r="P206" s="161">
        <f>O206*H206</f>
        <v>0</v>
      </c>
      <c r="Q206" s="161">
        <v>0</v>
      </c>
      <c r="R206" s="161">
        <f>Q206*H206</f>
        <v>0</v>
      </c>
      <c r="S206" s="161">
        <v>0</v>
      </c>
      <c r="T206" s="162">
        <f>S206*H206</f>
        <v>0</v>
      </c>
      <c r="U206" s="32"/>
      <c r="V206" s="32"/>
      <c r="W206" s="32"/>
      <c r="X206" s="32"/>
      <c r="Y206" s="32"/>
      <c r="Z206" s="32"/>
      <c r="AA206" s="32"/>
      <c r="AB206" s="32"/>
      <c r="AC206" s="32"/>
      <c r="AD206" s="32"/>
      <c r="AE206" s="32"/>
      <c r="AR206" s="163" t="s">
        <v>134</v>
      </c>
      <c r="AT206" s="163" t="s">
        <v>129</v>
      </c>
      <c r="AU206" s="163" t="s">
        <v>79</v>
      </c>
      <c r="AY206" s="17" t="s">
        <v>126</v>
      </c>
      <c r="BE206" s="164">
        <f>IF(N206="základní",J206,0)</f>
        <v>0</v>
      </c>
      <c r="BF206" s="164">
        <f>IF(N206="snížená",J206,0)</f>
        <v>0</v>
      </c>
      <c r="BG206" s="164">
        <f>IF(N206="zákl. přenesená",J206,0)</f>
        <v>0</v>
      </c>
      <c r="BH206" s="164">
        <f>IF(N206="sníž. přenesená",J206,0)</f>
        <v>0</v>
      </c>
      <c r="BI206" s="164">
        <f>IF(N206="nulová",J206,0)</f>
        <v>0</v>
      </c>
      <c r="BJ206" s="17" t="s">
        <v>77</v>
      </c>
      <c r="BK206" s="164">
        <f>ROUND(I206*H206,2)</f>
        <v>0</v>
      </c>
      <c r="BL206" s="17" t="s">
        <v>134</v>
      </c>
      <c r="BM206" s="163" t="s">
        <v>337</v>
      </c>
    </row>
    <row r="207" spans="1:47" s="2" customFormat="1" ht="12">
      <c r="A207" s="32"/>
      <c r="B207" s="33"/>
      <c r="C207" s="32"/>
      <c r="D207" s="165" t="s">
        <v>135</v>
      </c>
      <c r="E207" s="32"/>
      <c r="F207" s="166" t="s">
        <v>336</v>
      </c>
      <c r="G207" s="32"/>
      <c r="H207" s="32"/>
      <c r="I207" s="91"/>
      <c r="J207" s="32"/>
      <c r="K207" s="32"/>
      <c r="L207" s="33"/>
      <c r="M207" s="167"/>
      <c r="N207" s="168"/>
      <c r="O207" s="53"/>
      <c r="P207" s="53"/>
      <c r="Q207" s="53"/>
      <c r="R207" s="53"/>
      <c r="S207" s="53"/>
      <c r="T207" s="54"/>
      <c r="U207" s="32"/>
      <c r="V207" s="32"/>
      <c r="W207" s="32"/>
      <c r="X207" s="32"/>
      <c r="Y207" s="32"/>
      <c r="Z207" s="32"/>
      <c r="AA207" s="32"/>
      <c r="AB207" s="32"/>
      <c r="AC207" s="32"/>
      <c r="AD207" s="32"/>
      <c r="AE207" s="32"/>
      <c r="AT207" s="17" t="s">
        <v>135</v>
      </c>
      <c r="AU207" s="17" t="s">
        <v>79</v>
      </c>
    </row>
    <row r="208" spans="1:65" s="2" customFormat="1" ht="16.5" customHeight="1">
      <c r="A208" s="32"/>
      <c r="B208" s="151"/>
      <c r="C208" s="152">
        <v>58</v>
      </c>
      <c r="D208" s="152" t="s">
        <v>129</v>
      </c>
      <c r="E208" s="153" t="s">
        <v>339</v>
      </c>
      <c r="F208" s="154" t="s">
        <v>340</v>
      </c>
      <c r="G208" s="155" t="s">
        <v>248</v>
      </c>
      <c r="H208" s="156">
        <v>153.96</v>
      </c>
      <c r="I208" s="157"/>
      <c r="J208" s="158">
        <f>ROUND(I208*H208,2)</f>
        <v>0</v>
      </c>
      <c r="K208" s="154" t="s">
        <v>133</v>
      </c>
      <c r="L208" s="33"/>
      <c r="M208" s="159" t="s">
        <v>3</v>
      </c>
      <c r="N208" s="160" t="s">
        <v>40</v>
      </c>
      <c r="O208" s="53"/>
      <c r="P208" s="161">
        <f>O208*H208</f>
        <v>0</v>
      </c>
      <c r="Q208" s="161">
        <v>0</v>
      </c>
      <c r="R208" s="161">
        <f>Q208*H208</f>
        <v>0</v>
      </c>
      <c r="S208" s="161">
        <v>0</v>
      </c>
      <c r="T208" s="162">
        <f>S208*H208</f>
        <v>0</v>
      </c>
      <c r="U208" s="32"/>
      <c r="V208" s="32"/>
      <c r="W208" s="32"/>
      <c r="X208" s="32"/>
      <c r="Y208" s="32"/>
      <c r="Z208" s="32"/>
      <c r="AA208" s="32"/>
      <c r="AB208" s="32"/>
      <c r="AC208" s="32"/>
      <c r="AD208" s="32"/>
      <c r="AE208" s="32"/>
      <c r="AR208" s="163" t="s">
        <v>134</v>
      </c>
      <c r="AT208" s="163" t="s">
        <v>129</v>
      </c>
      <c r="AU208" s="163" t="s">
        <v>79</v>
      </c>
      <c r="AY208" s="17" t="s">
        <v>126</v>
      </c>
      <c r="BE208" s="164">
        <f>IF(N208="základní",J208,0)</f>
        <v>0</v>
      </c>
      <c r="BF208" s="164">
        <f>IF(N208="snížená",J208,0)</f>
        <v>0</v>
      </c>
      <c r="BG208" s="164">
        <f>IF(N208="zákl. přenesená",J208,0)</f>
        <v>0</v>
      </c>
      <c r="BH208" s="164">
        <f>IF(N208="sníž. přenesená",J208,0)</f>
        <v>0</v>
      </c>
      <c r="BI208" s="164">
        <f>IF(N208="nulová",J208,0)</f>
        <v>0</v>
      </c>
      <c r="BJ208" s="17" t="s">
        <v>77</v>
      </c>
      <c r="BK208" s="164">
        <f>ROUND(I208*H208,2)</f>
        <v>0</v>
      </c>
      <c r="BL208" s="17" t="s">
        <v>134</v>
      </c>
      <c r="BM208" s="163" t="s">
        <v>341</v>
      </c>
    </row>
    <row r="209" spans="1:47" s="2" customFormat="1" ht="12">
      <c r="A209" s="32"/>
      <c r="B209" s="33"/>
      <c r="C209" s="32"/>
      <c r="D209" s="165" t="s">
        <v>135</v>
      </c>
      <c r="E209" s="32"/>
      <c r="F209" s="166" t="s">
        <v>340</v>
      </c>
      <c r="G209" s="32"/>
      <c r="H209" s="32"/>
      <c r="I209" s="91"/>
      <c r="J209" s="32"/>
      <c r="K209" s="32"/>
      <c r="L209" s="33"/>
      <c r="M209" s="167"/>
      <c r="N209" s="168"/>
      <c r="O209" s="53"/>
      <c r="P209" s="53"/>
      <c r="Q209" s="53"/>
      <c r="R209" s="53"/>
      <c r="S209" s="53"/>
      <c r="T209" s="54"/>
      <c r="U209" s="32"/>
      <c r="V209" s="32"/>
      <c r="W209" s="32"/>
      <c r="X209" s="32"/>
      <c r="Y209" s="32"/>
      <c r="Z209" s="32"/>
      <c r="AA209" s="32"/>
      <c r="AB209" s="32"/>
      <c r="AC209" s="32"/>
      <c r="AD209" s="32"/>
      <c r="AE209" s="32"/>
      <c r="AT209" s="17" t="s">
        <v>135</v>
      </c>
      <c r="AU209" s="17" t="s">
        <v>79</v>
      </c>
    </row>
    <row r="210" spans="1:65" s="2" customFormat="1" ht="16.5" customHeight="1">
      <c r="A210" s="32"/>
      <c r="B210" s="151"/>
      <c r="C210" s="152">
        <v>59</v>
      </c>
      <c r="D210" s="152" t="s">
        <v>129</v>
      </c>
      <c r="E210" s="153" t="s">
        <v>342</v>
      </c>
      <c r="F210" s="154" t="s">
        <v>343</v>
      </c>
      <c r="G210" s="155" t="s">
        <v>248</v>
      </c>
      <c r="H210" s="156">
        <v>660.46</v>
      </c>
      <c r="I210" s="157"/>
      <c r="J210" s="158">
        <f>ROUND(I210*H210,2)</f>
        <v>0</v>
      </c>
      <c r="K210" s="154" t="s">
        <v>133</v>
      </c>
      <c r="L210" s="33"/>
      <c r="M210" s="159" t="s">
        <v>3</v>
      </c>
      <c r="N210" s="160" t="s">
        <v>40</v>
      </c>
      <c r="O210" s="53"/>
      <c r="P210" s="161">
        <f>O210*H210</f>
        <v>0</v>
      </c>
      <c r="Q210" s="161">
        <v>0</v>
      </c>
      <c r="R210" s="161">
        <f>Q210*H210</f>
        <v>0</v>
      </c>
      <c r="S210" s="161">
        <v>0</v>
      </c>
      <c r="T210" s="162">
        <f>S210*H210</f>
        <v>0</v>
      </c>
      <c r="U210" s="32"/>
      <c r="V210" s="32"/>
      <c r="W210" s="32"/>
      <c r="X210" s="32"/>
      <c r="Y210" s="32"/>
      <c r="Z210" s="32"/>
      <c r="AA210" s="32"/>
      <c r="AB210" s="32"/>
      <c r="AC210" s="32"/>
      <c r="AD210" s="32"/>
      <c r="AE210" s="32"/>
      <c r="AR210" s="163" t="s">
        <v>134</v>
      </c>
      <c r="AT210" s="163" t="s">
        <v>129</v>
      </c>
      <c r="AU210" s="163" t="s">
        <v>79</v>
      </c>
      <c r="AY210" s="17" t="s">
        <v>126</v>
      </c>
      <c r="BE210" s="164">
        <f>IF(N210="základní",J210,0)</f>
        <v>0</v>
      </c>
      <c r="BF210" s="164">
        <f>IF(N210="snížená",J210,0)</f>
        <v>0</v>
      </c>
      <c r="BG210" s="164">
        <f>IF(N210="zákl. přenesená",J210,0)</f>
        <v>0</v>
      </c>
      <c r="BH210" s="164">
        <f>IF(N210="sníž. přenesená",J210,0)</f>
        <v>0</v>
      </c>
      <c r="BI210" s="164">
        <f>IF(N210="nulová",J210,0)</f>
        <v>0</v>
      </c>
      <c r="BJ210" s="17" t="s">
        <v>77</v>
      </c>
      <c r="BK210" s="164">
        <f>ROUND(I210*H210,2)</f>
        <v>0</v>
      </c>
      <c r="BL210" s="17" t="s">
        <v>134</v>
      </c>
      <c r="BM210" s="163" t="s">
        <v>344</v>
      </c>
    </row>
    <row r="211" spans="1:47" s="2" customFormat="1" ht="12">
      <c r="A211" s="32"/>
      <c r="B211" s="33"/>
      <c r="C211" s="32"/>
      <c r="D211" s="165" t="s">
        <v>135</v>
      </c>
      <c r="E211" s="32"/>
      <c r="F211" s="166" t="s">
        <v>343</v>
      </c>
      <c r="G211" s="32"/>
      <c r="H211" s="32"/>
      <c r="I211" s="91"/>
      <c r="J211" s="32"/>
      <c r="K211" s="32"/>
      <c r="L211" s="33"/>
      <c r="M211" s="167"/>
      <c r="N211" s="168"/>
      <c r="O211" s="53"/>
      <c r="P211" s="53"/>
      <c r="Q211" s="53"/>
      <c r="R211" s="53"/>
      <c r="S211" s="53"/>
      <c r="T211" s="54"/>
      <c r="U211" s="32"/>
      <c r="V211" s="32"/>
      <c r="W211" s="32"/>
      <c r="X211" s="32"/>
      <c r="Y211" s="32"/>
      <c r="Z211" s="32"/>
      <c r="AA211" s="32"/>
      <c r="AB211" s="32"/>
      <c r="AC211" s="32"/>
      <c r="AD211" s="32"/>
      <c r="AE211" s="32"/>
      <c r="AT211" s="17" t="s">
        <v>135</v>
      </c>
      <c r="AU211" s="17" t="s">
        <v>79</v>
      </c>
    </row>
    <row r="212" spans="1:65" s="2" customFormat="1" ht="16.5" customHeight="1">
      <c r="A212" s="32"/>
      <c r="B212" s="151"/>
      <c r="C212" s="152">
        <v>60</v>
      </c>
      <c r="D212" s="152" t="s">
        <v>129</v>
      </c>
      <c r="E212" s="153" t="s">
        <v>346</v>
      </c>
      <c r="F212" s="154" t="s">
        <v>347</v>
      </c>
      <c r="G212" s="155" t="s">
        <v>248</v>
      </c>
      <c r="H212" s="156">
        <v>153.96</v>
      </c>
      <c r="I212" s="157"/>
      <c r="J212" s="158">
        <f>ROUND(I212*H212,2)</f>
        <v>0</v>
      </c>
      <c r="K212" s="154" t="s">
        <v>133</v>
      </c>
      <c r="L212" s="33"/>
      <c r="M212" s="159" t="s">
        <v>3</v>
      </c>
      <c r="N212" s="160" t="s">
        <v>40</v>
      </c>
      <c r="O212" s="53"/>
      <c r="P212" s="161">
        <f>O212*H212</f>
        <v>0</v>
      </c>
      <c r="Q212" s="161">
        <v>0</v>
      </c>
      <c r="R212" s="161">
        <f>Q212*H212</f>
        <v>0</v>
      </c>
      <c r="S212" s="161">
        <v>0</v>
      </c>
      <c r="T212" s="162">
        <f>S212*H212</f>
        <v>0</v>
      </c>
      <c r="U212" s="32"/>
      <c r="V212" s="32"/>
      <c r="W212" s="32"/>
      <c r="X212" s="32"/>
      <c r="Y212" s="32"/>
      <c r="Z212" s="32"/>
      <c r="AA212" s="32"/>
      <c r="AB212" s="32"/>
      <c r="AC212" s="32"/>
      <c r="AD212" s="32"/>
      <c r="AE212" s="32"/>
      <c r="AR212" s="163" t="s">
        <v>134</v>
      </c>
      <c r="AT212" s="163" t="s">
        <v>129</v>
      </c>
      <c r="AU212" s="163" t="s">
        <v>79</v>
      </c>
      <c r="AY212" s="17" t="s">
        <v>126</v>
      </c>
      <c r="BE212" s="164">
        <f>IF(N212="základní",J212,0)</f>
        <v>0</v>
      </c>
      <c r="BF212" s="164">
        <f>IF(N212="snížená",J212,0)</f>
        <v>0</v>
      </c>
      <c r="BG212" s="164">
        <f>IF(N212="zákl. přenesená",J212,0)</f>
        <v>0</v>
      </c>
      <c r="BH212" s="164">
        <f>IF(N212="sníž. přenesená",J212,0)</f>
        <v>0</v>
      </c>
      <c r="BI212" s="164">
        <f>IF(N212="nulová",J212,0)</f>
        <v>0</v>
      </c>
      <c r="BJ212" s="17" t="s">
        <v>77</v>
      </c>
      <c r="BK212" s="164">
        <f>ROUND(I212*H212,2)</f>
        <v>0</v>
      </c>
      <c r="BL212" s="17" t="s">
        <v>134</v>
      </c>
      <c r="BM212" s="163" t="s">
        <v>348</v>
      </c>
    </row>
    <row r="213" spans="1:47" s="2" customFormat="1" ht="12">
      <c r="A213" s="32"/>
      <c r="B213" s="33"/>
      <c r="C213" s="32"/>
      <c r="D213" s="165" t="s">
        <v>135</v>
      </c>
      <c r="E213" s="32"/>
      <c r="F213" s="166" t="s">
        <v>347</v>
      </c>
      <c r="G213" s="32"/>
      <c r="H213" s="32"/>
      <c r="I213" s="91"/>
      <c r="J213" s="32"/>
      <c r="K213" s="32"/>
      <c r="L213" s="33"/>
      <c r="M213" s="167"/>
      <c r="N213" s="168"/>
      <c r="O213" s="53"/>
      <c r="P213" s="53"/>
      <c r="Q213" s="53"/>
      <c r="R213" s="53"/>
      <c r="S213" s="53"/>
      <c r="T213" s="54"/>
      <c r="U213" s="32"/>
      <c r="V213" s="32"/>
      <c r="W213" s="32"/>
      <c r="X213" s="32"/>
      <c r="Y213" s="32"/>
      <c r="Z213" s="32"/>
      <c r="AA213" s="32"/>
      <c r="AB213" s="32"/>
      <c r="AC213" s="32"/>
      <c r="AD213" s="32"/>
      <c r="AE213" s="32"/>
      <c r="AT213" s="17" t="s">
        <v>135</v>
      </c>
      <c r="AU213" s="17" t="s">
        <v>79</v>
      </c>
    </row>
    <row r="214" spans="1:65" s="2" customFormat="1" ht="16.5" customHeight="1">
      <c r="A214" s="32"/>
      <c r="B214" s="151"/>
      <c r="C214" s="152">
        <v>61</v>
      </c>
      <c r="D214" s="152" t="s">
        <v>129</v>
      </c>
      <c r="E214" s="153" t="s">
        <v>349</v>
      </c>
      <c r="F214" s="154" t="s">
        <v>350</v>
      </c>
      <c r="G214" s="155" t="s">
        <v>351</v>
      </c>
      <c r="H214" s="292">
        <v>48</v>
      </c>
      <c r="I214" s="157"/>
      <c r="J214" s="158">
        <f>ROUND(I214*H214,2)</f>
        <v>0</v>
      </c>
      <c r="K214" s="154" t="s">
        <v>133</v>
      </c>
      <c r="L214" s="33"/>
      <c r="M214" s="159" t="s">
        <v>3</v>
      </c>
      <c r="N214" s="160" t="s">
        <v>40</v>
      </c>
      <c r="O214" s="53"/>
      <c r="P214" s="161">
        <f>O214*H214</f>
        <v>0</v>
      </c>
      <c r="Q214" s="161">
        <v>0</v>
      </c>
      <c r="R214" s="161">
        <f>Q214*H214</f>
        <v>0</v>
      </c>
      <c r="S214" s="161">
        <v>0</v>
      </c>
      <c r="T214" s="162">
        <f>S214*H214</f>
        <v>0</v>
      </c>
      <c r="U214" s="32"/>
      <c r="V214" s="32"/>
      <c r="W214" s="32"/>
      <c r="X214" s="32"/>
      <c r="Y214" s="32"/>
      <c r="Z214" s="32"/>
      <c r="AA214" s="32"/>
      <c r="AB214" s="32"/>
      <c r="AC214" s="32"/>
      <c r="AD214" s="32"/>
      <c r="AE214" s="32"/>
      <c r="AR214" s="163" t="s">
        <v>134</v>
      </c>
      <c r="AT214" s="163" t="s">
        <v>129</v>
      </c>
      <c r="AU214" s="163" t="s">
        <v>79</v>
      </c>
      <c r="AY214" s="17" t="s">
        <v>126</v>
      </c>
      <c r="BE214" s="164">
        <f>IF(N214="základní",J214,0)</f>
        <v>0</v>
      </c>
      <c r="BF214" s="164">
        <f>IF(N214="snížená",J214,0)</f>
        <v>0</v>
      </c>
      <c r="BG214" s="164">
        <f>IF(N214="zákl. přenesená",J214,0)</f>
        <v>0</v>
      </c>
      <c r="BH214" s="164">
        <f>IF(N214="sníž. přenesená",J214,0)</f>
        <v>0</v>
      </c>
      <c r="BI214" s="164">
        <f>IF(N214="nulová",J214,0)</f>
        <v>0</v>
      </c>
      <c r="BJ214" s="17" t="s">
        <v>77</v>
      </c>
      <c r="BK214" s="164">
        <f>ROUND(I214*H214,2)</f>
        <v>0</v>
      </c>
      <c r="BL214" s="17" t="s">
        <v>134</v>
      </c>
      <c r="BM214" s="163" t="s">
        <v>352</v>
      </c>
    </row>
    <row r="215" spans="1:47" s="2" customFormat="1" ht="12">
      <c r="A215" s="32"/>
      <c r="B215" s="33"/>
      <c r="C215" s="32"/>
      <c r="D215" s="165" t="s">
        <v>135</v>
      </c>
      <c r="E215" s="32"/>
      <c r="F215" s="166" t="s">
        <v>350</v>
      </c>
      <c r="G215" s="32"/>
      <c r="H215" s="32"/>
      <c r="I215" s="91"/>
      <c r="J215" s="32"/>
      <c r="K215" s="32"/>
      <c r="L215" s="33"/>
      <c r="M215" s="167"/>
      <c r="N215" s="168"/>
      <c r="O215" s="53"/>
      <c r="P215" s="53"/>
      <c r="Q215" s="53"/>
      <c r="R215" s="53"/>
      <c r="S215" s="53"/>
      <c r="T215" s="54"/>
      <c r="U215" s="32"/>
      <c r="V215" s="32"/>
      <c r="W215" s="32"/>
      <c r="X215" s="32"/>
      <c r="Y215" s="32"/>
      <c r="Z215" s="32"/>
      <c r="AA215" s="32"/>
      <c r="AB215" s="32"/>
      <c r="AC215" s="32"/>
      <c r="AD215" s="32"/>
      <c r="AE215" s="32"/>
      <c r="AT215" s="17" t="s">
        <v>135</v>
      </c>
      <c r="AU215" s="17" t="s">
        <v>79</v>
      </c>
    </row>
    <row r="216" spans="1:65" s="2" customFormat="1" ht="16.5" customHeight="1">
      <c r="A216" s="32"/>
      <c r="B216" s="151"/>
      <c r="C216" s="288">
        <v>62</v>
      </c>
      <c r="D216" s="288" t="s">
        <v>129</v>
      </c>
      <c r="E216" s="289" t="s">
        <v>354</v>
      </c>
      <c r="F216" s="290" t="s">
        <v>355</v>
      </c>
      <c r="G216" s="291" t="s">
        <v>351</v>
      </c>
      <c r="H216" s="292">
        <v>28</v>
      </c>
      <c r="I216" s="293"/>
      <c r="J216" s="293">
        <f>ROUND(I216*H216,2)</f>
        <v>0</v>
      </c>
      <c r="K216" s="290" t="s">
        <v>356</v>
      </c>
      <c r="L216" s="33"/>
      <c r="M216" s="159" t="s">
        <v>3</v>
      </c>
      <c r="N216" s="160" t="s">
        <v>40</v>
      </c>
      <c r="O216" s="53"/>
      <c r="P216" s="161">
        <f>O216*H216</f>
        <v>0</v>
      </c>
      <c r="Q216" s="161">
        <v>0</v>
      </c>
      <c r="R216" s="161">
        <f>Q216*H216</f>
        <v>0</v>
      </c>
      <c r="S216" s="161">
        <v>0</v>
      </c>
      <c r="T216" s="162">
        <f>S216*H216</f>
        <v>0</v>
      </c>
      <c r="U216" s="32"/>
      <c r="V216" s="32"/>
      <c r="W216" s="32"/>
      <c r="X216" s="32"/>
      <c r="Y216" s="32"/>
      <c r="Z216" s="32"/>
      <c r="AA216" s="32"/>
      <c r="AB216" s="32"/>
      <c r="AC216" s="32"/>
      <c r="AD216" s="32"/>
      <c r="AE216" s="32"/>
      <c r="AR216" s="163" t="s">
        <v>134</v>
      </c>
      <c r="AT216" s="163" t="s">
        <v>129</v>
      </c>
      <c r="AU216" s="163" t="s">
        <v>79</v>
      </c>
      <c r="AY216" s="17" t="s">
        <v>126</v>
      </c>
      <c r="BE216" s="164">
        <f>IF(N216="základní",J216,0)</f>
        <v>0</v>
      </c>
      <c r="BF216" s="164">
        <f>IF(N216="snížená",J216,0)</f>
        <v>0</v>
      </c>
      <c r="BG216" s="164">
        <f>IF(N216="zákl. přenesená",J216,0)</f>
        <v>0</v>
      </c>
      <c r="BH216" s="164">
        <f>IF(N216="sníž. přenesená",J216,0)</f>
        <v>0</v>
      </c>
      <c r="BI216" s="164">
        <f>IF(N216="nulová",J216,0)</f>
        <v>0</v>
      </c>
      <c r="BJ216" s="17" t="s">
        <v>77</v>
      </c>
      <c r="BK216" s="164">
        <f>ROUND(I216*H216,2)</f>
        <v>0</v>
      </c>
      <c r="BL216" s="17" t="s">
        <v>134</v>
      </c>
      <c r="BM216" s="163" t="s">
        <v>357</v>
      </c>
    </row>
    <row r="217" spans="1:47" s="2" customFormat="1" ht="39">
      <c r="A217" s="32"/>
      <c r="B217" s="33"/>
      <c r="C217" s="284"/>
      <c r="D217" s="285" t="s">
        <v>135</v>
      </c>
      <c r="E217" s="284"/>
      <c r="F217" s="286" t="s">
        <v>358</v>
      </c>
      <c r="G217" s="284"/>
      <c r="H217" s="284"/>
      <c r="I217" s="287"/>
      <c r="J217" s="284"/>
      <c r="K217" s="284"/>
      <c r="L217" s="33"/>
      <c r="M217" s="167"/>
      <c r="N217" s="168"/>
      <c r="O217" s="53"/>
      <c r="P217" s="53"/>
      <c r="Q217" s="53"/>
      <c r="R217" s="53"/>
      <c r="S217" s="53"/>
      <c r="T217" s="54"/>
      <c r="U217" s="32"/>
      <c r="V217" s="32"/>
      <c r="W217" s="32"/>
      <c r="X217" s="32"/>
      <c r="Y217" s="32"/>
      <c r="Z217" s="32"/>
      <c r="AA217" s="32"/>
      <c r="AB217" s="32"/>
      <c r="AC217" s="32"/>
      <c r="AD217" s="32"/>
      <c r="AE217" s="32"/>
      <c r="AT217" s="17" t="s">
        <v>135</v>
      </c>
      <c r="AU217" s="17" t="s">
        <v>79</v>
      </c>
    </row>
    <row r="218" spans="1:47" s="2" customFormat="1" ht="39">
      <c r="A218" s="32"/>
      <c r="B218" s="33"/>
      <c r="C218" s="284"/>
      <c r="D218" s="285" t="s">
        <v>359</v>
      </c>
      <c r="E218" s="284"/>
      <c r="F218" s="294" t="s">
        <v>360</v>
      </c>
      <c r="G218" s="284"/>
      <c r="H218" s="284"/>
      <c r="I218" s="287"/>
      <c r="J218" s="284"/>
      <c r="K218" s="284"/>
      <c r="L218" s="33"/>
      <c r="M218" s="167"/>
      <c r="N218" s="168"/>
      <c r="O218" s="53"/>
      <c r="P218" s="53"/>
      <c r="Q218" s="53"/>
      <c r="R218" s="53"/>
      <c r="S218" s="53"/>
      <c r="T218" s="54"/>
      <c r="U218" s="32"/>
      <c r="V218" s="32"/>
      <c r="W218" s="32"/>
      <c r="X218" s="32"/>
      <c r="Y218" s="32"/>
      <c r="Z218" s="32"/>
      <c r="AA218" s="32"/>
      <c r="AB218" s="32"/>
      <c r="AC218" s="32"/>
      <c r="AD218" s="32"/>
      <c r="AE218" s="32"/>
      <c r="AT218" s="17" t="s">
        <v>359</v>
      </c>
      <c r="AU218" s="17" t="s">
        <v>79</v>
      </c>
    </row>
    <row r="219" spans="1:65" s="2" customFormat="1" ht="16.5" customHeight="1">
      <c r="A219" s="32"/>
      <c r="B219" s="151"/>
      <c r="C219" s="152">
        <v>63</v>
      </c>
      <c r="D219" s="152" t="s">
        <v>129</v>
      </c>
      <c r="E219" s="153" t="s">
        <v>362</v>
      </c>
      <c r="F219" s="154" t="s">
        <v>363</v>
      </c>
      <c r="G219" s="155" t="s">
        <v>351</v>
      </c>
      <c r="H219" s="156">
        <v>4</v>
      </c>
      <c r="I219" s="157"/>
      <c r="J219" s="158">
        <f>ROUND(I219*H219,2)</f>
        <v>0</v>
      </c>
      <c r="K219" s="154" t="s">
        <v>133</v>
      </c>
      <c r="L219" s="33"/>
      <c r="M219" s="159" t="s">
        <v>3</v>
      </c>
      <c r="N219" s="160" t="s">
        <v>40</v>
      </c>
      <c r="O219" s="53"/>
      <c r="P219" s="161">
        <f>O219*H219</f>
        <v>0</v>
      </c>
      <c r="Q219" s="161">
        <v>0</v>
      </c>
      <c r="R219" s="161">
        <f>Q219*H219</f>
        <v>0</v>
      </c>
      <c r="S219" s="161">
        <v>0</v>
      </c>
      <c r="T219" s="162">
        <f>S219*H219</f>
        <v>0</v>
      </c>
      <c r="U219" s="32"/>
      <c r="V219" s="32"/>
      <c r="W219" s="32"/>
      <c r="X219" s="32"/>
      <c r="Y219" s="32"/>
      <c r="Z219" s="32"/>
      <c r="AA219" s="32"/>
      <c r="AB219" s="32"/>
      <c r="AC219" s="32"/>
      <c r="AD219" s="32"/>
      <c r="AE219" s="32"/>
      <c r="AR219" s="163" t="s">
        <v>134</v>
      </c>
      <c r="AT219" s="163" t="s">
        <v>129</v>
      </c>
      <c r="AU219" s="163" t="s">
        <v>79</v>
      </c>
      <c r="AY219" s="17" t="s">
        <v>126</v>
      </c>
      <c r="BE219" s="164">
        <f>IF(N219="základní",J219,0)</f>
        <v>0</v>
      </c>
      <c r="BF219" s="164">
        <f>IF(N219="snížená",J219,0)</f>
        <v>0</v>
      </c>
      <c r="BG219" s="164">
        <f>IF(N219="zákl. přenesená",J219,0)</f>
        <v>0</v>
      </c>
      <c r="BH219" s="164">
        <f>IF(N219="sníž. přenesená",J219,0)</f>
        <v>0</v>
      </c>
      <c r="BI219" s="164">
        <f>IF(N219="nulová",J219,0)</f>
        <v>0</v>
      </c>
      <c r="BJ219" s="17" t="s">
        <v>77</v>
      </c>
      <c r="BK219" s="164">
        <f>ROUND(I219*H219,2)</f>
        <v>0</v>
      </c>
      <c r="BL219" s="17" t="s">
        <v>134</v>
      </c>
      <c r="BM219" s="163" t="s">
        <v>364</v>
      </c>
    </row>
    <row r="220" spans="1:47" s="2" customFormat="1" ht="12">
      <c r="A220" s="32"/>
      <c r="B220" s="33"/>
      <c r="C220" s="32"/>
      <c r="D220" s="165" t="s">
        <v>135</v>
      </c>
      <c r="E220" s="32"/>
      <c r="F220" s="166" t="s">
        <v>363</v>
      </c>
      <c r="G220" s="32"/>
      <c r="H220" s="32"/>
      <c r="I220" s="91"/>
      <c r="J220" s="32"/>
      <c r="K220" s="32"/>
      <c r="L220" s="33"/>
      <c r="M220" s="167"/>
      <c r="N220" s="168"/>
      <c r="O220" s="53"/>
      <c r="P220" s="53"/>
      <c r="Q220" s="53"/>
      <c r="R220" s="53"/>
      <c r="S220" s="53"/>
      <c r="T220" s="54"/>
      <c r="U220" s="32"/>
      <c r="V220" s="32"/>
      <c r="W220" s="32"/>
      <c r="X220" s="32"/>
      <c r="Y220" s="32"/>
      <c r="Z220" s="32"/>
      <c r="AA220" s="32"/>
      <c r="AB220" s="32"/>
      <c r="AC220" s="32"/>
      <c r="AD220" s="32"/>
      <c r="AE220" s="32"/>
      <c r="AT220" s="17" t="s">
        <v>135</v>
      </c>
      <c r="AU220" s="17" t="s">
        <v>79</v>
      </c>
    </row>
    <row r="221" spans="1:65" s="2" customFormat="1" ht="16.5" customHeight="1">
      <c r="A221" s="32"/>
      <c r="B221" s="151"/>
      <c r="C221" s="288">
        <v>64</v>
      </c>
      <c r="D221" s="288" t="s">
        <v>129</v>
      </c>
      <c r="E221" s="289" t="s">
        <v>365</v>
      </c>
      <c r="F221" s="290" t="s">
        <v>366</v>
      </c>
      <c r="G221" s="291" t="s">
        <v>351</v>
      </c>
      <c r="H221" s="292">
        <v>30</v>
      </c>
      <c r="I221" s="293"/>
      <c r="J221" s="293">
        <f>ROUND(I221*H221,2)</f>
        <v>0</v>
      </c>
      <c r="K221" s="290" t="s">
        <v>356</v>
      </c>
      <c r="L221" s="33"/>
      <c r="M221" s="159" t="s">
        <v>3</v>
      </c>
      <c r="N221" s="160" t="s">
        <v>40</v>
      </c>
      <c r="O221" s="53"/>
      <c r="P221" s="161">
        <f>O221*H221</f>
        <v>0</v>
      </c>
      <c r="Q221" s="161">
        <v>0</v>
      </c>
      <c r="R221" s="161">
        <f>Q221*H221</f>
        <v>0</v>
      </c>
      <c r="S221" s="161">
        <v>0</v>
      </c>
      <c r="T221" s="162">
        <f>S221*H221</f>
        <v>0</v>
      </c>
      <c r="U221" s="32"/>
      <c r="V221" s="32"/>
      <c r="W221" s="32"/>
      <c r="X221" s="32"/>
      <c r="Y221" s="32"/>
      <c r="Z221" s="32"/>
      <c r="AA221" s="32"/>
      <c r="AB221" s="32"/>
      <c r="AC221" s="32"/>
      <c r="AD221" s="32"/>
      <c r="AE221" s="32"/>
      <c r="AR221" s="163" t="s">
        <v>134</v>
      </c>
      <c r="AT221" s="163" t="s">
        <v>129</v>
      </c>
      <c r="AU221" s="163" t="s">
        <v>79</v>
      </c>
      <c r="AY221" s="17" t="s">
        <v>126</v>
      </c>
      <c r="BE221" s="164">
        <f>IF(N221="základní",J221,0)</f>
        <v>0</v>
      </c>
      <c r="BF221" s="164">
        <f>IF(N221="snížená",J221,0)</f>
        <v>0</v>
      </c>
      <c r="BG221" s="164">
        <f>IF(N221="zákl. přenesená",J221,0)</f>
        <v>0</v>
      </c>
      <c r="BH221" s="164">
        <f>IF(N221="sníž. přenesená",J221,0)</f>
        <v>0</v>
      </c>
      <c r="BI221" s="164">
        <f>IF(N221="nulová",J221,0)</f>
        <v>0</v>
      </c>
      <c r="BJ221" s="17" t="s">
        <v>77</v>
      </c>
      <c r="BK221" s="164">
        <f>ROUND(I221*H221,2)</f>
        <v>0</v>
      </c>
      <c r="BL221" s="17" t="s">
        <v>134</v>
      </c>
      <c r="BM221" s="163" t="s">
        <v>367</v>
      </c>
    </row>
    <row r="222" spans="1:47" s="2" customFormat="1" ht="39">
      <c r="A222" s="32"/>
      <c r="B222" s="33"/>
      <c r="C222" s="284"/>
      <c r="D222" s="285" t="s">
        <v>135</v>
      </c>
      <c r="E222" s="284"/>
      <c r="F222" s="286" t="s">
        <v>368</v>
      </c>
      <c r="G222" s="284"/>
      <c r="H222" s="284"/>
      <c r="I222" s="287"/>
      <c r="J222" s="284"/>
      <c r="K222" s="284"/>
      <c r="L222" s="33"/>
      <c r="M222" s="167"/>
      <c r="N222" s="168"/>
      <c r="O222" s="53"/>
      <c r="P222" s="53"/>
      <c r="Q222" s="53"/>
      <c r="R222" s="53"/>
      <c r="S222" s="53"/>
      <c r="T222" s="54"/>
      <c r="U222" s="32"/>
      <c r="V222" s="32"/>
      <c r="W222" s="32"/>
      <c r="X222" s="32"/>
      <c r="Y222" s="32"/>
      <c r="Z222" s="32"/>
      <c r="AA222" s="32"/>
      <c r="AB222" s="32"/>
      <c r="AC222" s="32"/>
      <c r="AD222" s="32"/>
      <c r="AE222" s="32"/>
      <c r="AT222" s="17" t="s">
        <v>135</v>
      </c>
      <c r="AU222" s="17" t="s">
        <v>79</v>
      </c>
    </row>
    <row r="223" spans="1:47" s="2" customFormat="1" ht="39">
      <c r="A223" s="32"/>
      <c r="B223" s="33"/>
      <c r="C223" s="284"/>
      <c r="D223" s="285" t="s">
        <v>359</v>
      </c>
      <c r="E223" s="284"/>
      <c r="F223" s="294" t="s">
        <v>369</v>
      </c>
      <c r="G223" s="284"/>
      <c r="H223" s="284"/>
      <c r="I223" s="287"/>
      <c r="J223" s="284"/>
      <c r="K223" s="284"/>
      <c r="L223" s="33"/>
      <c r="M223" s="167"/>
      <c r="N223" s="168"/>
      <c r="O223" s="53"/>
      <c r="P223" s="53"/>
      <c r="Q223" s="53"/>
      <c r="R223" s="53"/>
      <c r="S223" s="53"/>
      <c r="T223" s="54"/>
      <c r="U223" s="32"/>
      <c r="V223" s="32"/>
      <c r="W223" s="32"/>
      <c r="X223" s="32"/>
      <c r="Y223" s="32"/>
      <c r="Z223" s="32"/>
      <c r="AA223" s="32"/>
      <c r="AB223" s="32"/>
      <c r="AC223" s="32"/>
      <c r="AD223" s="32"/>
      <c r="AE223" s="32"/>
      <c r="AT223" s="17" t="s">
        <v>359</v>
      </c>
      <c r="AU223" s="17" t="s">
        <v>79</v>
      </c>
    </row>
    <row r="224" spans="1:65" s="2" customFormat="1" ht="16.5" customHeight="1">
      <c r="A224" s="32"/>
      <c r="B224" s="151"/>
      <c r="C224" s="152">
        <v>65</v>
      </c>
      <c r="D224" s="152" t="s">
        <v>129</v>
      </c>
      <c r="E224" s="153" t="s">
        <v>370</v>
      </c>
      <c r="F224" s="154" t="s">
        <v>371</v>
      </c>
      <c r="G224" s="155" t="s">
        <v>351</v>
      </c>
      <c r="H224" s="156">
        <v>16</v>
      </c>
      <c r="I224" s="157"/>
      <c r="J224" s="158">
        <f>ROUND(I224*H224,2)</f>
        <v>0</v>
      </c>
      <c r="K224" s="154" t="s">
        <v>133</v>
      </c>
      <c r="L224" s="33"/>
      <c r="M224" s="159" t="s">
        <v>3</v>
      </c>
      <c r="N224" s="160" t="s">
        <v>40</v>
      </c>
      <c r="O224" s="53"/>
      <c r="P224" s="161">
        <f>O224*H224</f>
        <v>0</v>
      </c>
      <c r="Q224" s="161">
        <v>0</v>
      </c>
      <c r="R224" s="161">
        <f>Q224*H224</f>
        <v>0</v>
      </c>
      <c r="S224" s="161">
        <v>0</v>
      </c>
      <c r="T224" s="162">
        <f>S224*H224</f>
        <v>0</v>
      </c>
      <c r="U224" s="32"/>
      <c r="V224" s="32"/>
      <c r="W224" s="32"/>
      <c r="X224" s="32"/>
      <c r="Y224" s="32"/>
      <c r="Z224" s="32"/>
      <c r="AA224" s="32"/>
      <c r="AB224" s="32"/>
      <c r="AC224" s="32"/>
      <c r="AD224" s="32"/>
      <c r="AE224" s="32"/>
      <c r="AR224" s="163" t="s">
        <v>134</v>
      </c>
      <c r="AT224" s="163" t="s">
        <v>129</v>
      </c>
      <c r="AU224" s="163" t="s">
        <v>79</v>
      </c>
      <c r="AY224" s="17" t="s">
        <v>126</v>
      </c>
      <c r="BE224" s="164">
        <f>IF(N224="základní",J224,0)</f>
        <v>0</v>
      </c>
      <c r="BF224" s="164">
        <f>IF(N224="snížená",J224,0)</f>
        <v>0</v>
      </c>
      <c r="BG224" s="164">
        <f>IF(N224="zákl. přenesená",J224,0)</f>
        <v>0</v>
      </c>
      <c r="BH224" s="164">
        <f>IF(N224="sníž. přenesená",J224,0)</f>
        <v>0</v>
      </c>
      <c r="BI224" s="164">
        <f>IF(N224="nulová",J224,0)</f>
        <v>0</v>
      </c>
      <c r="BJ224" s="17" t="s">
        <v>77</v>
      </c>
      <c r="BK224" s="164">
        <f>ROUND(I224*H224,2)</f>
        <v>0</v>
      </c>
      <c r="BL224" s="17" t="s">
        <v>134</v>
      </c>
      <c r="BM224" s="163" t="s">
        <v>372</v>
      </c>
    </row>
    <row r="225" spans="1:47" s="2" customFormat="1" ht="12">
      <c r="A225" s="32"/>
      <c r="B225" s="33"/>
      <c r="C225" s="32"/>
      <c r="D225" s="165" t="s">
        <v>135</v>
      </c>
      <c r="E225" s="32"/>
      <c r="F225" s="166" t="s">
        <v>371</v>
      </c>
      <c r="G225" s="32"/>
      <c r="H225" s="32"/>
      <c r="I225" s="91"/>
      <c r="J225" s="32"/>
      <c r="K225" s="32"/>
      <c r="L225" s="33"/>
      <c r="M225" s="167"/>
      <c r="N225" s="168"/>
      <c r="O225" s="53"/>
      <c r="P225" s="53"/>
      <c r="Q225" s="53"/>
      <c r="R225" s="53"/>
      <c r="S225" s="53"/>
      <c r="T225" s="54"/>
      <c r="U225" s="32"/>
      <c r="V225" s="32"/>
      <c r="W225" s="32"/>
      <c r="X225" s="32"/>
      <c r="Y225" s="32"/>
      <c r="Z225" s="32"/>
      <c r="AA225" s="32"/>
      <c r="AB225" s="32"/>
      <c r="AC225" s="32"/>
      <c r="AD225" s="32"/>
      <c r="AE225" s="32"/>
      <c r="AT225" s="17" t="s">
        <v>135</v>
      </c>
      <c r="AU225" s="17" t="s">
        <v>79</v>
      </c>
    </row>
    <row r="226" spans="1:65" s="2" customFormat="1" ht="16.5" customHeight="1">
      <c r="A226" s="32"/>
      <c r="B226" s="151"/>
      <c r="C226" s="152">
        <v>66</v>
      </c>
      <c r="D226" s="152" t="s">
        <v>129</v>
      </c>
      <c r="E226" s="153" t="s">
        <v>374</v>
      </c>
      <c r="F226" s="154" t="s">
        <v>375</v>
      </c>
      <c r="G226" s="155" t="s">
        <v>248</v>
      </c>
      <c r="H226" s="156">
        <v>31</v>
      </c>
      <c r="I226" s="157"/>
      <c r="J226" s="158">
        <f>ROUND(I226*H226,2)</f>
        <v>0</v>
      </c>
      <c r="K226" s="154" t="s">
        <v>133</v>
      </c>
      <c r="L226" s="33"/>
      <c r="M226" s="159" t="s">
        <v>3</v>
      </c>
      <c r="N226" s="160" t="s">
        <v>40</v>
      </c>
      <c r="O226" s="53"/>
      <c r="P226" s="161">
        <f>O226*H226</f>
        <v>0</v>
      </c>
      <c r="Q226" s="161">
        <v>0</v>
      </c>
      <c r="R226" s="161">
        <f>Q226*H226</f>
        <v>0</v>
      </c>
      <c r="S226" s="161">
        <v>0</v>
      </c>
      <c r="T226" s="162">
        <f>S226*H226</f>
        <v>0</v>
      </c>
      <c r="U226" s="32"/>
      <c r="V226" s="32"/>
      <c r="W226" s="32"/>
      <c r="X226" s="32"/>
      <c r="Y226" s="32"/>
      <c r="Z226" s="32"/>
      <c r="AA226" s="32"/>
      <c r="AB226" s="32"/>
      <c r="AC226" s="32"/>
      <c r="AD226" s="32"/>
      <c r="AE226" s="32"/>
      <c r="AR226" s="163" t="s">
        <v>134</v>
      </c>
      <c r="AT226" s="163" t="s">
        <v>129</v>
      </c>
      <c r="AU226" s="163" t="s">
        <v>79</v>
      </c>
      <c r="AY226" s="17" t="s">
        <v>126</v>
      </c>
      <c r="BE226" s="164">
        <f>IF(N226="základní",J226,0)</f>
        <v>0</v>
      </c>
      <c r="BF226" s="164">
        <f>IF(N226="snížená",J226,0)</f>
        <v>0</v>
      </c>
      <c r="BG226" s="164">
        <f>IF(N226="zákl. přenesená",J226,0)</f>
        <v>0</v>
      </c>
      <c r="BH226" s="164">
        <f>IF(N226="sníž. přenesená",J226,0)</f>
        <v>0</v>
      </c>
      <c r="BI226" s="164">
        <f>IF(N226="nulová",J226,0)</f>
        <v>0</v>
      </c>
      <c r="BJ226" s="17" t="s">
        <v>77</v>
      </c>
      <c r="BK226" s="164">
        <f>ROUND(I226*H226,2)</f>
        <v>0</v>
      </c>
      <c r="BL226" s="17" t="s">
        <v>134</v>
      </c>
      <c r="BM226" s="163" t="s">
        <v>376</v>
      </c>
    </row>
    <row r="227" spans="1:47" s="2" customFormat="1" ht="12">
      <c r="A227" s="32"/>
      <c r="B227" s="33"/>
      <c r="C227" s="32"/>
      <c r="D227" s="165" t="s">
        <v>135</v>
      </c>
      <c r="E227" s="32"/>
      <c r="F227" s="166" t="s">
        <v>375</v>
      </c>
      <c r="G227" s="32"/>
      <c r="H227" s="32"/>
      <c r="I227" s="91"/>
      <c r="J227" s="32"/>
      <c r="K227" s="32"/>
      <c r="L227" s="33"/>
      <c r="M227" s="167"/>
      <c r="N227" s="168"/>
      <c r="O227" s="53"/>
      <c r="P227" s="53"/>
      <c r="Q227" s="53"/>
      <c r="R227" s="53"/>
      <c r="S227" s="53"/>
      <c r="T227" s="54"/>
      <c r="U227" s="32"/>
      <c r="V227" s="32"/>
      <c r="W227" s="32"/>
      <c r="X227" s="32"/>
      <c r="Y227" s="32"/>
      <c r="Z227" s="32"/>
      <c r="AA227" s="32"/>
      <c r="AB227" s="32"/>
      <c r="AC227" s="32"/>
      <c r="AD227" s="32"/>
      <c r="AE227" s="32"/>
      <c r="AT227" s="17" t="s">
        <v>135</v>
      </c>
      <c r="AU227" s="17" t="s">
        <v>79</v>
      </c>
    </row>
    <row r="228" spans="1:65" s="2" customFormat="1" ht="21.75" customHeight="1">
      <c r="A228" s="32"/>
      <c r="B228" s="151"/>
      <c r="C228" s="152">
        <v>67</v>
      </c>
      <c r="D228" s="152" t="s">
        <v>129</v>
      </c>
      <c r="E228" s="153" t="s">
        <v>377</v>
      </c>
      <c r="F228" s="345" t="s">
        <v>1942</v>
      </c>
      <c r="G228" s="155" t="s">
        <v>167</v>
      </c>
      <c r="H228" s="156">
        <v>16</v>
      </c>
      <c r="I228" s="346">
        <v>1683.75</v>
      </c>
      <c r="J228" s="158">
        <f>ROUND(I228*H228,2)</f>
        <v>26940</v>
      </c>
      <c r="K228" s="154" t="s">
        <v>378</v>
      </c>
      <c r="L228" s="33"/>
      <c r="M228" s="159" t="s">
        <v>3</v>
      </c>
      <c r="N228" s="160" t="s">
        <v>40</v>
      </c>
      <c r="O228" s="53"/>
      <c r="P228" s="161">
        <f>O228*H228</f>
        <v>0</v>
      </c>
      <c r="Q228" s="161">
        <v>0</v>
      </c>
      <c r="R228" s="161">
        <f>Q228*H228</f>
        <v>0</v>
      </c>
      <c r="S228" s="161">
        <v>0</v>
      </c>
      <c r="T228" s="162">
        <f>S228*H228</f>
        <v>0</v>
      </c>
      <c r="U228" s="32"/>
      <c r="V228" s="32"/>
      <c r="W228" s="32"/>
      <c r="X228" s="32"/>
      <c r="Y228" s="32"/>
      <c r="Z228" s="32"/>
      <c r="AA228" s="32"/>
      <c r="AB228" s="32"/>
      <c r="AC228" s="32"/>
      <c r="AD228" s="32"/>
      <c r="AE228" s="32"/>
      <c r="AR228" s="163" t="s">
        <v>134</v>
      </c>
      <c r="AT228" s="163" t="s">
        <v>129</v>
      </c>
      <c r="AU228" s="163" t="s">
        <v>79</v>
      </c>
      <c r="AY228" s="17" t="s">
        <v>126</v>
      </c>
      <c r="BE228" s="164">
        <f>IF(N228="základní",J228,0)</f>
        <v>26940</v>
      </c>
      <c r="BF228" s="164">
        <f>IF(N228="snížená",J228,0)</f>
        <v>0</v>
      </c>
      <c r="BG228" s="164">
        <f>IF(N228="zákl. přenesená",J228,0)</f>
        <v>0</v>
      </c>
      <c r="BH228" s="164">
        <f>IF(N228="sníž. přenesená",J228,0)</f>
        <v>0</v>
      </c>
      <c r="BI228" s="164">
        <f>IF(N228="nulová",J228,0)</f>
        <v>0</v>
      </c>
      <c r="BJ228" s="17" t="s">
        <v>77</v>
      </c>
      <c r="BK228" s="164">
        <f>ROUND(I228*H228,2)</f>
        <v>26940</v>
      </c>
      <c r="BL228" s="17" t="s">
        <v>134</v>
      </c>
      <c r="BM228" s="163" t="s">
        <v>379</v>
      </c>
    </row>
    <row r="229" spans="1:47" s="2" customFormat="1" ht="19.5">
      <c r="A229" s="32"/>
      <c r="B229" s="33"/>
      <c r="C229" s="32"/>
      <c r="D229" s="165" t="s">
        <v>135</v>
      </c>
      <c r="E229" s="32"/>
      <c r="F229" s="166" t="s">
        <v>380</v>
      </c>
      <c r="G229" s="32"/>
      <c r="H229" s="32"/>
      <c r="I229" s="91"/>
      <c r="J229" s="32"/>
      <c r="K229" s="32"/>
      <c r="L229" s="33"/>
      <c r="M229" s="167"/>
      <c r="N229" s="168"/>
      <c r="O229" s="53"/>
      <c r="P229" s="53"/>
      <c r="Q229" s="53"/>
      <c r="R229" s="53"/>
      <c r="S229" s="53"/>
      <c r="T229" s="54"/>
      <c r="U229" s="32"/>
      <c r="V229" s="32"/>
      <c r="W229" s="32"/>
      <c r="X229" s="32"/>
      <c r="Y229" s="32"/>
      <c r="Z229" s="32"/>
      <c r="AA229" s="32"/>
      <c r="AB229" s="32"/>
      <c r="AC229" s="32"/>
      <c r="AD229" s="32"/>
      <c r="AE229" s="32"/>
      <c r="AT229" s="17" t="s">
        <v>135</v>
      </c>
      <c r="AU229" s="17" t="s">
        <v>79</v>
      </c>
    </row>
    <row r="230" spans="1:47" s="2" customFormat="1" ht="29.25">
      <c r="A230" s="32"/>
      <c r="B230" s="33"/>
      <c r="C230" s="32"/>
      <c r="D230" s="165" t="s">
        <v>359</v>
      </c>
      <c r="E230" s="32"/>
      <c r="F230" s="187" t="s">
        <v>381</v>
      </c>
      <c r="G230" s="32"/>
      <c r="H230" s="32"/>
      <c r="I230" s="91"/>
      <c r="J230" s="32"/>
      <c r="K230" s="32"/>
      <c r="L230" s="33"/>
      <c r="M230" s="167"/>
      <c r="N230" s="168"/>
      <c r="O230" s="53"/>
      <c r="P230" s="53"/>
      <c r="Q230" s="53"/>
      <c r="R230" s="53"/>
      <c r="S230" s="53"/>
      <c r="T230" s="54"/>
      <c r="U230" s="32"/>
      <c r="V230" s="32"/>
      <c r="W230" s="32"/>
      <c r="X230" s="32"/>
      <c r="Y230" s="32"/>
      <c r="Z230" s="32"/>
      <c r="AA230" s="32"/>
      <c r="AB230" s="32"/>
      <c r="AC230" s="32"/>
      <c r="AD230" s="32"/>
      <c r="AE230" s="32"/>
      <c r="AT230" s="17" t="s">
        <v>359</v>
      </c>
      <c r="AU230" s="17" t="s">
        <v>79</v>
      </c>
    </row>
    <row r="231" spans="1:65" s="2" customFormat="1" ht="21.75" customHeight="1">
      <c r="A231" s="32"/>
      <c r="B231" s="151"/>
      <c r="C231" s="169">
        <v>68</v>
      </c>
      <c r="D231" s="169" t="s">
        <v>136</v>
      </c>
      <c r="E231" s="170" t="s">
        <v>383</v>
      </c>
      <c r="F231" s="347" t="s">
        <v>1943</v>
      </c>
      <c r="G231" s="172" t="s">
        <v>167</v>
      </c>
      <c r="H231" s="173">
        <v>8</v>
      </c>
      <c r="I231" s="174">
        <v>5495</v>
      </c>
      <c r="J231" s="175">
        <f>ROUND(I231*H231,2)</f>
        <v>43960</v>
      </c>
      <c r="K231" s="171" t="s">
        <v>378</v>
      </c>
      <c r="L231" s="176"/>
      <c r="M231" s="177" t="s">
        <v>3</v>
      </c>
      <c r="N231" s="178" t="s">
        <v>40</v>
      </c>
      <c r="O231" s="53"/>
      <c r="P231" s="161">
        <f>O231*H231</f>
        <v>0</v>
      </c>
      <c r="Q231" s="161">
        <v>0.014</v>
      </c>
      <c r="R231" s="161">
        <f>Q231*H231</f>
        <v>0.112</v>
      </c>
      <c r="S231" s="161">
        <v>0</v>
      </c>
      <c r="T231" s="162">
        <f>S231*H231</f>
        <v>0</v>
      </c>
      <c r="U231" s="32"/>
      <c r="V231" s="32"/>
      <c r="W231" s="32"/>
      <c r="X231" s="32"/>
      <c r="Y231" s="32"/>
      <c r="Z231" s="32"/>
      <c r="AA231" s="32"/>
      <c r="AB231" s="32"/>
      <c r="AC231" s="32"/>
      <c r="AD231" s="32"/>
      <c r="AE231" s="32"/>
      <c r="AR231" s="163" t="s">
        <v>140</v>
      </c>
      <c r="AT231" s="163" t="s">
        <v>136</v>
      </c>
      <c r="AU231" s="163" t="s">
        <v>79</v>
      </c>
      <c r="AY231" s="17" t="s">
        <v>126</v>
      </c>
      <c r="BE231" s="164">
        <f>IF(N231="základní",J231,0)</f>
        <v>43960</v>
      </c>
      <c r="BF231" s="164">
        <f>IF(N231="snížená",J231,0)</f>
        <v>0</v>
      </c>
      <c r="BG231" s="164">
        <f>IF(N231="zákl. přenesená",J231,0)</f>
        <v>0</v>
      </c>
      <c r="BH231" s="164">
        <f>IF(N231="sníž. přenesená",J231,0)</f>
        <v>0</v>
      </c>
      <c r="BI231" s="164">
        <f>IF(N231="nulová",J231,0)</f>
        <v>0</v>
      </c>
      <c r="BJ231" s="17" t="s">
        <v>77</v>
      </c>
      <c r="BK231" s="164">
        <f>ROUND(I231*H231,2)</f>
        <v>43960</v>
      </c>
      <c r="BL231" s="17" t="s">
        <v>134</v>
      </c>
      <c r="BM231" s="163" t="s">
        <v>385</v>
      </c>
    </row>
    <row r="232" spans="1:47" s="2" customFormat="1" ht="12">
      <c r="A232" s="32"/>
      <c r="B232" s="33"/>
      <c r="C232" s="32"/>
      <c r="D232" s="165" t="s">
        <v>135</v>
      </c>
      <c r="E232" s="32"/>
      <c r="F232" s="166" t="s">
        <v>384</v>
      </c>
      <c r="G232" s="32"/>
      <c r="H232" s="32"/>
      <c r="I232" s="91"/>
      <c r="J232" s="32"/>
      <c r="K232" s="32"/>
      <c r="L232" s="33"/>
      <c r="M232" s="167"/>
      <c r="N232" s="168"/>
      <c r="O232" s="53"/>
      <c r="P232" s="53"/>
      <c r="Q232" s="53"/>
      <c r="R232" s="53"/>
      <c r="S232" s="53"/>
      <c r="T232" s="54"/>
      <c r="U232" s="32"/>
      <c r="V232" s="32"/>
      <c r="W232" s="32"/>
      <c r="X232" s="32"/>
      <c r="Y232" s="32"/>
      <c r="Z232" s="32"/>
      <c r="AA232" s="32"/>
      <c r="AB232" s="32"/>
      <c r="AC232" s="32"/>
      <c r="AD232" s="32"/>
      <c r="AE232" s="32"/>
      <c r="AT232" s="17" t="s">
        <v>135</v>
      </c>
      <c r="AU232" s="17" t="s">
        <v>79</v>
      </c>
    </row>
    <row r="233" spans="1:65" s="2" customFormat="1" ht="21.75" customHeight="1">
      <c r="A233" s="32"/>
      <c r="B233" s="151"/>
      <c r="C233" s="169">
        <v>69</v>
      </c>
      <c r="D233" s="169" t="s">
        <v>136</v>
      </c>
      <c r="E233" s="170" t="s">
        <v>386</v>
      </c>
      <c r="F233" s="347" t="s">
        <v>1944</v>
      </c>
      <c r="G233" s="172" t="s">
        <v>167</v>
      </c>
      <c r="H233" s="173">
        <v>8</v>
      </c>
      <c r="I233" s="174">
        <v>5174</v>
      </c>
      <c r="J233" s="175">
        <f>ROUND(I233*H233,2)</f>
        <v>41392</v>
      </c>
      <c r="K233" s="171" t="s">
        <v>378</v>
      </c>
      <c r="L233" s="176"/>
      <c r="M233" s="177" t="s">
        <v>3</v>
      </c>
      <c r="N233" s="178" t="s">
        <v>40</v>
      </c>
      <c r="O233" s="53"/>
      <c r="P233" s="161">
        <f>O233*H233</f>
        <v>0</v>
      </c>
      <c r="Q233" s="161">
        <v>0.014</v>
      </c>
      <c r="R233" s="161">
        <f>Q233*H233</f>
        <v>0.112</v>
      </c>
      <c r="S233" s="161">
        <v>0</v>
      </c>
      <c r="T233" s="162">
        <f>S233*H233</f>
        <v>0</v>
      </c>
      <c r="U233" s="32"/>
      <c r="V233" s="32"/>
      <c r="W233" s="32"/>
      <c r="X233" s="32"/>
      <c r="Y233" s="32"/>
      <c r="Z233" s="32"/>
      <c r="AA233" s="32"/>
      <c r="AB233" s="32"/>
      <c r="AC233" s="32"/>
      <c r="AD233" s="32"/>
      <c r="AE233" s="32"/>
      <c r="AR233" s="163" t="s">
        <v>140</v>
      </c>
      <c r="AT233" s="163" t="s">
        <v>136</v>
      </c>
      <c r="AU233" s="163" t="s">
        <v>79</v>
      </c>
      <c r="AY233" s="17" t="s">
        <v>126</v>
      </c>
      <c r="BE233" s="164">
        <f>IF(N233="základní",J233,0)</f>
        <v>41392</v>
      </c>
      <c r="BF233" s="164">
        <f>IF(N233="snížená",J233,0)</f>
        <v>0</v>
      </c>
      <c r="BG233" s="164">
        <f>IF(N233="zákl. přenesená",J233,0)</f>
        <v>0</v>
      </c>
      <c r="BH233" s="164">
        <f>IF(N233="sníž. přenesená",J233,0)</f>
        <v>0</v>
      </c>
      <c r="BI233" s="164">
        <f>IF(N233="nulová",J233,0)</f>
        <v>0</v>
      </c>
      <c r="BJ233" s="17" t="s">
        <v>77</v>
      </c>
      <c r="BK233" s="164">
        <f>ROUND(I233*H233,2)</f>
        <v>41392</v>
      </c>
      <c r="BL233" s="17" t="s">
        <v>134</v>
      </c>
      <c r="BM233" s="163" t="s">
        <v>388</v>
      </c>
    </row>
    <row r="234" spans="1:47" s="2" customFormat="1" ht="12">
      <c r="A234" s="32"/>
      <c r="B234" s="33"/>
      <c r="C234" s="32"/>
      <c r="D234" s="165" t="s">
        <v>135</v>
      </c>
      <c r="E234" s="32"/>
      <c r="F234" s="166" t="s">
        <v>387</v>
      </c>
      <c r="G234" s="32"/>
      <c r="H234" s="32"/>
      <c r="I234" s="91"/>
      <c r="J234" s="32"/>
      <c r="K234" s="32"/>
      <c r="L234" s="33"/>
      <c r="M234" s="167"/>
      <c r="N234" s="168"/>
      <c r="O234" s="53"/>
      <c r="P234" s="53"/>
      <c r="Q234" s="53"/>
      <c r="R234" s="53"/>
      <c r="S234" s="53"/>
      <c r="T234" s="54"/>
      <c r="U234" s="32"/>
      <c r="V234" s="32"/>
      <c r="W234" s="32"/>
      <c r="X234" s="32"/>
      <c r="Y234" s="32"/>
      <c r="Z234" s="32"/>
      <c r="AA234" s="32"/>
      <c r="AB234" s="32"/>
      <c r="AC234" s="32"/>
      <c r="AD234" s="32"/>
      <c r="AE234" s="32"/>
      <c r="AT234" s="17" t="s">
        <v>135</v>
      </c>
      <c r="AU234" s="17" t="s">
        <v>79</v>
      </c>
    </row>
    <row r="235" spans="1:65" s="2" customFormat="1" ht="16.5" customHeight="1">
      <c r="A235" s="32"/>
      <c r="B235" s="151"/>
      <c r="C235" s="152">
        <v>70</v>
      </c>
      <c r="D235" s="152" t="s">
        <v>129</v>
      </c>
      <c r="E235" s="153" t="s">
        <v>390</v>
      </c>
      <c r="F235" s="154" t="s">
        <v>391</v>
      </c>
      <c r="G235" s="155" t="s">
        <v>167</v>
      </c>
      <c r="H235" s="156">
        <v>4</v>
      </c>
      <c r="I235" s="157"/>
      <c r="J235" s="158">
        <f>ROUND(I235*H235,2)</f>
        <v>0</v>
      </c>
      <c r="K235" s="154" t="s">
        <v>133</v>
      </c>
      <c r="L235" s="33"/>
      <c r="M235" s="159" t="s">
        <v>3</v>
      </c>
      <c r="N235" s="160" t="s">
        <v>40</v>
      </c>
      <c r="O235" s="53"/>
      <c r="P235" s="161">
        <f>O235*H235</f>
        <v>0</v>
      </c>
      <c r="Q235" s="161">
        <v>0</v>
      </c>
      <c r="R235" s="161">
        <f>Q235*H235</f>
        <v>0</v>
      </c>
      <c r="S235" s="161">
        <v>0</v>
      </c>
      <c r="T235" s="162">
        <f>S235*H235</f>
        <v>0</v>
      </c>
      <c r="U235" s="32"/>
      <c r="V235" s="32"/>
      <c r="W235" s="32"/>
      <c r="X235" s="32"/>
      <c r="Y235" s="32"/>
      <c r="Z235" s="32"/>
      <c r="AA235" s="32"/>
      <c r="AB235" s="32"/>
      <c r="AC235" s="32"/>
      <c r="AD235" s="32"/>
      <c r="AE235" s="32"/>
      <c r="AR235" s="163" t="s">
        <v>134</v>
      </c>
      <c r="AT235" s="163" t="s">
        <v>129</v>
      </c>
      <c r="AU235" s="163" t="s">
        <v>79</v>
      </c>
      <c r="AY235" s="17" t="s">
        <v>126</v>
      </c>
      <c r="BE235" s="164">
        <f>IF(N235="základní",J235,0)</f>
        <v>0</v>
      </c>
      <c r="BF235" s="164">
        <f>IF(N235="snížená",J235,0)</f>
        <v>0</v>
      </c>
      <c r="BG235" s="164">
        <f>IF(N235="zákl. přenesená",J235,0)</f>
        <v>0</v>
      </c>
      <c r="BH235" s="164">
        <f>IF(N235="sníž. přenesená",J235,0)</f>
        <v>0</v>
      </c>
      <c r="BI235" s="164">
        <f>IF(N235="nulová",J235,0)</f>
        <v>0</v>
      </c>
      <c r="BJ235" s="17" t="s">
        <v>77</v>
      </c>
      <c r="BK235" s="164">
        <f>ROUND(I235*H235,2)</f>
        <v>0</v>
      </c>
      <c r="BL235" s="17" t="s">
        <v>134</v>
      </c>
      <c r="BM235" s="163" t="s">
        <v>392</v>
      </c>
    </row>
    <row r="236" spans="1:47" s="2" customFormat="1" ht="12">
      <c r="A236" s="32"/>
      <c r="B236" s="33"/>
      <c r="C236" s="32"/>
      <c r="D236" s="165" t="s">
        <v>135</v>
      </c>
      <c r="E236" s="32"/>
      <c r="F236" s="166" t="s">
        <v>391</v>
      </c>
      <c r="G236" s="32"/>
      <c r="H236" s="32"/>
      <c r="I236" s="91"/>
      <c r="J236" s="32"/>
      <c r="K236" s="32"/>
      <c r="L236" s="33"/>
      <c r="M236" s="167"/>
      <c r="N236" s="168"/>
      <c r="O236" s="53"/>
      <c r="P236" s="53"/>
      <c r="Q236" s="53"/>
      <c r="R236" s="53"/>
      <c r="S236" s="53"/>
      <c r="T236" s="54"/>
      <c r="U236" s="32"/>
      <c r="V236" s="32"/>
      <c r="W236" s="32"/>
      <c r="X236" s="32"/>
      <c r="Y236" s="32"/>
      <c r="Z236" s="32"/>
      <c r="AA236" s="32"/>
      <c r="AB236" s="32"/>
      <c r="AC236" s="32"/>
      <c r="AD236" s="32"/>
      <c r="AE236" s="32"/>
      <c r="AT236" s="17" t="s">
        <v>135</v>
      </c>
      <c r="AU236" s="17" t="s">
        <v>79</v>
      </c>
    </row>
    <row r="237" spans="1:65" s="2" customFormat="1" ht="16.5" customHeight="1">
      <c r="A237" s="32"/>
      <c r="B237" s="151"/>
      <c r="C237" s="152">
        <v>71</v>
      </c>
      <c r="D237" s="152" t="s">
        <v>129</v>
      </c>
      <c r="E237" s="153" t="s">
        <v>393</v>
      </c>
      <c r="F237" s="154" t="s">
        <v>394</v>
      </c>
      <c r="G237" s="155" t="s">
        <v>167</v>
      </c>
      <c r="H237" s="156">
        <v>2</v>
      </c>
      <c r="I237" s="157"/>
      <c r="J237" s="158">
        <f>ROUND(I237*H237,2)</f>
        <v>0</v>
      </c>
      <c r="K237" s="154" t="s">
        <v>133</v>
      </c>
      <c r="L237" s="33"/>
      <c r="M237" s="159" t="s">
        <v>3</v>
      </c>
      <c r="N237" s="160" t="s">
        <v>40</v>
      </c>
      <c r="O237" s="53"/>
      <c r="P237" s="161">
        <f>O237*H237</f>
        <v>0</v>
      </c>
      <c r="Q237" s="161">
        <v>0</v>
      </c>
      <c r="R237" s="161">
        <f>Q237*H237</f>
        <v>0</v>
      </c>
      <c r="S237" s="161">
        <v>0</v>
      </c>
      <c r="T237" s="162">
        <f>S237*H237</f>
        <v>0</v>
      </c>
      <c r="U237" s="32"/>
      <c r="V237" s="32"/>
      <c r="W237" s="32"/>
      <c r="X237" s="32"/>
      <c r="Y237" s="32"/>
      <c r="Z237" s="32"/>
      <c r="AA237" s="32"/>
      <c r="AB237" s="32"/>
      <c r="AC237" s="32"/>
      <c r="AD237" s="32"/>
      <c r="AE237" s="32"/>
      <c r="AR237" s="163" t="s">
        <v>134</v>
      </c>
      <c r="AT237" s="163" t="s">
        <v>129</v>
      </c>
      <c r="AU237" s="163" t="s">
        <v>79</v>
      </c>
      <c r="AY237" s="17" t="s">
        <v>126</v>
      </c>
      <c r="BE237" s="164">
        <f>IF(N237="základní",J237,0)</f>
        <v>0</v>
      </c>
      <c r="BF237" s="164">
        <f>IF(N237="snížená",J237,0)</f>
        <v>0</v>
      </c>
      <c r="BG237" s="164">
        <f>IF(N237="zákl. přenesená",J237,0)</f>
        <v>0</v>
      </c>
      <c r="BH237" s="164">
        <f>IF(N237="sníž. přenesená",J237,0)</f>
        <v>0</v>
      </c>
      <c r="BI237" s="164">
        <f>IF(N237="nulová",J237,0)</f>
        <v>0</v>
      </c>
      <c r="BJ237" s="17" t="s">
        <v>77</v>
      </c>
      <c r="BK237" s="164">
        <f>ROUND(I237*H237,2)</f>
        <v>0</v>
      </c>
      <c r="BL237" s="17" t="s">
        <v>134</v>
      </c>
      <c r="BM237" s="163" t="s">
        <v>395</v>
      </c>
    </row>
    <row r="238" spans="1:47" s="2" customFormat="1" ht="12">
      <c r="A238" s="32"/>
      <c r="B238" s="33"/>
      <c r="C238" s="32"/>
      <c r="D238" s="165" t="s">
        <v>135</v>
      </c>
      <c r="E238" s="32"/>
      <c r="F238" s="166" t="s">
        <v>394</v>
      </c>
      <c r="G238" s="32"/>
      <c r="H238" s="32"/>
      <c r="I238" s="91"/>
      <c r="J238" s="32"/>
      <c r="K238" s="32"/>
      <c r="L238" s="33"/>
      <c r="M238" s="167"/>
      <c r="N238" s="168"/>
      <c r="O238" s="53"/>
      <c r="P238" s="53"/>
      <c r="Q238" s="53"/>
      <c r="R238" s="53"/>
      <c r="S238" s="53"/>
      <c r="T238" s="54"/>
      <c r="U238" s="32"/>
      <c r="V238" s="32"/>
      <c r="W238" s="32"/>
      <c r="X238" s="32"/>
      <c r="Y238" s="32"/>
      <c r="Z238" s="32"/>
      <c r="AA238" s="32"/>
      <c r="AB238" s="32"/>
      <c r="AC238" s="32"/>
      <c r="AD238" s="32"/>
      <c r="AE238" s="32"/>
      <c r="AT238" s="17" t="s">
        <v>135</v>
      </c>
      <c r="AU238" s="17" t="s">
        <v>79</v>
      </c>
    </row>
    <row r="239" spans="1:65" s="2" customFormat="1" ht="16.5" customHeight="1">
      <c r="A239" s="32"/>
      <c r="B239" s="151"/>
      <c r="C239" s="152">
        <v>72</v>
      </c>
      <c r="D239" s="152" t="s">
        <v>129</v>
      </c>
      <c r="E239" s="153" t="s">
        <v>397</v>
      </c>
      <c r="F239" s="154" t="s">
        <v>398</v>
      </c>
      <c r="G239" s="155" t="s">
        <v>167</v>
      </c>
      <c r="H239" s="156">
        <v>1</v>
      </c>
      <c r="I239" s="157"/>
      <c r="J239" s="158">
        <f>ROUND(I239*H239,2)</f>
        <v>0</v>
      </c>
      <c r="K239" s="154" t="s">
        <v>133</v>
      </c>
      <c r="L239" s="33"/>
      <c r="M239" s="159" t="s">
        <v>3</v>
      </c>
      <c r="N239" s="160" t="s">
        <v>40</v>
      </c>
      <c r="O239" s="53"/>
      <c r="P239" s="161">
        <f>O239*H239</f>
        <v>0</v>
      </c>
      <c r="Q239" s="161">
        <v>0</v>
      </c>
      <c r="R239" s="161">
        <f>Q239*H239</f>
        <v>0</v>
      </c>
      <c r="S239" s="161">
        <v>0</v>
      </c>
      <c r="T239" s="162">
        <f>S239*H239</f>
        <v>0</v>
      </c>
      <c r="U239" s="32"/>
      <c r="V239" s="32"/>
      <c r="W239" s="32"/>
      <c r="X239" s="32"/>
      <c r="Y239" s="32"/>
      <c r="Z239" s="32"/>
      <c r="AA239" s="32"/>
      <c r="AB239" s="32"/>
      <c r="AC239" s="32"/>
      <c r="AD239" s="32"/>
      <c r="AE239" s="32"/>
      <c r="AR239" s="163" t="s">
        <v>134</v>
      </c>
      <c r="AT239" s="163" t="s">
        <v>129</v>
      </c>
      <c r="AU239" s="163" t="s">
        <v>79</v>
      </c>
      <c r="AY239" s="17" t="s">
        <v>126</v>
      </c>
      <c r="BE239" s="164">
        <f>IF(N239="základní",J239,0)</f>
        <v>0</v>
      </c>
      <c r="BF239" s="164">
        <f>IF(N239="snížená",J239,0)</f>
        <v>0</v>
      </c>
      <c r="BG239" s="164">
        <f>IF(N239="zákl. přenesená",J239,0)</f>
        <v>0</v>
      </c>
      <c r="BH239" s="164">
        <f>IF(N239="sníž. přenesená",J239,0)</f>
        <v>0</v>
      </c>
      <c r="BI239" s="164">
        <f>IF(N239="nulová",J239,0)</f>
        <v>0</v>
      </c>
      <c r="BJ239" s="17" t="s">
        <v>77</v>
      </c>
      <c r="BK239" s="164">
        <f>ROUND(I239*H239,2)</f>
        <v>0</v>
      </c>
      <c r="BL239" s="17" t="s">
        <v>134</v>
      </c>
      <c r="BM239" s="163" t="s">
        <v>399</v>
      </c>
    </row>
    <row r="240" spans="1:47" s="2" customFormat="1" ht="12">
      <c r="A240" s="32"/>
      <c r="B240" s="33"/>
      <c r="C240" s="32"/>
      <c r="D240" s="165" t="s">
        <v>135</v>
      </c>
      <c r="E240" s="32"/>
      <c r="F240" s="166" t="s">
        <v>398</v>
      </c>
      <c r="G240" s="32"/>
      <c r="H240" s="32"/>
      <c r="I240" s="91"/>
      <c r="J240" s="32"/>
      <c r="K240" s="32"/>
      <c r="L240" s="33"/>
      <c r="M240" s="167"/>
      <c r="N240" s="168"/>
      <c r="O240" s="53"/>
      <c r="P240" s="53"/>
      <c r="Q240" s="53"/>
      <c r="R240" s="53"/>
      <c r="S240" s="53"/>
      <c r="T240" s="54"/>
      <c r="U240" s="32"/>
      <c r="V240" s="32"/>
      <c r="W240" s="32"/>
      <c r="X240" s="32"/>
      <c r="Y240" s="32"/>
      <c r="Z240" s="32"/>
      <c r="AA240" s="32"/>
      <c r="AB240" s="32"/>
      <c r="AC240" s="32"/>
      <c r="AD240" s="32"/>
      <c r="AE240" s="32"/>
      <c r="AT240" s="17" t="s">
        <v>135</v>
      </c>
      <c r="AU240" s="17" t="s">
        <v>79</v>
      </c>
    </row>
    <row r="241" spans="1:65" s="2" customFormat="1" ht="16.5" customHeight="1">
      <c r="A241" s="32"/>
      <c r="B241" s="151"/>
      <c r="C241" s="152">
        <v>73</v>
      </c>
      <c r="D241" s="152" t="s">
        <v>129</v>
      </c>
      <c r="E241" s="153" t="s">
        <v>400</v>
      </c>
      <c r="F241" s="154" t="s">
        <v>401</v>
      </c>
      <c r="G241" s="155" t="s">
        <v>248</v>
      </c>
      <c r="H241" s="156">
        <v>87.5</v>
      </c>
      <c r="I241" s="157"/>
      <c r="J241" s="158">
        <f>ROUND(I241*H241,2)</f>
        <v>0</v>
      </c>
      <c r="K241" s="154" t="s">
        <v>133</v>
      </c>
      <c r="L241" s="33"/>
      <c r="M241" s="159" t="s">
        <v>3</v>
      </c>
      <c r="N241" s="160" t="s">
        <v>40</v>
      </c>
      <c r="O241" s="53"/>
      <c r="P241" s="161">
        <f>O241*H241</f>
        <v>0</v>
      </c>
      <c r="Q241" s="161">
        <v>0</v>
      </c>
      <c r="R241" s="161">
        <f>Q241*H241</f>
        <v>0</v>
      </c>
      <c r="S241" s="161">
        <v>0</v>
      </c>
      <c r="T241" s="162">
        <f>S241*H241</f>
        <v>0</v>
      </c>
      <c r="U241" s="32"/>
      <c r="V241" s="32"/>
      <c r="W241" s="32"/>
      <c r="X241" s="32"/>
      <c r="Y241" s="32"/>
      <c r="Z241" s="32"/>
      <c r="AA241" s="32"/>
      <c r="AB241" s="32"/>
      <c r="AC241" s="32"/>
      <c r="AD241" s="32"/>
      <c r="AE241" s="32"/>
      <c r="AR241" s="163" t="s">
        <v>134</v>
      </c>
      <c r="AT241" s="163" t="s">
        <v>129</v>
      </c>
      <c r="AU241" s="163" t="s">
        <v>79</v>
      </c>
      <c r="AY241" s="17" t="s">
        <v>126</v>
      </c>
      <c r="BE241" s="164">
        <f>IF(N241="základní",J241,0)</f>
        <v>0</v>
      </c>
      <c r="BF241" s="164">
        <f>IF(N241="snížená",J241,0)</f>
        <v>0</v>
      </c>
      <c r="BG241" s="164">
        <f>IF(N241="zákl. přenesená",J241,0)</f>
        <v>0</v>
      </c>
      <c r="BH241" s="164">
        <f>IF(N241="sníž. přenesená",J241,0)</f>
        <v>0</v>
      </c>
      <c r="BI241" s="164">
        <f>IF(N241="nulová",J241,0)</f>
        <v>0</v>
      </c>
      <c r="BJ241" s="17" t="s">
        <v>77</v>
      </c>
      <c r="BK241" s="164">
        <f>ROUND(I241*H241,2)</f>
        <v>0</v>
      </c>
      <c r="BL241" s="17" t="s">
        <v>134</v>
      </c>
      <c r="BM241" s="163" t="s">
        <v>402</v>
      </c>
    </row>
    <row r="242" spans="1:47" s="2" customFormat="1" ht="29.25">
      <c r="A242" s="32"/>
      <c r="B242" s="33"/>
      <c r="C242" s="32"/>
      <c r="D242" s="165" t="s">
        <v>135</v>
      </c>
      <c r="E242" s="32"/>
      <c r="F242" s="166" t="s">
        <v>403</v>
      </c>
      <c r="G242" s="32"/>
      <c r="H242" s="32"/>
      <c r="I242" s="91"/>
      <c r="J242" s="32"/>
      <c r="K242" s="32"/>
      <c r="L242" s="33"/>
      <c r="M242" s="167"/>
      <c r="N242" s="168"/>
      <c r="O242" s="53"/>
      <c r="P242" s="53"/>
      <c r="Q242" s="53"/>
      <c r="R242" s="53"/>
      <c r="S242" s="53"/>
      <c r="T242" s="54"/>
      <c r="U242" s="32"/>
      <c r="V242" s="32"/>
      <c r="W242" s="32"/>
      <c r="X242" s="32"/>
      <c r="Y242" s="32"/>
      <c r="Z242" s="32"/>
      <c r="AA242" s="32"/>
      <c r="AB242" s="32"/>
      <c r="AC242" s="32"/>
      <c r="AD242" s="32"/>
      <c r="AE242" s="32"/>
      <c r="AT242" s="17" t="s">
        <v>135</v>
      </c>
      <c r="AU242" s="17" t="s">
        <v>79</v>
      </c>
    </row>
    <row r="243" spans="1:47" s="2" customFormat="1" ht="39">
      <c r="A243" s="32"/>
      <c r="B243" s="33"/>
      <c r="C243" s="32"/>
      <c r="D243" s="165" t="s">
        <v>359</v>
      </c>
      <c r="E243" s="32"/>
      <c r="F243" s="187" t="s">
        <v>404</v>
      </c>
      <c r="G243" s="32"/>
      <c r="H243" s="32"/>
      <c r="I243" s="91"/>
      <c r="J243" s="32"/>
      <c r="K243" s="32"/>
      <c r="L243" s="33"/>
      <c r="M243" s="167"/>
      <c r="N243" s="168"/>
      <c r="O243" s="53"/>
      <c r="P243" s="53"/>
      <c r="Q243" s="53"/>
      <c r="R243" s="53"/>
      <c r="S243" s="53"/>
      <c r="T243" s="54"/>
      <c r="U243" s="32"/>
      <c r="V243" s="32"/>
      <c r="W243" s="32"/>
      <c r="X243" s="32"/>
      <c r="Y243" s="32"/>
      <c r="Z243" s="32"/>
      <c r="AA243" s="32"/>
      <c r="AB243" s="32"/>
      <c r="AC243" s="32"/>
      <c r="AD243" s="32"/>
      <c r="AE243" s="32"/>
      <c r="AT243" s="17" t="s">
        <v>359</v>
      </c>
      <c r="AU243" s="17" t="s">
        <v>79</v>
      </c>
    </row>
    <row r="244" spans="1:65" s="2" customFormat="1" ht="16.5" customHeight="1">
      <c r="A244" s="32"/>
      <c r="B244" s="151"/>
      <c r="C244" s="169">
        <v>74</v>
      </c>
      <c r="D244" s="169" t="s">
        <v>136</v>
      </c>
      <c r="E244" s="170" t="s">
        <v>406</v>
      </c>
      <c r="F244" s="347" t="s">
        <v>1945</v>
      </c>
      <c r="G244" s="172" t="s">
        <v>167</v>
      </c>
      <c r="H244" s="173">
        <v>1</v>
      </c>
      <c r="I244" s="174">
        <v>1533940</v>
      </c>
      <c r="J244" s="175">
        <f>ROUND(I244*H244,2)</f>
        <v>1533940</v>
      </c>
      <c r="K244" s="171" t="s">
        <v>133</v>
      </c>
      <c r="L244" s="176"/>
      <c r="M244" s="177" t="s">
        <v>3</v>
      </c>
      <c r="N244" s="178" t="s">
        <v>40</v>
      </c>
      <c r="O244" s="53"/>
      <c r="P244" s="161">
        <f>O244*H244</f>
        <v>0</v>
      </c>
      <c r="Q244" s="161">
        <v>0</v>
      </c>
      <c r="R244" s="161">
        <f>Q244*H244</f>
        <v>0</v>
      </c>
      <c r="S244" s="161">
        <v>0</v>
      </c>
      <c r="T244" s="162">
        <f>S244*H244</f>
        <v>0</v>
      </c>
      <c r="U244" s="32"/>
      <c r="V244" s="32"/>
      <c r="W244" s="32"/>
      <c r="X244" s="32"/>
      <c r="Y244" s="32"/>
      <c r="Z244" s="32"/>
      <c r="AA244" s="32"/>
      <c r="AB244" s="32"/>
      <c r="AC244" s="32"/>
      <c r="AD244" s="32"/>
      <c r="AE244" s="32"/>
      <c r="AR244" s="163" t="s">
        <v>140</v>
      </c>
      <c r="AT244" s="163" t="s">
        <v>136</v>
      </c>
      <c r="AU244" s="163" t="s">
        <v>79</v>
      </c>
      <c r="AY244" s="17" t="s">
        <v>126</v>
      </c>
      <c r="BE244" s="164">
        <f>IF(N244="základní",J244,0)</f>
        <v>1533940</v>
      </c>
      <c r="BF244" s="164">
        <f>IF(N244="snížená",J244,0)</f>
        <v>0</v>
      </c>
      <c r="BG244" s="164">
        <f>IF(N244="zákl. přenesená",J244,0)</f>
        <v>0</v>
      </c>
      <c r="BH244" s="164">
        <f>IF(N244="sníž. přenesená",J244,0)</f>
        <v>0</v>
      </c>
      <c r="BI244" s="164">
        <f>IF(N244="nulová",J244,0)</f>
        <v>0</v>
      </c>
      <c r="BJ244" s="17" t="s">
        <v>77</v>
      </c>
      <c r="BK244" s="164">
        <f>ROUND(I244*H244,2)</f>
        <v>1533940</v>
      </c>
      <c r="BL244" s="17" t="s">
        <v>134</v>
      </c>
      <c r="BM244" s="163" t="s">
        <v>408</v>
      </c>
    </row>
    <row r="245" spans="1:47" s="2" customFormat="1" ht="12">
      <c r="A245" s="32"/>
      <c r="B245" s="33"/>
      <c r="C245" s="32"/>
      <c r="D245" s="165" t="s">
        <v>135</v>
      </c>
      <c r="E245" s="32"/>
      <c r="F245" s="166" t="s">
        <v>407</v>
      </c>
      <c r="G245" s="32"/>
      <c r="H245" s="32"/>
      <c r="I245" s="91"/>
      <c r="J245" s="32"/>
      <c r="K245" s="32"/>
      <c r="L245" s="33"/>
      <c r="M245" s="167"/>
      <c r="N245" s="168"/>
      <c r="O245" s="53"/>
      <c r="P245" s="53"/>
      <c r="Q245" s="53"/>
      <c r="R245" s="53"/>
      <c r="S245" s="53"/>
      <c r="T245" s="54"/>
      <c r="U245" s="32"/>
      <c r="V245" s="32"/>
      <c r="W245" s="32"/>
      <c r="X245" s="32"/>
      <c r="Y245" s="32"/>
      <c r="Z245" s="32"/>
      <c r="AA245" s="32"/>
      <c r="AB245" s="32"/>
      <c r="AC245" s="32"/>
      <c r="AD245" s="32"/>
      <c r="AE245" s="32"/>
      <c r="AT245" s="17" t="s">
        <v>135</v>
      </c>
      <c r="AU245" s="17" t="s">
        <v>79</v>
      </c>
    </row>
    <row r="246" spans="1:65" s="2" customFormat="1" ht="16.5" customHeight="1">
      <c r="A246" s="32"/>
      <c r="B246" s="151"/>
      <c r="C246" s="169">
        <v>75</v>
      </c>
      <c r="D246" s="169" t="s">
        <v>136</v>
      </c>
      <c r="E246" s="170" t="s">
        <v>409</v>
      </c>
      <c r="F246" s="347" t="s">
        <v>1945</v>
      </c>
      <c r="G246" s="172" t="s">
        <v>167</v>
      </c>
      <c r="H246" s="173">
        <v>1</v>
      </c>
      <c r="I246" s="174">
        <v>1617140</v>
      </c>
      <c r="J246" s="175">
        <f>ROUND(I246*H246,2)</f>
        <v>1617140</v>
      </c>
      <c r="K246" s="171" t="s">
        <v>3</v>
      </c>
      <c r="L246" s="176"/>
      <c r="M246" s="177" t="s">
        <v>3</v>
      </c>
      <c r="N246" s="178" t="s">
        <v>40</v>
      </c>
      <c r="O246" s="53"/>
      <c r="P246" s="161">
        <f>O246*H246</f>
        <v>0</v>
      </c>
      <c r="Q246" s="161">
        <v>31.443</v>
      </c>
      <c r="R246" s="161">
        <f>Q246*H246</f>
        <v>31.443</v>
      </c>
      <c r="S246" s="161">
        <v>0</v>
      </c>
      <c r="T246" s="162">
        <f>S246*H246</f>
        <v>0</v>
      </c>
      <c r="U246" s="32"/>
      <c r="V246" s="32"/>
      <c r="W246" s="32"/>
      <c r="X246" s="32"/>
      <c r="Y246" s="32"/>
      <c r="Z246" s="32"/>
      <c r="AA246" s="32"/>
      <c r="AB246" s="32"/>
      <c r="AC246" s="32"/>
      <c r="AD246" s="32"/>
      <c r="AE246" s="32"/>
      <c r="AR246" s="163" t="s">
        <v>140</v>
      </c>
      <c r="AT246" s="163" t="s">
        <v>136</v>
      </c>
      <c r="AU246" s="163" t="s">
        <v>79</v>
      </c>
      <c r="AY246" s="17" t="s">
        <v>126</v>
      </c>
      <c r="BE246" s="164">
        <f>IF(N246="základní",J246,0)</f>
        <v>1617140</v>
      </c>
      <c r="BF246" s="164">
        <f>IF(N246="snížená",J246,0)</f>
        <v>0</v>
      </c>
      <c r="BG246" s="164">
        <f>IF(N246="zákl. přenesená",J246,0)</f>
        <v>0</v>
      </c>
      <c r="BH246" s="164">
        <f>IF(N246="sníž. přenesená",J246,0)</f>
        <v>0</v>
      </c>
      <c r="BI246" s="164">
        <f>IF(N246="nulová",J246,0)</f>
        <v>0</v>
      </c>
      <c r="BJ246" s="17" t="s">
        <v>77</v>
      </c>
      <c r="BK246" s="164">
        <f>ROUND(I246*H246,2)</f>
        <v>1617140</v>
      </c>
      <c r="BL246" s="17" t="s">
        <v>134</v>
      </c>
      <c r="BM246" s="163" t="s">
        <v>410</v>
      </c>
    </row>
    <row r="247" spans="1:47" s="2" customFormat="1" ht="12">
      <c r="A247" s="32"/>
      <c r="B247" s="33"/>
      <c r="C247" s="32"/>
      <c r="D247" s="165" t="s">
        <v>135</v>
      </c>
      <c r="E247" s="32"/>
      <c r="F247" s="166" t="s">
        <v>411</v>
      </c>
      <c r="G247" s="32"/>
      <c r="H247" s="32"/>
      <c r="I247" s="91"/>
      <c r="J247" s="32"/>
      <c r="K247" s="32"/>
      <c r="L247" s="33"/>
      <c r="M247" s="167"/>
      <c r="N247" s="168"/>
      <c r="O247" s="53"/>
      <c r="P247" s="53"/>
      <c r="Q247" s="53"/>
      <c r="R247" s="53"/>
      <c r="S247" s="53"/>
      <c r="T247" s="54"/>
      <c r="U247" s="32"/>
      <c r="V247" s="32"/>
      <c r="W247" s="32"/>
      <c r="X247" s="32"/>
      <c r="Y247" s="32"/>
      <c r="Z247" s="32"/>
      <c r="AA247" s="32"/>
      <c r="AB247" s="32"/>
      <c r="AC247" s="32"/>
      <c r="AD247" s="32"/>
      <c r="AE247" s="32"/>
      <c r="AT247" s="17" t="s">
        <v>135</v>
      </c>
      <c r="AU247" s="17" t="s">
        <v>79</v>
      </c>
    </row>
    <row r="248" spans="1:65" s="2" customFormat="1" ht="16.5" customHeight="1">
      <c r="A248" s="32"/>
      <c r="B248" s="151"/>
      <c r="C248" s="152">
        <v>76</v>
      </c>
      <c r="D248" s="152" t="s">
        <v>129</v>
      </c>
      <c r="E248" s="153" t="s">
        <v>413</v>
      </c>
      <c r="F248" s="154" t="s">
        <v>414</v>
      </c>
      <c r="G248" s="155" t="s">
        <v>248</v>
      </c>
      <c r="H248" s="156">
        <v>66.46</v>
      </c>
      <c r="I248" s="157"/>
      <c r="J248" s="158">
        <f>ROUND(I248*H248,2)</f>
        <v>0</v>
      </c>
      <c r="K248" s="154" t="s">
        <v>133</v>
      </c>
      <c r="L248" s="33"/>
      <c r="M248" s="159" t="s">
        <v>3</v>
      </c>
      <c r="N248" s="160" t="s">
        <v>40</v>
      </c>
      <c r="O248" s="53"/>
      <c r="P248" s="161">
        <f>O248*H248</f>
        <v>0</v>
      </c>
      <c r="Q248" s="161">
        <v>0</v>
      </c>
      <c r="R248" s="161">
        <f>Q248*H248</f>
        <v>0</v>
      </c>
      <c r="S248" s="161">
        <v>0</v>
      </c>
      <c r="T248" s="162">
        <f>S248*H248</f>
        <v>0</v>
      </c>
      <c r="U248" s="32"/>
      <c r="V248" s="32"/>
      <c r="W248" s="32"/>
      <c r="X248" s="32"/>
      <c r="Y248" s="32"/>
      <c r="Z248" s="32"/>
      <c r="AA248" s="32"/>
      <c r="AB248" s="32"/>
      <c r="AC248" s="32"/>
      <c r="AD248" s="32"/>
      <c r="AE248" s="32"/>
      <c r="AR248" s="163" t="s">
        <v>134</v>
      </c>
      <c r="AT248" s="163" t="s">
        <v>129</v>
      </c>
      <c r="AU248" s="163" t="s">
        <v>79</v>
      </c>
      <c r="AY248" s="17" t="s">
        <v>126</v>
      </c>
      <c r="BE248" s="164">
        <f>IF(N248="základní",J248,0)</f>
        <v>0</v>
      </c>
      <c r="BF248" s="164">
        <f>IF(N248="snížená",J248,0)</f>
        <v>0</v>
      </c>
      <c r="BG248" s="164">
        <f>IF(N248="zákl. přenesená",J248,0)</f>
        <v>0</v>
      </c>
      <c r="BH248" s="164">
        <f>IF(N248="sníž. přenesená",J248,0)</f>
        <v>0</v>
      </c>
      <c r="BI248" s="164">
        <f>IF(N248="nulová",J248,0)</f>
        <v>0</v>
      </c>
      <c r="BJ248" s="17" t="s">
        <v>77</v>
      </c>
      <c r="BK248" s="164">
        <f>ROUND(I248*H248,2)</f>
        <v>0</v>
      </c>
      <c r="BL248" s="17" t="s">
        <v>134</v>
      </c>
      <c r="BM248" s="163" t="s">
        <v>415</v>
      </c>
    </row>
    <row r="249" spans="1:47" s="2" customFormat="1" ht="12">
      <c r="A249" s="32"/>
      <c r="B249" s="33"/>
      <c r="C249" s="32"/>
      <c r="D249" s="165" t="s">
        <v>135</v>
      </c>
      <c r="E249" s="32"/>
      <c r="F249" s="166" t="s">
        <v>414</v>
      </c>
      <c r="G249" s="32"/>
      <c r="H249" s="32"/>
      <c r="I249" s="91"/>
      <c r="J249" s="32"/>
      <c r="K249" s="32"/>
      <c r="L249" s="33"/>
      <c r="M249" s="167"/>
      <c r="N249" s="168"/>
      <c r="O249" s="53"/>
      <c r="P249" s="53"/>
      <c r="Q249" s="53"/>
      <c r="R249" s="53"/>
      <c r="S249" s="53"/>
      <c r="T249" s="54"/>
      <c r="U249" s="32"/>
      <c r="V249" s="32"/>
      <c r="W249" s="32"/>
      <c r="X249" s="32"/>
      <c r="Y249" s="32"/>
      <c r="Z249" s="32"/>
      <c r="AA249" s="32"/>
      <c r="AB249" s="32"/>
      <c r="AC249" s="32"/>
      <c r="AD249" s="32"/>
      <c r="AE249" s="32"/>
      <c r="AT249" s="17" t="s">
        <v>135</v>
      </c>
      <c r="AU249" s="17" t="s">
        <v>79</v>
      </c>
    </row>
    <row r="250" spans="1:65" s="2" customFormat="1" ht="16.5" customHeight="1">
      <c r="A250" s="32"/>
      <c r="B250" s="151"/>
      <c r="C250" s="169">
        <v>77</v>
      </c>
      <c r="D250" s="169" t="s">
        <v>136</v>
      </c>
      <c r="E250" s="170" t="s">
        <v>416</v>
      </c>
      <c r="F250" s="347" t="s">
        <v>1946</v>
      </c>
      <c r="G250" s="172" t="s">
        <v>167</v>
      </c>
      <c r="H250" s="173">
        <v>1</v>
      </c>
      <c r="I250" s="174">
        <v>4145900</v>
      </c>
      <c r="J250" s="175">
        <f>ROUND(I250*H250,2)</f>
        <v>4145900</v>
      </c>
      <c r="K250" s="171" t="s">
        <v>133</v>
      </c>
      <c r="L250" s="176"/>
      <c r="M250" s="177" t="s">
        <v>3</v>
      </c>
      <c r="N250" s="178" t="s">
        <v>40</v>
      </c>
      <c r="O250" s="53"/>
      <c r="P250" s="161">
        <f>O250*H250</f>
        <v>0</v>
      </c>
      <c r="Q250" s="161">
        <v>0</v>
      </c>
      <c r="R250" s="161">
        <f>Q250*H250</f>
        <v>0</v>
      </c>
      <c r="S250" s="161">
        <v>0</v>
      </c>
      <c r="T250" s="162">
        <f>S250*H250</f>
        <v>0</v>
      </c>
      <c r="U250" s="32"/>
      <c r="V250" s="32"/>
      <c r="W250" s="32"/>
      <c r="X250" s="32"/>
      <c r="Y250" s="32"/>
      <c r="Z250" s="32"/>
      <c r="AA250" s="32"/>
      <c r="AB250" s="32"/>
      <c r="AC250" s="32"/>
      <c r="AD250" s="32"/>
      <c r="AE250" s="32"/>
      <c r="AR250" s="163" t="s">
        <v>140</v>
      </c>
      <c r="AT250" s="163" t="s">
        <v>136</v>
      </c>
      <c r="AU250" s="163" t="s">
        <v>79</v>
      </c>
      <c r="AY250" s="17" t="s">
        <v>126</v>
      </c>
      <c r="BE250" s="164">
        <f>IF(N250="základní",J250,0)</f>
        <v>4145900</v>
      </c>
      <c r="BF250" s="164">
        <f>IF(N250="snížená",J250,0)</f>
        <v>0</v>
      </c>
      <c r="BG250" s="164">
        <f>IF(N250="zákl. přenesená",J250,0)</f>
        <v>0</v>
      </c>
      <c r="BH250" s="164">
        <f>IF(N250="sníž. přenesená",J250,0)</f>
        <v>0</v>
      </c>
      <c r="BI250" s="164">
        <f>IF(N250="nulová",J250,0)</f>
        <v>0</v>
      </c>
      <c r="BJ250" s="17" t="s">
        <v>77</v>
      </c>
      <c r="BK250" s="164">
        <f>ROUND(I250*H250,2)</f>
        <v>4145900</v>
      </c>
      <c r="BL250" s="17" t="s">
        <v>134</v>
      </c>
      <c r="BM250" s="163" t="s">
        <v>418</v>
      </c>
    </row>
    <row r="251" spans="1:47" s="2" customFormat="1" ht="12">
      <c r="A251" s="32"/>
      <c r="B251" s="33"/>
      <c r="C251" s="32"/>
      <c r="D251" s="165" t="s">
        <v>135</v>
      </c>
      <c r="E251" s="32"/>
      <c r="F251" s="166" t="s">
        <v>417</v>
      </c>
      <c r="G251" s="32"/>
      <c r="H251" s="32"/>
      <c r="I251" s="91"/>
      <c r="J251" s="32"/>
      <c r="K251" s="32"/>
      <c r="L251" s="33"/>
      <c r="M251" s="167"/>
      <c r="N251" s="168"/>
      <c r="O251" s="53"/>
      <c r="P251" s="53"/>
      <c r="Q251" s="53"/>
      <c r="R251" s="53"/>
      <c r="S251" s="53"/>
      <c r="T251" s="54"/>
      <c r="U251" s="32"/>
      <c r="V251" s="32"/>
      <c r="W251" s="32"/>
      <c r="X251" s="32"/>
      <c r="Y251" s="32"/>
      <c r="Z251" s="32"/>
      <c r="AA251" s="32"/>
      <c r="AB251" s="32"/>
      <c r="AC251" s="32"/>
      <c r="AD251" s="32"/>
      <c r="AE251" s="32"/>
      <c r="AT251" s="17" t="s">
        <v>135</v>
      </c>
      <c r="AU251" s="17" t="s">
        <v>79</v>
      </c>
    </row>
    <row r="252" spans="1:65" s="2" customFormat="1" ht="16.5" customHeight="1">
      <c r="A252" s="32"/>
      <c r="B252" s="151"/>
      <c r="C252" s="152">
        <v>78</v>
      </c>
      <c r="D252" s="152" t="s">
        <v>129</v>
      </c>
      <c r="E252" s="153" t="s">
        <v>420</v>
      </c>
      <c r="F252" s="154" t="s">
        <v>421</v>
      </c>
      <c r="G252" s="155" t="s">
        <v>248</v>
      </c>
      <c r="H252" s="156">
        <v>122.33</v>
      </c>
      <c r="I252" s="157"/>
      <c r="J252" s="158">
        <f>ROUND(I252*H252,2)</f>
        <v>0</v>
      </c>
      <c r="K252" s="154" t="s">
        <v>133</v>
      </c>
      <c r="L252" s="33"/>
      <c r="M252" s="159" t="s">
        <v>3</v>
      </c>
      <c r="N252" s="160" t="s">
        <v>40</v>
      </c>
      <c r="O252" s="53"/>
      <c r="P252" s="161">
        <f>O252*H252</f>
        <v>0</v>
      </c>
      <c r="Q252" s="161">
        <v>0</v>
      </c>
      <c r="R252" s="161">
        <f>Q252*H252</f>
        <v>0</v>
      </c>
      <c r="S252" s="161">
        <v>0</v>
      </c>
      <c r="T252" s="162">
        <f>S252*H252</f>
        <v>0</v>
      </c>
      <c r="U252" s="32"/>
      <c r="V252" s="32"/>
      <c r="W252" s="32"/>
      <c r="X252" s="32"/>
      <c r="Y252" s="32"/>
      <c r="Z252" s="32"/>
      <c r="AA252" s="32"/>
      <c r="AB252" s="32"/>
      <c r="AC252" s="32"/>
      <c r="AD252" s="32"/>
      <c r="AE252" s="32"/>
      <c r="AR252" s="163" t="s">
        <v>134</v>
      </c>
      <c r="AT252" s="163" t="s">
        <v>129</v>
      </c>
      <c r="AU252" s="163" t="s">
        <v>79</v>
      </c>
      <c r="AY252" s="17" t="s">
        <v>126</v>
      </c>
      <c r="BE252" s="164">
        <f>IF(N252="základní",J252,0)</f>
        <v>0</v>
      </c>
      <c r="BF252" s="164">
        <f>IF(N252="snížená",J252,0)</f>
        <v>0</v>
      </c>
      <c r="BG252" s="164">
        <f>IF(N252="zákl. přenesená",J252,0)</f>
        <v>0</v>
      </c>
      <c r="BH252" s="164">
        <f>IF(N252="sníž. přenesená",J252,0)</f>
        <v>0</v>
      </c>
      <c r="BI252" s="164">
        <f>IF(N252="nulová",J252,0)</f>
        <v>0</v>
      </c>
      <c r="BJ252" s="17" t="s">
        <v>77</v>
      </c>
      <c r="BK252" s="164">
        <f>ROUND(I252*H252,2)</f>
        <v>0</v>
      </c>
      <c r="BL252" s="17" t="s">
        <v>134</v>
      </c>
      <c r="BM252" s="163" t="s">
        <v>422</v>
      </c>
    </row>
    <row r="253" spans="1:47" s="2" customFormat="1" ht="19.5">
      <c r="A253" s="32"/>
      <c r="B253" s="33"/>
      <c r="C253" s="32"/>
      <c r="D253" s="165" t="s">
        <v>135</v>
      </c>
      <c r="E253" s="32"/>
      <c r="F253" s="166" t="s">
        <v>423</v>
      </c>
      <c r="G253" s="32"/>
      <c r="H253" s="32"/>
      <c r="I253" s="91"/>
      <c r="J253" s="32"/>
      <c r="K253" s="32"/>
      <c r="L253" s="33"/>
      <c r="M253" s="167"/>
      <c r="N253" s="168"/>
      <c r="O253" s="53"/>
      <c r="P253" s="53"/>
      <c r="Q253" s="53"/>
      <c r="R253" s="53"/>
      <c r="S253" s="53"/>
      <c r="T253" s="54"/>
      <c r="U253" s="32"/>
      <c r="V253" s="32"/>
      <c r="W253" s="32"/>
      <c r="X253" s="32"/>
      <c r="Y253" s="32"/>
      <c r="Z253" s="32"/>
      <c r="AA253" s="32"/>
      <c r="AB253" s="32"/>
      <c r="AC253" s="32"/>
      <c r="AD253" s="32"/>
      <c r="AE253" s="32"/>
      <c r="AT253" s="17" t="s">
        <v>135</v>
      </c>
      <c r="AU253" s="17" t="s">
        <v>79</v>
      </c>
    </row>
    <row r="254" spans="1:47" s="2" customFormat="1" ht="29.25">
      <c r="A254" s="32"/>
      <c r="B254" s="33"/>
      <c r="C254" s="32"/>
      <c r="D254" s="165" t="s">
        <v>359</v>
      </c>
      <c r="E254" s="32"/>
      <c r="F254" s="187" t="s">
        <v>424</v>
      </c>
      <c r="G254" s="32"/>
      <c r="H254" s="32"/>
      <c r="I254" s="91"/>
      <c r="J254" s="32"/>
      <c r="K254" s="32"/>
      <c r="L254" s="33"/>
      <c r="M254" s="167"/>
      <c r="N254" s="168"/>
      <c r="O254" s="53"/>
      <c r="P254" s="53"/>
      <c r="Q254" s="53"/>
      <c r="R254" s="53"/>
      <c r="S254" s="53"/>
      <c r="T254" s="54"/>
      <c r="U254" s="32"/>
      <c r="V254" s="32"/>
      <c r="W254" s="32"/>
      <c r="X254" s="32"/>
      <c r="Y254" s="32"/>
      <c r="Z254" s="32"/>
      <c r="AA254" s="32"/>
      <c r="AB254" s="32"/>
      <c r="AC254" s="32"/>
      <c r="AD254" s="32"/>
      <c r="AE254" s="32"/>
      <c r="AT254" s="17" t="s">
        <v>359</v>
      </c>
      <c r="AU254" s="17" t="s">
        <v>79</v>
      </c>
    </row>
    <row r="255" spans="1:47" s="2" customFormat="1" ht="19.5">
      <c r="A255" s="32"/>
      <c r="B255" s="33"/>
      <c r="C255" s="32"/>
      <c r="D255" s="165" t="s">
        <v>425</v>
      </c>
      <c r="E255" s="32"/>
      <c r="F255" s="187" t="s">
        <v>426</v>
      </c>
      <c r="G255" s="32"/>
      <c r="H255" s="32"/>
      <c r="I255" s="91"/>
      <c r="J255" s="32"/>
      <c r="K255" s="32"/>
      <c r="L255" s="33"/>
      <c r="M255" s="167"/>
      <c r="N255" s="168"/>
      <c r="O255" s="53"/>
      <c r="P255" s="53"/>
      <c r="Q255" s="53"/>
      <c r="R255" s="53"/>
      <c r="S255" s="53"/>
      <c r="T255" s="54"/>
      <c r="U255" s="32"/>
      <c r="V255" s="32"/>
      <c r="W255" s="32"/>
      <c r="X255" s="32"/>
      <c r="Y255" s="32"/>
      <c r="Z255" s="32"/>
      <c r="AA255" s="32"/>
      <c r="AB255" s="32"/>
      <c r="AC255" s="32"/>
      <c r="AD255" s="32"/>
      <c r="AE255" s="32"/>
      <c r="AT255" s="17" t="s">
        <v>425</v>
      </c>
      <c r="AU255" s="17" t="s">
        <v>79</v>
      </c>
    </row>
    <row r="256" spans="1:65" s="2" customFormat="1" ht="16.5" customHeight="1">
      <c r="A256" s="32"/>
      <c r="B256" s="151"/>
      <c r="C256" s="152">
        <v>79</v>
      </c>
      <c r="D256" s="152" t="s">
        <v>129</v>
      </c>
      <c r="E256" s="153" t="s">
        <v>427</v>
      </c>
      <c r="F256" s="154" t="s">
        <v>428</v>
      </c>
      <c r="G256" s="155" t="s">
        <v>248</v>
      </c>
      <c r="H256" s="156">
        <v>63.32</v>
      </c>
      <c r="I256" s="157"/>
      <c r="J256" s="158">
        <f>ROUND(I256*H256,2)</f>
        <v>0</v>
      </c>
      <c r="K256" s="154" t="s">
        <v>133</v>
      </c>
      <c r="L256" s="33"/>
      <c r="M256" s="159" t="s">
        <v>3</v>
      </c>
      <c r="N256" s="160" t="s">
        <v>40</v>
      </c>
      <c r="O256" s="53"/>
      <c r="P256" s="161">
        <f>O256*H256</f>
        <v>0</v>
      </c>
      <c r="Q256" s="161">
        <v>0</v>
      </c>
      <c r="R256" s="161">
        <f>Q256*H256</f>
        <v>0</v>
      </c>
      <c r="S256" s="161">
        <v>0</v>
      </c>
      <c r="T256" s="162">
        <f>S256*H256</f>
        <v>0</v>
      </c>
      <c r="U256" s="32"/>
      <c r="V256" s="32"/>
      <c r="W256" s="32"/>
      <c r="X256" s="32"/>
      <c r="Y256" s="32"/>
      <c r="Z256" s="32"/>
      <c r="AA256" s="32"/>
      <c r="AB256" s="32"/>
      <c r="AC256" s="32"/>
      <c r="AD256" s="32"/>
      <c r="AE256" s="32"/>
      <c r="AR256" s="163" t="s">
        <v>134</v>
      </c>
      <c r="AT256" s="163" t="s">
        <v>129</v>
      </c>
      <c r="AU256" s="163" t="s">
        <v>79</v>
      </c>
      <c r="AY256" s="17" t="s">
        <v>126</v>
      </c>
      <c r="BE256" s="164">
        <f>IF(N256="základní",J256,0)</f>
        <v>0</v>
      </c>
      <c r="BF256" s="164">
        <f>IF(N256="snížená",J256,0)</f>
        <v>0</v>
      </c>
      <c r="BG256" s="164">
        <f>IF(N256="zákl. přenesená",J256,0)</f>
        <v>0</v>
      </c>
      <c r="BH256" s="164">
        <f>IF(N256="sníž. přenesená",J256,0)</f>
        <v>0</v>
      </c>
      <c r="BI256" s="164">
        <f>IF(N256="nulová",J256,0)</f>
        <v>0</v>
      </c>
      <c r="BJ256" s="17" t="s">
        <v>77</v>
      </c>
      <c r="BK256" s="164">
        <f>ROUND(I256*H256,2)</f>
        <v>0</v>
      </c>
      <c r="BL256" s="17" t="s">
        <v>134</v>
      </c>
      <c r="BM256" s="163" t="s">
        <v>429</v>
      </c>
    </row>
    <row r="257" spans="1:47" s="2" customFormat="1" ht="19.5">
      <c r="A257" s="32"/>
      <c r="B257" s="33"/>
      <c r="C257" s="32"/>
      <c r="D257" s="165" t="s">
        <v>135</v>
      </c>
      <c r="E257" s="32"/>
      <c r="F257" s="166" t="s">
        <v>430</v>
      </c>
      <c r="G257" s="32"/>
      <c r="H257" s="32"/>
      <c r="I257" s="91"/>
      <c r="J257" s="32"/>
      <c r="K257" s="32"/>
      <c r="L257" s="33"/>
      <c r="M257" s="167"/>
      <c r="N257" s="168"/>
      <c r="O257" s="53"/>
      <c r="P257" s="53"/>
      <c r="Q257" s="53"/>
      <c r="R257" s="53"/>
      <c r="S257" s="53"/>
      <c r="T257" s="54"/>
      <c r="U257" s="32"/>
      <c r="V257" s="32"/>
      <c r="W257" s="32"/>
      <c r="X257" s="32"/>
      <c r="Y257" s="32"/>
      <c r="Z257" s="32"/>
      <c r="AA257" s="32"/>
      <c r="AB257" s="32"/>
      <c r="AC257" s="32"/>
      <c r="AD257" s="32"/>
      <c r="AE257" s="32"/>
      <c r="AT257" s="17" t="s">
        <v>135</v>
      </c>
      <c r="AU257" s="17" t="s">
        <v>79</v>
      </c>
    </row>
    <row r="258" spans="1:47" s="2" customFormat="1" ht="29.25">
      <c r="A258" s="32"/>
      <c r="B258" s="33"/>
      <c r="C258" s="32"/>
      <c r="D258" s="165" t="s">
        <v>359</v>
      </c>
      <c r="E258" s="32"/>
      <c r="F258" s="187" t="s">
        <v>431</v>
      </c>
      <c r="G258" s="32"/>
      <c r="H258" s="32"/>
      <c r="I258" s="91"/>
      <c r="J258" s="32"/>
      <c r="K258" s="32"/>
      <c r="L258" s="33"/>
      <c r="M258" s="167"/>
      <c r="N258" s="168"/>
      <c r="O258" s="53"/>
      <c r="P258" s="53"/>
      <c r="Q258" s="53"/>
      <c r="R258" s="53"/>
      <c r="S258" s="53"/>
      <c r="T258" s="54"/>
      <c r="U258" s="32"/>
      <c r="V258" s="32"/>
      <c r="W258" s="32"/>
      <c r="X258" s="32"/>
      <c r="Y258" s="32"/>
      <c r="Z258" s="32"/>
      <c r="AA258" s="32"/>
      <c r="AB258" s="32"/>
      <c r="AC258" s="32"/>
      <c r="AD258" s="32"/>
      <c r="AE258" s="32"/>
      <c r="AT258" s="17" t="s">
        <v>359</v>
      </c>
      <c r="AU258" s="17" t="s">
        <v>79</v>
      </c>
    </row>
    <row r="259" spans="1:47" s="2" customFormat="1" ht="19.5">
      <c r="A259" s="32"/>
      <c r="B259" s="33"/>
      <c r="C259" s="32"/>
      <c r="D259" s="165" t="s">
        <v>425</v>
      </c>
      <c r="E259" s="32"/>
      <c r="F259" s="187" t="s">
        <v>426</v>
      </c>
      <c r="G259" s="32"/>
      <c r="H259" s="32"/>
      <c r="I259" s="91"/>
      <c r="J259" s="32"/>
      <c r="K259" s="32"/>
      <c r="L259" s="33"/>
      <c r="M259" s="167"/>
      <c r="N259" s="168"/>
      <c r="O259" s="53"/>
      <c r="P259" s="53"/>
      <c r="Q259" s="53"/>
      <c r="R259" s="53"/>
      <c r="S259" s="53"/>
      <c r="T259" s="54"/>
      <c r="U259" s="32"/>
      <c r="V259" s="32"/>
      <c r="W259" s="32"/>
      <c r="X259" s="32"/>
      <c r="Y259" s="32"/>
      <c r="Z259" s="32"/>
      <c r="AA259" s="32"/>
      <c r="AB259" s="32"/>
      <c r="AC259" s="32"/>
      <c r="AD259" s="32"/>
      <c r="AE259" s="32"/>
      <c r="AT259" s="17" t="s">
        <v>425</v>
      </c>
      <c r="AU259" s="17" t="s">
        <v>79</v>
      </c>
    </row>
    <row r="260" spans="1:65" s="2" customFormat="1" ht="16.5" customHeight="1">
      <c r="A260" s="32"/>
      <c r="B260" s="151"/>
      <c r="C260" s="152">
        <v>80</v>
      </c>
      <c r="D260" s="152" t="s">
        <v>129</v>
      </c>
      <c r="E260" s="153" t="s">
        <v>433</v>
      </c>
      <c r="F260" s="154" t="s">
        <v>434</v>
      </c>
      <c r="G260" s="155" t="s">
        <v>248</v>
      </c>
      <c r="H260" s="156">
        <v>122.33</v>
      </c>
      <c r="I260" s="157"/>
      <c r="J260" s="158">
        <f>ROUND(I260*H260,2)</f>
        <v>0</v>
      </c>
      <c r="K260" s="154" t="s">
        <v>133</v>
      </c>
      <c r="L260" s="33"/>
      <c r="M260" s="159" t="s">
        <v>3</v>
      </c>
      <c r="N260" s="160" t="s">
        <v>40</v>
      </c>
      <c r="O260" s="53"/>
      <c r="P260" s="161">
        <f>O260*H260</f>
        <v>0</v>
      </c>
      <c r="Q260" s="161">
        <v>0</v>
      </c>
      <c r="R260" s="161">
        <f>Q260*H260</f>
        <v>0</v>
      </c>
      <c r="S260" s="161">
        <v>0</v>
      </c>
      <c r="T260" s="162">
        <f>S260*H260</f>
        <v>0</v>
      </c>
      <c r="U260" s="32"/>
      <c r="V260" s="32"/>
      <c r="W260" s="32"/>
      <c r="X260" s="32"/>
      <c r="Y260" s="32"/>
      <c r="Z260" s="32"/>
      <c r="AA260" s="32"/>
      <c r="AB260" s="32"/>
      <c r="AC260" s="32"/>
      <c r="AD260" s="32"/>
      <c r="AE260" s="32"/>
      <c r="AR260" s="163" t="s">
        <v>134</v>
      </c>
      <c r="AT260" s="163" t="s">
        <v>129</v>
      </c>
      <c r="AU260" s="163" t="s">
        <v>79</v>
      </c>
      <c r="AY260" s="17" t="s">
        <v>126</v>
      </c>
      <c r="BE260" s="164">
        <f>IF(N260="základní",J260,0)</f>
        <v>0</v>
      </c>
      <c r="BF260" s="164">
        <f>IF(N260="snížená",J260,0)</f>
        <v>0</v>
      </c>
      <c r="BG260" s="164">
        <f>IF(N260="zákl. přenesená",J260,0)</f>
        <v>0</v>
      </c>
      <c r="BH260" s="164">
        <f>IF(N260="sníž. přenesená",J260,0)</f>
        <v>0</v>
      </c>
      <c r="BI260" s="164">
        <f>IF(N260="nulová",J260,0)</f>
        <v>0</v>
      </c>
      <c r="BJ260" s="17" t="s">
        <v>77</v>
      </c>
      <c r="BK260" s="164">
        <f>ROUND(I260*H260,2)</f>
        <v>0</v>
      </c>
      <c r="BL260" s="17" t="s">
        <v>134</v>
      </c>
      <c r="BM260" s="163" t="s">
        <v>435</v>
      </c>
    </row>
    <row r="261" spans="1:47" s="2" customFormat="1" ht="19.5">
      <c r="A261" s="32"/>
      <c r="B261" s="33"/>
      <c r="C261" s="32"/>
      <c r="D261" s="165" t="s">
        <v>135</v>
      </c>
      <c r="E261" s="32"/>
      <c r="F261" s="166" t="s">
        <v>436</v>
      </c>
      <c r="G261" s="32"/>
      <c r="H261" s="32"/>
      <c r="I261" s="91"/>
      <c r="J261" s="32"/>
      <c r="K261" s="32"/>
      <c r="L261" s="33"/>
      <c r="M261" s="167"/>
      <c r="N261" s="168"/>
      <c r="O261" s="53"/>
      <c r="P261" s="53"/>
      <c r="Q261" s="53"/>
      <c r="R261" s="53"/>
      <c r="S261" s="53"/>
      <c r="T261" s="54"/>
      <c r="U261" s="32"/>
      <c r="V261" s="32"/>
      <c r="W261" s="32"/>
      <c r="X261" s="32"/>
      <c r="Y261" s="32"/>
      <c r="Z261" s="32"/>
      <c r="AA261" s="32"/>
      <c r="AB261" s="32"/>
      <c r="AC261" s="32"/>
      <c r="AD261" s="32"/>
      <c r="AE261" s="32"/>
      <c r="AT261" s="17" t="s">
        <v>135</v>
      </c>
      <c r="AU261" s="17" t="s">
        <v>79</v>
      </c>
    </row>
    <row r="262" spans="1:47" s="2" customFormat="1" ht="19.5">
      <c r="A262" s="32"/>
      <c r="B262" s="33"/>
      <c r="C262" s="32"/>
      <c r="D262" s="165" t="s">
        <v>359</v>
      </c>
      <c r="E262" s="32"/>
      <c r="F262" s="187" t="s">
        <v>437</v>
      </c>
      <c r="G262" s="32"/>
      <c r="H262" s="32"/>
      <c r="I262" s="91"/>
      <c r="J262" s="32"/>
      <c r="K262" s="32"/>
      <c r="L262" s="33"/>
      <c r="M262" s="167"/>
      <c r="N262" s="168"/>
      <c r="O262" s="53"/>
      <c r="P262" s="53"/>
      <c r="Q262" s="53"/>
      <c r="R262" s="53"/>
      <c r="S262" s="53"/>
      <c r="T262" s="54"/>
      <c r="U262" s="32"/>
      <c r="V262" s="32"/>
      <c r="W262" s="32"/>
      <c r="X262" s="32"/>
      <c r="Y262" s="32"/>
      <c r="Z262" s="32"/>
      <c r="AA262" s="32"/>
      <c r="AB262" s="32"/>
      <c r="AC262" s="32"/>
      <c r="AD262" s="32"/>
      <c r="AE262" s="32"/>
      <c r="AT262" s="17" t="s">
        <v>359</v>
      </c>
      <c r="AU262" s="17" t="s">
        <v>79</v>
      </c>
    </row>
    <row r="263" spans="1:47" s="2" customFormat="1" ht="19.5">
      <c r="A263" s="32"/>
      <c r="B263" s="33"/>
      <c r="C263" s="32"/>
      <c r="D263" s="165" t="s">
        <v>425</v>
      </c>
      <c r="E263" s="32"/>
      <c r="F263" s="187" t="s">
        <v>426</v>
      </c>
      <c r="G263" s="32"/>
      <c r="H263" s="32"/>
      <c r="I263" s="91"/>
      <c r="J263" s="32"/>
      <c r="K263" s="32"/>
      <c r="L263" s="33"/>
      <c r="M263" s="167"/>
      <c r="N263" s="168"/>
      <c r="O263" s="53"/>
      <c r="P263" s="53"/>
      <c r="Q263" s="53"/>
      <c r="R263" s="53"/>
      <c r="S263" s="53"/>
      <c r="T263" s="54"/>
      <c r="U263" s="32"/>
      <c r="V263" s="32"/>
      <c r="W263" s="32"/>
      <c r="X263" s="32"/>
      <c r="Y263" s="32"/>
      <c r="Z263" s="32"/>
      <c r="AA263" s="32"/>
      <c r="AB263" s="32"/>
      <c r="AC263" s="32"/>
      <c r="AD263" s="32"/>
      <c r="AE263" s="32"/>
      <c r="AT263" s="17" t="s">
        <v>425</v>
      </c>
      <c r="AU263" s="17" t="s">
        <v>79</v>
      </c>
    </row>
    <row r="264" spans="1:65" s="2" customFormat="1" ht="16.5" customHeight="1">
      <c r="A264" s="32"/>
      <c r="B264" s="151"/>
      <c r="C264" s="152">
        <v>81</v>
      </c>
      <c r="D264" s="152" t="s">
        <v>129</v>
      </c>
      <c r="E264" s="153" t="s">
        <v>438</v>
      </c>
      <c r="F264" s="154" t="s">
        <v>439</v>
      </c>
      <c r="G264" s="155" t="s">
        <v>248</v>
      </c>
      <c r="H264" s="156">
        <v>63.32</v>
      </c>
      <c r="I264" s="157"/>
      <c r="J264" s="158">
        <f>ROUND(I264*H264,2)</f>
        <v>0</v>
      </c>
      <c r="K264" s="154" t="s">
        <v>133</v>
      </c>
      <c r="L264" s="33"/>
      <c r="M264" s="159" t="s">
        <v>3</v>
      </c>
      <c r="N264" s="160" t="s">
        <v>40</v>
      </c>
      <c r="O264" s="53"/>
      <c r="P264" s="161">
        <f>O264*H264</f>
        <v>0</v>
      </c>
      <c r="Q264" s="161">
        <v>0</v>
      </c>
      <c r="R264" s="161">
        <f>Q264*H264</f>
        <v>0</v>
      </c>
      <c r="S264" s="161">
        <v>0</v>
      </c>
      <c r="T264" s="162">
        <f>S264*H264</f>
        <v>0</v>
      </c>
      <c r="U264" s="32"/>
      <c r="V264" s="32"/>
      <c r="W264" s="32"/>
      <c r="X264" s="32"/>
      <c r="Y264" s="32"/>
      <c r="Z264" s="32"/>
      <c r="AA264" s="32"/>
      <c r="AB264" s="32"/>
      <c r="AC264" s="32"/>
      <c r="AD264" s="32"/>
      <c r="AE264" s="32"/>
      <c r="AR264" s="163" t="s">
        <v>134</v>
      </c>
      <c r="AT264" s="163" t="s">
        <v>129</v>
      </c>
      <c r="AU264" s="163" t="s">
        <v>79</v>
      </c>
      <c r="AY264" s="17" t="s">
        <v>126</v>
      </c>
      <c r="BE264" s="164">
        <f>IF(N264="základní",J264,0)</f>
        <v>0</v>
      </c>
      <c r="BF264" s="164">
        <f>IF(N264="snížená",J264,0)</f>
        <v>0</v>
      </c>
      <c r="BG264" s="164">
        <f>IF(N264="zákl. přenesená",J264,0)</f>
        <v>0</v>
      </c>
      <c r="BH264" s="164">
        <f>IF(N264="sníž. přenesená",J264,0)</f>
        <v>0</v>
      </c>
      <c r="BI264" s="164">
        <f>IF(N264="nulová",J264,0)</f>
        <v>0</v>
      </c>
      <c r="BJ264" s="17" t="s">
        <v>77</v>
      </c>
      <c r="BK264" s="164">
        <f>ROUND(I264*H264,2)</f>
        <v>0</v>
      </c>
      <c r="BL264" s="17" t="s">
        <v>134</v>
      </c>
      <c r="BM264" s="163" t="s">
        <v>440</v>
      </c>
    </row>
    <row r="265" spans="1:47" s="2" customFormat="1" ht="19.5">
      <c r="A265" s="32"/>
      <c r="B265" s="33"/>
      <c r="C265" s="32"/>
      <c r="D265" s="165" t="s">
        <v>135</v>
      </c>
      <c r="E265" s="32"/>
      <c r="F265" s="166" t="s">
        <v>441</v>
      </c>
      <c r="G265" s="32"/>
      <c r="H265" s="32"/>
      <c r="I265" s="91"/>
      <c r="J265" s="32"/>
      <c r="K265" s="32"/>
      <c r="L265" s="33"/>
      <c r="M265" s="167"/>
      <c r="N265" s="168"/>
      <c r="O265" s="53"/>
      <c r="P265" s="53"/>
      <c r="Q265" s="53"/>
      <c r="R265" s="53"/>
      <c r="S265" s="53"/>
      <c r="T265" s="54"/>
      <c r="U265" s="32"/>
      <c r="V265" s="32"/>
      <c r="W265" s="32"/>
      <c r="X265" s="32"/>
      <c r="Y265" s="32"/>
      <c r="Z265" s="32"/>
      <c r="AA265" s="32"/>
      <c r="AB265" s="32"/>
      <c r="AC265" s="32"/>
      <c r="AD265" s="32"/>
      <c r="AE265" s="32"/>
      <c r="AT265" s="17" t="s">
        <v>135</v>
      </c>
      <c r="AU265" s="17" t="s">
        <v>79</v>
      </c>
    </row>
    <row r="266" spans="1:47" s="2" customFormat="1" ht="19.5">
      <c r="A266" s="32"/>
      <c r="B266" s="33"/>
      <c r="C266" s="32"/>
      <c r="D266" s="165" t="s">
        <v>359</v>
      </c>
      <c r="E266" s="32"/>
      <c r="F266" s="187" t="s">
        <v>437</v>
      </c>
      <c r="G266" s="32"/>
      <c r="H266" s="32"/>
      <c r="I266" s="91"/>
      <c r="J266" s="32"/>
      <c r="K266" s="32"/>
      <c r="L266" s="33"/>
      <c r="M266" s="167"/>
      <c r="N266" s="168"/>
      <c r="O266" s="53"/>
      <c r="P266" s="53"/>
      <c r="Q266" s="53"/>
      <c r="R266" s="53"/>
      <c r="S266" s="53"/>
      <c r="T266" s="54"/>
      <c r="U266" s="32"/>
      <c r="V266" s="32"/>
      <c r="W266" s="32"/>
      <c r="X266" s="32"/>
      <c r="Y266" s="32"/>
      <c r="Z266" s="32"/>
      <c r="AA266" s="32"/>
      <c r="AB266" s="32"/>
      <c r="AC266" s="32"/>
      <c r="AD266" s="32"/>
      <c r="AE266" s="32"/>
      <c r="AT266" s="17" t="s">
        <v>359</v>
      </c>
      <c r="AU266" s="17" t="s">
        <v>79</v>
      </c>
    </row>
    <row r="267" spans="1:47" s="2" customFormat="1" ht="19.5">
      <c r="A267" s="32"/>
      <c r="B267" s="33"/>
      <c r="C267" s="32"/>
      <c r="D267" s="165" t="s">
        <v>425</v>
      </c>
      <c r="E267" s="32"/>
      <c r="F267" s="187" t="s">
        <v>426</v>
      </c>
      <c r="G267" s="32"/>
      <c r="H267" s="32"/>
      <c r="I267" s="91"/>
      <c r="J267" s="32"/>
      <c r="K267" s="32"/>
      <c r="L267" s="33"/>
      <c r="M267" s="167"/>
      <c r="N267" s="168"/>
      <c r="O267" s="53"/>
      <c r="P267" s="53"/>
      <c r="Q267" s="53"/>
      <c r="R267" s="53"/>
      <c r="S267" s="53"/>
      <c r="T267" s="54"/>
      <c r="U267" s="32"/>
      <c r="V267" s="32"/>
      <c r="W267" s="32"/>
      <c r="X267" s="32"/>
      <c r="Y267" s="32"/>
      <c r="Z267" s="32"/>
      <c r="AA267" s="32"/>
      <c r="AB267" s="32"/>
      <c r="AC267" s="32"/>
      <c r="AD267" s="32"/>
      <c r="AE267" s="32"/>
      <c r="AT267" s="17" t="s">
        <v>425</v>
      </c>
      <c r="AU267" s="17" t="s">
        <v>79</v>
      </c>
    </row>
    <row r="268" spans="1:65" s="2" customFormat="1" ht="16.5" customHeight="1">
      <c r="A268" s="32"/>
      <c r="B268" s="151"/>
      <c r="C268" s="152">
        <v>82</v>
      </c>
      <c r="D268" s="152" t="s">
        <v>129</v>
      </c>
      <c r="E268" s="153" t="s">
        <v>443</v>
      </c>
      <c r="F268" s="154" t="s">
        <v>444</v>
      </c>
      <c r="G268" s="155" t="s">
        <v>167</v>
      </c>
      <c r="H268" s="156">
        <v>4</v>
      </c>
      <c r="I268" s="157"/>
      <c r="J268" s="158">
        <f>ROUND(I268*H268,2)</f>
        <v>0</v>
      </c>
      <c r="K268" s="154" t="s">
        <v>133</v>
      </c>
      <c r="L268" s="33"/>
      <c r="M268" s="159" t="s">
        <v>3</v>
      </c>
      <c r="N268" s="160" t="s">
        <v>40</v>
      </c>
      <c r="O268" s="53"/>
      <c r="P268" s="161">
        <f>O268*H268</f>
        <v>0</v>
      </c>
      <c r="Q268" s="161">
        <v>0</v>
      </c>
      <c r="R268" s="161">
        <f>Q268*H268</f>
        <v>0</v>
      </c>
      <c r="S268" s="161">
        <v>0</v>
      </c>
      <c r="T268" s="162">
        <f>S268*H268</f>
        <v>0</v>
      </c>
      <c r="U268" s="32"/>
      <c r="V268" s="32"/>
      <c r="W268" s="32"/>
      <c r="X268" s="32"/>
      <c r="Y268" s="32"/>
      <c r="Z268" s="32"/>
      <c r="AA268" s="32"/>
      <c r="AB268" s="32"/>
      <c r="AC268" s="32"/>
      <c r="AD268" s="32"/>
      <c r="AE268" s="32"/>
      <c r="AR268" s="163" t="s">
        <v>134</v>
      </c>
      <c r="AT268" s="163" t="s">
        <v>129</v>
      </c>
      <c r="AU268" s="163" t="s">
        <v>79</v>
      </c>
      <c r="AY268" s="17" t="s">
        <v>126</v>
      </c>
      <c r="BE268" s="164">
        <f>IF(N268="základní",J268,0)</f>
        <v>0</v>
      </c>
      <c r="BF268" s="164">
        <f>IF(N268="snížená",J268,0)</f>
        <v>0</v>
      </c>
      <c r="BG268" s="164">
        <f>IF(N268="zákl. přenesená",J268,0)</f>
        <v>0</v>
      </c>
      <c r="BH268" s="164">
        <f>IF(N268="sníž. přenesená",J268,0)</f>
        <v>0</v>
      </c>
      <c r="BI268" s="164">
        <f>IF(N268="nulová",J268,0)</f>
        <v>0</v>
      </c>
      <c r="BJ268" s="17" t="s">
        <v>77</v>
      </c>
      <c r="BK268" s="164">
        <f>ROUND(I268*H268,2)</f>
        <v>0</v>
      </c>
      <c r="BL268" s="17" t="s">
        <v>134</v>
      </c>
      <c r="BM268" s="163" t="s">
        <v>445</v>
      </c>
    </row>
    <row r="269" spans="1:47" s="2" customFormat="1" ht="19.5">
      <c r="A269" s="32"/>
      <c r="B269" s="33"/>
      <c r="C269" s="32"/>
      <c r="D269" s="165" t="s">
        <v>135</v>
      </c>
      <c r="E269" s="32"/>
      <c r="F269" s="166" t="s">
        <v>446</v>
      </c>
      <c r="G269" s="32"/>
      <c r="H269" s="32"/>
      <c r="I269" s="91"/>
      <c r="J269" s="32"/>
      <c r="K269" s="32"/>
      <c r="L269" s="33"/>
      <c r="M269" s="167"/>
      <c r="N269" s="168"/>
      <c r="O269" s="53"/>
      <c r="P269" s="53"/>
      <c r="Q269" s="53"/>
      <c r="R269" s="53"/>
      <c r="S269" s="53"/>
      <c r="T269" s="54"/>
      <c r="U269" s="32"/>
      <c r="V269" s="32"/>
      <c r="W269" s="32"/>
      <c r="X269" s="32"/>
      <c r="Y269" s="32"/>
      <c r="Z269" s="32"/>
      <c r="AA269" s="32"/>
      <c r="AB269" s="32"/>
      <c r="AC269" s="32"/>
      <c r="AD269" s="32"/>
      <c r="AE269" s="32"/>
      <c r="AT269" s="17" t="s">
        <v>135</v>
      </c>
      <c r="AU269" s="17" t="s">
        <v>79</v>
      </c>
    </row>
    <row r="270" spans="1:47" s="2" customFormat="1" ht="29.25">
      <c r="A270" s="32"/>
      <c r="B270" s="33"/>
      <c r="C270" s="32"/>
      <c r="D270" s="165" t="s">
        <v>359</v>
      </c>
      <c r="E270" s="32"/>
      <c r="F270" s="187" t="s">
        <v>447</v>
      </c>
      <c r="G270" s="32"/>
      <c r="H270" s="32"/>
      <c r="I270" s="91"/>
      <c r="J270" s="32"/>
      <c r="K270" s="32"/>
      <c r="L270" s="33"/>
      <c r="M270" s="167"/>
      <c r="N270" s="168"/>
      <c r="O270" s="53"/>
      <c r="P270" s="53"/>
      <c r="Q270" s="53"/>
      <c r="R270" s="53"/>
      <c r="S270" s="53"/>
      <c r="T270" s="54"/>
      <c r="U270" s="32"/>
      <c r="V270" s="32"/>
      <c r="W270" s="32"/>
      <c r="X270" s="32"/>
      <c r="Y270" s="32"/>
      <c r="Z270" s="32"/>
      <c r="AA270" s="32"/>
      <c r="AB270" s="32"/>
      <c r="AC270" s="32"/>
      <c r="AD270" s="32"/>
      <c r="AE270" s="32"/>
      <c r="AT270" s="17" t="s">
        <v>359</v>
      </c>
      <c r="AU270" s="17" t="s">
        <v>79</v>
      </c>
    </row>
    <row r="271" spans="1:47" s="2" customFormat="1" ht="19.5">
      <c r="A271" s="32"/>
      <c r="B271" s="33"/>
      <c r="C271" s="32"/>
      <c r="D271" s="165" t="s">
        <v>425</v>
      </c>
      <c r="E271" s="32"/>
      <c r="F271" s="187" t="s">
        <v>448</v>
      </c>
      <c r="G271" s="32"/>
      <c r="H271" s="32"/>
      <c r="I271" s="91"/>
      <c r="J271" s="32"/>
      <c r="K271" s="32"/>
      <c r="L271" s="33"/>
      <c r="M271" s="167"/>
      <c r="N271" s="168"/>
      <c r="O271" s="53"/>
      <c r="P271" s="53"/>
      <c r="Q271" s="53"/>
      <c r="R271" s="53"/>
      <c r="S271" s="53"/>
      <c r="T271" s="54"/>
      <c r="U271" s="32"/>
      <c r="V271" s="32"/>
      <c r="W271" s="32"/>
      <c r="X271" s="32"/>
      <c r="Y271" s="32"/>
      <c r="Z271" s="32"/>
      <c r="AA271" s="32"/>
      <c r="AB271" s="32"/>
      <c r="AC271" s="32"/>
      <c r="AD271" s="32"/>
      <c r="AE271" s="32"/>
      <c r="AT271" s="17" t="s">
        <v>425</v>
      </c>
      <c r="AU271" s="17" t="s">
        <v>79</v>
      </c>
    </row>
    <row r="272" spans="1:65" s="2" customFormat="1" ht="16.5" customHeight="1">
      <c r="A272" s="32"/>
      <c r="B272" s="151"/>
      <c r="C272" s="152">
        <v>83</v>
      </c>
      <c r="D272" s="152" t="s">
        <v>129</v>
      </c>
      <c r="E272" s="153" t="s">
        <v>449</v>
      </c>
      <c r="F272" s="154" t="s">
        <v>450</v>
      </c>
      <c r="G272" s="155" t="s">
        <v>167</v>
      </c>
      <c r="H272" s="156">
        <v>5</v>
      </c>
      <c r="I272" s="157"/>
      <c r="J272" s="158">
        <f>ROUND(I272*H272,2)</f>
        <v>0</v>
      </c>
      <c r="K272" s="154" t="s">
        <v>133</v>
      </c>
      <c r="L272" s="33"/>
      <c r="M272" s="159" t="s">
        <v>3</v>
      </c>
      <c r="N272" s="160" t="s">
        <v>40</v>
      </c>
      <c r="O272" s="53"/>
      <c r="P272" s="161">
        <f>O272*H272</f>
        <v>0</v>
      </c>
      <c r="Q272" s="161">
        <v>0</v>
      </c>
      <c r="R272" s="161">
        <f>Q272*H272</f>
        <v>0</v>
      </c>
      <c r="S272" s="161">
        <v>0</v>
      </c>
      <c r="T272" s="162">
        <f>S272*H272</f>
        <v>0</v>
      </c>
      <c r="U272" s="32"/>
      <c r="V272" s="32"/>
      <c r="W272" s="32"/>
      <c r="X272" s="32"/>
      <c r="Y272" s="32"/>
      <c r="Z272" s="32"/>
      <c r="AA272" s="32"/>
      <c r="AB272" s="32"/>
      <c r="AC272" s="32"/>
      <c r="AD272" s="32"/>
      <c r="AE272" s="32"/>
      <c r="AR272" s="163" t="s">
        <v>134</v>
      </c>
      <c r="AT272" s="163" t="s">
        <v>129</v>
      </c>
      <c r="AU272" s="163" t="s">
        <v>79</v>
      </c>
      <c r="AY272" s="17" t="s">
        <v>126</v>
      </c>
      <c r="BE272" s="164">
        <f>IF(N272="základní",J272,0)</f>
        <v>0</v>
      </c>
      <c r="BF272" s="164">
        <f>IF(N272="snížená",J272,0)</f>
        <v>0</v>
      </c>
      <c r="BG272" s="164">
        <f>IF(N272="zákl. přenesená",J272,0)</f>
        <v>0</v>
      </c>
      <c r="BH272" s="164">
        <f>IF(N272="sníž. přenesená",J272,0)</f>
        <v>0</v>
      </c>
      <c r="BI272" s="164">
        <f>IF(N272="nulová",J272,0)</f>
        <v>0</v>
      </c>
      <c r="BJ272" s="17" t="s">
        <v>77</v>
      </c>
      <c r="BK272" s="164">
        <f>ROUND(I272*H272,2)</f>
        <v>0</v>
      </c>
      <c r="BL272" s="17" t="s">
        <v>134</v>
      </c>
      <c r="BM272" s="163" t="s">
        <v>451</v>
      </c>
    </row>
    <row r="273" spans="1:47" s="2" customFormat="1" ht="12">
      <c r="A273" s="32"/>
      <c r="B273" s="33"/>
      <c r="C273" s="32"/>
      <c r="D273" s="165" t="s">
        <v>135</v>
      </c>
      <c r="E273" s="32"/>
      <c r="F273" s="166" t="s">
        <v>450</v>
      </c>
      <c r="G273" s="32"/>
      <c r="H273" s="32"/>
      <c r="I273" s="91"/>
      <c r="J273" s="32"/>
      <c r="K273" s="32"/>
      <c r="L273" s="33"/>
      <c r="M273" s="167"/>
      <c r="N273" s="168"/>
      <c r="O273" s="53"/>
      <c r="P273" s="53"/>
      <c r="Q273" s="53"/>
      <c r="R273" s="53"/>
      <c r="S273" s="53"/>
      <c r="T273" s="54"/>
      <c r="U273" s="32"/>
      <c r="V273" s="32"/>
      <c r="W273" s="32"/>
      <c r="X273" s="32"/>
      <c r="Y273" s="32"/>
      <c r="Z273" s="32"/>
      <c r="AA273" s="32"/>
      <c r="AB273" s="32"/>
      <c r="AC273" s="32"/>
      <c r="AD273" s="32"/>
      <c r="AE273" s="32"/>
      <c r="AT273" s="17" t="s">
        <v>135</v>
      </c>
      <c r="AU273" s="17" t="s">
        <v>79</v>
      </c>
    </row>
    <row r="274" spans="1:65" s="2" customFormat="1" ht="16.5" customHeight="1">
      <c r="A274" s="32"/>
      <c r="B274" s="151"/>
      <c r="C274" s="152">
        <v>84</v>
      </c>
      <c r="D274" s="152" t="s">
        <v>129</v>
      </c>
      <c r="E274" s="153" t="s">
        <v>453</v>
      </c>
      <c r="F274" s="154" t="s">
        <v>454</v>
      </c>
      <c r="G274" s="155" t="s">
        <v>167</v>
      </c>
      <c r="H274" s="156">
        <v>5</v>
      </c>
      <c r="I274" s="157"/>
      <c r="J274" s="158">
        <f>ROUND(I274*H274,2)</f>
        <v>0</v>
      </c>
      <c r="K274" s="154" t="s">
        <v>133</v>
      </c>
      <c r="L274" s="33"/>
      <c r="M274" s="159" t="s">
        <v>3</v>
      </c>
      <c r="N274" s="160" t="s">
        <v>40</v>
      </c>
      <c r="O274" s="53"/>
      <c r="P274" s="161">
        <f>O274*H274</f>
        <v>0</v>
      </c>
      <c r="Q274" s="161">
        <v>0</v>
      </c>
      <c r="R274" s="161">
        <f>Q274*H274</f>
        <v>0</v>
      </c>
      <c r="S274" s="161">
        <v>0</v>
      </c>
      <c r="T274" s="162">
        <f>S274*H274</f>
        <v>0</v>
      </c>
      <c r="U274" s="32"/>
      <c r="V274" s="32"/>
      <c r="W274" s="32"/>
      <c r="X274" s="32"/>
      <c r="Y274" s="32"/>
      <c r="Z274" s="32"/>
      <c r="AA274" s="32"/>
      <c r="AB274" s="32"/>
      <c r="AC274" s="32"/>
      <c r="AD274" s="32"/>
      <c r="AE274" s="32"/>
      <c r="AR274" s="163" t="s">
        <v>134</v>
      </c>
      <c r="AT274" s="163" t="s">
        <v>129</v>
      </c>
      <c r="AU274" s="163" t="s">
        <v>79</v>
      </c>
      <c r="AY274" s="17" t="s">
        <v>126</v>
      </c>
      <c r="BE274" s="164">
        <f>IF(N274="základní",J274,0)</f>
        <v>0</v>
      </c>
      <c r="BF274" s="164">
        <f>IF(N274="snížená",J274,0)</f>
        <v>0</v>
      </c>
      <c r="BG274" s="164">
        <f>IF(N274="zákl. přenesená",J274,0)</f>
        <v>0</v>
      </c>
      <c r="BH274" s="164">
        <f>IF(N274="sníž. přenesená",J274,0)</f>
        <v>0</v>
      </c>
      <c r="BI274" s="164">
        <f>IF(N274="nulová",J274,0)</f>
        <v>0</v>
      </c>
      <c r="BJ274" s="17" t="s">
        <v>77</v>
      </c>
      <c r="BK274" s="164">
        <f>ROUND(I274*H274,2)</f>
        <v>0</v>
      </c>
      <c r="BL274" s="17" t="s">
        <v>134</v>
      </c>
      <c r="BM274" s="163" t="s">
        <v>455</v>
      </c>
    </row>
    <row r="275" spans="1:47" s="2" customFormat="1" ht="12">
      <c r="A275" s="32"/>
      <c r="B275" s="33"/>
      <c r="C275" s="32"/>
      <c r="D275" s="165" t="s">
        <v>135</v>
      </c>
      <c r="E275" s="32"/>
      <c r="F275" s="166" t="s">
        <v>454</v>
      </c>
      <c r="G275" s="32"/>
      <c r="H275" s="32"/>
      <c r="I275" s="91"/>
      <c r="J275" s="32"/>
      <c r="K275" s="32"/>
      <c r="L275" s="33"/>
      <c r="M275" s="167"/>
      <c r="N275" s="168"/>
      <c r="O275" s="53"/>
      <c r="P275" s="53"/>
      <c r="Q275" s="53"/>
      <c r="R275" s="53"/>
      <c r="S275" s="53"/>
      <c r="T275" s="54"/>
      <c r="U275" s="32"/>
      <c r="V275" s="32"/>
      <c r="W275" s="32"/>
      <c r="X275" s="32"/>
      <c r="Y275" s="32"/>
      <c r="Z275" s="32"/>
      <c r="AA275" s="32"/>
      <c r="AB275" s="32"/>
      <c r="AC275" s="32"/>
      <c r="AD275" s="32"/>
      <c r="AE275" s="32"/>
      <c r="AT275" s="17" t="s">
        <v>135</v>
      </c>
      <c r="AU275" s="17" t="s">
        <v>79</v>
      </c>
    </row>
    <row r="276" spans="1:65" s="2" customFormat="1" ht="16.5" customHeight="1">
      <c r="A276" s="32"/>
      <c r="B276" s="151"/>
      <c r="C276" s="169">
        <v>85</v>
      </c>
      <c r="D276" s="169" t="s">
        <v>136</v>
      </c>
      <c r="E276" s="170" t="s">
        <v>456</v>
      </c>
      <c r="F276" s="171" t="s">
        <v>457</v>
      </c>
      <c r="G276" s="172" t="s">
        <v>167</v>
      </c>
      <c r="H276" s="173">
        <v>5</v>
      </c>
      <c r="I276" s="174"/>
      <c r="J276" s="175">
        <f>ROUND(I276*H276,2)</f>
        <v>0</v>
      </c>
      <c r="K276" s="171" t="s">
        <v>133</v>
      </c>
      <c r="L276" s="176"/>
      <c r="M276" s="177" t="s">
        <v>3</v>
      </c>
      <c r="N276" s="178" t="s">
        <v>40</v>
      </c>
      <c r="O276" s="53"/>
      <c r="P276" s="161">
        <f>O276*H276</f>
        <v>0</v>
      </c>
      <c r="Q276" s="161">
        <v>0</v>
      </c>
      <c r="R276" s="161">
        <f>Q276*H276</f>
        <v>0</v>
      </c>
      <c r="S276" s="161">
        <v>0</v>
      </c>
      <c r="T276" s="162">
        <f>S276*H276</f>
        <v>0</v>
      </c>
      <c r="U276" s="32"/>
      <c r="V276" s="32"/>
      <c r="W276" s="32"/>
      <c r="X276" s="32"/>
      <c r="Y276" s="32"/>
      <c r="Z276" s="32"/>
      <c r="AA276" s="32"/>
      <c r="AB276" s="32"/>
      <c r="AC276" s="32"/>
      <c r="AD276" s="32"/>
      <c r="AE276" s="32"/>
      <c r="AR276" s="163" t="s">
        <v>140</v>
      </c>
      <c r="AT276" s="163" t="s">
        <v>136</v>
      </c>
      <c r="AU276" s="163" t="s">
        <v>79</v>
      </c>
      <c r="AY276" s="17" t="s">
        <v>126</v>
      </c>
      <c r="BE276" s="164">
        <f>IF(N276="základní",J276,0)</f>
        <v>0</v>
      </c>
      <c r="BF276" s="164">
        <f>IF(N276="snížená",J276,0)</f>
        <v>0</v>
      </c>
      <c r="BG276" s="164">
        <f>IF(N276="zákl. přenesená",J276,0)</f>
        <v>0</v>
      </c>
      <c r="BH276" s="164">
        <f>IF(N276="sníž. přenesená",J276,0)</f>
        <v>0</v>
      </c>
      <c r="BI276" s="164">
        <f>IF(N276="nulová",J276,0)</f>
        <v>0</v>
      </c>
      <c r="BJ276" s="17" t="s">
        <v>77</v>
      </c>
      <c r="BK276" s="164">
        <f>ROUND(I276*H276,2)</f>
        <v>0</v>
      </c>
      <c r="BL276" s="17" t="s">
        <v>134</v>
      </c>
      <c r="BM276" s="163" t="s">
        <v>458</v>
      </c>
    </row>
    <row r="277" spans="1:47" s="2" customFormat="1" ht="12">
      <c r="A277" s="32"/>
      <c r="B277" s="33"/>
      <c r="C277" s="32"/>
      <c r="D277" s="165" t="s">
        <v>135</v>
      </c>
      <c r="E277" s="32"/>
      <c r="F277" s="166" t="s">
        <v>457</v>
      </c>
      <c r="G277" s="32"/>
      <c r="H277" s="32"/>
      <c r="I277" s="91"/>
      <c r="J277" s="32"/>
      <c r="K277" s="32"/>
      <c r="L277" s="33"/>
      <c r="M277" s="167"/>
      <c r="N277" s="168"/>
      <c r="O277" s="53"/>
      <c r="P277" s="53"/>
      <c r="Q277" s="53"/>
      <c r="R277" s="53"/>
      <c r="S277" s="53"/>
      <c r="T277" s="54"/>
      <c r="U277" s="32"/>
      <c r="V277" s="32"/>
      <c r="W277" s="32"/>
      <c r="X277" s="32"/>
      <c r="Y277" s="32"/>
      <c r="Z277" s="32"/>
      <c r="AA277" s="32"/>
      <c r="AB277" s="32"/>
      <c r="AC277" s="32"/>
      <c r="AD277" s="32"/>
      <c r="AE277" s="32"/>
      <c r="AT277" s="17" t="s">
        <v>135</v>
      </c>
      <c r="AU277" s="17" t="s">
        <v>79</v>
      </c>
    </row>
    <row r="278" spans="1:65" s="2" customFormat="1" ht="16.5" customHeight="1">
      <c r="A278" s="32"/>
      <c r="B278" s="151"/>
      <c r="C278" s="152">
        <v>86</v>
      </c>
      <c r="D278" s="152" t="s">
        <v>129</v>
      </c>
      <c r="E278" s="153" t="s">
        <v>460</v>
      </c>
      <c r="F278" s="154" t="s">
        <v>461</v>
      </c>
      <c r="G278" s="155" t="s">
        <v>139</v>
      </c>
      <c r="H278" s="156">
        <v>33.22</v>
      </c>
      <c r="I278" s="157"/>
      <c r="J278" s="158">
        <f>ROUND(I278*H278,2)</f>
        <v>0</v>
      </c>
      <c r="K278" s="154" t="s">
        <v>133</v>
      </c>
      <c r="L278" s="33"/>
      <c r="M278" s="159" t="s">
        <v>3</v>
      </c>
      <c r="N278" s="160" t="s">
        <v>40</v>
      </c>
      <c r="O278" s="53"/>
      <c r="P278" s="161">
        <f>O278*H278</f>
        <v>0</v>
      </c>
      <c r="Q278" s="161">
        <v>0</v>
      </c>
      <c r="R278" s="161">
        <f>Q278*H278</f>
        <v>0</v>
      </c>
      <c r="S278" s="161">
        <v>0</v>
      </c>
      <c r="T278" s="162">
        <f>S278*H278</f>
        <v>0</v>
      </c>
      <c r="U278" s="32"/>
      <c r="V278" s="32"/>
      <c r="W278" s="32"/>
      <c r="X278" s="32"/>
      <c r="Y278" s="32"/>
      <c r="Z278" s="32"/>
      <c r="AA278" s="32"/>
      <c r="AB278" s="32"/>
      <c r="AC278" s="32"/>
      <c r="AD278" s="32"/>
      <c r="AE278" s="32"/>
      <c r="AR278" s="163" t="s">
        <v>134</v>
      </c>
      <c r="AT278" s="163" t="s">
        <v>129</v>
      </c>
      <c r="AU278" s="163" t="s">
        <v>79</v>
      </c>
      <c r="AY278" s="17" t="s">
        <v>126</v>
      </c>
      <c r="BE278" s="164">
        <f>IF(N278="základní",J278,0)</f>
        <v>0</v>
      </c>
      <c r="BF278" s="164">
        <f>IF(N278="snížená",J278,0)</f>
        <v>0</v>
      </c>
      <c r="BG278" s="164">
        <f>IF(N278="zákl. přenesená",J278,0)</f>
        <v>0</v>
      </c>
      <c r="BH278" s="164">
        <f>IF(N278="sníž. přenesená",J278,0)</f>
        <v>0</v>
      </c>
      <c r="BI278" s="164">
        <f>IF(N278="nulová",J278,0)</f>
        <v>0</v>
      </c>
      <c r="BJ278" s="17" t="s">
        <v>77</v>
      </c>
      <c r="BK278" s="164">
        <f>ROUND(I278*H278,2)</f>
        <v>0</v>
      </c>
      <c r="BL278" s="17" t="s">
        <v>134</v>
      </c>
      <c r="BM278" s="163" t="s">
        <v>462</v>
      </c>
    </row>
    <row r="279" spans="1:47" s="2" customFormat="1" ht="12">
      <c r="A279" s="32"/>
      <c r="B279" s="33"/>
      <c r="C279" s="32"/>
      <c r="D279" s="165" t="s">
        <v>135</v>
      </c>
      <c r="E279" s="32"/>
      <c r="F279" s="166" t="s">
        <v>461</v>
      </c>
      <c r="G279" s="32"/>
      <c r="H279" s="32"/>
      <c r="I279" s="91"/>
      <c r="J279" s="32"/>
      <c r="K279" s="32"/>
      <c r="L279" s="33"/>
      <c r="M279" s="167"/>
      <c r="N279" s="168"/>
      <c r="O279" s="53"/>
      <c r="P279" s="53"/>
      <c r="Q279" s="53"/>
      <c r="R279" s="53"/>
      <c r="S279" s="53"/>
      <c r="T279" s="54"/>
      <c r="U279" s="32"/>
      <c r="V279" s="32"/>
      <c r="W279" s="32"/>
      <c r="X279" s="32"/>
      <c r="Y279" s="32"/>
      <c r="Z279" s="32"/>
      <c r="AA279" s="32"/>
      <c r="AB279" s="32"/>
      <c r="AC279" s="32"/>
      <c r="AD279" s="32"/>
      <c r="AE279" s="32"/>
      <c r="AT279" s="17" t="s">
        <v>135</v>
      </c>
      <c r="AU279" s="17" t="s">
        <v>79</v>
      </c>
    </row>
    <row r="280" spans="1:65" s="2" customFormat="1" ht="16.5" customHeight="1">
      <c r="A280" s="32"/>
      <c r="B280" s="151"/>
      <c r="C280" s="152">
        <v>87</v>
      </c>
      <c r="D280" s="152" t="s">
        <v>129</v>
      </c>
      <c r="E280" s="153" t="s">
        <v>463</v>
      </c>
      <c r="F280" s="154" t="s">
        <v>464</v>
      </c>
      <c r="G280" s="155" t="s">
        <v>139</v>
      </c>
      <c r="H280" s="156">
        <v>33.22</v>
      </c>
      <c r="I280" s="157"/>
      <c r="J280" s="158">
        <f>ROUND(I280*H280,2)</f>
        <v>0</v>
      </c>
      <c r="K280" s="154" t="s">
        <v>133</v>
      </c>
      <c r="L280" s="33"/>
      <c r="M280" s="159" t="s">
        <v>3</v>
      </c>
      <c r="N280" s="160" t="s">
        <v>40</v>
      </c>
      <c r="O280" s="53"/>
      <c r="P280" s="161">
        <f>O280*H280</f>
        <v>0</v>
      </c>
      <c r="Q280" s="161">
        <v>0</v>
      </c>
      <c r="R280" s="161">
        <f>Q280*H280</f>
        <v>0</v>
      </c>
      <c r="S280" s="161">
        <v>0</v>
      </c>
      <c r="T280" s="162">
        <f>S280*H280</f>
        <v>0</v>
      </c>
      <c r="U280" s="32"/>
      <c r="V280" s="32"/>
      <c r="W280" s="32"/>
      <c r="X280" s="32"/>
      <c r="Y280" s="32"/>
      <c r="Z280" s="32"/>
      <c r="AA280" s="32"/>
      <c r="AB280" s="32"/>
      <c r="AC280" s="32"/>
      <c r="AD280" s="32"/>
      <c r="AE280" s="32"/>
      <c r="AR280" s="163" t="s">
        <v>134</v>
      </c>
      <c r="AT280" s="163" t="s">
        <v>129</v>
      </c>
      <c r="AU280" s="163" t="s">
        <v>79</v>
      </c>
      <c r="AY280" s="17" t="s">
        <v>126</v>
      </c>
      <c r="BE280" s="164">
        <f>IF(N280="základní",J280,0)</f>
        <v>0</v>
      </c>
      <c r="BF280" s="164">
        <f>IF(N280="snížená",J280,0)</f>
        <v>0</v>
      </c>
      <c r="BG280" s="164">
        <f>IF(N280="zákl. přenesená",J280,0)</f>
        <v>0</v>
      </c>
      <c r="BH280" s="164">
        <f>IF(N280="sníž. přenesená",J280,0)</f>
        <v>0</v>
      </c>
      <c r="BI280" s="164">
        <f>IF(N280="nulová",J280,0)</f>
        <v>0</v>
      </c>
      <c r="BJ280" s="17" t="s">
        <v>77</v>
      </c>
      <c r="BK280" s="164">
        <f>ROUND(I280*H280,2)</f>
        <v>0</v>
      </c>
      <c r="BL280" s="17" t="s">
        <v>134</v>
      </c>
      <c r="BM280" s="163" t="s">
        <v>465</v>
      </c>
    </row>
    <row r="281" spans="1:47" s="2" customFormat="1" ht="19.5">
      <c r="A281" s="32"/>
      <c r="B281" s="33"/>
      <c r="C281" s="32"/>
      <c r="D281" s="165" t="s">
        <v>135</v>
      </c>
      <c r="E281" s="32"/>
      <c r="F281" s="166" t="s">
        <v>466</v>
      </c>
      <c r="G281" s="32"/>
      <c r="H281" s="32"/>
      <c r="I281" s="91"/>
      <c r="J281" s="32"/>
      <c r="K281" s="32"/>
      <c r="L281" s="33"/>
      <c r="M281" s="167"/>
      <c r="N281" s="168"/>
      <c r="O281" s="53"/>
      <c r="P281" s="53"/>
      <c r="Q281" s="53"/>
      <c r="R281" s="53"/>
      <c r="S281" s="53"/>
      <c r="T281" s="54"/>
      <c r="U281" s="32"/>
      <c r="V281" s="32"/>
      <c r="W281" s="32"/>
      <c r="X281" s="32"/>
      <c r="Y281" s="32"/>
      <c r="Z281" s="32"/>
      <c r="AA281" s="32"/>
      <c r="AB281" s="32"/>
      <c r="AC281" s="32"/>
      <c r="AD281" s="32"/>
      <c r="AE281" s="32"/>
      <c r="AT281" s="17" t="s">
        <v>135</v>
      </c>
      <c r="AU281" s="17" t="s">
        <v>79</v>
      </c>
    </row>
    <row r="282" spans="1:47" s="2" customFormat="1" ht="29.25">
      <c r="A282" s="32"/>
      <c r="B282" s="33"/>
      <c r="C282" s="32"/>
      <c r="D282" s="165" t="s">
        <v>359</v>
      </c>
      <c r="E282" s="32"/>
      <c r="F282" s="187" t="s">
        <v>467</v>
      </c>
      <c r="G282" s="32"/>
      <c r="H282" s="32"/>
      <c r="I282" s="91"/>
      <c r="J282" s="32"/>
      <c r="K282" s="32"/>
      <c r="L282" s="33"/>
      <c r="M282" s="167"/>
      <c r="N282" s="168"/>
      <c r="O282" s="53"/>
      <c r="P282" s="53"/>
      <c r="Q282" s="53"/>
      <c r="R282" s="53"/>
      <c r="S282" s="53"/>
      <c r="T282" s="54"/>
      <c r="U282" s="32"/>
      <c r="V282" s="32"/>
      <c r="W282" s="32"/>
      <c r="X282" s="32"/>
      <c r="Y282" s="32"/>
      <c r="Z282" s="32"/>
      <c r="AA282" s="32"/>
      <c r="AB282" s="32"/>
      <c r="AC282" s="32"/>
      <c r="AD282" s="32"/>
      <c r="AE282" s="32"/>
      <c r="AT282" s="17" t="s">
        <v>359</v>
      </c>
      <c r="AU282" s="17" t="s">
        <v>79</v>
      </c>
    </row>
    <row r="283" spans="2:63" s="12" customFormat="1" ht="22.9" customHeight="1">
      <c r="B283" s="138"/>
      <c r="D283" s="139" t="s">
        <v>68</v>
      </c>
      <c r="E283" s="149" t="s">
        <v>353</v>
      </c>
      <c r="F283" s="149" t="s">
        <v>468</v>
      </c>
      <c r="I283" s="141"/>
      <c r="J283" s="150">
        <f>BK283</f>
        <v>0</v>
      </c>
      <c r="L283" s="138"/>
      <c r="M283" s="143"/>
      <c r="N283" s="144"/>
      <c r="O283" s="144"/>
      <c r="P283" s="145">
        <f>SUM(P284:P301)</f>
        <v>0</v>
      </c>
      <c r="Q283" s="144"/>
      <c r="R283" s="145">
        <f>SUM(R284:R301)</f>
        <v>0</v>
      </c>
      <c r="S283" s="144"/>
      <c r="T283" s="146">
        <f>SUM(T284:T301)</f>
        <v>0</v>
      </c>
      <c r="AR283" s="139" t="s">
        <v>77</v>
      </c>
      <c r="AT283" s="147" t="s">
        <v>68</v>
      </c>
      <c r="AU283" s="147" t="s">
        <v>77</v>
      </c>
      <c r="AY283" s="139" t="s">
        <v>126</v>
      </c>
      <c r="BK283" s="148">
        <f>SUM(BK284:BK301)</f>
        <v>0</v>
      </c>
    </row>
    <row r="284" spans="1:65" s="2" customFormat="1" ht="21.75" customHeight="1">
      <c r="A284" s="32"/>
      <c r="B284" s="151"/>
      <c r="C284" s="152">
        <v>88</v>
      </c>
      <c r="D284" s="152" t="s">
        <v>129</v>
      </c>
      <c r="E284" s="153" t="s">
        <v>470</v>
      </c>
      <c r="F284" s="154" t="s">
        <v>471</v>
      </c>
      <c r="G284" s="155" t="s">
        <v>139</v>
      </c>
      <c r="H284" s="156">
        <v>3992.35</v>
      </c>
      <c r="I284" s="157"/>
      <c r="J284" s="158">
        <f>ROUND(I284*H284,2)</f>
        <v>0</v>
      </c>
      <c r="K284" s="154" t="s">
        <v>133</v>
      </c>
      <c r="L284" s="33"/>
      <c r="M284" s="159" t="s">
        <v>3</v>
      </c>
      <c r="N284" s="160" t="s">
        <v>40</v>
      </c>
      <c r="O284" s="53"/>
      <c r="P284" s="161">
        <f>O284*H284</f>
        <v>0</v>
      </c>
      <c r="Q284" s="161">
        <v>0</v>
      </c>
      <c r="R284" s="161">
        <f>Q284*H284</f>
        <v>0</v>
      </c>
      <c r="S284" s="161">
        <v>0</v>
      </c>
      <c r="T284" s="162">
        <f>S284*H284</f>
        <v>0</v>
      </c>
      <c r="U284" s="32"/>
      <c r="V284" s="32"/>
      <c r="W284" s="32"/>
      <c r="X284" s="32"/>
      <c r="Y284" s="32"/>
      <c r="Z284" s="32"/>
      <c r="AA284" s="32"/>
      <c r="AB284" s="32"/>
      <c r="AC284" s="32"/>
      <c r="AD284" s="32"/>
      <c r="AE284" s="32"/>
      <c r="AR284" s="163" t="s">
        <v>134</v>
      </c>
      <c r="AT284" s="163" t="s">
        <v>129</v>
      </c>
      <c r="AU284" s="163" t="s">
        <v>79</v>
      </c>
      <c r="AY284" s="17" t="s">
        <v>126</v>
      </c>
      <c r="BE284" s="164">
        <f>IF(N284="základní",J284,0)</f>
        <v>0</v>
      </c>
      <c r="BF284" s="164">
        <f>IF(N284="snížená",J284,0)</f>
        <v>0</v>
      </c>
      <c r="BG284" s="164">
        <f>IF(N284="zákl. přenesená",J284,0)</f>
        <v>0</v>
      </c>
      <c r="BH284" s="164">
        <f>IF(N284="sníž. přenesená",J284,0)</f>
        <v>0</v>
      </c>
      <c r="BI284" s="164">
        <f>IF(N284="nulová",J284,0)</f>
        <v>0</v>
      </c>
      <c r="BJ284" s="17" t="s">
        <v>77</v>
      </c>
      <c r="BK284" s="164">
        <f>ROUND(I284*H284,2)</f>
        <v>0</v>
      </c>
      <c r="BL284" s="17" t="s">
        <v>134</v>
      </c>
      <c r="BM284" s="163" t="s">
        <v>472</v>
      </c>
    </row>
    <row r="285" spans="1:47" s="2" customFormat="1" ht="19.5">
      <c r="A285" s="32"/>
      <c r="B285" s="33"/>
      <c r="C285" s="32"/>
      <c r="D285" s="165" t="s">
        <v>135</v>
      </c>
      <c r="E285" s="32"/>
      <c r="F285" s="166" t="s">
        <v>473</v>
      </c>
      <c r="G285" s="32"/>
      <c r="H285" s="32"/>
      <c r="I285" s="91"/>
      <c r="J285" s="32"/>
      <c r="K285" s="32"/>
      <c r="L285" s="33"/>
      <c r="M285" s="167"/>
      <c r="N285" s="168"/>
      <c r="O285" s="53"/>
      <c r="P285" s="53"/>
      <c r="Q285" s="53"/>
      <c r="R285" s="53"/>
      <c r="S285" s="53"/>
      <c r="T285" s="54"/>
      <c r="U285" s="32"/>
      <c r="V285" s="32"/>
      <c r="W285" s="32"/>
      <c r="X285" s="32"/>
      <c r="Y285" s="32"/>
      <c r="Z285" s="32"/>
      <c r="AA285" s="32"/>
      <c r="AB285" s="32"/>
      <c r="AC285" s="32"/>
      <c r="AD285" s="32"/>
      <c r="AE285" s="32"/>
      <c r="AT285" s="17" t="s">
        <v>135</v>
      </c>
      <c r="AU285" s="17" t="s">
        <v>79</v>
      </c>
    </row>
    <row r="286" spans="1:65" s="2" customFormat="1" ht="33" customHeight="1">
      <c r="A286" s="32"/>
      <c r="B286" s="151"/>
      <c r="C286" s="152">
        <v>89</v>
      </c>
      <c r="D286" s="152" t="s">
        <v>129</v>
      </c>
      <c r="E286" s="153" t="s">
        <v>474</v>
      </c>
      <c r="F286" s="154" t="s">
        <v>475</v>
      </c>
      <c r="G286" s="155" t="s">
        <v>139</v>
      </c>
      <c r="H286" s="156">
        <v>109.6</v>
      </c>
      <c r="I286" s="157"/>
      <c r="J286" s="158">
        <f>ROUND(I286*H286,2)</f>
        <v>0</v>
      </c>
      <c r="K286" s="154" t="s">
        <v>133</v>
      </c>
      <c r="L286" s="33"/>
      <c r="M286" s="159" t="s">
        <v>3</v>
      </c>
      <c r="N286" s="160" t="s">
        <v>40</v>
      </c>
      <c r="O286" s="53"/>
      <c r="P286" s="161">
        <f>O286*H286</f>
        <v>0</v>
      </c>
      <c r="Q286" s="161">
        <v>0</v>
      </c>
      <c r="R286" s="161">
        <f>Q286*H286</f>
        <v>0</v>
      </c>
      <c r="S286" s="161">
        <v>0</v>
      </c>
      <c r="T286" s="162">
        <f>S286*H286</f>
        <v>0</v>
      </c>
      <c r="U286" s="32"/>
      <c r="V286" s="32"/>
      <c r="W286" s="32"/>
      <c r="X286" s="32"/>
      <c r="Y286" s="32"/>
      <c r="Z286" s="32"/>
      <c r="AA286" s="32"/>
      <c r="AB286" s="32"/>
      <c r="AC286" s="32"/>
      <c r="AD286" s="32"/>
      <c r="AE286" s="32"/>
      <c r="AR286" s="163" t="s">
        <v>134</v>
      </c>
      <c r="AT286" s="163" t="s">
        <v>129</v>
      </c>
      <c r="AU286" s="163" t="s">
        <v>79</v>
      </c>
      <c r="AY286" s="17" t="s">
        <v>126</v>
      </c>
      <c r="BE286" s="164">
        <f>IF(N286="základní",J286,0)</f>
        <v>0</v>
      </c>
      <c r="BF286" s="164">
        <f>IF(N286="snížená",J286,0)</f>
        <v>0</v>
      </c>
      <c r="BG286" s="164">
        <f>IF(N286="zákl. přenesená",J286,0)</f>
        <v>0</v>
      </c>
      <c r="BH286" s="164">
        <f>IF(N286="sníž. přenesená",J286,0)</f>
        <v>0</v>
      </c>
      <c r="BI286" s="164">
        <f>IF(N286="nulová",J286,0)</f>
        <v>0</v>
      </c>
      <c r="BJ286" s="17" t="s">
        <v>77</v>
      </c>
      <c r="BK286" s="164">
        <f>ROUND(I286*H286,2)</f>
        <v>0</v>
      </c>
      <c r="BL286" s="17" t="s">
        <v>134</v>
      </c>
      <c r="BM286" s="163" t="s">
        <v>476</v>
      </c>
    </row>
    <row r="287" spans="1:47" s="2" customFormat="1" ht="68.25">
      <c r="A287" s="32"/>
      <c r="B287" s="33"/>
      <c r="C287" s="32"/>
      <c r="D287" s="165" t="s">
        <v>135</v>
      </c>
      <c r="E287" s="32"/>
      <c r="F287" s="166" t="s">
        <v>477</v>
      </c>
      <c r="G287" s="32"/>
      <c r="H287" s="32"/>
      <c r="I287" s="91"/>
      <c r="J287" s="32"/>
      <c r="K287" s="32"/>
      <c r="L287" s="33"/>
      <c r="M287" s="167"/>
      <c r="N287" s="168"/>
      <c r="O287" s="53"/>
      <c r="P287" s="53"/>
      <c r="Q287" s="53"/>
      <c r="R287" s="53"/>
      <c r="S287" s="53"/>
      <c r="T287" s="54"/>
      <c r="U287" s="32"/>
      <c r="V287" s="32"/>
      <c r="W287" s="32"/>
      <c r="X287" s="32"/>
      <c r="Y287" s="32"/>
      <c r="Z287" s="32"/>
      <c r="AA287" s="32"/>
      <c r="AB287" s="32"/>
      <c r="AC287" s="32"/>
      <c r="AD287" s="32"/>
      <c r="AE287" s="32"/>
      <c r="AT287" s="17" t="s">
        <v>135</v>
      </c>
      <c r="AU287" s="17" t="s">
        <v>79</v>
      </c>
    </row>
    <row r="288" spans="1:47" s="2" customFormat="1" ht="68.25">
      <c r="A288" s="32"/>
      <c r="B288" s="33"/>
      <c r="C288" s="32"/>
      <c r="D288" s="165" t="s">
        <v>359</v>
      </c>
      <c r="E288" s="32"/>
      <c r="F288" s="187" t="s">
        <v>478</v>
      </c>
      <c r="G288" s="32"/>
      <c r="H288" s="32"/>
      <c r="I288" s="91"/>
      <c r="J288" s="32"/>
      <c r="K288" s="32"/>
      <c r="L288" s="33"/>
      <c r="M288" s="167"/>
      <c r="N288" s="168"/>
      <c r="O288" s="53"/>
      <c r="P288" s="53"/>
      <c r="Q288" s="53"/>
      <c r="R288" s="53"/>
      <c r="S288" s="53"/>
      <c r="T288" s="54"/>
      <c r="U288" s="32"/>
      <c r="V288" s="32"/>
      <c r="W288" s="32"/>
      <c r="X288" s="32"/>
      <c r="Y288" s="32"/>
      <c r="Z288" s="32"/>
      <c r="AA288" s="32"/>
      <c r="AB288" s="32"/>
      <c r="AC288" s="32"/>
      <c r="AD288" s="32"/>
      <c r="AE288" s="32"/>
      <c r="AT288" s="17" t="s">
        <v>359</v>
      </c>
      <c r="AU288" s="17" t="s">
        <v>79</v>
      </c>
    </row>
    <row r="289" spans="1:47" s="2" customFormat="1" ht="19.5">
      <c r="A289" s="32"/>
      <c r="B289" s="33"/>
      <c r="C289" s="32"/>
      <c r="D289" s="165" t="s">
        <v>425</v>
      </c>
      <c r="E289" s="32"/>
      <c r="F289" s="187" t="s">
        <v>479</v>
      </c>
      <c r="G289" s="32"/>
      <c r="H289" s="32"/>
      <c r="I289" s="91"/>
      <c r="J289" s="32"/>
      <c r="K289" s="32"/>
      <c r="L289" s="33"/>
      <c r="M289" s="167"/>
      <c r="N289" s="168"/>
      <c r="O289" s="53"/>
      <c r="P289" s="53"/>
      <c r="Q289" s="53"/>
      <c r="R289" s="53"/>
      <c r="S289" s="53"/>
      <c r="T289" s="54"/>
      <c r="U289" s="32"/>
      <c r="V289" s="32"/>
      <c r="W289" s="32"/>
      <c r="X289" s="32"/>
      <c r="Y289" s="32"/>
      <c r="Z289" s="32"/>
      <c r="AA289" s="32"/>
      <c r="AB289" s="32"/>
      <c r="AC289" s="32"/>
      <c r="AD289" s="32"/>
      <c r="AE289" s="32"/>
      <c r="AT289" s="17" t="s">
        <v>425</v>
      </c>
      <c r="AU289" s="17" t="s">
        <v>79</v>
      </c>
    </row>
    <row r="290" spans="1:65" s="2" customFormat="1" ht="33" customHeight="1">
      <c r="A290" s="32"/>
      <c r="B290" s="151"/>
      <c r="C290" s="152">
        <v>90</v>
      </c>
      <c r="D290" s="152" t="s">
        <v>129</v>
      </c>
      <c r="E290" s="153" t="s">
        <v>481</v>
      </c>
      <c r="F290" s="154" t="s">
        <v>482</v>
      </c>
      <c r="G290" s="155" t="s">
        <v>139</v>
      </c>
      <c r="H290" s="156">
        <v>168.75</v>
      </c>
      <c r="I290" s="157"/>
      <c r="J290" s="158">
        <f>ROUND(I290*H290,2)</f>
        <v>0</v>
      </c>
      <c r="K290" s="154" t="s">
        <v>133</v>
      </c>
      <c r="L290" s="33"/>
      <c r="M290" s="159" t="s">
        <v>3</v>
      </c>
      <c r="N290" s="160" t="s">
        <v>40</v>
      </c>
      <c r="O290" s="53"/>
      <c r="P290" s="161">
        <f>O290*H290</f>
        <v>0</v>
      </c>
      <c r="Q290" s="161">
        <v>0</v>
      </c>
      <c r="R290" s="161">
        <f>Q290*H290</f>
        <v>0</v>
      </c>
      <c r="S290" s="161">
        <v>0</v>
      </c>
      <c r="T290" s="162">
        <f>S290*H290</f>
        <v>0</v>
      </c>
      <c r="U290" s="32"/>
      <c r="V290" s="32"/>
      <c r="W290" s="32"/>
      <c r="X290" s="32"/>
      <c r="Y290" s="32"/>
      <c r="Z290" s="32"/>
      <c r="AA290" s="32"/>
      <c r="AB290" s="32"/>
      <c r="AC290" s="32"/>
      <c r="AD290" s="32"/>
      <c r="AE290" s="32"/>
      <c r="AR290" s="163" t="s">
        <v>134</v>
      </c>
      <c r="AT290" s="163" t="s">
        <v>129</v>
      </c>
      <c r="AU290" s="163" t="s">
        <v>79</v>
      </c>
      <c r="AY290" s="17" t="s">
        <v>126</v>
      </c>
      <c r="BE290" s="164">
        <f>IF(N290="základní",J290,0)</f>
        <v>0</v>
      </c>
      <c r="BF290" s="164">
        <f>IF(N290="snížená",J290,0)</f>
        <v>0</v>
      </c>
      <c r="BG290" s="164">
        <f>IF(N290="zákl. přenesená",J290,0)</f>
        <v>0</v>
      </c>
      <c r="BH290" s="164">
        <f>IF(N290="sníž. přenesená",J290,0)</f>
        <v>0</v>
      </c>
      <c r="BI290" s="164">
        <f>IF(N290="nulová",J290,0)</f>
        <v>0</v>
      </c>
      <c r="BJ290" s="17" t="s">
        <v>77</v>
      </c>
      <c r="BK290" s="164">
        <f>ROUND(I290*H290,2)</f>
        <v>0</v>
      </c>
      <c r="BL290" s="17" t="s">
        <v>134</v>
      </c>
      <c r="BM290" s="163" t="s">
        <v>483</v>
      </c>
    </row>
    <row r="291" spans="1:47" s="2" customFormat="1" ht="19.5">
      <c r="A291" s="32"/>
      <c r="B291" s="33"/>
      <c r="C291" s="32"/>
      <c r="D291" s="165" t="s">
        <v>135</v>
      </c>
      <c r="E291" s="32"/>
      <c r="F291" s="166" t="s">
        <v>482</v>
      </c>
      <c r="G291" s="32"/>
      <c r="H291" s="32"/>
      <c r="I291" s="91"/>
      <c r="J291" s="32"/>
      <c r="K291" s="32"/>
      <c r="L291" s="33"/>
      <c r="M291" s="167"/>
      <c r="N291" s="168"/>
      <c r="O291" s="53"/>
      <c r="P291" s="53"/>
      <c r="Q291" s="53"/>
      <c r="R291" s="53"/>
      <c r="S291" s="53"/>
      <c r="T291" s="54"/>
      <c r="U291" s="32"/>
      <c r="V291" s="32"/>
      <c r="W291" s="32"/>
      <c r="X291" s="32"/>
      <c r="Y291" s="32"/>
      <c r="Z291" s="32"/>
      <c r="AA291" s="32"/>
      <c r="AB291" s="32"/>
      <c r="AC291" s="32"/>
      <c r="AD291" s="32"/>
      <c r="AE291" s="32"/>
      <c r="AT291" s="17" t="s">
        <v>135</v>
      </c>
      <c r="AU291" s="17" t="s">
        <v>79</v>
      </c>
    </row>
    <row r="292" spans="1:65" s="2" customFormat="1" ht="33" customHeight="1">
      <c r="A292" s="32"/>
      <c r="B292" s="151"/>
      <c r="C292" s="152">
        <v>91</v>
      </c>
      <c r="D292" s="152" t="s">
        <v>129</v>
      </c>
      <c r="E292" s="153" t="s">
        <v>484</v>
      </c>
      <c r="F292" s="154" t="s">
        <v>485</v>
      </c>
      <c r="G292" s="155" t="s">
        <v>139</v>
      </c>
      <c r="H292" s="156">
        <v>123.82</v>
      </c>
      <c r="I292" s="157"/>
      <c r="J292" s="158">
        <f>ROUND(I292*H292,2)</f>
        <v>0</v>
      </c>
      <c r="K292" s="154" t="s">
        <v>133</v>
      </c>
      <c r="L292" s="33"/>
      <c r="M292" s="159" t="s">
        <v>3</v>
      </c>
      <c r="N292" s="160" t="s">
        <v>40</v>
      </c>
      <c r="O292" s="53"/>
      <c r="P292" s="161">
        <f>O292*H292</f>
        <v>0</v>
      </c>
      <c r="Q292" s="161">
        <v>0</v>
      </c>
      <c r="R292" s="161">
        <f>Q292*H292</f>
        <v>0</v>
      </c>
      <c r="S292" s="161">
        <v>0</v>
      </c>
      <c r="T292" s="162">
        <f>S292*H292</f>
        <v>0</v>
      </c>
      <c r="U292" s="32"/>
      <c r="V292" s="32"/>
      <c r="W292" s="32"/>
      <c r="X292" s="32"/>
      <c r="Y292" s="32"/>
      <c r="Z292" s="32"/>
      <c r="AA292" s="32"/>
      <c r="AB292" s="32"/>
      <c r="AC292" s="32"/>
      <c r="AD292" s="32"/>
      <c r="AE292" s="32"/>
      <c r="AR292" s="163" t="s">
        <v>134</v>
      </c>
      <c r="AT292" s="163" t="s">
        <v>129</v>
      </c>
      <c r="AU292" s="163" t="s">
        <v>79</v>
      </c>
      <c r="AY292" s="17" t="s">
        <v>126</v>
      </c>
      <c r="BE292" s="164">
        <f>IF(N292="základní",J292,0)</f>
        <v>0</v>
      </c>
      <c r="BF292" s="164">
        <f>IF(N292="snížená",J292,0)</f>
        <v>0</v>
      </c>
      <c r="BG292" s="164">
        <f>IF(N292="zákl. přenesená",J292,0)</f>
        <v>0</v>
      </c>
      <c r="BH292" s="164">
        <f>IF(N292="sníž. přenesená",J292,0)</f>
        <v>0</v>
      </c>
      <c r="BI292" s="164">
        <f>IF(N292="nulová",J292,0)</f>
        <v>0</v>
      </c>
      <c r="BJ292" s="17" t="s">
        <v>77</v>
      </c>
      <c r="BK292" s="164">
        <f>ROUND(I292*H292,2)</f>
        <v>0</v>
      </c>
      <c r="BL292" s="17" t="s">
        <v>134</v>
      </c>
      <c r="BM292" s="163" t="s">
        <v>486</v>
      </c>
    </row>
    <row r="293" spans="1:47" s="2" customFormat="1" ht="19.5">
      <c r="A293" s="32"/>
      <c r="B293" s="33"/>
      <c r="C293" s="32"/>
      <c r="D293" s="165" t="s">
        <v>135</v>
      </c>
      <c r="E293" s="32"/>
      <c r="F293" s="166" t="s">
        <v>485</v>
      </c>
      <c r="G293" s="32"/>
      <c r="H293" s="32"/>
      <c r="I293" s="91"/>
      <c r="J293" s="32"/>
      <c r="K293" s="32"/>
      <c r="L293" s="33"/>
      <c r="M293" s="167"/>
      <c r="N293" s="168"/>
      <c r="O293" s="53"/>
      <c r="P293" s="53"/>
      <c r="Q293" s="53"/>
      <c r="R293" s="53"/>
      <c r="S293" s="53"/>
      <c r="T293" s="54"/>
      <c r="U293" s="32"/>
      <c r="V293" s="32"/>
      <c r="W293" s="32"/>
      <c r="X293" s="32"/>
      <c r="Y293" s="32"/>
      <c r="Z293" s="32"/>
      <c r="AA293" s="32"/>
      <c r="AB293" s="32"/>
      <c r="AC293" s="32"/>
      <c r="AD293" s="32"/>
      <c r="AE293" s="32"/>
      <c r="AT293" s="17" t="s">
        <v>135</v>
      </c>
      <c r="AU293" s="17" t="s">
        <v>79</v>
      </c>
    </row>
    <row r="294" spans="1:65" s="2" customFormat="1" ht="33" customHeight="1">
      <c r="A294" s="32"/>
      <c r="B294" s="151"/>
      <c r="C294" s="152">
        <v>92</v>
      </c>
      <c r="D294" s="152" t="s">
        <v>129</v>
      </c>
      <c r="E294" s="153" t="s">
        <v>488</v>
      </c>
      <c r="F294" s="154" t="s">
        <v>489</v>
      </c>
      <c r="G294" s="155" t="s">
        <v>139</v>
      </c>
      <c r="H294" s="156">
        <v>23.49</v>
      </c>
      <c r="I294" s="157"/>
      <c r="J294" s="158">
        <f>ROUND(I294*H294,2)</f>
        <v>0</v>
      </c>
      <c r="K294" s="154" t="s">
        <v>133</v>
      </c>
      <c r="L294" s="33"/>
      <c r="M294" s="159" t="s">
        <v>3</v>
      </c>
      <c r="N294" s="160" t="s">
        <v>40</v>
      </c>
      <c r="O294" s="53"/>
      <c r="P294" s="161">
        <f>O294*H294</f>
        <v>0</v>
      </c>
      <c r="Q294" s="161">
        <v>0</v>
      </c>
      <c r="R294" s="161">
        <f>Q294*H294</f>
        <v>0</v>
      </c>
      <c r="S294" s="161">
        <v>0</v>
      </c>
      <c r="T294" s="162">
        <f>S294*H294</f>
        <v>0</v>
      </c>
      <c r="U294" s="32"/>
      <c r="V294" s="32"/>
      <c r="W294" s="32"/>
      <c r="X294" s="32"/>
      <c r="Y294" s="32"/>
      <c r="Z294" s="32"/>
      <c r="AA294" s="32"/>
      <c r="AB294" s="32"/>
      <c r="AC294" s="32"/>
      <c r="AD294" s="32"/>
      <c r="AE294" s="32"/>
      <c r="AR294" s="163" t="s">
        <v>134</v>
      </c>
      <c r="AT294" s="163" t="s">
        <v>129</v>
      </c>
      <c r="AU294" s="163" t="s">
        <v>79</v>
      </c>
      <c r="AY294" s="17" t="s">
        <v>126</v>
      </c>
      <c r="BE294" s="164">
        <f>IF(N294="základní",J294,0)</f>
        <v>0</v>
      </c>
      <c r="BF294" s="164">
        <f>IF(N294="snížená",J294,0)</f>
        <v>0</v>
      </c>
      <c r="BG294" s="164">
        <f>IF(N294="zákl. přenesená",J294,0)</f>
        <v>0</v>
      </c>
      <c r="BH294" s="164">
        <f>IF(N294="sníž. přenesená",J294,0)</f>
        <v>0</v>
      </c>
      <c r="BI294" s="164">
        <f>IF(N294="nulová",J294,0)</f>
        <v>0</v>
      </c>
      <c r="BJ294" s="17" t="s">
        <v>77</v>
      </c>
      <c r="BK294" s="164">
        <f>ROUND(I294*H294,2)</f>
        <v>0</v>
      </c>
      <c r="BL294" s="17" t="s">
        <v>134</v>
      </c>
      <c r="BM294" s="163" t="s">
        <v>490</v>
      </c>
    </row>
    <row r="295" spans="1:47" s="2" customFormat="1" ht="68.25">
      <c r="A295" s="32"/>
      <c r="B295" s="33"/>
      <c r="C295" s="32"/>
      <c r="D295" s="165" t="s">
        <v>135</v>
      </c>
      <c r="E295" s="32"/>
      <c r="F295" s="166" t="s">
        <v>491</v>
      </c>
      <c r="G295" s="32"/>
      <c r="H295" s="32"/>
      <c r="I295" s="91"/>
      <c r="J295" s="32"/>
      <c r="K295" s="32"/>
      <c r="L295" s="33"/>
      <c r="M295" s="167"/>
      <c r="N295" s="168"/>
      <c r="O295" s="53"/>
      <c r="P295" s="53"/>
      <c r="Q295" s="53"/>
      <c r="R295" s="53"/>
      <c r="S295" s="53"/>
      <c r="T295" s="54"/>
      <c r="U295" s="32"/>
      <c r="V295" s="32"/>
      <c r="W295" s="32"/>
      <c r="X295" s="32"/>
      <c r="Y295" s="32"/>
      <c r="Z295" s="32"/>
      <c r="AA295" s="32"/>
      <c r="AB295" s="32"/>
      <c r="AC295" s="32"/>
      <c r="AD295" s="32"/>
      <c r="AE295" s="32"/>
      <c r="AT295" s="17" t="s">
        <v>135</v>
      </c>
      <c r="AU295" s="17" t="s">
        <v>79</v>
      </c>
    </row>
    <row r="296" spans="1:47" s="2" customFormat="1" ht="68.25">
      <c r="A296" s="32"/>
      <c r="B296" s="33"/>
      <c r="C296" s="32"/>
      <c r="D296" s="165" t="s">
        <v>359</v>
      </c>
      <c r="E296" s="32"/>
      <c r="F296" s="187" t="s">
        <v>478</v>
      </c>
      <c r="G296" s="32"/>
      <c r="H296" s="32"/>
      <c r="I296" s="91"/>
      <c r="J296" s="32"/>
      <c r="K296" s="32"/>
      <c r="L296" s="33"/>
      <c r="M296" s="167"/>
      <c r="N296" s="168"/>
      <c r="O296" s="53"/>
      <c r="P296" s="53"/>
      <c r="Q296" s="53"/>
      <c r="R296" s="53"/>
      <c r="S296" s="53"/>
      <c r="T296" s="54"/>
      <c r="U296" s="32"/>
      <c r="V296" s="32"/>
      <c r="W296" s="32"/>
      <c r="X296" s="32"/>
      <c r="Y296" s="32"/>
      <c r="Z296" s="32"/>
      <c r="AA296" s="32"/>
      <c r="AB296" s="32"/>
      <c r="AC296" s="32"/>
      <c r="AD296" s="32"/>
      <c r="AE296" s="32"/>
      <c r="AT296" s="17" t="s">
        <v>359</v>
      </c>
      <c r="AU296" s="17" t="s">
        <v>79</v>
      </c>
    </row>
    <row r="297" spans="1:47" s="2" customFormat="1" ht="19.5">
      <c r="A297" s="32"/>
      <c r="B297" s="33"/>
      <c r="C297" s="32"/>
      <c r="D297" s="165" t="s">
        <v>425</v>
      </c>
      <c r="E297" s="32"/>
      <c r="F297" s="187" t="s">
        <v>479</v>
      </c>
      <c r="G297" s="32"/>
      <c r="H297" s="32"/>
      <c r="I297" s="91"/>
      <c r="J297" s="32"/>
      <c r="K297" s="32"/>
      <c r="L297" s="33"/>
      <c r="M297" s="167"/>
      <c r="N297" s="168"/>
      <c r="O297" s="53"/>
      <c r="P297" s="53"/>
      <c r="Q297" s="53"/>
      <c r="R297" s="53"/>
      <c r="S297" s="53"/>
      <c r="T297" s="54"/>
      <c r="U297" s="32"/>
      <c r="V297" s="32"/>
      <c r="W297" s="32"/>
      <c r="X297" s="32"/>
      <c r="Y297" s="32"/>
      <c r="Z297" s="32"/>
      <c r="AA297" s="32"/>
      <c r="AB297" s="32"/>
      <c r="AC297" s="32"/>
      <c r="AD297" s="32"/>
      <c r="AE297" s="32"/>
      <c r="AT297" s="17" t="s">
        <v>425</v>
      </c>
      <c r="AU297" s="17" t="s">
        <v>79</v>
      </c>
    </row>
    <row r="298" spans="1:65" s="2" customFormat="1" ht="16.5" customHeight="1">
      <c r="A298" s="32"/>
      <c r="B298" s="151"/>
      <c r="C298" s="152">
        <v>93</v>
      </c>
      <c r="D298" s="152" t="s">
        <v>129</v>
      </c>
      <c r="E298" s="153" t="s">
        <v>492</v>
      </c>
      <c r="F298" s="154" t="s">
        <v>493</v>
      </c>
      <c r="G298" s="155" t="s">
        <v>139</v>
      </c>
      <c r="H298" s="156">
        <v>2012.42</v>
      </c>
      <c r="I298" s="157"/>
      <c r="J298" s="158">
        <f>ROUND(I298*H298,2)</f>
        <v>0</v>
      </c>
      <c r="K298" s="154" t="s">
        <v>133</v>
      </c>
      <c r="L298" s="33"/>
      <c r="M298" s="159" t="s">
        <v>3</v>
      </c>
      <c r="N298" s="160" t="s">
        <v>40</v>
      </c>
      <c r="O298" s="53"/>
      <c r="P298" s="161">
        <f>O298*H298</f>
        <v>0</v>
      </c>
      <c r="Q298" s="161">
        <v>0</v>
      </c>
      <c r="R298" s="161">
        <f>Q298*H298</f>
        <v>0</v>
      </c>
      <c r="S298" s="161">
        <v>0</v>
      </c>
      <c r="T298" s="162">
        <f>S298*H298</f>
        <v>0</v>
      </c>
      <c r="U298" s="32"/>
      <c r="V298" s="32"/>
      <c r="W298" s="32"/>
      <c r="X298" s="32"/>
      <c r="Y298" s="32"/>
      <c r="Z298" s="32"/>
      <c r="AA298" s="32"/>
      <c r="AB298" s="32"/>
      <c r="AC298" s="32"/>
      <c r="AD298" s="32"/>
      <c r="AE298" s="32"/>
      <c r="AR298" s="163" t="s">
        <v>134</v>
      </c>
      <c r="AT298" s="163" t="s">
        <v>129</v>
      </c>
      <c r="AU298" s="163" t="s">
        <v>79</v>
      </c>
      <c r="AY298" s="17" t="s">
        <v>126</v>
      </c>
      <c r="BE298" s="164">
        <f>IF(N298="základní",J298,0)</f>
        <v>0</v>
      </c>
      <c r="BF298" s="164">
        <f>IF(N298="snížená",J298,0)</f>
        <v>0</v>
      </c>
      <c r="BG298" s="164">
        <f>IF(N298="zákl. přenesená",J298,0)</f>
        <v>0</v>
      </c>
      <c r="BH298" s="164">
        <f>IF(N298="sníž. přenesená",J298,0)</f>
        <v>0</v>
      </c>
      <c r="BI298" s="164">
        <f>IF(N298="nulová",J298,0)</f>
        <v>0</v>
      </c>
      <c r="BJ298" s="17" t="s">
        <v>77</v>
      </c>
      <c r="BK298" s="164">
        <f>ROUND(I298*H298,2)</f>
        <v>0</v>
      </c>
      <c r="BL298" s="17" t="s">
        <v>134</v>
      </c>
      <c r="BM298" s="163" t="s">
        <v>494</v>
      </c>
    </row>
    <row r="299" spans="1:47" s="2" customFormat="1" ht="12">
      <c r="A299" s="32"/>
      <c r="B299" s="33"/>
      <c r="C299" s="32"/>
      <c r="D299" s="165" t="s">
        <v>135</v>
      </c>
      <c r="E299" s="32"/>
      <c r="F299" s="166" t="s">
        <v>495</v>
      </c>
      <c r="G299" s="32"/>
      <c r="H299" s="32"/>
      <c r="I299" s="91"/>
      <c r="J299" s="32"/>
      <c r="K299" s="32"/>
      <c r="L299" s="33"/>
      <c r="M299" s="167"/>
      <c r="N299" s="168"/>
      <c r="O299" s="53"/>
      <c r="P299" s="53"/>
      <c r="Q299" s="53"/>
      <c r="R299" s="53"/>
      <c r="S299" s="53"/>
      <c r="T299" s="54"/>
      <c r="U299" s="32"/>
      <c r="V299" s="32"/>
      <c r="W299" s="32"/>
      <c r="X299" s="32"/>
      <c r="Y299" s="32"/>
      <c r="Z299" s="32"/>
      <c r="AA299" s="32"/>
      <c r="AB299" s="32"/>
      <c r="AC299" s="32"/>
      <c r="AD299" s="32"/>
      <c r="AE299" s="32"/>
      <c r="AT299" s="17" t="s">
        <v>135</v>
      </c>
      <c r="AU299" s="17" t="s">
        <v>79</v>
      </c>
    </row>
    <row r="300" spans="1:65" s="2" customFormat="1" ht="16.5" customHeight="1">
      <c r="A300" s="32"/>
      <c r="B300" s="151"/>
      <c r="C300" s="152">
        <v>94</v>
      </c>
      <c r="D300" s="152" t="s">
        <v>129</v>
      </c>
      <c r="E300" s="153" t="s">
        <v>497</v>
      </c>
      <c r="F300" s="154" t="s">
        <v>498</v>
      </c>
      <c r="G300" s="155" t="s">
        <v>139</v>
      </c>
      <c r="H300" s="156">
        <v>204.1</v>
      </c>
      <c r="I300" s="157"/>
      <c r="J300" s="158">
        <f>ROUND(I300*H300,2)</f>
        <v>0</v>
      </c>
      <c r="K300" s="154" t="s">
        <v>133</v>
      </c>
      <c r="L300" s="33"/>
      <c r="M300" s="159" t="s">
        <v>3</v>
      </c>
      <c r="N300" s="160" t="s">
        <v>40</v>
      </c>
      <c r="O300" s="53"/>
      <c r="P300" s="161">
        <f>O300*H300</f>
        <v>0</v>
      </c>
      <c r="Q300" s="161">
        <v>0</v>
      </c>
      <c r="R300" s="161">
        <f>Q300*H300</f>
        <v>0</v>
      </c>
      <c r="S300" s="161">
        <v>0</v>
      </c>
      <c r="T300" s="162">
        <f>S300*H300</f>
        <v>0</v>
      </c>
      <c r="U300" s="32"/>
      <c r="V300" s="32"/>
      <c r="W300" s="32"/>
      <c r="X300" s="32"/>
      <c r="Y300" s="32"/>
      <c r="Z300" s="32"/>
      <c r="AA300" s="32"/>
      <c r="AB300" s="32"/>
      <c r="AC300" s="32"/>
      <c r="AD300" s="32"/>
      <c r="AE300" s="32"/>
      <c r="AR300" s="163" t="s">
        <v>134</v>
      </c>
      <c r="AT300" s="163" t="s">
        <v>129</v>
      </c>
      <c r="AU300" s="163" t="s">
        <v>79</v>
      </c>
      <c r="AY300" s="17" t="s">
        <v>126</v>
      </c>
      <c r="BE300" s="164">
        <f>IF(N300="základní",J300,0)</f>
        <v>0</v>
      </c>
      <c r="BF300" s="164">
        <f>IF(N300="snížená",J300,0)</f>
        <v>0</v>
      </c>
      <c r="BG300" s="164">
        <f>IF(N300="zákl. přenesená",J300,0)</f>
        <v>0</v>
      </c>
      <c r="BH300" s="164">
        <f>IF(N300="sníž. přenesená",J300,0)</f>
        <v>0</v>
      </c>
      <c r="BI300" s="164">
        <f>IF(N300="nulová",J300,0)</f>
        <v>0</v>
      </c>
      <c r="BJ300" s="17" t="s">
        <v>77</v>
      </c>
      <c r="BK300" s="164">
        <f>ROUND(I300*H300,2)</f>
        <v>0</v>
      </c>
      <c r="BL300" s="17" t="s">
        <v>134</v>
      </c>
      <c r="BM300" s="163" t="s">
        <v>499</v>
      </c>
    </row>
    <row r="301" spans="1:47" s="2" customFormat="1" ht="12">
      <c r="A301" s="32"/>
      <c r="B301" s="33"/>
      <c r="C301" s="32"/>
      <c r="D301" s="165" t="s">
        <v>135</v>
      </c>
      <c r="E301" s="32"/>
      <c r="F301" s="166" t="s">
        <v>500</v>
      </c>
      <c r="G301" s="32"/>
      <c r="H301" s="32"/>
      <c r="I301" s="91"/>
      <c r="J301" s="32"/>
      <c r="K301" s="32"/>
      <c r="L301" s="33"/>
      <c r="M301" s="167"/>
      <c r="N301" s="168"/>
      <c r="O301" s="53"/>
      <c r="P301" s="53"/>
      <c r="Q301" s="53"/>
      <c r="R301" s="53"/>
      <c r="S301" s="53"/>
      <c r="T301" s="54"/>
      <c r="U301" s="32"/>
      <c r="V301" s="32"/>
      <c r="W301" s="32"/>
      <c r="X301" s="32"/>
      <c r="Y301" s="32"/>
      <c r="Z301" s="32"/>
      <c r="AA301" s="32"/>
      <c r="AB301" s="32"/>
      <c r="AC301" s="32"/>
      <c r="AD301" s="32"/>
      <c r="AE301" s="32"/>
      <c r="AT301" s="17" t="s">
        <v>135</v>
      </c>
      <c r="AU301" s="17" t="s">
        <v>79</v>
      </c>
    </row>
    <row r="302" spans="2:63" s="12" customFormat="1" ht="25.9" customHeight="1">
      <c r="B302" s="138"/>
      <c r="D302" s="139" t="s">
        <v>68</v>
      </c>
      <c r="E302" s="140" t="s">
        <v>501</v>
      </c>
      <c r="F302" s="140" t="s">
        <v>502</v>
      </c>
      <c r="I302" s="141"/>
      <c r="J302" s="142">
        <f>BK302</f>
        <v>0</v>
      </c>
      <c r="L302" s="138"/>
      <c r="M302" s="143"/>
      <c r="N302" s="144"/>
      <c r="O302" s="144"/>
      <c r="P302" s="145">
        <f>SUM(P303:P322)</f>
        <v>0</v>
      </c>
      <c r="Q302" s="144"/>
      <c r="R302" s="145">
        <f>SUM(R303:R322)</f>
        <v>0</v>
      </c>
      <c r="S302" s="144"/>
      <c r="T302" s="146">
        <f>SUM(T303:T322)</f>
        <v>0</v>
      </c>
      <c r="AR302" s="139" t="s">
        <v>134</v>
      </c>
      <c r="AT302" s="147" t="s">
        <v>68</v>
      </c>
      <c r="AU302" s="147" t="s">
        <v>69</v>
      </c>
      <c r="AY302" s="139" t="s">
        <v>126</v>
      </c>
      <c r="BK302" s="148">
        <f>SUM(BK303:BK322)</f>
        <v>0</v>
      </c>
    </row>
    <row r="303" spans="1:65" s="2" customFormat="1" ht="21.75" customHeight="1">
      <c r="A303" s="32"/>
      <c r="B303" s="151"/>
      <c r="C303" s="152">
        <v>95</v>
      </c>
      <c r="D303" s="152" t="s">
        <v>129</v>
      </c>
      <c r="E303" s="153" t="s">
        <v>503</v>
      </c>
      <c r="F303" s="154" t="s">
        <v>504</v>
      </c>
      <c r="G303" s="155" t="s">
        <v>167</v>
      </c>
      <c r="H303" s="156">
        <v>7</v>
      </c>
      <c r="I303" s="157"/>
      <c r="J303" s="158">
        <f>ROUND(I303*H303,2)</f>
        <v>0</v>
      </c>
      <c r="K303" s="154" t="s">
        <v>378</v>
      </c>
      <c r="L303" s="33"/>
      <c r="M303" s="159" t="s">
        <v>3</v>
      </c>
      <c r="N303" s="160" t="s">
        <v>40</v>
      </c>
      <c r="O303" s="53"/>
      <c r="P303" s="161">
        <f>O303*H303</f>
        <v>0</v>
      </c>
      <c r="Q303" s="161">
        <v>0</v>
      </c>
      <c r="R303" s="161">
        <f>Q303*H303</f>
        <v>0</v>
      </c>
      <c r="S303" s="161">
        <v>0</v>
      </c>
      <c r="T303" s="162">
        <f>S303*H303</f>
        <v>0</v>
      </c>
      <c r="U303" s="32"/>
      <c r="V303" s="32"/>
      <c r="W303" s="32"/>
      <c r="X303" s="32"/>
      <c r="Y303" s="32"/>
      <c r="Z303" s="32"/>
      <c r="AA303" s="32"/>
      <c r="AB303" s="32"/>
      <c r="AC303" s="32"/>
      <c r="AD303" s="32"/>
      <c r="AE303" s="32"/>
      <c r="AR303" s="163" t="s">
        <v>505</v>
      </c>
      <c r="AT303" s="163" t="s">
        <v>129</v>
      </c>
      <c r="AU303" s="163" t="s">
        <v>77</v>
      </c>
      <c r="AY303" s="17" t="s">
        <v>126</v>
      </c>
      <c r="BE303" s="164">
        <f>IF(N303="základní",J303,0)</f>
        <v>0</v>
      </c>
      <c r="BF303" s="164">
        <f>IF(N303="snížená",J303,0)</f>
        <v>0</v>
      </c>
      <c r="BG303" s="164">
        <f>IF(N303="zákl. přenesená",J303,0)</f>
        <v>0</v>
      </c>
      <c r="BH303" s="164">
        <f>IF(N303="sníž. přenesená",J303,0)</f>
        <v>0</v>
      </c>
      <c r="BI303" s="164">
        <f>IF(N303="nulová",J303,0)</f>
        <v>0</v>
      </c>
      <c r="BJ303" s="17" t="s">
        <v>77</v>
      </c>
      <c r="BK303" s="164">
        <f>ROUND(I303*H303,2)</f>
        <v>0</v>
      </c>
      <c r="BL303" s="17" t="s">
        <v>505</v>
      </c>
      <c r="BM303" s="163" t="s">
        <v>506</v>
      </c>
    </row>
    <row r="304" spans="1:47" s="2" customFormat="1" ht="29.25">
      <c r="A304" s="32"/>
      <c r="B304" s="33"/>
      <c r="C304" s="32"/>
      <c r="D304" s="165" t="s">
        <v>135</v>
      </c>
      <c r="E304" s="32"/>
      <c r="F304" s="166" t="s">
        <v>507</v>
      </c>
      <c r="G304" s="32"/>
      <c r="H304" s="32"/>
      <c r="I304" s="91"/>
      <c r="J304" s="32"/>
      <c r="K304" s="32"/>
      <c r="L304" s="33"/>
      <c r="M304" s="167"/>
      <c r="N304" s="168"/>
      <c r="O304" s="53"/>
      <c r="P304" s="53"/>
      <c r="Q304" s="53"/>
      <c r="R304" s="53"/>
      <c r="S304" s="53"/>
      <c r="T304" s="54"/>
      <c r="U304" s="32"/>
      <c r="V304" s="32"/>
      <c r="W304" s="32"/>
      <c r="X304" s="32"/>
      <c r="Y304" s="32"/>
      <c r="Z304" s="32"/>
      <c r="AA304" s="32"/>
      <c r="AB304" s="32"/>
      <c r="AC304" s="32"/>
      <c r="AD304" s="32"/>
      <c r="AE304" s="32"/>
      <c r="AT304" s="17" t="s">
        <v>135</v>
      </c>
      <c r="AU304" s="17" t="s">
        <v>77</v>
      </c>
    </row>
    <row r="305" spans="1:47" s="2" customFormat="1" ht="29.25">
      <c r="A305" s="32"/>
      <c r="B305" s="33"/>
      <c r="C305" s="32"/>
      <c r="D305" s="165" t="s">
        <v>359</v>
      </c>
      <c r="E305" s="32"/>
      <c r="F305" s="187" t="s">
        <v>508</v>
      </c>
      <c r="G305" s="32"/>
      <c r="H305" s="32"/>
      <c r="I305" s="91"/>
      <c r="J305" s="32"/>
      <c r="K305" s="32"/>
      <c r="L305" s="33"/>
      <c r="M305" s="167"/>
      <c r="N305" s="168"/>
      <c r="O305" s="53"/>
      <c r="P305" s="53"/>
      <c r="Q305" s="53"/>
      <c r="R305" s="53"/>
      <c r="S305" s="53"/>
      <c r="T305" s="54"/>
      <c r="U305" s="32"/>
      <c r="V305" s="32"/>
      <c r="W305" s="32"/>
      <c r="X305" s="32"/>
      <c r="Y305" s="32"/>
      <c r="Z305" s="32"/>
      <c r="AA305" s="32"/>
      <c r="AB305" s="32"/>
      <c r="AC305" s="32"/>
      <c r="AD305" s="32"/>
      <c r="AE305" s="32"/>
      <c r="AT305" s="17" t="s">
        <v>359</v>
      </c>
      <c r="AU305" s="17" t="s">
        <v>77</v>
      </c>
    </row>
    <row r="306" spans="2:51" s="13" customFormat="1" ht="12">
      <c r="B306" s="179"/>
      <c r="D306" s="165" t="s">
        <v>265</v>
      </c>
      <c r="E306" s="180" t="s">
        <v>3</v>
      </c>
      <c r="F306" s="181" t="s">
        <v>509</v>
      </c>
      <c r="H306" s="182">
        <v>1</v>
      </c>
      <c r="I306" s="183"/>
      <c r="L306" s="179"/>
      <c r="M306" s="184"/>
      <c r="N306" s="185"/>
      <c r="O306" s="185"/>
      <c r="P306" s="185"/>
      <c r="Q306" s="185"/>
      <c r="R306" s="185"/>
      <c r="S306" s="185"/>
      <c r="T306" s="186"/>
      <c r="AT306" s="180" t="s">
        <v>265</v>
      </c>
      <c r="AU306" s="180" t="s">
        <v>77</v>
      </c>
      <c r="AV306" s="13" t="s">
        <v>79</v>
      </c>
      <c r="AW306" s="13" t="s">
        <v>32</v>
      </c>
      <c r="AX306" s="13" t="s">
        <v>69</v>
      </c>
      <c r="AY306" s="180" t="s">
        <v>126</v>
      </c>
    </row>
    <row r="307" spans="2:51" s="13" customFormat="1" ht="12">
      <c r="B307" s="179"/>
      <c r="D307" s="165" t="s">
        <v>265</v>
      </c>
      <c r="E307" s="180" t="s">
        <v>3</v>
      </c>
      <c r="F307" s="181" t="s">
        <v>510</v>
      </c>
      <c r="H307" s="182">
        <v>2</v>
      </c>
      <c r="I307" s="183"/>
      <c r="L307" s="179"/>
      <c r="M307" s="184"/>
      <c r="N307" s="185"/>
      <c r="O307" s="185"/>
      <c r="P307" s="185"/>
      <c r="Q307" s="185"/>
      <c r="R307" s="185"/>
      <c r="S307" s="185"/>
      <c r="T307" s="186"/>
      <c r="AT307" s="180" t="s">
        <v>265</v>
      </c>
      <c r="AU307" s="180" t="s">
        <v>77</v>
      </c>
      <c r="AV307" s="13" t="s">
        <v>79</v>
      </c>
      <c r="AW307" s="13" t="s">
        <v>32</v>
      </c>
      <c r="AX307" s="13" t="s">
        <v>69</v>
      </c>
      <c r="AY307" s="180" t="s">
        <v>126</v>
      </c>
    </row>
    <row r="308" spans="2:51" s="13" customFormat="1" ht="12">
      <c r="B308" s="179"/>
      <c r="D308" s="165" t="s">
        <v>265</v>
      </c>
      <c r="E308" s="180" t="s">
        <v>3</v>
      </c>
      <c r="F308" s="181" t="s">
        <v>511</v>
      </c>
      <c r="H308" s="182">
        <v>2</v>
      </c>
      <c r="I308" s="183"/>
      <c r="L308" s="179"/>
      <c r="M308" s="184"/>
      <c r="N308" s="185"/>
      <c r="O308" s="185"/>
      <c r="P308" s="185"/>
      <c r="Q308" s="185"/>
      <c r="R308" s="185"/>
      <c r="S308" s="185"/>
      <c r="T308" s="186"/>
      <c r="AT308" s="180" t="s">
        <v>265</v>
      </c>
      <c r="AU308" s="180" t="s">
        <v>77</v>
      </c>
      <c r="AV308" s="13" t="s">
        <v>79</v>
      </c>
      <c r="AW308" s="13" t="s">
        <v>32</v>
      </c>
      <c r="AX308" s="13" t="s">
        <v>69</v>
      </c>
      <c r="AY308" s="180" t="s">
        <v>126</v>
      </c>
    </row>
    <row r="309" spans="2:51" s="13" customFormat="1" ht="12">
      <c r="B309" s="179"/>
      <c r="D309" s="165" t="s">
        <v>265</v>
      </c>
      <c r="E309" s="180" t="s">
        <v>3</v>
      </c>
      <c r="F309" s="181" t="s">
        <v>512</v>
      </c>
      <c r="H309" s="182">
        <v>2</v>
      </c>
      <c r="I309" s="183"/>
      <c r="L309" s="179"/>
      <c r="M309" s="184"/>
      <c r="N309" s="185"/>
      <c r="O309" s="185"/>
      <c r="P309" s="185"/>
      <c r="Q309" s="185"/>
      <c r="R309" s="185"/>
      <c r="S309" s="185"/>
      <c r="T309" s="186"/>
      <c r="AT309" s="180" t="s">
        <v>265</v>
      </c>
      <c r="AU309" s="180" t="s">
        <v>77</v>
      </c>
      <c r="AV309" s="13" t="s">
        <v>79</v>
      </c>
      <c r="AW309" s="13" t="s">
        <v>32</v>
      </c>
      <c r="AX309" s="13" t="s">
        <v>69</v>
      </c>
      <c r="AY309" s="180" t="s">
        <v>126</v>
      </c>
    </row>
    <row r="310" spans="2:51" s="14" customFormat="1" ht="12">
      <c r="B310" s="188"/>
      <c r="D310" s="165" t="s">
        <v>265</v>
      </c>
      <c r="E310" s="189" t="s">
        <v>3</v>
      </c>
      <c r="F310" s="190" t="s">
        <v>513</v>
      </c>
      <c r="H310" s="191">
        <v>7</v>
      </c>
      <c r="I310" s="192"/>
      <c r="L310" s="188"/>
      <c r="M310" s="193"/>
      <c r="N310" s="194"/>
      <c r="O310" s="194"/>
      <c r="P310" s="194"/>
      <c r="Q310" s="194"/>
      <c r="R310" s="194"/>
      <c r="S310" s="194"/>
      <c r="T310" s="195"/>
      <c r="AT310" s="189" t="s">
        <v>265</v>
      </c>
      <c r="AU310" s="189" t="s">
        <v>77</v>
      </c>
      <c r="AV310" s="14" t="s">
        <v>134</v>
      </c>
      <c r="AW310" s="14" t="s">
        <v>32</v>
      </c>
      <c r="AX310" s="14" t="s">
        <v>77</v>
      </c>
      <c r="AY310" s="189" t="s">
        <v>126</v>
      </c>
    </row>
    <row r="311" spans="1:65" s="2" customFormat="1" ht="21.75" customHeight="1">
      <c r="A311" s="32"/>
      <c r="B311" s="151"/>
      <c r="C311" s="152">
        <v>96</v>
      </c>
      <c r="D311" s="152" t="s">
        <v>129</v>
      </c>
      <c r="E311" s="153" t="s">
        <v>515</v>
      </c>
      <c r="F311" s="154" t="s">
        <v>516</v>
      </c>
      <c r="G311" s="155" t="s">
        <v>139</v>
      </c>
      <c r="H311" s="156">
        <v>1000</v>
      </c>
      <c r="I311" s="157"/>
      <c r="J311" s="158">
        <f>ROUND(I311*H311,2)</f>
        <v>0</v>
      </c>
      <c r="K311" s="154" t="s">
        <v>378</v>
      </c>
      <c r="L311" s="33"/>
      <c r="M311" s="159" t="s">
        <v>3</v>
      </c>
      <c r="N311" s="160" t="s">
        <v>40</v>
      </c>
      <c r="O311" s="53"/>
      <c r="P311" s="161">
        <f>O311*H311</f>
        <v>0</v>
      </c>
      <c r="Q311" s="161">
        <v>0</v>
      </c>
      <c r="R311" s="161">
        <f>Q311*H311</f>
        <v>0</v>
      </c>
      <c r="S311" s="161">
        <v>0</v>
      </c>
      <c r="T311" s="162">
        <f>S311*H311</f>
        <v>0</v>
      </c>
      <c r="U311" s="32"/>
      <c r="V311" s="32"/>
      <c r="W311" s="32"/>
      <c r="X311" s="32"/>
      <c r="Y311" s="32"/>
      <c r="Z311" s="32"/>
      <c r="AA311" s="32"/>
      <c r="AB311" s="32"/>
      <c r="AC311" s="32"/>
      <c r="AD311" s="32"/>
      <c r="AE311" s="32"/>
      <c r="AR311" s="163" t="s">
        <v>505</v>
      </c>
      <c r="AT311" s="163" t="s">
        <v>129</v>
      </c>
      <c r="AU311" s="163" t="s">
        <v>77</v>
      </c>
      <c r="AY311" s="17" t="s">
        <v>126</v>
      </c>
      <c r="BE311" s="164">
        <f>IF(N311="základní",J311,0)</f>
        <v>0</v>
      </c>
      <c r="BF311" s="164">
        <f>IF(N311="snížená",J311,0)</f>
        <v>0</v>
      </c>
      <c r="BG311" s="164">
        <f>IF(N311="zákl. přenesená",J311,0)</f>
        <v>0</v>
      </c>
      <c r="BH311" s="164">
        <f>IF(N311="sníž. přenesená",J311,0)</f>
        <v>0</v>
      </c>
      <c r="BI311" s="164">
        <f>IF(N311="nulová",J311,0)</f>
        <v>0</v>
      </c>
      <c r="BJ311" s="17" t="s">
        <v>77</v>
      </c>
      <c r="BK311" s="164">
        <f>ROUND(I311*H311,2)</f>
        <v>0</v>
      </c>
      <c r="BL311" s="17" t="s">
        <v>505</v>
      </c>
      <c r="BM311" s="163" t="s">
        <v>517</v>
      </c>
    </row>
    <row r="312" spans="1:47" s="2" customFormat="1" ht="29.25">
      <c r="A312" s="32"/>
      <c r="B312" s="33"/>
      <c r="C312" s="32"/>
      <c r="D312" s="165" t="s">
        <v>135</v>
      </c>
      <c r="E312" s="32"/>
      <c r="F312" s="166" t="s">
        <v>518</v>
      </c>
      <c r="G312" s="32"/>
      <c r="H312" s="32"/>
      <c r="I312" s="91"/>
      <c r="J312" s="32"/>
      <c r="K312" s="32"/>
      <c r="L312" s="33"/>
      <c r="M312" s="167"/>
      <c r="N312" s="168"/>
      <c r="O312" s="53"/>
      <c r="P312" s="53"/>
      <c r="Q312" s="53"/>
      <c r="R312" s="53"/>
      <c r="S312" s="53"/>
      <c r="T312" s="54"/>
      <c r="U312" s="32"/>
      <c r="V312" s="32"/>
      <c r="W312" s="32"/>
      <c r="X312" s="32"/>
      <c r="Y312" s="32"/>
      <c r="Z312" s="32"/>
      <c r="AA312" s="32"/>
      <c r="AB312" s="32"/>
      <c r="AC312" s="32"/>
      <c r="AD312" s="32"/>
      <c r="AE312" s="32"/>
      <c r="AT312" s="17" t="s">
        <v>135</v>
      </c>
      <c r="AU312" s="17" t="s">
        <v>77</v>
      </c>
    </row>
    <row r="313" spans="1:47" s="2" customFormat="1" ht="39">
      <c r="A313" s="32"/>
      <c r="B313" s="33"/>
      <c r="C313" s="32"/>
      <c r="D313" s="165" t="s">
        <v>359</v>
      </c>
      <c r="E313" s="32"/>
      <c r="F313" s="187" t="s">
        <v>519</v>
      </c>
      <c r="G313" s="32"/>
      <c r="H313" s="32"/>
      <c r="I313" s="91"/>
      <c r="J313" s="32"/>
      <c r="K313" s="32"/>
      <c r="L313" s="33"/>
      <c r="M313" s="167"/>
      <c r="N313" s="168"/>
      <c r="O313" s="53"/>
      <c r="P313" s="53"/>
      <c r="Q313" s="53"/>
      <c r="R313" s="53"/>
      <c r="S313" s="53"/>
      <c r="T313" s="54"/>
      <c r="U313" s="32"/>
      <c r="V313" s="32"/>
      <c r="W313" s="32"/>
      <c r="X313" s="32"/>
      <c r="Y313" s="32"/>
      <c r="Z313" s="32"/>
      <c r="AA313" s="32"/>
      <c r="AB313" s="32"/>
      <c r="AC313" s="32"/>
      <c r="AD313" s="32"/>
      <c r="AE313" s="32"/>
      <c r="AT313" s="17" t="s">
        <v>359</v>
      </c>
      <c r="AU313" s="17" t="s">
        <v>77</v>
      </c>
    </row>
    <row r="314" spans="1:65" s="2" customFormat="1" ht="16.5" customHeight="1">
      <c r="A314" s="32"/>
      <c r="B314" s="151"/>
      <c r="C314" s="152">
        <v>97</v>
      </c>
      <c r="D314" s="152" t="s">
        <v>129</v>
      </c>
      <c r="E314" s="153" t="s">
        <v>520</v>
      </c>
      <c r="F314" s="154" t="s">
        <v>521</v>
      </c>
      <c r="G314" s="155" t="s">
        <v>139</v>
      </c>
      <c r="H314" s="156">
        <v>779</v>
      </c>
      <c r="I314" s="157"/>
      <c r="J314" s="158">
        <f>ROUND(I314*H314,2)</f>
        <v>0</v>
      </c>
      <c r="K314" s="154" t="s">
        <v>133</v>
      </c>
      <c r="L314" s="33"/>
      <c r="M314" s="159" t="s">
        <v>3</v>
      </c>
      <c r="N314" s="160" t="s">
        <v>40</v>
      </c>
      <c r="O314" s="53"/>
      <c r="P314" s="161">
        <f>O314*H314</f>
        <v>0</v>
      </c>
      <c r="Q314" s="161">
        <v>0</v>
      </c>
      <c r="R314" s="161">
        <f>Q314*H314</f>
        <v>0</v>
      </c>
      <c r="S314" s="161">
        <v>0</v>
      </c>
      <c r="T314" s="162">
        <f>S314*H314</f>
        <v>0</v>
      </c>
      <c r="U314" s="32"/>
      <c r="V314" s="32"/>
      <c r="W314" s="32"/>
      <c r="X314" s="32"/>
      <c r="Y314" s="32"/>
      <c r="Z314" s="32"/>
      <c r="AA314" s="32"/>
      <c r="AB314" s="32"/>
      <c r="AC314" s="32"/>
      <c r="AD314" s="32"/>
      <c r="AE314" s="32"/>
      <c r="AR314" s="163" t="s">
        <v>522</v>
      </c>
      <c r="AT314" s="163" t="s">
        <v>129</v>
      </c>
      <c r="AU314" s="163" t="s">
        <v>77</v>
      </c>
      <c r="AY314" s="17" t="s">
        <v>126</v>
      </c>
      <c r="BE314" s="164">
        <f>IF(N314="základní",J314,0)</f>
        <v>0</v>
      </c>
      <c r="BF314" s="164">
        <f>IF(N314="snížená",J314,0)</f>
        <v>0</v>
      </c>
      <c r="BG314" s="164">
        <f>IF(N314="zákl. přenesená",J314,0)</f>
        <v>0</v>
      </c>
      <c r="BH314" s="164">
        <f>IF(N314="sníž. přenesená",J314,0)</f>
        <v>0</v>
      </c>
      <c r="BI314" s="164">
        <f>IF(N314="nulová",J314,0)</f>
        <v>0</v>
      </c>
      <c r="BJ314" s="17" t="s">
        <v>77</v>
      </c>
      <c r="BK314" s="164">
        <f>ROUND(I314*H314,2)</f>
        <v>0</v>
      </c>
      <c r="BL314" s="17" t="s">
        <v>522</v>
      </c>
      <c r="BM314" s="163" t="s">
        <v>523</v>
      </c>
    </row>
    <row r="315" spans="1:47" s="2" customFormat="1" ht="29.25">
      <c r="A315" s="32"/>
      <c r="B315" s="33"/>
      <c r="C315" s="32"/>
      <c r="D315" s="165" t="s">
        <v>135</v>
      </c>
      <c r="E315" s="32"/>
      <c r="F315" s="166" t="s">
        <v>524</v>
      </c>
      <c r="G315" s="32"/>
      <c r="H315" s="32"/>
      <c r="I315" s="91"/>
      <c r="J315" s="32"/>
      <c r="K315" s="32"/>
      <c r="L315" s="33"/>
      <c r="M315" s="167"/>
      <c r="N315" s="168"/>
      <c r="O315" s="53"/>
      <c r="P315" s="53"/>
      <c r="Q315" s="53"/>
      <c r="R315" s="53"/>
      <c r="S315" s="53"/>
      <c r="T315" s="54"/>
      <c r="U315" s="32"/>
      <c r="V315" s="32"/>
      <c r="W315" s="32"/>
      <c r="X315" s="32"/>
      <c r="Y315" s="32"/>
      <c r="Z315" s="32"/>
      <c r="AA315" s="32"/>
      <c r="AB315" s="32"/>
      <c r="AC315" s="32"/>
      <c r="AD315" s="32"/>
      <c r="AE315" s="32"/>
      <c r="AT315" s="17" t="s">
        <v>135</v>
      </c>
      <c r="AU315" s="17" t="s">
        <v>77</v>
      </c>
    </row>
    <row r="316" spans="1:47" s="2" customFormat="1" ht="39">
      <c r="A316" s="32"/>
      <c r="B316" s="33"/>
      <c r="C316" s="32"/>
      <c r="D316" s="165" t="s">
        <v>359</v>
      </c>
      <c r="E316" s="32"/>
      <c r="F316" s="187" t="s">
        <v>519</v>
      </c>
      <c r="G316" s="32"/>
      <c r="H316" s="32"/>
      <c r="I316" s="91"/>
      <c r="J316" s="32"/>
      <c r="K316" s="32"/>
      <c r="L316" s="33"/>
      <c r="M316" s="167"/>
      <c r="N316" s="168"/>
      <c r="O316" s="53"/>
      <c r="P316" s="53"/>
      <c r="Q316" s="53"/>
      <c r="R316" s="53"/>
      <c r="S316" s="53"/>
      <c r="T316" s="54"/>
      <c r="U316" s="32"/>
      <c r="V316" s="32"/>
      <c r="W316" s="32"/>
      <c r="X316" s="32"/>
      <c r="Y316" s="32"/>
      <c r="Z316" s="32"/>
      <c r="AA316" s="32"/>
      <c r="AB316" s="32"/>
      <c r="AC316" s="32"/>
      <c r="AD316" s="32"/>
      <c r="AE316" s="32"/>
      <c r="AT316" s="17" t="s">
        <v>359</v>
      </c>
      <c r="AU316" s="17" t="s">
        <v>77</v>
      </c>
    </row>
    <row r="317" spans="1:65" s="2" customFormat="1" ht="16.5" customHeight="1">
      <c r="A317" s="32"/>
      <c r="B317" s="151"/>
      <c r="C317" s="152">
        <v>98</v>
      </c>
      <c r="D317" s="152" t="s">
        <v>129</v>
      </c>
      <c r="E317" s="153" t="s">
        <v>526</v>
      </c>
      <c r="F317" s="154" t="s">
        <v>527</v>
      </c>
      <c r="G317" s="155" t="s">
        <v>139</v>
      </c>
      <c r="H317" s="156">
        <v>67.12</v>
      </c>
      <c r="I317" s="157"/>
      <c r="J317" s="158">
        <f>ROUND(I317*H317,2)</f>
        <v>0</v>
      </c>
      <c r="K317" s="154" t="s">
        <v>133</v>
      </c>
      <c r="L317" s="33"/>
      <c r="M317" s="159" t="s">
        <v>3</v>
      </c>
      <c r="N317" s="160" t="s">
        <v>40</v>
      </c>
      <c r="O317" s="53"/>
      <c r="P317" s="161">
        <f>O317*H317</f>
        <v>0</v>
      </c>
      <c r="Q317" s="161">
        <v>0</v>
      </c>
      <c r="R317" s="161">
        <f>Q317*H317</f>
        <v>0</v>
      </c>
      <c r="S317" s="161">
        <v>0</v>
      </c>
      <c r="T317" s="162">
        <f>S317*H317</f>
        <v>0</v>
      </c>
      <c r="U317" s="32"/>
      <c r="V317" s="32"/>
      <c r="W317" s="32"/>
      <c r="X317" s="32"/>
      <c r="Y317" s="32"/>
      <c r="Z317" s="32"/>
      <c r="AA317" s="32"/>
      <c r="AB317" s="32"/>
      <c r="AC317" s="32"/>
      <c r="AD317" s="32"/>
      <c r="AE317" s="32"/>
      <c r="AR317" s="163" t="s">
        <v>522</v>
      </c>
      <c r="AT317" s="163" t="s">
        <v>129</v>
      </c>
      <c r="AU317" s="163" t="s">
        <v>77</v>
      </c>
      <c r="AY317" s="17" t="s">
        <v>126</v>
      </c>
      <c r="BE317" s="164">
        <f>IF(N317="základní",J317,0)</f>
        <v>0</v>
      </c>
      <c r="BF317" s="164">
        <f>IF(N317="snížená",J317,0)</f>
        <v>0</v>
      </c>
      <c r="BG317" s="164">
        <f>IF(N317="zákl. přenesená",J317,0)</f>
        <v>0</v>
      </c>
      <c r="BH317" s="164">
        <f>IF(N317="sníž. přenesená",J317,0)</f>
        <v>0</v>
      </c>
      <c r="BI317" s="164">
        <f>IF(N317="nulová",J317,0)</f>
        <v>0</v>
      </c>
      <c r="BJ317" s="17" t="s">
        <v>77</v>
      </c>
      <c r="BK317" s="164">
        <f>ROUND(I317*H317,2)</f>
        <v>0</v>
      </c>
      <c r="BL317" s="17" t="s">
        <v>522</v>
      </c>
      <c r="BM317" s="163" t="s">
        <v>528</v>
      </c>
    </row>
    <row r="318" spans="1:47" s="2" customFormat="1" ht="12">
      <c r="A318" s="32"/>
      <c r="B318" s="33"/>
      <c r="C318" s="32"/>
      <c r="D318" s="165" t="s">
        <v>135</v>
      </c>
      <c r="E318" s="32"/>
      <c r="F318" s="166" t="s">
        <v>527</v>
      </c>
      <c r="G318" s="32"/>
      <c r="H318" s="32"/>
      <c r="I318" s="91"/>
      <c r="J318" s="32"/>
      <c r="K318" s="32"/>
      <c r="L318" s="33"/>
      <c r="M318" s="167"/>
      <c r="N318" s="168"/>
      <c r="O318" s="53"/>
      <c r="P318" s="53"/>
      <c r="Q318" s="53"/>
      <c r="R318" s="53"/>
      <c r="S318" s="53"/>
      <c r="T318" s="54"/>
      <c r="U318" s="32"/>
      <c r="V318" s="32"/>
      <c r="W318" s="32"/>
      <c r="X318" s="32"/>
      <c r="Y318" s="32"/>
      <c r="Z318" s="32"/>
      <c r="AA318" s="32"/>
      <c r="AB318" s="32"/>
      <c r="AC318" s="32"/>
      <c r="AD318" s="32"/>
      <c r="AE318" s="32"/>
      <c r="AT318" s="17" t="s">
        <v>135</v>
      </c>
      <c r="AU318" s="17" t="s">
        <v>77</v>
      </c>
    </row>
    <row r="319" spans="1:65" s="2" customFormat="1" ht="16.5" customHeight="1">
      <c r="A319" s="32"/>
      <c r="B319" s="151"/>
      <c r="C319" s="152">
        <v>99</v>
      </c>
      <c r="D319" s="152" t="s">
        <v>129</v>
      </c>
      <c r="E319" s="153" t="s">
        <v>529</v>
      </c>
      <c r="F319" s="154" t="s">
        <v>530</v>
      </c>
      <c r="G319" s="155" t="s">
        <v>139</v>
      </c>
      <c r="H319" s="156">
        <v>0.75</v>
      </c>
      <c r="I319" s="157"/>
      <c r="J319" s="158">
        <f>ROUND(I319*H319,2)</f>
        <v>0</v>
      </c>
      <c r="K319" s="154" t="s">
        <v>133</v>
      </c>
      <c r="L319" s="33"/>
      <c r="M319" s="159" t="s">
        <v>3</v>
      </c>
      <c r="N319" s="160" t="s">
        <v>40</v>
      </c>
      <c r="O319" s="53"/>
      <c r="P319" s="161">
        <f>O319*H319</f>
        <v>0</v>
      </c>
      <c r="Q319" s="161">
        <v>0</v>
      </c>
      <c r="R319" s="161">
        <f>Q319*H319</f>
        <v>0</v>
      </c>
      <c r="S319" s="161">
        <v>0</v>
      </c>
      <c r="T319" s="162">
        <f>S319*H319</f>
        <v>0</v>
      </c>
      <c r="U319" s="32"/>
      <c r="V319" s="32"/>
      <c r="W319" s="32"/>
      <c r="X319" s="32"/>
      <c r="Y319" s="32"/>
      <c r="Z319" s="32"/>
      <c r="AA319" s="32"/>
      <c r="AB319" s="32"/>
      <c r="AC319" s="32"/>
      <c r="AD319" s="32"/>
      <c r="AE319" s="32"/>
      <c r="AR319" s="163" t="s">
        <v>522</v>
      </c>
      <c r="AT319" s="163" t="s">
        <v>129</v>
      </c>
      <c r="AU319" s="163" t="s">
        <v>77</v>
      </c>
      <c r="AY319" s="17" t="s">
        <v>126</v>
      </c>
      <c r="BE319" s="164">
        <f>IF(N319="základní",J319,0)</f>
        <v>0</v>
      </c>
      <c r="BF319" s="164">
        <f>IF(N319="snížená",J319,0)</f>
        <v>0</v>
      </c>
      <c r="BG319" s="164">
        <f>IF(N319="zákl. přenesená",J319,0)</f>
        <v>0</v>
      </c>
      <c r="BH319" s="164">
        <f>IF(N319="sníž. přenesená",J319,0)</f>
        <v>0</v>
      </c>
      <c r="BI319" s="164">
        <f>IF(N319="nulová",J319,0)</f>
        <v>0</v>
      </c>
      <c r="BJ319" s="17" t="s">
        <v>77</v>
      </c>
      <c r="BK319" s="164">
        <f>ROUND(I319*H319,2)</f>
        <v>0</v>
      </c>
      <c r="BL319" s="17" t="s">
        <v>522</v>
      </c>
      <c r="BM319" s="163" t="s">
        <v>531</v>
      </c>
    </row>
    <row r="320" spans="1:47" s="2" customFormat="1" ht="12">
      <c r="A320" s="32"/>
      <c r="B320" s="33"/>
      <c r="C320" s="32"/>
      <c r="D320" s="165" t="s">
        <v>135</v>
      </c>
      <c r="E320" s="32"/>
      <c r="F320" s="166" t="s">
        <v>530</v>
      </c>
      <c r="G320" s="32"/>
      <c r="H320" s="32"/>
      <c r="I320" s="91"/>
      <c r="J320" s="32"/>
      <c r="K320" s="32"/>
      <c r="L320" s="33"/>
      <c r="M320" s="167"/>
      <c r="N320" s="168"/>
      <c r="O320" s="53"/>
      <c r="P320" s="53"/>
      <c r="Q320" s="53"/>
      <c r="R320" s="53"/>
      <c r="S320" s="53"/>
      <c r="T320" s="54"/>
      <c r="U320" s="32"/>
      <c r="V320" s="32"/>
      <c r="W320" s="32"/>
      <c r="X320" s="32"/>
      <c r="Y320" s="32"/>
      <c r="Z320" s="32"/>
      <c r="AA320" s="32"/>
      <c r="AB320" s="32"/>
      <c r="AC320" s="32"/>
      <c r="AD320" s="32"/>
      <c r="AE320" s="32"/>
      <c r="AT320" s="17" t="s">
        <v>135</v>
      </c>
      <c r="AU320" s="17" t="s">
        <v>77</v>
      </c>
    </row>
    <row r="321" spans="1:65" s="2" customFormat="1" ht="16.5" customHeight="1">
      <c r="A321" s="32"/>
      <c r="B321" s="151"/>
      <c r="C321" s="152">
        <v>100</v>
      </c>
      <c r="D321" s="152" t="s">
        <v>129</v>
      </c>
      <c r="E321" s="153" t="s">
        <v>533</v>
      </c>
      <c r="F321" s="154" t="s">
        <v>534</v>
      </c>
      <c r="G321" s="155" t="s">
        <v>139</v>
      </c>
      <c r="H321" s="156">
        <v>5.98</v>
      </c>
      <c r="I321" s="157"/>
      <c r="J321" s="158">
        <f>ROUND(I321*H321,2)</f>
        <v>0</v>
      </c>
      <c r="K321" s="154" t="s">
        <v>133</v>
      </c>
      <c r="L321" s="33"/>
      <c r="M321" s="159" t="s">
        <v>3</v>
      </c>
      <c r="N321" s="160" t="s">
        <v>40</v>
      </c>
      <c r="O321" s="53"/>
      <c r="P321" s="161">
        <f>O321*H321</f>
        <v>0</v>
      </c>
      <c r="Q321" s="161">
        <v>0</v>
      </c>
      <c r="R321" s="161">
        <f>Q321*H321</f>
        <v>0</v>
      </c>
      <c r="S321" s="161">
        <v>0</v>
      </c>
      <c r="T321" s="162">
        <f>S321*H321</f>
        <v>0</v>
      </c>
      <c r="U321" s="32"/>
      <c r="V321" s="32"/>
      <c r="W321" s="32"/>
      <c r="X321" s="32"/>
      <c r="Y321" s="32"/>
      <c r="Z321" s="32"/>
      <c r="AA321" s="32"/>
      <c r="AB321" s="32"/>
      <c r="AC321" s="32"/>
      <c r="AD321" s="32"/>
      <c r="AE321" s="32"/>
      <c r="AR321" s="163" t="s">
        <v>522</v>
      </c>
      <c r="AT321" s="163" t="s">
        <v>129</v>
      </c>
      <c r="AU321" s="163" t="s">
        <v>77</v>
      </c>
      <c r="AY321" s="17" t="s">
        <v>126</v>
      </c>
      <c r="BE321" s="164">
        <f>IF(N321="základní",J321,0)</f>
        <v>0</v>
      </c>
      <c r="BF321" s="164">
        <f>IF(N321="snížená",J321,0)</f>
        <v>0</v>
      </c>
      <c r="BG321" s="164">
        <f>IF(N321="zákl. přenesená",J321,0)</f>
        <v>0</v>
      </c>
      <c r="BH321" s="164">
        <f>IF(N321="sníž. přenesená",J321,0)</f>
        <v>0</v>
      </c>
      <c r="BI321" s="164">
        <f>IF(N321="nulová",J321,0)</f>
        <v>0</v>
      </c>
      <c r="BJ321" s="17" t="s">
        <v>77</v>
      </c>
      <c r="BK321" s="164">
        <f>ROUND(I321*H321,2)</f>
        <v>0</v>
      </c>
      <c r="BL321" s="17" t="s">
        <v>522</v>
      </c>
      <c r="BM321" s="163" t="s">
        <v>535</v>
      </c>
    </row>
    <row r="322" spans="1:47" s="2" customFormat="1" ht="12">
      <c r="A322" s="32"/>
      <c r="B322" s="33"/>
      <c r="C322" s="32"/>
      <c r="D322" s="165" t="s">
        <v>135</v>
      </c>
      <c r="E322" s="32"/>
      <c r="F322" s="166" t="s">
        <v>534</v>
      </c>
      <c r="G322" s="32"/>
      <c r="H322" s="32"/>
      <c r="I322" s="91"/>
      <c r="J322" s="32"/>
      <c r="K322" s="32"/>
      <c r="L322" s="33"/>
      <c r="M322" s="196"/>
      <c r="N322" s="197"/>
      <c r="O322" s="198"/>
      <c r="P322" s="198"/>
      <c r="Q322" s="198"/>
      <c r="R322" s="198"/>
      <c r="S322" s="198"/>
      <c r="T322" s="199"/>
      <c r="U322" s="32"/>
      <c r="V322" s="32"/>
      <c r="W322" s="32"/>
      <c r="X322" s="32"/>
      <c r="Y322" s="32"/>
      <c r="Z322" s="32"/>
      <c r="AA322" s="32"/>
      <c r="AB322" s="32"/>
      <c r="AC322" s="32"/>
      <c r="AD322" s="32"/>
      <c r="AE322" s="32"/>
      <c r="AT322" s="17" t="s">
        <v>135</v>
      </c>
      <c r="AU322" s="17" t="s">
        <v>77</v>
      </c>
    </row>
    <row r="323" spans="1:31" s="2" customFormat="1" ht="6.95" customHeight="1">
      <c r="A323" s="32"/>
      <c r="B323" s="42"/>
      <c r="C323" s="43"/>
      <c r="D323" s="43"/>
      <c r="E323" s="43"/>
      <c r="F323" s="43"/>
      <c r="G323" s="43"/>
      <c r="H323" s="43"/>
      <c r="I323" s="111"/>
      <c r="J323" s="43"/>
      <c r="K323" s="43"/>
      <c r="L323" s="33"/>
      <c r="M323" s="32"/>
      <c r="O323" s="32"/>
      <c r="P323" s="32"/>
      <c r="Q323" s="32"/>
      <c r="R323" s="32"/>
      <c r="S323" s="32"/>
      <c r="T323" s="32"/>
      <c r="U323" s="32"/>
      <c r="V323" s="32"/>
      <c r="W323" s="32"/>
      <c r="X323" s="32"/>
      <c r="Y323" s="32"/>
      <c r="Z323" s="32"/>
      <c r="AA323" s="32"/>
      <c r="AB323" s="32"/>
      <c r="AC323" s="32"/>
      <c r="AD323" s="32"/>
      <c r="AE323" s="32"/>
    </row>
  </sheetData>
  <autoFilter ref="C82:K322"/>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01"/>
  <sheetViews>
    <sheetView showGridLines="0" workbookViewId="0" topLeftCell="A293">
      <selection activeCell="F117" sqref="F117"/>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8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88"/>
      <c r="L2" s="295" t="s">
        <v>6</v>
      </c>
      <c r="M2" s="296"/>
      <c r="N2" s="296"/>
      <c r="O2" s="296"/>
      <c r="P2" s="296"/>
      <c r="Q2" s="296"/>
      <c r="R2" s="296"/>
      <c r="S2" s="296"/>
      <c r="T2" s="296"/>
      <c r="U2" s="296"/>
      <c r="V2" s="296"/>
      <c r="AT2" s="17" t="s">
        <v>83</v>
      </c>
    </row>
    <row r="3" spans="2:46" s="1" customFormat="1" ht="6.95" customHeight="1">
      <c r="B3" s="18"/>
      <c r="C3" s="19"/>
      <c r="D3" s="19"/>
      <c r="E3" s="19"/>
      <c r="F3" s="19"/>
      <c r="G3" s="19"/>
      <c r="H3" s="19"/>
      <c r="I3" s="89"/>
      <c r="J3" s="19"/>
      <c r="K3" s="19"/>
      <c r="L3" s="20"/>
      <c r="AT3" s="17" t="s">
        <v>79</v>
      </c>
    </row>
    <row r="4" spans="2:46" s="1" customFormat="1" ht="24.95" customHeight="1">
      <c r="B4" s="20"/>
      <c r="D4" s="21" t="s">
        <v>99</v>
      </c>
      <c r="I4" s="88"/>
      <c r="L4" s="20"/>
      <c r="M4" s="90" t="s">
        <v>11</v>
      </c>
      <c r="AT4" s="17" t="s">
        <v>4</v>
      </c>
    </row>
    <row r="5" spans="2:12" s="1" customFormat="1" ht="6.95" customHeight="1">
      <c r="B5" s="20"/>
      <c r="I5" s="88"/>
      <c r="L5" s="20"/>
    </row>
    <row r="6" spans="2:12" s="1" customFormat="1" ht="12" customHeight="1">
      <c r="B6" s="20"/>
      <c r="D6" s="27" t="s">
        <v>17</v>
      </c>
      <c r="I6" s="88"/>
      <c r="L6" s="20"/>
    </row>
    <row r="7" spans="2:12" s="1" customFormat="1" ht="16.5" customHeight="1">
      <c r="B7" s="20"/>
      <c r="E7" s="334" t="str">
        <f>'Rekapitulace stavby'!K6</f>
        <v>Oprava výhybek v žst.Hodonín</v>
      </c>
      <c r="F7" s="335"/>
      <c r="G7" s="335"/>
      <c r="H7" s="335"/>
      <c r="I7" s="88"/>
      <c r="L7" s="20"/>
    </row>
    <row r="8" spans="1:31" s="2" customFormat="1" ht="12" customHeight="1">
      <c r="A8" s="32"/>
      <c r="B8" s="33"/>
      <c r="C8" s="32"/>
      <c r="D8" s="27" t="s">
        <v>100</v>
      </c>
      <c r="E8" s="32"/>
      <c r="F8" s="32"/>
      <c r="G8" s="32"/>
      <c r="H8" s="32"/>
      <c r="I8" s="91"/>
      <c r="J8" s="32"/>
      <c r="K8" s="32"/>
      <c r="L8" s="92"/>
      <c r="S8" s="32"/>
      <c r="T8" s="32"/>
      <c r="U8" s="32"/>
      <c r="V8" s="32"/>
      <c r="W8" s="32"/>
      <c r="X8" s="32"/>
      <c r="Y8" s="32"/>
      <c r="Z8" s="32"/>
      <c r="AA8" s="32"/>
      <c r="AB8" s="32"/>
      <c r="AC8" s="32"/>
      <c r="AD8" s="32"/>
      <c r="AE8" s="32"/>
    </row>
    <row r="9" spans="1:31" s="2" customFormat="1" ht="16.5" customHeight="1">
      <c r="A9" s="32"/>
      <c r="B9" s="33"/>
      <c r="C9" s="32"/>
      <c r="D9" s="32"/>
      <c r="E9" s="318" t="s">
        <v>536</v>
      </c>
      <c r="F9" s="333"/>
      <c r="G9" s="333"/>
      <c r="H9" s="333"/>
      <c r="I9" s="91"/>
      <c r="J9" s="32"/>
      <c r="K9" s="32"/>
      <c r="L9" s="92"/>
      <c r="S9" s="32"/>
      <c r="T9" s="32"/>
      <c r="U9" s="32"/>
      <c r="V9" s="32"/>
      <c r="W9" s="32"/>
      <c r="X9" s="32"/>
      <c r="Y9" s="32"/>
      <c r="Z9" s="32"/>
      <c r="AA9" s="32"/>
      <c r="AB9" s="32"/>
      <c r="AC9" s="32"/>
      <c r="AD9" s="32"/>
      <c r="AE9" s="32"/>
    </row>
    <row r="10" spans="1:31" s="2" customFormat="1" ht="12">
      <c r="A10" s="32"/>
      <c r="B10" s="33"/>
      <c r="C10" s="32"/>
      <c r="D10" s="32"/>
      <c r="E10" s="32"/>
      <c r="F10" s="32"/>
      <c r="G10" s="32"/>
      <c r="H10" s="32"/>
      <c r="I10" s="91"/>
      <c r="J10" s="32"/>
      <c r="K10" s="32"/>
      <c r="L10" s="92"/>
      <c r="S10" s="32"/>
      <c r="T10" s="32"/>
      <c r="U10" s="32"/>
      <c r="V10" s="32"/>
      <c r="W10" s="32"/>
      <c r="X10" s="32"/>
      <c r="Y10" s="32"/>
      <c r="Z10" s="32"/>
      <c r="AA10" s="32"/>
      <c r="AB10" s="32"/>
      <c r="AC10" s="32"/>
      <c r="AD10" s="32"/>
      <c r="AE10" s="32"/>
    </row>
    <row r="11" spans="1:31" s="2" customFormat="1" ht="12" customHeight="1">
      <c r="A11" s="32"/>
      <c r="B11" s="33"/>
      <c r="C11" s="32"/>
      <c r="D11" s="27" t="s">
        <v>19</v>
      </c>
      <c r="E11" s="32"/>
      <c r="F11" s="25" t="s">
        <v>3</v>
      </c>
      <c r="G11" s="32"/>
      <c r="H11" s="32"/>
      <c r="I11" s="93" t="s">
        <v>20</v>
      </c>
      <c r="J11" s="25" t="s">
        <v>3</v>
      </c>
      <c r="K11" s="32"/>
      <c r="L11" s="92"/>
      <c r="S11" s="32"/>
      <c r="T11" s="32"/>
      <c r="U11" s="32"/>
      <c r="V11" s="32"/>
      <c r="W11" s="32"/>
      <c r="X11" s="32"/>
      <c r="Y11" s="32"/>
      <c r="Z11" s="32"/>
      <c r="AA11" s="32"/>
      <c r="AB11" s="32"/>
      <c r="AC11" s="32"/>
      <c r="AD11" s="32"/>
      <c r="AE11" s="32"/>
    </row>
    <row r="12" spans="1:31" s="2" customFormat="1" ht="12" customHeight="1">
      <c r="A12" s="32"/>
      <c r="B12" s="33"/>
      <c r="C12" s="32"/>
      <c r="D12" s="27" t="s">
        <v>21</v>
      </c>
      <c r="E12" s="32"/>
      <c r="F12" s="25" t="s">
        <v>22</v>
      </c>
      <c r="G12" s="32"/>
      <c r="H12" s="32"/>
      <c r="I12" s="93" t="s">
        <v>23</v>
      </c>
      <c r="J12" s="50" t="str">
        <f>'Rekapitulace stavby'!AN8</f>
        <v>5. 5. 2020</v>
      </c>
      <c r="K12" s="32"/>
      <c r="L12" s="92"/>
      <c r="S12" s="32"/>
      <c r="T12" s="32"/>
      <c r="U12" s="32"/>
      <c r="V12" s="32"/>
      <c r="W12" s="32"/>
      <c r="X12" s="32"/>
      <c r="Y12" s="32"/>
      <c r="Z12" s="32"/>
      <c r="AA12" s="32"/>
      <c r="AB12" s="32"/>
      <c r="AC12" s="32"/>
      <c r="AD12" s="32"/>
      <c r="AE12" s="32"/>
    </row>
    <row r="13" spans="1:31" s="2" customFormat="1" ht="10.9" customHeight="1">
      <c r="A13" s="32"/>
      <c r="B13" s="33"/>
      <c r="C13" s="32"/>
      <c r="D13" s="32"/>
      <c r="E13" s="32"/>
      <c r="F13" s="32"/>
      <c r="G13" s="32"/>
      <c r="H13" s="32"/>
      <c r="I13" s="91"/>
      <c r="J13" s="32"/>
      <c r="K13" s="32"/>
      <c r="L13" s="92"/>
      <c r="S13" s="32"/>
      <c r="T13" s="32"/>
      <c r="U13" s="32"/>
      <c r="V13" s="32"/>
      <c r="W13" s="32"/>
      <c r="X13" s="32"/>
      <c r="Y13" s="32"/>
      <c r="Z13" s="32"/>
      <c r="AA13" s="32"/>
      <c r="AB13" s="32"/>
      <c r="AC13" s="32"/>
      <c r="AD13" s="32"/>
      <c r="AE13" s="32"/>
    </row>
    <row r="14" spans="1:31" s="2" customFormat="1" ht="12" customHeight="1">
      <c r="A14" s="32"/>
      <c r="B14" s="33"/>
      <c r="C14" s="32"/>
      <c r="D14" s="27" t="s">
        <v>25</v>
      </c>
      <c r="E14" s="32"/>
      <c r="F14" s="32"/>
      <c r="G14" s="32"/>
      <c r="H14" s="32"/>
      <c r="I14" s="93" t="s">
        <v>26</v>
      </c>
      <c r="J14" s="25" t="str">
        <f>IF('Rekapitulace stavby'!AN10="","",'Rekapitulace stavby'!AN10)</f>
        <v/>
      </c>
      <c r="K14" s="32"/>
      <c r="L14" s="92"/>
      <c r="S14" s="32"/>
      <c r="T14" s="32"/>
      <c r="U14" s="32"/>
      <c r="V14" s="32"/>
      <c r="W14" s="32"/>
      <c r="X14" s="32"/>
      <c r="Y14" s="32"/>
      <c r="Z14" s="32"/>
      <c r="AA14" s="32"/>
      <c r="AB14" s="32"/>
      <c r="AC14" s="32"/>
      <c r="AD14" s="32"/>
      <c r="AE14" s="32"/>
    </row>
    <row r="15" spans="1:31" s="2" customFormat="1" ht="18" customHeight="1">
      <c r="A15" s="32"/>
      <c r="B15" s="33"/>
      <c r="C15" s="32"/>
      <c r="D15" s="32"/>
      <c r="E15" s="25" t="str">
        <f>IF('Rekapitulace stavby'!E11="","",'Rekapitulace stavby'!E11)</f>
        <v xml:space="preserve"> </v>
      </c>
      <c r="F15" s="32"/>
      <c r="G15" s="32"/>
      <c r="H15" s="32"/>
      <c r="I15" s="93" t="s">
        <v>27</v>
      </c>
      <c r="J15" s="25" t="str">
        <f>IF('Rekapitulace stavby'!AN11="","",'Rekapitulace stavby'!AN11)</f>
        <v/>
      </c>
      <c r="K15" s="32"/>
      <c r="L15" s="92"/>
      <c r="S15" s="32"/>
      <c r="T15" s="32"/>
      <c r="U15" s="32"/>
      <c r="V15" s="32"/>
      <c r="W15" s="32"/>
      <c r="X15" s="32"/>
      <c r="Y15" s="32"/>
      <c r="Z15" s="32"/>
      <c r="AA15" s="32"/>
      <c r="AB15" s="32"/>
      <c r="AC15" s="32"/>
      <c r="AD15" s="32"/>
      <c r="AE15" s="32"/>
    </row>
    <row r="16" spans="1:31" s="2" customFormat="1" ht="6.95" customHeight="1">
      <c r="A16" s="32"/>
      <c r="B16" s="33"/>
      <c r="C16" s="32"/>
      <c r="D16" s="32"/>
      <c r="E16" s="32"/>
      <c r="F16" s="32"/>
      <c r="G16" s="32"/>
      <c r="H16" s="32"/>
      <c r="I16" s="91"/>
      <c r="J16" s="32"/>
      <c r="K16" s="32"/>
      <c r="L16" s="92"/>
      <c r="S16" s="32"/>
      <c r="T16" s="32"/>
      <c r="U16" s="32"/>
      <c r="V16" s="32"/>
      <c r="W16" s="32"/>
      <c r="X16" s="32"/>
      <c r="Y16" s="32"/>
      <c r="Z16" s="32"/>
      <c r="AA16" s="32"/>
      <c r="AB16" s="32"/>
      <c r="AC16" s="32"/>
      <c r="AD16" s="32"/>
      <c r="AE16" s="32"/>
    </row>
    <row r="17" spans="1:31" s="2" customFormat="1" ht="12" customHeight="1">
      <c r="A17" s="32"/>
      <c r="B17" s="33"/>
      <c r="C17" s="32"/>
      <c r="D17" s="27" t="s">
        <v>28</v>
      </c>
      <c r="E17" s="32"/>
      <c r="F17" s="32"/>
      <c r="G17" s="32"/>
      <c r="H17" s="32"/>
      <c r="I17" s="93" t="s">
        <v>26</v>
      </c>
      <c r="J17" s="28" t="str">
        <f>'Rekapitulace stavby'!AN13</f>
        <v>Vyplň údaj</v>
      </c>
      <c r="K17" s="32"/>
      <c r="L17" s="92"/>
      <c r="S17" s="32"/>
      <c r="T17" s="32"/>
      <c r="U17" s="32"/>
      <c r="V17" s="32"/>
      <c r="W17" s="32"/>
      <c r="X17" s="32"/>
      <c r="Y17" s="32"/>
      <c r="Z17" s="32"/>
      <c r="AA17" s="32"/>
      <c r="AB17" s="32"/>
      <c r="AC17" s="32"/>
      <c r="AD17" s="32"/>
      <c r="AE17" s="32"/>
    </row>
    <row r="18" spans="1:31" s="2" customFormat="1" ht="18" customHeight="1">
      <c r="A18" s="32"/>
      <c r="B18" s="33"/>
      <c r="C18" s="32"/>
      <c r="D18" s="32"/>
      <c r="E18" s="336" t="str">
        <f>'Rekapitulace stavby'!E14</f>
        <v>Vyplň údaj</v>
      </c>
      <c r="F18" s="307"/>
      <c r="G18" s="307"/>
      <c r="H18" s="307"/>
      <c r="I18" s="93" t="s">
        <v>27</v>
      </c>
      <c r="J18" s="28" t="str">
        <f>'Rekapitulace stavby'!AN14</f>
        <v>Vyplň údaj</v>
      </c>
      <c r="K18" s="32"/>
      <c r="L18" s="9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91"/>
      <c r="J19" s="32"/>
      <c r="K19" s="32"/>
      <c r="L19" s="92"/>
      <c r="S19" s="32"/>
      <c r="T19" s="32"/>
      <c r="U19" s="32"/>
      <c r="V19" s="32"/>
      <c r="W19" s="32"/>
      <c r="X19" s="32"/>
      <c r="Y19" s="32"/>
      <c r="Z19" s="32"/>
      <c r="AA19" s="32"/>
      <c r="AB19" s="32"/>
      <c r="AC19" s="32"/>
      <c r="AD19" s="32"/>
      <c r="AE19" s="32"/>
    </row>
    <row r="20" spans="1:31" s="2" customFormat="1" ht="12" customHeight="1">
      <c r="A20" s="32"/>
      <c r="B20" s="33"/>
      <c r="C20" s="32"/>
      <c r="D20" s="27" t="s">
        <v>30</v>
      </c>
      <c r="E20" s="32"/>
      <c r="F20" s="32"/>
      <c r="G20" s="32"/>
      <c r="H20" s="32"/>
      <c r="I20" s="93" t="s">
        <v>26</v>
      </c>
      <c r="J20" s="25" t="str">
        <f>IF('Rekapitulace stavby'!AN16="","",'Rekapitulace stavby'!AN16)</f>
        <v/>
      </c>
      <c r="K20" s="32"/>
      <c r="L20" s="92"/>
      <c r="S20" s="32"/>
      <c r="T20" s="32"/>
      <c r="U20" s="32"/>
      <c r="V20" s="32"/>
      <c r="W20" s="32"/>
      <c r="X20" s="32"/>
      <c r="Y20" s="32"/>
      <c r="Z20" s="32"/>
      <c r="AA20" s="32"/>
      <c r="AB20" s="32"/>
      <c r="AC20" s="32"/>
      <c r="AD20" s="32"/>
      <c r="AE20" s="32"/>
    </row>
    <row r="21" spans="1:31" s="2" customFormat="1" ht="18" customHeight="1">
      <c r="A21" s="32"/>
      <c r="B21" s="33"/>
      <c r="C21" s="32"/>
      <c r="D21" s="32"/>
      <c r="E21" s="25" t="str">
        <f>IF('Rekapitulace stavby'!E17="","",'Rekapitulace stavby'!E17)</f>
        <v xml:space="preserve"> </v>
      </c>
      <c r="F21" s="32"/>
      <c r="G21" s="32"/>
      <c r="H21" s="32"/>
      <c r="I21" s="93" t="s">
        <v>27</v>
      </c>
      <c r="J21" s="25" t="str">
        <f>IF('Rekapitulace stavby'!AN17="","",'Rekapitulace stavby'!AN17)</f>
        <v/>
      </c>
      <c r="K21" s="32"/>
      <c r="L21" s="9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91"/>
      <c r="J22" s="32"/>
      <c r="K22" s="32"/>
      <c r="L22" s="92"/>
      <c r="S22" s="32"/>
      <c r="T22" s="32"/>
      <c r="U22" s="32"/>
      <c r="V22" s="32"/>
      <c r="W22" s="32"/>
      <c r="X22" s="32"/>
      <c r="Y22" s="32"/>
      <c r="Z22" s="32"/>
      <c r="AA22" s="32"/>
      <c r="AB22" s="32"/>
      <c r="AC22" s="32"/>
      <c r="AD22" s="32"/>
      <c r="AE22" s="32"/>
    </row>
    <row r="23" spans="1:31" s="2" customFormat="1" ht="12" customHeight="1">
      <c r="A23" s="32"/>
      <c r="B23" s="33"/>
      <c r="C23" s="32"/>
      <c r="D23" s="27" t="s">
        <v>31</v>
      </c>
      <c r="E23" s="32"/>
      <c r="F23" s="32"/>
      <c r="G23" s="32"/>
      <c r="H23" s="32"/>
      <c r="I23" s="93" t="s">
        <v>26</v>
      </c>
      <c r="J23" s="25" t="s">
        <v>3</v>
      </c>
      <c r="K23" s="32"/>
      <c r="L23" s="92"/>
      <c r="S23" s="32"/>
      <c r="T23" s="32"/>
      <c r="U23" s="32"/>
      <c r="V23" s="32"/>
      <c r="W23" s="32"/>
      <c r="X23" s="32"/>
      <c r="Y23" s="32"/>
      <c r="Z23" s="32"/>
      <c r="AA23" s="32"/>
      <c r="AB23" s="32"/>
      <c r="AC23" s="32"/>
      <c r="AD23" s="32"/>
      <c r="AE23" s="32"/>
    </row>
    <row r="24" spans="1:31" s="2" customFormat="1" ht="18" customHeight="1">
      <c r="A24" s="32"/>
      <c r="B24" s="33"/>
      <c r="C24" s="32"/>
      <c r="D24" s="32"/>
      <c r="E24" s="25" t="s">
        <v>537</v>
      </c>
      <c r="F24" s="32"/>
      <c r="G24" s="32"/>
      <c r="H24" s="32"/>
      <c r="I24" s="93" t="s">
        <v>27</v>
      </c>
      <c r="J24" s="25" t="s">
        <v>3</v>
      </c>
      <c r="K24" s="32"/>
      <c r="L24" s="9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91"/>
      <c r="J25" s="32"/>
      <c r="K25" s="32"/>
      <c r="L25" s="92"/>
      <c r="S25" s="32"/>
      <c r="T25" s="32"/>
      <c r="U25" s="32"/>
      <c r="V25" s="32"/>
      <c r="W25" s="32"/>
      <c r="X25" s="32"/>
      <c r="Y25" s="32"/>
      <c r="Z25" s="32"/>
      <c r="AA25" s="32"/>
      <c r="AB25" s="32"/>
      <c r="AC25" s="32"/>
      <c r="AD25" s="32"/>
      <c r="AE25" s="32"/>
    </row>
    <row r="26" spans="1:31" s="2" customFormat="1" ht="12" customHeight="1">
      <c r="A26" s="32"/>
      <c r="B26" s="33"/>
      <c r="C26" s="32"/>
      <c r="D26" s="27" t="s">
        <v>33</v>
      </c>
      <c r="E26" s="32"/>
      <c r="F26" s="32"/>
      <c r="G26" s="32"/>
      <c r="H26" s="32"/>
      <c r="I26" s="91"/>
      <c r="J26" s="32"/>
      <c r="K26" s="32"/>
      <c r="L26" s="92"/>
      <c r="S26" s="32"/>
      <c r="T26" s="32"/>
      <c r="U26" s="32"/>
      <c r="V26" s="32"/>
      <c r="W26" s="32"/>
      <c r="X26" s="32"/>
      <c r="Y26" s="32"/>
      <c r="Z26" s="32"/>
      <c r="AA26" s="32"/>
      <c r="AB26" s="32"/>
      <c r="AC26" s="32"/>
      <c r="AD26" s="32"/>
      <c r="AE26" s="32"/>
    </row>
    <row r="27" spans="1:31" s="8" customFormat="1" ht="16.5" customHeight="1">
      <c r="A27" s="94"/>
      <c r="B27" s="95"/>
      <c r="C27" s="94"/>
      <c r="D27" s="94"/>
      <c r="E27" s="311" t="s">
        <v>3</v>
      </c>
      <c r="F27" s="311"/>
      <c r="G27" s="311"/>
      <c r="H27" s="311"/>
      <c r="I27" s="96"/>
      <c r="J27" s="94"/>
      <c r="K27" s="94"/>
      <c r="L27" s="97"/>
      <c r="S27" s="94"/>
      <c r="T27" s="94"/>
      <c r="U27" s="94"/>
      <c r="V27" s="94"/>
      <c r="W27" s="94"/>
      <c r="X27" s="94"/>
      <c r="Y27" s="94"/>
      <c r="Z27" s="94"/>
      <c r="AA27" s="94"/>
      <c r="AB27" s="94"/>
      <c r="AC27" s="94"/>
      <c r="AD27" s="94"/>
      <c r="AE27" s="94"/>
    </row>
    <row r="28" spans="1:31" s="2" customFormat="1" ht="6.95" customHeight="1">
      <c r="A28" s="32"/>
      <c r="B28" s="33"/>
      <c r="C28" s="32"/>
      <c r="D28" s="32"/>
      <c r="E28" s="32"/>
      <c r="F28" s="32"/>
      <c r="G28" s="32"/>
      <c r="H28" s="32"/>
      <c r="I28" s="91"/>
      <c r="J28" s="32"/>
      <c r="K28" s="32"/>
      <c r="L28" s="92"/>
      <c r="S28" s="32"/>
      <c r="T28" s="32"/>
      <c r="U28" s="32"/>
      <c r="V28" s="32"/>
      <c r="W28" s="32"/>
      <c r="X28" s="32"/>
      <c r="Y28" s="32"/>
      <c r="Z28" s="32"/>
      <c r="AA28" s="32"/>
      <c r="AB28" s="32"/>
      <c r="AC28" s="32"/>
      <c r="AD28" s="32"/>
      <c r="AE28" s="32"/>
    </row>
    <row r="29" spans="1:31" s="2" customFormat="1" ht="6.95" customHeight="1">
      <c r="A29" s="32"/>
      <c r="B29" s="33"/>
      <c r="C29" s="32"/>
      <c r="D29" s="61"/>
      <c r="E29" s="61"/>
      <c r="F29" s="61"/>
      <c r="G29" s="61"/>
      <c r="H29" s="61"/>
      <c r="I29" s="98"/>
      <c r="J29" s="61"/>
      <c r="K29" s="61"/>
      <c r="L29" s="92"/>
      <c r="S29" s="32"/>
      <c r="T29" s="32"/>
      <c r="U29" s="32"/>
      <c r="V29" s="32"/>
      <c r="W29" s="32"/>
      <c r="X29" s="32"/>
      <c r="Y29" s="32"/>
      <c r="Z29" s="32"/>
      <c r="AA29" s="32"/>
      <c r="AB29" s="32"/>
      <c r="AC29" s="32"/>
      <c r="AD29" s="32"/>
      <c r="AE29" s="32"/>
    </row>
    <row r="30" spans="1:31" s="2" customFormat="1" ht="25.35" customHeight="1">
      <c r="A30" s="32"/>
      <c r="B30" s="33"/>
      <c r="C30" s="32"/>
      <c r="D30" s="99" t="s">
        <v>35</v>
      </c>
      <c r="E30" s="32"/>
      <c r="F30" s="32"/>
      <c r="G30" s="32"/>
      <c r="H30" s="32"/>
      <c r="I30" s="91"/>
      <c r="J30" s="66">
        <f>ROUND(J85,2)</f>
        <v>0</v>
      </c>
      <c r="K30" s="32"/>
      <c r="L30" s="92"/>
      <c r="S30" s="32"/>
      <c r="T30" s="32"/>
      <c r="U30" s="32"/>
      <c r="V30" s="32"/>
      <c r="W30" s="32"/>
      <c r="X30" s="32"/>
      <c r="Y30" s="32"/>
      <c r="Z30" s="32"/>
      <c r="AA30" s="32"/>
      <c r="AB30" s="32"/>
      <c r="AC30" s="32"/>
      <c r="AD30" s="32"/>
      <c r="AE30" s="32"/>
    </row>
    <row r="31" spans="1:31" s="2" customFormat="1" ht="6.95" customHeight="1">
      <c r="A31" s="32"/>
      <c r="B31" s="33"/>
      <c r="C31" s="32"/>
      <c r="D31" s="61"/>
      <c r="E31" s="61"/>
      <c r="F31" s="61"/>
      <c r="G31" s="61"/>
      <c r="H31" s="61"/>
      <c r="I31" s="98"/>
      <c r="J31" s="61"/>
      <c r="K31" s="61"/>
      <c r="L31" s="9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37</v>
      </c>
      <c r="G32" s="32"/>
      <c r="H32" s="32"/>
      <c r="I32" s="100" t="s">
        <v>36</v>
      </c>
      <c r="J32" s="36" t="s">
        <v>38</v>
      </c>
      <c r="K32" s="32"/>
      <c r="L32" s="92"/>
      <c r="S32" s="32"/>
      <c r="T32" s="32"/>
      <c r="U32" s="32"/>
      <c r="V32" s="32"/>
      <c r="W32" s="32"/>
      <c r="X32" s="32"/>
      <c r="Y32" s="32"/>
      <c r="Z32" s="32"/>
      <c r="AA32" s="32"/>
      <c r="AB32" s="32"/>
      <c r="AC32" s="32"/>
      <c r="AD32" s="32"/>
      <c r="AE32" s="32"/>
    </row>
    <row r="33" spans="1:31" s="2" customFormat="1" ht="14.45" customHeight="1">
      <c r="A33" s="32"/>
      <c r="B33" s="33"/>
      <c r="C33" s="32"/>
      <c r="D33" s="101" t="s">
        <v>39</v>
      </c>
      <c r="E33" s="27" t="s">
        <v>40</v>
      </c>
      <c r="F33" s="102">
        <f>ROUND((SUM(BE85:BE300)),2)</f>
        <v>0</v>
      </c>
      <c r="G33" s="32"/>
      <c r="H33" s="32"/>
      <c r="I33" s="103">
        <v>0.21</v>
      </c>
      <c r="J33" s="102">
        <f>ROUND(((SUM(BE85:BE300))*I33),2)</f>
        <v>0</v>
      </c>
      <c r="K33" s="32"/>
      <c r="L33" s="92"/>
      <c r="S33" s="32"/>
      <c r="T33" s="32"/>
      <c r="U33" s="32"/>
      <c r="V33" s="32"/>
      <c r="W33" s="32"/>
      <c r="X33" s="32"/>
      <c r="Y33" s="32"/>
      <c r="Z33" s="32"/>
      <c r="AA33" s="32"/>
      <c r="AB33" s="32"/>
      <c r="AC33" s="32"/>
      <c r="AD33" s="32"/>
      <c r="AE33" s="32"/>
    </row>
    <row r="34" spans="1:31" s="2" customFormat="1" ht="14.45" customHeight="1">
      <c r="A34" s="32"/>
      <c r="B34" s="33"/>
      <c r="C34" s="32"/>
      <c r="D34" s="32"/>
      <c r="E34" s="27" t="s">
        <v>41</v>
      </c>
      <c r="F34" s="102">
        <f>ROUND((SUM(BF85:BF300)),2)</f>
        <v>0</v>
      </c>
      <c r="G34" s="32"/>
      <c r="H34" s="32"/>
      <c r="I34" s="103">
        <v>0.15</v>
      </c>
      <c r="J34" s="102">
        <f>ROUND(((SUM(BF85:BF300))*I34),2)</f>
        <v>0</v>
      </c>
      <c r="K34" s="32"/>
      <c r="L34" s="92"/>
      <c r="S34" s="32"/>
      <c r="T34" s="32"/>
      <c r="U34" s="32"/>
      <c r="V34" s="32"/>
      <c r="W34" s="32"/>
      <c r="X34" s="32"/>
      <c r="Y34" s="32"/>
      <c r="Z34" s="32"/>
      <c r="AA34" s="32"/>
      <c r="AB34" s="32"/>
      <c r="AC34" s="32"/>
      <c r="AD34" s="32"/>
      <c r="AE34" s="32"/>
    </row>
    <row r="35" spans="1:31" s="2" customFormat="1" ht="14.45" customHeight="1" hidden="1">
      <c r="A35" s="32"/>
      <c r="B35" s="33"/>
      <c r="C35" s="32"/>
      <c r="D35" s="32"/>
      <c r="E35" s="27" t="s">
        <v>42</v>
      </c>
      <c r="F35" s="102">
        <f>ROUND((SUM(BG85:BG300)),2)</f>
        <v>0</v>
      </c>
      <c r="G35" s="32"/>
      <c r="H35" s="32"/>
      <c r="I35" s="103">
        <v>0.21</v>
      </c>
      <c r="J35" s="102">
        <f>0</f>
        <v>0</v>
      </c>
      <c r="K35" s="32"/>
      <c r="L35" s="92"/>
      <c r="S35" s="32"/>
      <c r="T35" s="32"/>
      <c r="U35" s="32"/>
      <c r="V35" s="32"/>
      <c r="W35" s="32"/>
      <c r="X35" s="32"/>
      <c r="Y35" s="32"/>
      <c r="Z35" s="32"/>
      <c r="AA35" s="32"/>
      <c r="AB35" s="32"/>
      <c r="AC35" s="32"/>
      <c r="AD35" s="32"/>
      <c r="AE35" s="32"/>
    </row>
    <row r="36" spans="1:31" s="2" customFormat="1" ht="14.45" customHeight="1" hidden="1">
      <c r="A36" s="32"/>
      <c r="B36" s="33"/>
      <c r="C36" s="32"/>
      <c r="D36" s="32"/>
      <c r="E36" s="27" t="s">
        <v>43</v>
      </c>
      <c r="F36" s="102">
        <f>ROUND((SUM(BH85:BH300)),2)</f>
        <v>0</v>
      </c>
      <c r="G36" s="32"/>
      <c r="H36" s="32"/>
      <c r="I36" s="103">
        <v>0.15</v>
      </c>
      <c r="J36" s="102">
        <f>0</f>
        <v>0</v>
      </c>
      <c r="K36" s="32"/>
      <c r="L36" s="92"/>
      <c r="S36" s="32"/>
      <c r="T36" s="32"/>
      <c r="U36" s="32"/>
      <c r="V36" s="32"/>
      <c r="W36" s="32"/>
      <c r="X36" s="32"/>
      <c r="Y36" s="32"/>
      <c r="Z36" s="32"/>
      <c r="AA36" s="32"/>
      <c r="AB36" s="32"/>
      <c r="AC36" s="32"/>
      <c r="AD36" s="32"/>
      <c r="AE36" s="32"/>
    </row>
    <row r="37" spans="1:31" s="2" customFormat="1" ht="14.45" customHeight="1" hidden="1">
      <c r="A37" s="32"/>
      <c r="B37" s="33"/>
      <c r="C37" s="32"/>
      <c r="D37" s="32"/>
      <c r="E37" s="27" t="s">
        <v>44</v>
      </c>
      <c r="F37" s="102">
        <f>ROUND((SUM(BI85:BI300)),2)</f>
        <v>0</v>
      </c>
      <c r="G37" s="32"/>
      <c r="H37" s="32"/>
      <c r="I37" s="103">
        <v>0</v>
      </c>
      <c r="J37" s="102">
        <f>0</f>
        <v>0</v>
      </c>
      <c r="K37" s="32"/>
      <c r="L37" s="9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91"/>
      <c r="J38" s="32"/>
      <c r="K38" s="32"/>
      <c r="L38" s="92"/>
      <c r="S38" s="32"/>
      <c r="T38" s="32"/>
      <c r="U38" s="32"/>
      <c r="V38" s="32"/>
      <c r="W38" s="32"/>
      <c r="X38" s="32"/>
      <c r="Y38" s="32"/>
      <c r="Z38" s="32"/>
      <c r="AA38" s="32"/>
      <c r="AB38" s="32"/>
      <c r="AC38" s="32"/>
      <c r="AD38" s="32"/>
      <c r="AE38" s="32"/>
    </row>
    <row r="39" spans="1:31" s="2" customFormat="1" ht="25.35" customHeight="1">
      <c r="A39" s="32"/>
      <c r="B39" s="33"/>
      <c r="C39" s="104"/>
      <c r="D39" s="105" t="s">
        <v>45</v>
      </c>
      <c r="E39" s="55"/>
      <c r="F39" s="55"/>
      <c r="G39" s="106" t="s">
        <v>46</v>
      </c>
      <c r="H39" s="107" t="s">
        <v>47</v>
      </c>
      <c r="I39" s="108"/>
      <c r="J39" s="109">
        <f>SUM(J30:J37)</f>
        <v>0</v>
      </c>
      <c r="K39" s="110"/>
      <c r="L39" s="92"/>
      <c r="S39" s="32"/>
      <c r="T39" s="32"/>
      <c r="U39" s="32"/>
      <c r="V39" s="32"/>
      <c r="W39" s="32"/>
      <c r="X39" s="32"/>
      <c r="Y39" s="32"/>
      <c r="Z39" s="32"/>
      <c r="AA39" s="32"/>
      <c r="AB39" s="32"/>
      <c r="AC39" s="32"/>
      <c r="AD39" s="32"/>
      <c r="AE39" s="32"/>
    </row>
    <row r="40" spans="1:31" s="2" customFormat="1" ht="14.45" customHeight="1">
      <c r="A40" s="32"/>
      <c r="B40" s="42"/>
      <c r="C40" s="43"/>
      <c r="D40" s="43"/>
      <c r="E40" s="43"/>
      <c r="F40" s="43"/>
      <c r="G40" s="43"/>
      <c r="H40" s="43"/>
      <c r="I40" s="111"/>
      <c r="J40" s="43"/>
      <c r="K40" s="43"/>
      <c r="L40" s="92"/>
      <c r="S40" s="32"/>
      <c r="T40" s="32"/>
      <c r="U40" s="32"/>
      <c r="V40" s="32"/>
      <c r="W40" s="32"/>
      <c r="X40" s="32"/>
      <c r="Y40" s="32"/>
      <c r="Z40" s="32"/>
      <c r="AA40" s="32"/>
      <c r="AB40" s="32"/>
      <c r="AC40" s="32"/>
      <c r="AD40" s="32"/>
      <c r="AE40" s="32"/>
    </row>
    <row r="44" spans="1:31" s="2" customFormat="1" ht="6.95" customHeight="1">
      <c r="A44" s="32"/>
      <c r="B44" s="44"/>
      <c r="C44" s="45"/>
      <c r="D44" s="45"/>
      <c r="E44" s="45"/>
      <c r="F44" s="45"/>
      <c r="G44" s="45"/>
      <c r="H44" s="45"/>
      <c r="I44" s="112"/>
      <c r="J44" s="45"/>
      <c r="K44" s="45"/>
      <c r="L44" s="92"/>
      <c r="S44" s="32"/>
      <c r="T44" s="32"/>
      <c r="U44" s="32"/>
      <c r="V44" s="32"/>
      <c r="W44" s="32"/>
      <c r="X44" s="32"/>
      <c r="Y44" s="32"/>
      <c r="Z44" s="32"/>
      <c r="AA44" s="32"/>
      <c r="AB44" s="32"/>
      <c r="AC44" s="32"/>
      <c r="AD44" s="32"/>
      <c r="AE44" s="32"/>
    </row>
    <row r="45" spans="1:31" s="2" customFormat="1" ht="24.95" customHeight="1">
      <c r="A45" s="32"/>
      <c r="B45" s="33"/>
      <c r="C45" s="21" t="s">
        <v>103</v>
      </c>
      <c r="D45" s="32"/>
      <c r="E45" s="32"/>
      <c r="F45" s="32"/>
      <c r="G45" s="32"/>
      <c r="H45" s="32"/>
      <c r="I45" s="91"/>
      <c r="J45" s="32"/>
      <c r="K45" s="32"/>
      <c r="L45" s="92"/>
      <c r="S45" s="32"/>
      <c r="T45" s="32"/>
      <c r="U45" s="32"/>
      <c r="V45" s="32"/>
      <c r="W45" s="32"/>
      <c r="X45" s="32"/>
      <c r="Y45" s="32"/>
      <c r="Z45" s="32"/>
      <c r="AA45" s="32"/>
      <c r="AB45" s="32"/>
      <c r="AC45" s="32"/>
      <c r="AD45" s="32"/>
      <c r="AE45" s="32"/>
    </row>
    <row r="46" spans="1:31" s="2" customFormat="1" ht="6.95" customHeight="1">
      <c r="A46" s="32"/>
      <c r="B46" s="33"/>
      <c r="C46" s="32"/>
      <c r="D46" s="32"/>
      <c r="E46" s="32"/>
      <c r="F46" s="32"/>
      <c r="G46" s="32"/>
      <c r="H46" s="32"/>
      <c r="I46" s="91"/>
      <c r="J46" s="32"/>
      <c r="K46" s="32"/>
      <c r="L46" s="92"/>
      <c r="S46" s="32"/>
      <c r="T46" s="32"/>
      <c r="U46" s="32"/>
      <c r="V46" s="32"/>
      <c r="W46" s="32"/>
      <c r="X46" s="32"/>
      <c r="Y46" s="32"/>
      <c r="Z46" s="32"/>
      <c r="AA46" s="32"/>
      <c r="AB46" s="32"/>
      <c r="AC46" s="32"/>
      <c r="AD46" s="32"/>
      <c r="AE46" s="32"/>
    </row>
    <row r="47" spans="1:31" s="2" customFormat="1" ht="12" customHeight="1">
      <c r="A47" s="32"/>
      <c r="B47" s="33"/>
      <c r="C47" s="27" t="s">
        <v>17</v>
      </c>
      <c r="D47" s="32"/>
      <c r="E47" s="32"/>
      <c r="F47" s="32"/>
      <c r="G47" s="32"/>
      <c r="H47" s="32"/>
      <c r="I47" s="91"/>
      <c r="J47" s="32"/>
      <c r="K47" s="32"/>
      <c r="L47" s="92"/>
      <c r="S47" s="32"/>
      <c r="T47" s="32"/>
      <c r="U47" s="32"/>
      <c r="V47" s="32"/>
      <c r="W47" s="32"/>
      <c r="X47" s="32"/>
      <c r="Y47" s="32"/>
      <c r="Z47" s="32"/>
      <c r="AA47" s="32"/>
      <c r="AB47" s="32"/>
      <c r="AC47" s="32"/>
      <c r="AD47" s="32"/>
      <c r="AE47" s="32"/>
    </row>
    <row r="48" spans="1:31" s="2" customFormat="1" ht="16.5" customHeight="1">
      <c r="A48" s="32"/>
      <c r="B48" s="33"/>
      <c r="C48" s="32"/>
      <c r="D48" s="32"/>
      <c r="E48" s="334" t="str">
        <f>E7</f>
        <v>Oprava výhybek v žst.Hodonín</v>
      </c>
      <c r="F48" s="335"/>
      <c r="G48" s="335"/>
      <c r="H48" s="335"/>
      <c r="I48" s="91"/>
      <c r="J48" s="32"/>
      <c r="K48" s="32"/>
      <c r="L48" s="92"/>
      <c r="S48" s="32"/>
      <c r="T48" s="32"/>
      <c r="U48" s="32"/>
      <c r="V48" s="32"/>
      <c r="W48" s="32"/>
      <c r="X48" s="32"/>
      <c r="Y48" s="32"/>
      <c r="Z48" s="32"/>
      <c r="AA48" s="32"/>
      <c r="AB48" s="32"/>
      <c r="AC48" s="32"/>
      <c r="AD48" s="32"/>
      <c r="AE48" s="32"/>
    </row>
    <row r="49" spans="1:31" s="2" customFormat="1" ht="12" customHeight="1">
      <c r="A49" s="32"/>
      <c r="B49" s="33"/>
      <c r="C49" s="27" t="s">
        <v>100</v>
      </c>
      <c r="D49" s="32"/>
      <c r="E49" s="32"/>
      <c r="F49" s="32"/>
      <c r="G49" s="32"/>
      <c r="H49" s="32"/>
      <c r="I49" s="91"/>
      <c r="J49" s="32"/>
      <c r="K49" s="32"/>
      <c r="L49" s="92"/>
      <c r="S49" s="32"/>
      <c r="T49" s="32"/>
      <c r="U49" s="32"/>
      <c r="V49" s="32"/>
      <c r="W49" s="32"/>
      <c r="X49" s="32"/>
      <c r="Y49" s="32"/>
      <c r="Z49" s="32"/>
      <c r="AA49" s="32"/>
      <c r="AB49" s="32"/>
      <c r="AC49" s="32"/>
      <c r="AD49" s="32"/>
      <c r="AE49" s="32"/>
    </row>
    <row r="50" spans="1:31" s="2" customFormat="1" ht="16.5" customHeight="1">
      <c r="A50" s="32"/>
      <c r="B50" s="33"/>
      <c r="C50" s="32"/>
      <c r="D50" s="32"/>
      <c r="E50" s="318" t="str">
        <f>E9</f>
        <v>PS 01 - Úprava staničního zabezpečovacího zařízení v žst. Hodonín</v>
      </c>
      <c r="F50" s="333"/>
      <c r="G50" s="333"/>
      <c r="H50" s="333"/>
      <c r="I50" s="91"/>
      <c r="J50" s="32"/>
      <c r="K50" s="32"/>
      <c r="L50" s="92"/>
      <c r="S50" s="32"/>
      <c r="T50" s="32"/>
      <c r="U50" s="32"/>
      <c r="V50" s="32"/>
      <c r="W50" s="32"/>
      <c r="X50" s="32"/>
      <c r="Y50" s="32"/>
      <c r="Z50" s="32"/>
      <c r="AA50" s="32"/>
      <c r="AB50" s="32"/>
      <c r="AC50" s="32"/>
      <c r="AD50" s="32"/>
      <c r="AE50" s="32"/>
    </row>
    <row r="51" spans="1:31" s="2" customFormat="1" ht="6.95" customHeight="1">
      <c r="A51" s="32"/>
      <c r="B51" s="33"/>
      <c r="C51" s="32"/>
      <c r="D51" s="32"/>
      <c r="E51" s="32"/>
      <c r="F51" s="32"/>
      <c r="G51" s="32"/>
      <c r="H51" s="32"/>
      <c r="I51" s="91"/>
      <c r="J51" s="32"/>
      <c r="K51" s="32"/>
      <c r="L51" s="92"/>
      <c r="S51" s="32"/>
      <c r="T51" s="32"/>
      <c r="U51" s="32"/>
      <c r="V51" s="32"/>
      <c r="W51" s="32"/>
      <c r="X51" s="32"/>
      <c r="Y51" s="32"/>
      <c r="Z51" s="32"/>
      <c r="AA51" s="32"/>
      <c r="AB51" s="32"/>
      <c r="AC51" s="32"/>
      <c r="AD51" s="32"/>
      <c r="AE51" s="32"/>
    </row>
    <row r="52" spans="1:31" s="2" customFormat="1" ht="12" customHeight="1">
      <c r="A52" s="32"/>
      <c r="B52" s="33"/>
      <c r="C52" s="27" t="s">
        <v>21</v>
      </c>
      <c r="D52" s="32"/>
      <c r="E52" s="32"/>
      <c r="F52" s="25" t="str">
        <f>F12</f>
        <v xml:space="preserve"> </v>
      </c>
      <c r="G52" s="32"/>
      <c r="H52" s="32"/>
      <c r="I52" s="93" t="s">
        <v>23</v>
      </c>
      <c r="J52" s="50" t="str">
        <f>IF(J12="","",J12)</f>
        <v>5. 5. 2020</v>
      </c>
      <c r="K52" s="32"/>
      <c r="L52" s="92"/>
      <c r="S52" s="32"/>
      <c r="T52" s="32"/>
      <c r="U52" s="32"/>
      <c r="V52" s="32"/>
      <c r="W52" s="32"/>
      <c r="X52" s="32"/>
      <c r="Y52" s="32"/>
      <c r="Z52" s="32"/>
      <c r="AA52" s="32"/>
      <c r="AB52" s="32"/>
      <c r="AC52" s="32"/>
      <c r="AD52" s="32"/>
      <c r="AE52" s="32"/>
    </row>
    <row r="53" spans="1:31" s="2" customFormat="1" ht="6.95" customHeight="1">
      <c r="A53" s="32"/>
      <c r="B53" s="33"/>
      <c r="C53" s="32"/>
      <c r="D53" s="32"/>
      <c r="E53" s="32"/>
      <c r="F53" s="32"/>
      <c r="G53" s="32"/>
      <c r="H53" s="32"/>
      <c r="I53" s="91"/>
      <c r="J53" s="32"/>
      <c r="K53" s="32"/>
      <c r="L53" s="92"/>
      <c r="S53" s="32"/>
      <c r="T53" s="32"/>
      <c r="U53" s="32"/>
      <c r="V53" s="32"/>
      <c r="W53" s="32"/>
      <c r="X53" s="32"/>
      <c r="Y53" s="32"/>
      <c r="Z53" s="32"/>
      <c r="AA53" s="32"/>
      <c r="AB53" s="32"/>
      <c r="AC53" s="32"/>
      <c r="AD53" s="32"/>
      <c r="AE53" s="32"/>
    </row>
    <row r="54" spans="1:31" s="2" customFormat="1" ht="15.2" customHeight="1">
      <c r="A54" s="32"/>
      <c r="B54" s="33"/>
      <c r="C54" s="27" t="s">
        <v>25</v>
      </c>
      <c r="D54" s="32"/>
      <c r="E54" s="32"/>
      <c r="F54" s="25" t="str">
        <f>E15</f>
        <v xml:space="preserve"> </v>
      </c>
      <c r="G54" s="32"/>
      <c r="H54" s="32"/>
      <c r="I54" s="93" t="s">
        <v>30</v>
      </c>
      <c r="J54" s="30" t="str">
        <f>E21</f>
        <v xml:space="preserve"> </v>
      </c>
      <c r="K54" s="32"/>
      <c r="L54" s="92"/>
      <c r="S54" s="32"/>
      <c r="T54" s="32"/>
      <c r="U54" s="32"/>
      <c r="V54" s="32"/>
      <c r="W54" s="32"/>
      <c r="X54" s="32"/>
      <c r="Y54" s="32"/>
      <c r="Z54" s="32"/>
      <c r="AA54" s="32"/>
      <c r="AB54" s="32"/>
      <c r="AC54" s="32"/>
      <c r="AD54" s="32"/>
      <c r="AE54" s="32"/>
    </row>
    <row r="55" spans="1:31" s="2" customFormat="1" ht="15.2" customHeight="1">
      <c r="A55" s="32"/>
      <c r="B55" s="33"/>
      <c r="C55" s="27" t="s">
        <v>28</v>
      </c>
      <c r="D55" s="32"/>
      <c r="E55" s="32"/>
      <c r="F55" s="25" t="str">
        <f>IF(E18="","",E18)</f>
        <v>Vyplň údaj</v>
      </c>
      <c r="G55" s="32"/>
      <c r="H55" s="32"/>
      <c r="I55" s="93" t="s">
        <v>31</v>
      </c>
      <c r="J55" s="30" t="str">
        <f>E24</f>
        <v>Ing. David Füll</v>
      </c>
      <c r="K55" s="32"/>
      <c r="L55" s="92"/>
      <c r="S55" s="32"/>
      <c r="T55" s="32"/>
      <c r="U55" s="32"/>
      <c r="V55" s="32"/>
      <c r="W55" s="32"/>
      <c r="X55" s="32"/>
      <c r="Y55" s="32"/>
      <c r="Z55" s="32"/>
      <c r="AA55" s="32"/>
      <c r="AB55" s="32"/>
      <c r="AC55" s="32"/>
      <c r="AD55" s="32"/>
      <c r="AE55" s="32"/>
    </row>
    <row r="56" spans="1:31" s="2" customFormat="1" ht="10.35" customHeight="1">
      <c r="A56" s="32"/>
      <c r="B56" s="33"/>
      <c r="C56" s="32"/>
      <c r="D56" s="32"/>
      <c r="E56" s="32"/>
      <c r="F56" s="32"/>
      <c r="G56" s="32"/>
      <c r="H56" s="32"/>
      <c r="I56" s="91"/>
      <c r="J56" s="32"/>
      <c r="K56" s="32"/>
      <c r="L56" s="92"/>
      <c r="S56" s="32"/>
      <c r="T56" s="32"/>
      <c r="U56" s="32"/>
      <c r="V56" s="32"/>
      <c r="W56" s="32"/>
      <c r="X56" s="32"/>
      <c r="Y56" s="32"/>
      <c r="Z56" s="32"/>
      <c r="AA56" s="32"/>
      <c r="AB56" s="32"/>
      <c r="AC56" s="32"/>
      <c r="AD56" s="32"/>
      <c r="AE56" s="32"/>
    </row>
    <row r="57" spans="1:31" s="2" customFormat="1" ht="29.25" customHeight="1">
      <c r="A57" s="32"/>
      <c r="B57" s="33"/>
      <c r="C57" s="113" t="s">
        <v>104</v>
      </c>
      <c r="D57" s="104"/>
      <c r="E57" s="104"/>
      <c r="F57" s="104"/>
      <c r="G57" s="104"/>
      <c r="H57" s="104"/>
      <c r="I57" s="114"/>
      <c r="J57" s="115" t="s">
        <v>105</v>
      </c>
      <c r="K57" s="104"/>
      <c r="L57" s="92"/>
      <c r="S57" s="32"/>
      <c r="T57" s="32"/>
      <c r="U57" s="32"/>
      <c r="V57" s="32"/>
      <c r="W57" s="32"/>
      <c r="X57" s="32"/>
      <c r="Y57" s="32"/>
      <c r="Z57" s="32"/>
      <c r="AA57" s="32"/>
      <c r="AB57" s="32"/>
      <c r="AC57" s="32"/>
      <c r="AD57" s="32"/>
      <c r="AE57" s="32"/>
    </row>
    <row r="58" spans="1:31" s="2" customFormat="1" ht="10.35" customHeight="1">
      <c r="A58" s="32"/>
      <c r="B58" s="33"/>
      <c r="C58" s="32"/>
      <c r="D58" s="32"/>
      <c r="E58" s="32"/>
      <c r="F58" s="32"/>
      <c r="G58" s="32"/>
      <c r="H58" s="32"/>
      <c r="I58" s="91"/>
      <c r="J58" s="32"/>
      <c r="K58" s="32"/>
      <c r="L58" s="92"/>
      <c r="S58" s="32"/>
      <c r="T58" s="32"/>
      <c r="U58" s="32"/>
      <c r="V58" s="32"/>
      <c r="W58" s="32"/>
      <c r="X58" s="32"/>
      <c r="Y58" s="32"/>
      <c r="Z58" s="32"/>
      <c r="AA58" s="32"/>
      <c r="AB58" s="32"/>
      <c r="AC58" s="32"/>
      <c r="AD58" s="32"/>
      <c r="AE58" s="32"/>
    </row>
    <row r="59" spans="1:47" s="2" customFormat="1" ht="22.9" customHeight="1">
      <c r="A59" s="32"/>
      <c r="B59" s="33"/>
      <c r="C59" s="116" t="s">
        <v>67</v>
      </c>
      <c r="D59" s="32"/>
      <c r="E59" s="32"/>
      <c r="F59" s="32"/>
      <c r="G59" s="32"/>
      <c r="H59" s="32"/>
      <c r="I59" s="91"/>
      <c r="J59" s="66">
        <f>J85</f>
        <v>0</v>
      </c>
      <c r="K59" s="32"/>
      <c r="L59" s="92"/>
      <c r="S59" s="32"/>
      <c r="T59" s="32"/>
      <c r="U59" s="32"/>
      <c r="V59" s="32"/>
      <c r="W59" s="32"/>
      <c r="X59" s="32"/>
      <c r="Y59" s="32"/>
      <c r="Z59" s="32"/>
      <c r="AA59" s="32"/>
      <c r="AB59" s="32"/>
      <c r="AC59" s="32"/>
      <c r="AD59" s="32"/>
      <c r="AE59" s="32"/>
      <c r="AU59" s="17" t="s">
        <v>106</v>
      </c>
    </row>
    <row r="60" spans="2:12" s="9" customFormat="1" ht="24.95" customHeight="1">
      <c r="B60" s="117"/>
      <c r="D60" s="118" t="s">
        <v>107</v>
      </c>
      <c r="E60" s="119"/>
      <c r="F60" s="119"/>
      <c r="G60" s="119"/>
      <c r="H60" s="119"/>
      <c r="I60" s="120"/>
      <c r="J60" s="121">
        <f>J86</f>
        <v>0</v>
      </c>
      <c r="L60" s="117"/>
    </row>
    <row r="61" spans="2:12" s="10" customFormat="1" ht="19.9" customHeight="1">
      <c r="B61" s="122"/>
      <c r="D61" s="123" t="s">
        <v>538</v>
      </c>
      <c r="E61" s="124"/>
      <c r="F61" s="124"/>
      <c r="G61" s="124"/>
      <c r="H61" s="124"/>
      <c r="I61" s="125"/>
      <c r="J61" s="126">
        <f>J87</f>
        <v>0</v>
      </c>
      <c r="L61" s="122"/>
    </row>
    <row r="62" spans="2:12" s="9" customFormat="1" ht="24.95" customHeight="1">
      <c r="B62" s="117"/>
      <c r="D62" s="118" t="s">
        <v>539</v>
      </c>
      <c r="E62" s="119"/>
      <c r="F62" s="119"/>
      <c r="G62" s="119"/>
      <c r="H62" s="119"/>
      <c r="I62" s="120"/>
      <c r="J62" s="121">
        <f>J94</f>
        <v>0</v>
      </c>
      <c r="L62" s="117"/>
    </row>
    <row r="63" spans="2:12" s="10" customFormat="1" ht="19.9" customHeight="1">
      <c r="B63" s="122"/>
      <c r="D63" s="123" t="s">
        <v>540</v>
      </c>
      <c r="E63" s="124"/>
      <c r="F63" s="124"/>
      <c r="G63" s="124"/>
      <c r="H63" s="124"/>
      <c r="I63" s="125"/>
      <c r="J63" s="126">
        <f>J95</f>
        <v>0</v>
      </c>
      <c r="L63" s="122"/>
    </row>
    <row r="64" spans="2:12" s="10" customFormat="1" ht="19.9" customHeight="1">
      <c r="B64" s="122"/>
      <c r="D64" s="123" t="s">
        <v>541</v>
      </c>
      <c r="E64" s="124"/>
      <c r="F64" s="124"/>
      <c r="G64" s="124"/>
      <c r="H64" s="124"/>
      <c r="I64" s="125"/>
      <c r="J64" s="126">
        <f>J96</f>
        <v>0</v>
      </c>
      <c r="L64" s="122"/>
    </row>
    <row r="65" spans="2:12" s="9" customFormat="1" ht="24.95" customHeight="1">
      <c r="B65" s="117"/>
      <c r="D65" s="118" t="s">
        <v>110</v>
      </c>
      <c r="E65" s="119"/>
      <c r="F65" s="119"/>
      <c r="G65" s="119"/>
      <c r="H65" s="119"/>
      <c r="I65" s="120"/>
      <c r="J65" s="121">
        <f>J150</f>
        <v>0</v>
      </c>
      <c r="L65" s="117"/>
    </row>
    <row r="66" spans="1:31" s="2" customFormat="1" ht="21.75" customHeight="1">
      <c r="A66" s="32"/>
      <c r="B66" s="33"/>
      <c r="C66" s="32"/>
      <c r="D66" s="32"/>
      <c r="E66" s="32"/>
      <c r="F66" s="32"/>
      <c r="G66" s="32"/>
      <c r="H66" s="32"/>
      <c r="I66" s="91"/>
      <c r="J66" s="32"/>
      <c r="K66" s="32"/>
      <c r="L66" s="92"/>
      <c r="S66" s="32"/>
      <c r="T66" s="32"/>
      <c r="U66" s="32"/>
      <c r="V66" s="32"/>
      <c r="W66" s="32"/>
      <c r="X66" s="32"/>
      <c r="Y66" s="32"/>
      <c r="Z66" s="32"/>
      <c r="AA66" s="32"/>
      <c r="AB66" s="32"/>
      <c r="AC66" s="32"/>
      <c r="AD66" s="32"/>
      <c r="AE66" s="32"/>
    </row>
    <row r="67" spans="1:31" s="2" customFormat="1" ht="6.95" customHeight="1">
      <c r="A67" s="32"/>
      <c r="B67" s="42"/>
      <c r="C67" s="43"/>
      <c r="D67" s="43"/>
      <c r="E67" s="43"/>
      <c r="F67" s="43"/>
      <c r="G67" s="43"/>
      <c r="H67" s="43"/>
      <c r="I67" s="111"/>
      <c r="J67" s="43"/>
      <c r="K67" s="43"/>
      <c r="L67" s="92"/>
      <c r="S67" s="32"/>
      <c r="T67" s="32"/>
      <c r="U67" s="32"/>
      <c r="V67" s="32"/>
      <c r="W67" s="32"/>
      <c r="X67" s="32"/>
      <c r="Y67" s="32"/>
      <c r="Z67" s="32"/>
      <c r="AA67" s="32"/>
      <c r="AB67" s="32"/>
      <c r="AC67" s="32"/>
      <c r="AD67" s="32"/>
      <c r="AE67" s="32"/>
    </row>
    <row r="71" spans="1:31" s="2" customFormat="1" ht="6.95" customHeight="1">
      <c r="A71" s="32"/>
      <c r="B71" s="44"/>
      <c r="C71" s="45"/>
      <c r="D71" s="45"/>
      <c r="E71" s="45"/>
      <c r="F71" s="45"/>
      <c r="G71" s="45"/>
      <c r="H71" s="45"/>
      <c r="I71" s="112"/>
      <c r="J71" s="45"/>
      <c r="K71" s="45"/>
      <c r="L71" s="92"/>
      <c r="S71" s="32"/>
      <c r="T71" s="32"/>
      <c r="U71" s="32"/>
      <c r="V71" s="32"/>
      <c r="W71" s="32"/>
      <c r="X71" s="32"/>
      <c r="Y71" s="32"/>
      <c r="Z71" s="32"/>
      <c r="AA71" s="32"/>
      <c r="AB71" s="32"/>
      <c r="AC71" s="32"/>
      <c r="AD71" s="32"/>
      <c r="AE71" s="32"/>
    </row>
    <row r="72" spans="1:31" s="2" customFormat="1" ht="24.95" customHeight="1">
      <c r="A72" s="32"/>
      <c r="B72" s="33"/>
      <c r="C72" s="21" t="s">
        <v>111</v>
      </c>
      <c r="D72" s="32"/>
      <c r="E72" s="32"/>
      <c r="F72" s="32"/>
      <c r="G72" s="32"/>
      <c r="H72" s="32"/>
      <c r="I72" s="91"/>
      <c r="J72" s="32"/>
      <c r="K72" s="32"/>
      <c r="L72" s="92"/>
      <c r="S72" s="32"/>
      <c r="T72" s="32"/>
      <c r="U72" s="32"/>
      <c r="V72" s="32"/>
      <c r="W72" s="32"/>
      <c r="X72" s="32"/>
      <c r="Y72" s="32"/>
      <c r="Z72" s="32"/>
      <c r="AA72" s="32"/>
      <c r="AB72" s="32"/>
      <c r="AC72" s="32"/>
      <c r="AD72" s="32"/>
      <c r="AE72" s="32"/>
    </row>
    <row r="73" spans="1:31" s="2" customFormat="1" ht="6.95" customHeight="1">
      <c r="A73" s="32"/>
      <c r="B73" s="33"/>
      <c r="C73" s="32"/>
      <c r="D73" s="32"/>
      <c r="E73" s="32"/>
      <c r="F73" s="32"/>
      <c r="G73" s="32"/>
      <c r="H73" s="32"/>
      <c r="I73" s="91"/>
      <c r="J73" s="32"/>
      <c r="K73" s="32"/>
      <c r="L73" s="92"/>
      <c r="S73" s="32"/>
      <c r="T73" s="32"/>
      <c r="U73" s="32"/>
      <c r="V73" s="32"/>
      <c r="W73" s="32"/>
      <c r="X73" s="32"/>
      <c r="Y73" s="32"/>
      <c r="Z73" s="32"/>
      <c r="AA73" s="32"/>
      <c r="AB73" s="32"/>
      <c r="AC73" s="32"/>
      <c r="AD73" s="32"/>
      <c r="AE73" s="32"/>
    </row>
    <row r="74" spans="1:31" s="2" customFormat="1" ht="12" customHeight="1">
      <c r="A74" s="32"/>
      <c r="B74" s="33"/>
      <c r="C74" s="27" t="s">
        <v>17</v>
      </c>
      <c r="D74" s="32"/>
      <c r="E74" s="32"/>
      <c r="F74" s="32"/>
      <c r="G74" s="32"/>
      <c r="H74" s="32"/>
      <c r="I74" s="91"/>
      <c r="J74" s="32"/>
      <c r="K74" s="32"/>
      <c r="L74" s="92"/>
      <c r="S74" s="32"/>
      <c r="T74" s="32"/>
      <c r="U74" s="32"/>
      <c r="V74" s="32"/>
      <c r="W74" s="32"/>
      <c r="X74" s="32"/>
      <c r="Y74" s="32"/>
      <c r="Z74" s="32"/>
      <c r="AA74" s="32"/>
      <c r="AB74" s="32"/>
      <c r="AC74" s="32"/>
      <c r="AD74" s="32"/>
      <c r="AE74" s="32"/>
    </row>
    <row r="75" spans="1:31" s="2" customFormat="1" ht="16.5" customHeight="1">
      <c r="A75" s="32"/>
      <c r="B75" s="33"/>
      <c r="C75" s="32"/>
      <c r="D75" s="32"/>
      <c r="E75" s="334" t="str">
        <f>E7</f>
        <v>Oprava výhybek v žst.Hodonín</v>
      </c>
      <c r="F75" s="335"/>
      <c r="G75" s="335"/>
      <c r="H75" s="335"/>
      <c r="I75" s="91"/>
      <c r="J75" s="32"/>
      <c r="K75" s="32"/>
      <c r="L75" s="92"/>
      <c r="S75" s="32"/>
      <c r="T75" s="32"/>
      <c r="U75" s="32"/>
      <c r="V75" s="32"/>
      <c r="W75" s="32"/>
      <c r="X75" s="32"/>
      <c r="Y75" s="32"/>
      <c r="Z75" s="32"/>
      <c r="AA75" s="32"/>
      <c r="AB75" s="32"/>
      <c r="AC75" s="32"/>
      <c r="AD75" s="32"/>
      <c r="AE75" s="32"/>
    </row>
    <row r="76" spans="1:31" s="2" customFormat="1" ht="12" customHeight="1">
      <c r="A76" s="32"/>
      <c r="B76" s="33"/>
      <c r="C76" s="27" t="s">
        <v>100</v>
      </c>
      <c r="D76" s="32"/>
      <c r="E76" s="32"/>
      <c r="F76" s="32"/>
      <c r="G76" s="32"/>
      <c r="H76" s="32"/>
      <c r="I76" s="91"/>
      <c r="J76" s="32"/>
      <c r="K76" s="32"/>
      <c r="L76" s="92"/>
      <c r="S76" s="32"/>
      <c r="T76" s="32"/>
      <c r="U76" s="32"/>
      <c r="V76" s="32"/>
      <c r="W76" s="32"/>
      <c r="X76" s="32"/>
      <c r="Y76" s="32"/>
      <c r="Z76" s="32"/>
      <c r="AA76" s="32"/>
      <c r="AB76" s="32"/>
      <c r="AC76" s="32"/>
      <c r="AD76" s="32"/>
      <c r="AE76" s="32"/>
    </row>
    <row r="77" spans="1:31" s="2" customFormat="1" ht="16.5" customHeight="1">
      <c r="A77" s="32"/>
      <c r="B77" s="33"/>
      <c r="C77" s="32"/>
      <c r="D77" s="32"/>
      <c r="E77" s="318" t="str">
        <f>E9</f>
        <v>PS 01 - Úprava staničního zabezpečovacího zařízení v žst. Hodonín</v>
      </c>
      <c r="F77" s="333"/>
      <c r="G77" s="333"/>
      <c r="H77" s="333"/>
      <c r="I77" s="91"/>
      <c r="J77" s="32"/>
      <c r="K77" s="32"/>
      <c r="L77" s="92"/>
      <c r="S77" s="32"/>
      <c r="T77" s="32"/>
      <c r="U77" s="32"/>
      <c r="V77" s="32"/>
      <c r="W77" s="32"/>
      <c r="X77" s="32"/>
      <c r="Y77" s="32"/>
      <c r="Z77" s="32"/>
      <c r="AA77" s="32"/>
      <c r="AB77" s="32"/>
      <c r="AC77" s="32"/>
      <c r="AD77" s="32"/>
      <c r="AE77" s="32"/>
    </row>
    <row r="78" spans="1:31" s="2" customFormat="1" ht="6.95" customHeight="1">
      <c r="A78" s="32"/>
      <c r="B78" s="33"/>
      <c r="C78" s="32"/>
      <c r="D78" s="32"/>
      <c r="E78" s="32"/>
      <c r="F78" s="32"/>
      <c r="G78" s="32"/>
      <c r="H78" s="32"/>
      <c r="I78" s="91"/>
      <c r="J78" s="32"/>
      <c r="K78" s="32"/>
      <c r="L78" s="92"/>
      <c r="S78" s="32"/>
      <c r="T78" s="32"/>
      <c r="U78" s="32"/>
      <c r="V78" s="32"/>
      <c r="W78" s="32"/>
      <c r="X78" s="32"/>
      <c r="Y78" s="32"/>
      <c r="Z78" s="32"/>
      <c r="AA78" s="32"/>
      <c r="AB78" s="32"/>
      <c r="AC78" s="32"/>
      <c r="AD78" s="32"/>
      <c r="AE78" s="32"/>
    </row>
    <row r="79" spans="1:31" s="2" customFormat="1" ht="12" customHeight="1">
      <c r="A79" s="32"/>
      <c r="B79" s="33"/>
      <c r="C79" s="27" t="s">
        <v>21</v>
      </c>
      <c r="D79" s="32"/>
      <c r="E79" s="32"/>
      <c r="F79" s="25" t="str">
        <f>F12</f>
        <v xml:space="preserve"> </v>
      </c>
      <c r="G79" s="32"/>
      <c r="H79" s="32"/>
      <c r="I79" s="93" t="s">
        <v>23</v>
      </c>
      <c r="J79" s="50" t="str">
        <f>IF(J12="","",J12)</f>
        <v>5. 5. 2020</v>
      </c>
      <c r="K79" s="32"/>
      <c r="L79" s="92"/>
      <c r="S79" s="32"/>
      <c r="T79" s="32"/>
      <c r="U79" s="32"/>
      <c r="V79" s="32"/>
      <c r="W79" s="32"/>
      <c r="X79" s="32"/>
      <c r="Y79" s="32"/>
      <c r="Z79" s="32"/>
      <c r="AA79" s="32"/>
      <c r="AB79" s="32"/>
      <c r="AC79" s="32"/>
      <c r="AD79" s="32"/>
      <c r="AE79" s="32"/>
    </row>
    <row r="80" spans="1:31" s="2" customFormat="1" ht="6.95" customHeight="1">
      <c r="A80" s="32"/>
      <c r="B80" s="33"/>
      <c r="C80" s="32"/>
      <c r="D80" s="32"/>
      <c r="E80" s="32"/>
      <c r="F80" s="32"/>
      <c r="G80" s="32"/>
      <c r="H80" s="32"/>
      <c r="I80" s="91"/>
      <c r="J80" s="32"/>
      <c r="K80" s="32"/>
      <c r="L80" s="92"/>
      <c r="S80" s="32"/>
      <c r="T80" s="32"/>
      <c r="U80" s="32"/>
      <c r="V80" s="32"/>
      <c r="W80" s="32"/>
      <c r="X80" s="32"/>
      <c r="Y80" s="32"/>
      <c r="Z80" s="32"/>
      <c r="AA80" s="32"/>
      <c r="AB80" s="32"/>
      <c r="AC80" s="32"/>
      <c r="AD80" s="32"/>
      <c r="AE80" s="32"/>
    </row>
    <row r="81" spans="1:31" s="2" customFormat="1" ht="15.2" customHeight="1">
      <c r="A81" s="32"/>
      <c r="B81" s="33"/>
      <c r="C81" s="27" t="s">
        <v>25</v>
      </c>
      <c r="D81" s="32"/>
      <c r="E81" s="32"/>
      <c r="F81" s="25" t="str">
        <f>E15</f>
        <v xml:space="preserve"> </v>
      </c>
      <c r="G81" s="32"/>
      <c r="H81" s="32"/>
      <c r="I81" s="93" t="s">
        <v>30</v>
      </c>
      <c r="J81" s="30" t="str">
        <f>E21</f>
        <v xml:space="preserve"> </v>
      </c>
      <c r="K81" s="32"/>
      <c r="L81" s="92"/>
      <c r="S81" s="32"/>
      <c r="T81" s="32"/>
      <c r="U81" s="32"/>
      <c r="V81" s="32"/>
      <c r="W81" s="32"/>
      <c r="X81" s="32"/>
      <c r="Y81" s="32"/>
      <c r="Z81" s="32"/>
      <c r="AA81" s="32"/>
      <c r="AB81" s="32"/>
      <c r="AC81" s="32"/>
      <c r="AD81" s="32"/>
      <c r="AE81" s="32"/>
    </row>
    <row r="82" spans="1:31" s="2" customFormat="1" ht="15.2" customHeight="1">
      <c r="A82" s="32"/>
      <c r="B82" s="33"/>
      <c r="C82" s="27" t="s">
        <v>28</v>
      </c>
      <c r="D82" s="32"/>
      <c r="E82" s="32"/>
      <c r="F82" s="25" t="str">
        <f>IF(E18="","",E18)</f>
        <v>Vyplň údaj</v>
      </c>
      <c r="G82" s="32"/>
      <c r="H82" s="32"/>
      <c r="I82" s="93" t="s">
        <v>31</v>
      </c>
      <c r="J82" s="30" t="str">
        <f>E24</f>
        <v>Ing. David Füll</v>
      </c>
      <c r="K82" s="32"/>
      <c r="L82" s="92"/>
      <c r="S82" s="32"/>
      <c r="T82" s="32"/>
      <c r="U82" s="32"/>
      <c r="V82" s="32"/>
      <c r="W82" s="32"/>
      <c r="X82" s="32"/>
      <c r="Y82" s="32"/>
      <c r="Z82" s="32"/>
      <c r="AA82" s="32"/>
      <c r="AB82" s="32"/>
      <c r="AC82" s="32"/>
      <c r="AD82" s="32"/>
      <c r="AE82" s="32"/>
    </row>
    <row r="83" spans="1:31" s="2" customFormat="1" ht="10.35" customHeight="1">
      <c r="A83" s="32"/>
      <c r="B83" s="33"/>
      <c r="C83" s="32"/>
      <c r="D83" s="32"/>
      <c r="E83" s="32"/>
      <c r="F83" s="32"/>
      <c r="G83" s="32"/>
      <c r="H83" s="32"/>
      <c r="I83" s="91"/>
      <c r="J83" s="32"/>
      <c r="K83" s="32"/>
      <c r="L83" s="92"/>
      <c r="S83" s="32"/>
      <c r="T83" s="32"/>
      <c r="U83" s="32"/>
      <c r="V83" s="32"/>
      <c r="W83" s="32"/>
      <c r="X83" s="32"/>
      <c r="Y83" s="32"/>
      <c r="Z83" s="32"/>
      <c r="AA83" s="32"/>
      <c r="AB83" s="32"/>
      <c r="AC83" s="32"/>
      <c r="AD83" s="32"/>
      <c r="AE83" s="32"/>
    </row>
    <row r="84" spans="1:31" s="11" customFormat="1" ht="29.25" customHeight="1">
      <c r="A84" s="127"/>
      <c r="B84" s="128"/>
      <c r="C84" s="129" t="s">
        <v>112</v>
      </c>
      <c r="D84" s="130" t="s">
        <v>54</v>
      </c>
      <c r="E84" s="130" t="s">
        <v>50</v>
      </c>
      <c r="F84" s="130" t="s">
        <v>51</v>
      </c>
      <c r="G84" s="130" t="s">
        <v>113</v>
      </c>
      <c r="H84" s="130" t="s">
        <v>114</v>
      </c>
      <c r="I84" s="131" t="s">
        <v>115</v>
      </c>
      <c r="J84" s="130" t="s">
        <v>105</v>
      </c>
      <c r="K84" s="132" t="s">
        <v>116</v>
      </c>
      <c r="L84" s="133"/>
      <c r="M84" s="57" t="s">
        <v>3</v>
      </c>
      <c r="N84" s="58" t="s">
        <v>39</v>
      </c>
      <c r="O84" s="58" t="s">
        <v>117</v>
      </c>
      <c r="P84" s="58" t="s">
        <v>118</v>
      </c>
      <c r="Q84" s="58" t="s">
        <v>119</v>
      </c>
      <c r="R84" s="58" t="s">
        <v>120</v>
      </c>
      <c r="S84" s="58" t="s">
        <v>121</v>
      </c>
      <c r="T84" s="59" t="s">
        <v>122</v>
      </c>
      <c r="U84" s="127"/>
      <c r="V84" s="127"/>
      <c r="W84" s="127"/>
      <c r="X84" s="127"/>
      <c r="Y84" s="127"/>
      <c r="Z84" s="127"/>
      <c r="AA84" s="127"/>
      <c r="AB84" s="127"/>
      <c r="AC84" s="127"/>
      <c r="AD84" s="127"/>
      <c r="AE84" s="127"/>
    </row>
    <row r="85" spans="1:63" s="2" customFormat="1" ht="22.9" customHeight="1">
      <c r="A85" s="32"/>
      <c r="B85" s="33"/>
      <c r="C85" s="64" t="s">
        <v>123</v>
      </c>
      <c r="D85" s="32"/>
      <c r="E85" s="32"/>
      <c r="F85" s="32"/>
      <c r="G85" s="32"/>
      <c r="H85" s="32"/>
      <c r="I85" s="91"/>
      <c r="J85" s="134">
        <f>BK85</f>
        <v>0</v>
      </c>
      <c r="K85" s="32"/>
      <c r="L85" s="33"/>
      <c r="M85" s="60"/>
      <c r="N85" s="51"/>
      <c r="O85" s="61"/>
      <c r="P85" s="135">
        <f>P86+P94+P150</f>
        <v>0</v>
      </c>
      <c r="Q85" s="61"/>
      <c r="R85" s="135">
        <f>R86+R94+R150</f>
        <v>0.01614</v>
      </c>
      <c r="S85" s="61"/>
      <c r="T85" s="136">
        <f>T86+T94+T150</f>
        <v>0</v>
      </c>
      <c r="U85" s="32"/>
      <c r="V85" s="32"/>
      <c r="W85" s="32"/>
      <c r="X85" s="32"/>
      <c r="Y85" s="32"/>
      <c r="Z85" s="32"/>
      <c r="AA85" s="32"/>
      <c r="AB85" s="32"/>
      <c r="AC85" s="32"/>
      <c r="AD85" s="32"/>
      <c r="AE85" s="32"/>
      <c r="AT85" s="17" t="s">
        <v>68</v>
      </c>
      <c r="AU85" s="17" t="s">
        <v>106</v>
      </c>
      <c r="BK85" s="137">
        <f>BK86+BK94+BK150</f>
        <v>0</v>
      </c>
    </row>
    <row r="86" spans="2:63" s="12" customFormat="1" ht="25.9" customHeight="1">
      <c r="B86" s="138"/>
      <c r="D86" s="139" t="s">
        <v>68</v>
      </c>
      <c r="E86" s="140" t="s">
        <v>124</v>
      </c>
      <c r="F86" s="140" t="s">
        <v>125</v>
      </c>
      <c r="I86" s="141"/>
      <c r="J86" s="142">
        <f>BK86</f>
        <v>0</v>
      </c>
      <c r="L86" s="138"/>
      <c r="M86" s="143"/>
      <c r="N86" s="144"/>
      <c r="O86" s="144"/>
      <c r="P86" s="145">
        <f>P87</f>
        <v>0</v>
      </c>
      <c r="Q86" s="144"/>
      <c r="R86" s="145">
        <f>R87</f>
        <v>0.013500000000000002</v>
      </c>
      <c r="S86" s="144"/>
      <c r="T86" s="146">
        <f>T87</f>
        <v>0</v>
      </c>
      <c r="AR86" s="139" t="s">
        <v>77</v>
      </c>
      <c r="AT86" s="147" t="s">
        <v>68</v>
      </c>
      <c r="AU86" s="147" t="s">
        <v>69</v>
      </c>
      <c r="AY86" s="139" t="s">
        <v>126</v>
      </c>
      <c r="BK86" s="148">
        <f>BK87</f>
        <v>0</v>
      </c>
    </row>
    <row r="87" spans="2:63" s="12" customFormat="1" ht="22.9" customHeight="1">
      <c r="B87" s="138"/>
      <c r="D87" s="139" t="s">
        <v>68</v>
      </c>
      <c r="E87" s="149" t="s">
        <v>77</v>
      </c>
      <c r="F87" s="149" t="s">
        <v>542</v>
      </c>
      <c r="I87" s="141"/>
      <c r="J87" s="150">
        <f>BK87</f>
        <v>0</v>
      </c>
      <c r="L87" s="138"/>
      <c r="M87" s="143"/>
      <c r="N87" s="144"/>
      <c r="O87" s="144"/>
      <c r="P87" s="145">
        <f>SUM(P88:P93)</f>
        <v>0</v>
      </c>
      <c r="Q87" s="144"/>
      <c r="R87" s="145">
        <f>SUM(R88:R93)</f>
        <v>0.013500000000000002</v>
      </c>
      <c r="S87" s="144"/>
      <c r="T87" s="146">
        <f>SUM(T88:T93)</f>
        <v>0</v>
      </c>
      <c r="AR87" s="139" t="s">
        <v>77</v>
      </c>
      <c r="AT87" s="147" t="s">
        <v>68</v>
      </c>
      <c r="AU87" s="147" t="s">
        <v>77</v>
      </c>
      <c r="AY87" s="139" t="s">
        <v>126</v>
      </c>
      <c r="BK87" s="148">
        <f>SUM(BK88:BK93)</f>
        <v>0</v>
      </c>
    </row>
    <row r="88" spans="1:65" s="2" customFormat="1" ht="16.5" customHeight="1">
      <c r="A88" s="32"/>
      <c r="B88" s="151"/>
      <c r="C88" s="152" t="s">
        <v>77</v>
      </c>
      <c r="D88" s="152" t="s">
        <v>129</v>
      </c>
      <c r="E88" s="153" t="s">
        <v>543</v>
      </c>
      <c r="F88" s="154" t="s">
        <v>544</v>
      </c>
      <c r="G88" s="155" t="s">
        <v>144</v>
      </c>
      <c r="H88" s="156">
        <v>6</v>
      </c>
      <c r="I88" s="157"/>
      <c r="J88" s="158">
        <f>ROUND(I88*H88,2)</f>
        <v>0</v>
      </c>
      <c r="K88" s="154" t="s">
        <v>356</v>
      </c>
      <c r="L88" s="33"/>
      <c r="M88" s="159" t="s">
        <v>3</v>
      </c>
      <c r="N88" s="160" t="s">
        <v>40</v>
      </c>
      <c r="O88" s="53"/>
      <c r="P88" s="161">
        <f>O88*H88</f>
        <v>0</v>
      </c>
      <c r="Q88" s="161">
        <v>0</v>
      </c>
      <c r="R88" s="161">
        <f>Q88*H88</f>
        <v>0</v>
      </c>
      <c r="S88" s="161">
        <v>0</v>
      </c>
      <c r="T88" s="162">
        <f>S88*H88</f>
        <v>0</v>
      </c>
      <c r="U88" s="32"/>
      <c r="V88" s="32"/>
      <c r="W88" s="32"/>
      <c r="X88" s="32"/>
      <c r="Y88" s="32"/>
      <c r="Z88" s="32"/>
      <c r="AA88" s="32"/>
      <c r="AB88" s="32"/>
      <c r="AC88" s="32"/>
      <c r="AD88" s="32"/>
      <c r="AE88" s="32"/>
      <c r="AR88" s="163" t="s">
        <v>77</v>
      </c>
      <c r="AT88" s="163" t="s">
        <v>129</v>
      </c>
      <c r="AU88" s="163" t="s">
        <v>79</v>
      </c>
      <c r="AY88" s="17" t="s">
        <v>126</v>
      </c>
      <c r="BE88" s="164">
        <f>IF(N88="základní",J88,0)</f>
        <v>0</v>
      </c>
      <c r="BF88" s="164">
        <f>IF(N88="snížená",J88,0)</f>
        <v>0</v>
      </c>
      <c r="BG88" s="164">
        <f>IF(N88="zákl. přenesená",J88,0)</f>
        <v>0</v>
      </c>
      <c r="BH88" s="164">
        <f>IF(N88="sníž. přenesená",J88,0)</f>
        <v>0</v>
      </c>
      <c r="BI88" s="164">
        <f>IF(N88="nulová",J88,0)</f>
        <v>0</v>
      </c>
      <c r="BJ88" s="17" t="s">
        <v>77</v>
      </c>
      <c r="BK88" s="164">
        <f>ROUND(I88*H88,2)</f>
        <v>0</v>
      </c>
      <c r="BL88" s="17" t="s">
        <v>77</v>
      </c>
      <c r="BM88" s="163" t="s">
        <v>545</v>
      </c>
    </row>
    <row r="89" spans="1:47" s="2" customFormat="1" ht="19.5">
      <c r="A89" s="32"/>
      <c r="B89" s="33"/>
      <c r="C89" s="32"/>
      <c r="D89" s="165" t="s">
        <v>135</v>
      </c>
      <c r="E89" s="32"/>
      <c r="F89" s="166" t="s">
        <v>546</v>
      </c>
      <c r="G89" s="32"/>
      <c r="H89" s="32"/>
      <c r="I89" s="91"/>
      <c r="J89" s="32"/>
      <c r="K89" s="32"/>
      <c r="L89" s="33"/>
      <c r="M89" s="167"/>
      <c r="N89" s="168"/>
      <c r="O89" s="53"/>
      <c r="P89" s="53"/>
      <c r="Q89" s="53"/>
      <c r="R89" s="53"/>
      <c r="S89" s="53"/>
      <c r="T89" s="54"/>
      <c r="U89" s="32"/>
      <c r="V89" s="32"/>
      <c r="W89" s="32"/>
      <c r="X89" s="32"/>
      <c r="Y89" s="32"/>
      <c r="Z89" s="32"/>
      <c r="AA89" s="32"/>
      <c r="AB89" s="32"/>
      <c r="AC89" s="32"/>
      <c r="AD89" s="32"/>
      <c r="AE89" s="32"/>
      <c r="AT89" s="17" t="s">
        <v>135</v>
      </c>
      <c r="AU89" s="17" t="s">
        <v>79</v>
      </c>
    </row>
    <row r="90" spans="1:47" s="2" customFormat="1" ht="48.75">
      <c r="A90" s="32"/>
      <c r="B90" s="33"/>
      <c r="C90" s="32"/>
      <c r="D90" s="165" t="s">
        <v>359</v>
      </c>
      <c r="E90" s="32"/>
      <c r="F90" s="187" t="s">
        <v>547</v>
      </c>
      <c r="G90" s="32"/>
      <c r="H90" s="32"/>
      <c r="I90" s="91"/>
      <c r="J90" s="32"/>
      <c r="K90" s="32"/>
      <c r="L90" s="33"/>
      <c r="M90" s="167"/>
      <c r="N90" s="168"/>
      <c r="O90" s="53"/>
      <c r="P90" s="53"/>
      <c r="Q90" s="53"/>
      <c r="R90" s="53"/>
      <c r="S90" s="53"/>
      <c r="T90" s="54"/>
      <c r="U90" s="32"/>
      <c r="V90" s="32"/>
      <c r="W90" s="32"/>
      <c r="X90" s="32"/>
      <c r="Y90" s="32"/>
      <c r="Z90" s="32"/>
      <c r="AA90" s="32"/>
      <c r="AB90" s="32"/>
      <c r="AC90" s="32"/>
      <c r="AD90" s="32"/>
      <c r="AE90" s="32"/>
      <c r="AT90" s="17" t="s">
        <v>359</v>
      </c>
      <c r="AU90" s="17" t="s">
        <v>79</v>
      </c>
    </row>
    <row r="91" spans="1:65" s="2" customFormat="1" ht="21.75" customHeight="1">
      <c r="A91" s="32"/>
      <c r="B91" s="151"/>
      <c r="C91" s="152" t="s">
        <v>79</v>
      </c>
      <c r="D91" s="152" t="s">
        <v>129</v>
      </c>
      <c r="E91" s="153" t="s">
        <v>548</v>
      </c>
      <c r="F91" s="154" t="s">
        <v>549</v>
      </c>
      <c r="G91" s="155" t="s">
        <v>248</v>
      </c>
      <c r="H91" s="156">
        <v>5</v>
      </c>
      <c r="I91" s="157"/>
      <c r="J91" s="158">
        <f>ROUND(I91*H91,2)</f>
        <v>0</v>
      </c>
      <c r="K91" s="154" t="s">
        <v>356</v>
      </c>
      <c r="L91" s="33"/>
      <c r="M91" s="159" t="s">
        <v>3</v>
      </c>
      <c r="N91" s="160" t="s">
        <v>40</v>
      </c>
      <c r="O91" s="53"/>
      <c r="P91" s="161">
        <f>O91*H91</f>
        <v>0</v>
      </c>
      <c r="Q91" s="161">
        <v>0.0027</v>
      </c>
      <c r="R91" s="161">
        <f>Q91*H91</f>
        <v>0.013500000000000002</v>
      </c>
      <c r="S91" s="161">
        <v>0</v>
      </c>
      <c r="T91" s="162">
        <f>S91*H91</f>
        <v>0</v>
      </c>
      <c r="U91" s="32"/>
      <c r="V91" s="32"/>
      <c r="W91" s="32"/>
      <c r="X91" s="32"/>
      <c r="Y91" s="32"/>
      <c r="Z91" s="32"/>
      <c r="AA91" s="32"/>
      <c r="AB91" s="32"/>
      <c r="AC91" s="32"/>
      <c r="AD91" s="32"/>
      <c r="AE91" s="32"/>
      <c r="AR91" s="163" t="s">
        <v>77</v>
      </c>
      <c r="AT91" s="163" t="s">
        <v>129</v>
      </c>
      <c r="AU91" s="163" t="s">
        <v>79</v>
      </c>
      <c r="AY91" s="17" t="s">
        <v>126</v>
      </c>
      <c r="BE91" s="164">
        <f>IF(N91="základní",J91,0)</f>
        <v>0</v>
      </c>
      <c r="BF91" s="164">
        <f>IF(N91="snížená",J91,0)</f>
        <v>0</v>
      </c>
      <c r="BG91" s="164">
        <f>IF(N91="zákl. přenesená",J91,0)</f>
        <v>0</v>
      </c>
      <c r="BH91" s="164">
        <f>IF(N91="sníž. přenesená",J91,0)</f>
        <v>0</v>
      </c>
      <c r="BI91" s="164">
        <f>IF(N91="nulová",J91,0)</f>
        <v>0</v>
      </c>
      <c r="BJ91" s="17" t="s">
        <v>77</v>
      </c>
      <c r="BK91" s="164">
        <f>ROUND(I91*H91,2)</f>
        <v>0</v>
      </c>
      <c r="BL91" s="17" t="s">
        <v>77</v>
      </c>
      <c r="BM91" s="163" t="s">
        <v>550</v>
      </c>
    </row>
    <row r="92" spans="1:47" s="2" customFormat="1" ht="19.5">
      <c r="A92" s="32"/>
      <c r="B92" s="33"/>
      <c r="C92" s="32"/>
      <c r="D92" s="165" t="s">
        <v>135</v>
      </c>
      <c r="E92" s="32"/>
      <c r="F92" s="166" t="s">
        <v>551</v>
      </c>
      <c r="G92" s="32"/>
      <c r="H92" s="32"/>
      <c r="I92" s="91"/>
      <c r="J92" s="32"/>
      <c r="K92" s="32"/>
      <c r="L92" s="33"/>
      <c r="M92" s="167"/>
      <c r="N92" s="168"/>
      <c r="O92" s="53"/>
      <c r="P92" s="53"/>
      <c r="Q92" s="53"/>
      <c r="R92" s="53"/>
      <c r="S92" s="53"/>
      <c r="T92" s="54"/>
      <c r="U92" s="32"/>
      <c r="V92" s="32"/>
      <c r="W92" s="32"/>
      <c r="X92" s="32"/>
      <c r="Y92" s="32"/>
      <c r="Z92" s="32"/>
      <c r="AA92" s="32"/>
      <c r="AB92" s="32"/>
      <c r="AC92" s="32"/>
      <c r="AD92" s="32"/>
      <c r="AE92" s="32"/>
      <c r="AT92" s="17" t="s">
        <v>135</v>
      </c>
      <c r="AU92" s="17" t="s">
        <v>79</v>
      </c>
    </row>
    <row r="93" spans="1:47" s="2" customFormat="1" ht="146.25">
      <c r="A93" s="32"/>
      <c r="B93" s="33"/>
      <c r="C93" s="32"/>
      <c r="D93" s="165" t="s">
        <v>359</v>
      </c>
      <c r="E93" s="32"/>
      <c r="F93" s="187" t="s">
        <v>552</v>
      </c>
      <c r="G93" s="32"/>
      <c r="H93" s="32"/>
      <c r="I93" s="91"/>
      <c r="J93" s="32"/>
      <c r="K93" s="32"/>
      <c r="L93" s="33"/>
      <c r="M93" s="167"/>
      <c r="N93" s="168"/>
      <c r="O93" s="53"/>
      <c r="P93" s="53"/>
      <c r="Q93" s="53"/>
      <c r="R93" s="53"/>
      <c r="S93" s="53"/>
      <c r="T93" s="54"/>
      <c r="U93" s="32"/>
      <c r="V93" s="32"/>
      <c r="W93" s="32"/>
      <c r="X93" s="32"/>
      <c r="Y93" s="32"/>
      <c r="Z93" s="32"/>
      <c r="AA93" s="32"/>
      <c r="AB93" s="32"/>
      <c r="AC93" s="32"/>
      <c r="AD93" s="32"/>
      <c r="AE93" s="32"/>
      <c r="AT93" s="17" t="s">
        <v>359</v>
      </c>
      <c r="AU93" s="17" t="s">
        <v>79</v>
      </c>
    </row>
    <row r="94" spans="2:63" s="12" customFormat="1" ht="25.9" customHeight="1">
      <c r="B94" s="138"/>
      <c r="D94" s="139" t="s">
        <v>68</v>
      </c>
      <c r="E94" s="140" t="s">
        <v>136</v>
      </c>
      <c r="F94" s="140" t="s">
        <v>553</v>
      </c>
      <c r="I94" s="141"/>
      <c r="J94" s="142">
        <f>BK94</f>
        <v>0</v>
      </c>
      <c r="L94" s="138"/>
      <c r="M94" s="143"/>
      <c r="N94" s="144"/>
      <c r="O94" s="144"/>
      <c r="P94" s="145">
        <f>P95+P96</f>
        <v>0</v>
      </c>
      <c r="Q94" s="144"/>
      <c r="R94" s="145">
        <f>R95+R96</f>
        <v>0.00264</v>
      </c>
      <c r="S94" s="144"/>
      <c r="T94" s="146">
        <f>T95+T96</f>
        <v>0</v>
      </c>
      <c r="AR94" s="139" t="s">
        <v>141</v>
      </c>
      <c r="AT94" s="147" t="s">
        <v>68</v>
      </c>
      <c r="AU94" s="147" t="s">
        <v>69</v>
      </c>
      <c r="AY94" s="139" t="s">
        <v>126</v>
      </c>
      <c r="BK94" s="148">
        <f>BK95+BK96</f>
        <v>0</v>
      </c>
    </row>
    <row r="95" spans="2:63" s="12" customFormat="1" ht="22.9" customHeight="1">
      <c r="B95" s="138"/>
      <c r="D95" s="139" t="s">
        <v>68</v>
      </c>
      <c r="E95" s="149" t="s">
        <v>554</v>
      </c>
      <c r="F95" s="149" t="s">
        <v>555</v>
      </c>
      <c r="I95" s="141"/>
      <c r="J95" s="150">
        <f>BK95</f>
        <v>0</v>
      </c>
      <c r="L95" s="138"/>
      <c r="M95" s="143"/>
      <c r="N95" s="144"/>
      <c r="O95" s="144"/>
      <c r="P95" s="145">
        <v>0</v>
      </c>
      <c r="Q95" s="144"/>
      <c r="R95" s="145">
        <v>0</v>
      </c>
      <c r="S95" s="144"/>
      <c r="T95" s="146">
        <v>0</v>
      </c>
      <c r="AR95" s="139" t="s">
        <v>141</v>
      </c>
      <c r="AT95" s="147" t="s">
        <v>68</v>
      </c>
      <c r="AU95" s="147" t="s">
        <v>77</v>
      </c>
      <c r="AY95" s="139" t="s">
        <v>126</v>
      </c>
      <c r="BK95" s="148">
        <v>0</v>
      </c>
    </row>
    <row r="96" spans="2:63" s="12" customFormat="1" ht="22.9" customHeight="1">
      <c r="B96" s="138"/>
      <c r="D96" s="139" t="s">
        <v>68</v>
      </c>
      <c r="E96" s="149" t="s">
        <v>556</v>
      </c>
      <c r="F96" s="149" t="s">
        <v>557</v>
      </c>
      <c r="I96" s="141"/>
      <c r="J96" s="150">
        <f>BK96</f>
        <v>0</v>
      </c>
      <c r="L96" s="138"/>
      <c r="M96" s="143"/>
      <c r="N96" s="144"/>
      <c r="O96" s="144"/>
      <c r="P96" s="145">
        <f>SUM(P97:P149)</f>
        <v>0</v>
      </c>
      <c r="Q96" s="144"/>
      <c r="R96" s="145">
        <f>SUM(R97:R149)</f>
        <v>0.00264</v>
      </c>
      <c r="S96" s="144"/>
      <c r="T96" s="146">
        <f>SUM(T97:T149)</f>
        <v>0</v>
      </c>
      <c r="AR96" s="139" t="s">
        <v>141</v>
      </c>
      <c r="AT96" s="147" t="s">
        <v>68</v>
      </c>
      <c r="AU96" s="147" t="s">
        <v>77</v>
      </c>
      <c r="AY96" s="139" t="s">
        <v>126</v>
      </c>
      <c r="BK96" s="148">
        <f>SUM(BK97:BK149)</f>
        <v>0</v>
      </c>
    </row>
    <row r="97" spans="1:65" s="2" customFormat="1" ht="16.5" customHeight="1">
      <c r="A97" s="32"/>
      <c r="B97" s="151"/>
      <c r="C97" s="152" t="s">
        <v>141</v>
      </c>
      <c r="D97" s="152" t="s">
        <v>129</v>
      </c>
      <c r="E97" s="153" t="s">
        <v>558</v>
      </c>
      <c r="F97" s="154" t="s">
        <v>559</v>
      </c>
      <c r="G97" s="155" t="s">
        <v>263</v>
      </c>
      <c r="H97" s="156">
        <v>0.3</v>
      </c>
      <c r="I97" s="157"/>
      <c r="J97" s="158">
        <f>ROUND(I97*H97,2)</f>
        <v>0</v>
      </c>
      <c r="K97" s="154" t="s">
        <v>356</v>
      </c>
      <c r="L97" s="33"/>
      <c r="M97" s="159" t="s">
        <v>3</v>
      </c>
      <c r="N97" s="160" t="s">
        <v>40</v>
      </c>
      <c r="O97" s="53"/>
      <c r="P97" s="161">
        <f>O97*H97</f>
        <v>0</v>
      </c>
      <c r="Q97" s="161">
        <v>0.0088</v>
      </c>
      <c r="R97" s="161">
        <f>Q97*H97</f>
        <v>0.00264</v>
      </c>
      <c r="S97" s="161">
        <v>0</v>
      </c>
      <c r="T97" s="162">
        <f>S97*H97</f>
        <v>0</v>
      </c>
      <c r="U97" s="32"/>
      <c r="V97" s="32"/>
      <c r="W97" s="32"/>
      <c r="X97" s="32"/>
      <c r="Y97" s="32"/>
      <c r="Z97" s="32"/>
      <c r="AA97" s="32"/>
      <c r="AB97" s="32"/>
      <c r="AC97" s="32"/>
      <c r="AD97" s="32"/>
      <c r="AE97" s="32"/>
      <c r="AR97" s="163" t="s">
        <v>77</v>
      </c>
      <c r="AT97" s="163" t="s">
        <v>129</v>
      </c>
      <c r="AU97" s="163" t="s">
        <v>79</v>
      </c>
      <c r="AY97" s="17" t="s">
        <v>126</v>
      </c>
      <c r="BE97" s="164">
        <f>IF(N97="základní",J97,0)</f>
        <v>0</v>
      </c>
      <c r="BF97" s="164">
        <f>IF(N97="snížená",J97,0)</f>
        <v>0</v>
      </c>
      <c r="BG97" s="164">
        <f>IF(N97="zákl. přenesená",J97,0)</f>
        <v>0</v>
      </c>
      <c r="BH97" s="164">
        <f>IF(N97="sníž. přenesená",J97,0)</f>
        <v>0</v>
      </c>
      <c r="BI97" s="164">
        <f>IF(N97="nulová",J97,0)</f>
        <v>0</v>
      </c>
      <c r="BJ97" s="17" t="s">
        <v>77</v>
      </c>
      <c r="BK97" s="164">
        <f>ROUND(I97*H97,2)</f>
        <v>0</v>
      </c>
      <c r="BL97" s="17" t="s">
        <v>77</v>
      </c>
      <c r="BM97" s="163" t="s">
        <v>560</v>
      </c>
    </row>
    <row r="98" spans="1:47" s="2" customFormat="1" ht="12">
      <c r="A98" s="32"/>
      <c r="B98" s="33"/>
      <c r="C98" s="32"/>
      <c r="D98" s="165" t="s">
        <v>135</v>
      </c>
      <c r="E98" s="32"/>
      <c r="F98" s="166" t="s">
        <v>561</v>
      </c>
      <c r="G98" s="32"/>
      <c r="H98" s="32"/>
      <c r="I98" s="91"/>
      <c r="J98" s="32"/>
      <c r="K98" s="32"/>
      <c r="L98" s="33"/>
      <c r="M98" s="167"/>
      <c r="N98" s="168"/>
      <c r="O98" s="53"/>
      <c r="P98" s="53"/>
      <c r="Q98" s="53"/>
      <c r="R98" s="53"/>
      <c r="S98" s="53"/>
      <c r="T98" s="54"/>
      <c r="U98" s="32"/>
      <c r="V98" s="32"/>
      <c r="W98" s="32"/>
      <c r="X98" s="32"/>
      <c r="Y98" s="32"/>
      <c r="Z98" s="32"/>
      <c r="AA98" s="32"/>
      <c r="AB98" s="32"/>
      <c r="AC98" s="32"/>
      <c r="AD98" s="32"/>
      <c r="AE98" s="32"/>
      <c r="AT98" s="17" t="s">
        <v>135</v>
      </c>
      <c r="AU98" s="17" t="s">
        <v>79</v>
      </c>
    </row>
    <row r="99" spans="1:47" s="2" customFormat="1" ht="68.25">
      <c r="A99" s="32"/>
      <c r="B99" s="33"/>
      <c r="C99" s="32"/>
      <c r="D99" s="165" t="s">
        <v>359</v>
      </c>
      <c r="E99" s="32"/>
      <c r="F99" s="187" t="s">
        <v>562</v>
      </c>
      <c r="G99" s="32"/>
      <c r="H99" s="32"/>
      <c r="I99" s="91"/>
      <c r="J99" s="32"/>
      <c r="K99" s="32"/>
      <c r="L99" s="33"/>
      <c r="M99" s="167"/>
      <c r="N99" s="168"/>
      <c r="O99" s="53"/>
      <c r="P99" s="53"/>
      <c r="Q99" s="53"/>
      <c r="R99" s="53"/>
      <c r="S99" s="53"/>
      <c r="T99" s="54"/>
      <c r="U99" s="32"/>
      <c r="V99" s="32"/>
      <c r="W99" s="32"/>
      <c r="X99" s="32"/>
      <c r="Y99" s="32"/>
      <c r="Z99" s="32"/>
      <c r="AA99" s="32"/>
      <c r="AB99" s="32"/>
      <c r="AC99" s="32"/>
      <c r="AD99" s="32"/>
      <c r="AE99" s="32"/>
      <c r="AT99" s="17" t="s">
        <v>359</v>
      </c>
      <c r="AU99" s="17" t="s">
        <v>79</v>
      </c>
    </row>
    <row r="100" spans="1:65" s="2" customFormat="1" ht="16.5" customHeight="1">
      <c r="A100" s="32"/>
      <c r="B100" s="151"/>
      <c r="C100" s="152" t="s">
        <v>134</v>
      </c>
      <c r="D100" s="152" t="s">
        <v>129</v>
      </c>
      <c r="E100" s="153" t="s">
        <v>563</v>
      </c>
      <c r="F100" s="154" t="s">
        <v>564</v>
      </c>
      <c r="G100" s="155" t="s">
        <v>167</v>
      </c>
      <c r="H100" s="156">
        <v>4</v>
      </c>
      <c r="I100" s="157"/>
      <c r="J100" s="158">
        <f>ROUND(I100*H100,2)</f>
        <v>0</v>
      </c>
      <c r="K100" s="154" t="s">
        <v>356</v>
      </c>
      <c r="L100" s="33"/>
      <c r="M100" s="159" t="s">
        <v>3</v>
      </c>
      <c r="N100" s="160" t="s">
        <v>40</v>
      </c>
      <c r="O100" s="53"/>
      <c r="P100" s="161">
        <f>O100*H100</f>
        <v>0</v>
      </c>
      <c r="Q100" s="161">
        <v>0</v>
      </c>
      <c r="R100" s="161">
        <f>Q100*H100</f>
        <v>0</v>
      </c>
      <c r="S100" s="161">
        <v>0</v>
      </c>
      <c r="T100" s="162">
        <f>S100*H100</f>
        <v>0</v>
      </c>
      <c r="U100" s="32"/>
      <c r="V100" s="32"/>
      <c r="W100" s="32"/>
      <c r="X100" s="32"/>
      <c r="Y100" s="32"/>
      <c r="Z100" s="32"/>
      <c r="AA100" s="32"/>
      <c r="AB100" s="32"/>
      <c r="AC100" s="32"/>
      <c r="AD100" s="32"/>
      <c r="AE100" s="32"/>
      <c r="AR100" s="163" t="s">
        <v>77</v>
      </c>
      <c r="AT100" s="163" t="s">
        <v>129</v>
      </c>
      <c r="AU100" s="163" t="s">
        <v>79</v>
      </c>
      <c r="AY100" s="17" t="s">
        <v>126</v>
      </c>
      <c r="BE100" s="164">
        <f>IF(N100="základní",J100,0)</f>
        <v>0</v>
      </c>
      <c r="BF100" s="164">
        <f>IF(N100="snížená",J100,0)</f>
        <v>0</v>
      </c>
      <c r="BG100" s="164">
        <f>IF(N100="zákl. přenesená",J100,0)</f>
        <v>0</v>
      </c>
      <c r="BH100" s="164">
        <f>IF(N100="sníž. přenesená",J100,0)</f>
        <v>0</v>
      </c>
      <c r="BI100" s="164">
        <f>IF(N100="nulová",J100,0)</f>
        <v>0</v>
      </c>
      <c r="BJ100" s="17" t="s">
        <v>77</v>
      </c>
      <c r="BK100" s="164">
        <f>ROUND(I100*H100,2)</f>
        <v>0</v>
      </c>
      <c r="BL100" s="17" t="s">
        <v>77</v>
      </c>
      <c r="BM100" s="163" t="s">
        <v>565</v>
      </c>
    </row>
    <row r="101" spans="1:47" s="2" customFormat="1" ht="19.5">
      <c r="A101" s="32"/>
      <c r="B101" s="33"/>
      <c r="C101" s="32"/>
      <c r="D101" s="165" t="s">
        <v>135</v>
      </c>
      <c r="E101" s="32"/>
      <c r="F101" s="166" t="s">
        <v>566</v>
      </c>
      <c r="G101" s="32"/>
      <c r="H101" s="32"/>
      <c r="I101" s="91"/>
      <c r="J101" s="32"/>
      <c r="K101" s="32"/>
      <c r="L101" s="33"/>
      <c r="M101" s="167"/>
      <c r="N101" s="168"/>
      <c r="O101" s="53"/>
      <c r="P101" s="53"/>
      <c r="Q101" s="53"/>
      <c r="R101" s="53"/>
      <c r="S101" s="53"/>
      <c r="T101" s="54"/>
      <c r="U101" s="32"/>
      <c r="V101" s="32"/>
      <c r="W101" s="32"/>
      <c r="X101" s="32"/>
      <c r="Y101" s="32"/>
      <c r="Z101" s="32"/>
      <c r="AA101" s="32"/>
      <c r="AB101" s="32"/>
      <c r="AC101" s="32"/>
      <c r="AD101" s="32"/>
      <c r="AE101" s="32"/>
      <c r="AT101" s="17" t="s">
        <v>135</v>
      </c>
      <c r="AU101" s="17" t="s">
        <v>79</v>
      </c>
    </row>
    <row r="102" spans="1:47" s="2" customFormat="1" ht="29.25">
      <c r="A102" s="32"/>
      <c r="B102" s="33"/>
      <c r="C102" s="32"/>
      <c r="D102" s="165" t="s">
        <v>359</v>
      </c>
      <c r="E102" s="32"/>
      <c r="F102" s="187" t="s">
        <v>567</v>
      </c>
      <c r="G102" s="32"/>
      <c r="H102" s="32"/>
      <c r="I102" s="91"/>
      <c r="J102" s="32"/>
      <c r="K102" s="32"/>
      <c r="L102" s="33"/>
      <c r="M102" s="167"/>
      <c r="N102" s="168"/>
      <c r="O102" s="53"/>
      <c r="P102" s="53"/>
      <c r="Q102" s="53"/>
      <c r="R102" s="53"/>
      <c r="S102" s="53"/>
      <c r="T102" s="54"/>
      <c r="U102" s="32"/>
      <c r="V102" s="32"/>
      <c r="W102" s="32"/>
      <c r="X102" s="32"/>
      <c r="Y102" s="32"/>
      <c r="Z102" s="32"/>
      <c r="AA102" s="32"/>
      <c r="AB102" s="32"/>
      <c r="AC102" s="32"/>
      <c r="AD102" s="32"/>
      <c r="AE102" s="32"/>
      <c r="AT102" s="17" t="s">
        <v>359</v>
      </c>
      <c r="AU102" s="17" t="s">
        <v>79</v>
      </c>
    </row>
    <row r="103" spans="1:65" s="2" customFormat="1" ht="16.5" customHeight="1">
      <c r="A103" s="32"/>
      <c r="B103" s="151"/>
      <c r="C103" s="152" t="s">
        <v>127</v>
      </c>
      <c r="D103" s="152" t="s">
        <v>129</v>
      </c>
      <c r="E103" s="153" t="s">
        <v>568</v>
      </c>
      <c r="F103" s="154" t="s">
        <v>569</v>
      </c>
      <c r="G103" s="155" t="s">
        <v>167</v>
      </c>
      <c r="H103" s="156">
        <v>3</v>
      </c>
      <c r="I103" s="157"/>
      <c r="J103" s="158">
        <f>ROUND(I103*H103,2)</f>
        <v>0</v>
      </c>
      <c r="K103" s="154" t="s">
        <v>356</v>
      </c>
      <c r="L103" s="33"/>
      <c r="M103" s="159" t="s">
        <v>3</v>
      </c>
      <c r="N103" s="160" t="s">
        <v>40</v>
      </c>
      <c r="O103" s="53"/>
      <c r="P103" s="161">
        <f>O103*H103</f>
        <v>0</v>
      </c>
      <c r="Q103" s="161">
        <v>0</v>
      </c>
      <c r="R103" s="161">
        <f>Q103*H103</f>
        <v>0</v>
      </c>
      <c r="S103" s="161">
        <v>0</v>
      </c>
      <c r="T103" s="162">
        <f>S103*H103</f>
        <v>0</v>
      </c>
      <c r="U103" s="32"/>
      <c r="V103" s="32"/>
      <c r="W103" s="32"/>
      <c r="X103" s="32"/>
      <c r="Y103" s="32"/>
      <c r="Z103" s="32"/>
      <c r="AA103" s="32"/>
      <c r="AB103" s="32"/>
      <c r="AC103" s="32"/>
      <c r="AD103" s="32"/>
      <c r="AE103" s="32"/>
      <c r="AR103" s="163" t="s">
        <v>77</v>
      </c>
      <c r="AT103" s="163" t="s">
        <v>129</v>
      </c>
      <c r="AU103" s="163" t="s">
        <v>79</v>
      </c>
      <c r="AY103" s="17" t="s">
        <v>126</v>
      </c>
      <c r="BE103" s="164">
        <f>IF(N103="základní",J103,0)</f>
        <v>0</v>
      </c>
      <c r="BF103" s="164">
        <f>IF(N103="snížená",J103,0)</f>
        <v>0</v>
      </c>
      <c r="BG103" s="164">
        <f>IF(N103="zákl. přenesená",J103,0)</f>
        <v>0</v>
      </c>
      <c r="BH103" s="164">
        <f>IF(N103="sníž. přenesená",J103,0)</f>
        <v>0</v>
      </c>
      <c r="BI103" s="164">
        <f>IF(N103="nulová",J103,0)</f>
        <v>0</v>
      </c>
      <c r="BJ103" s="17" t="s">
        <v>77</v>
      </c>
      <c r="BK103" s="164">
        <f>ROUND(I103*H103,2)</f>
        <v>0</v>
      </c>
      <c r="BL103" s="17" t="s">
        <v>77</v>
      </c>
      <c r="BM103" s="163" t="s">
        <v>570</v>
      </c>
    </row>
    <row r="104" spans="1:47" s="2" customFormat="1" ht="19.5">
      <c r="A104" s="32"/>
      <c r="B104" s="33"/>
      <c r="C104" s="32"/>
      <c r="D104" s="165" t="s">
        <v>135</v>
      </c>
      <c r="E104" s="32"/>
      <c r="F104" s="166" t="s">
        <v>571</v>
      </c>
      <c r="G104" s="32"/>
      <c r="H104" s="32"/>
      <c r="I104" s="91"/>
      <c r="J104" s="32"/>
      <c r="K104" s="32"/>
      <c r="L104" s="33"/>
      <c r="M104" s="167"/>
      <c r="N104" s="168"/>
      <c r="O104" s="53"/>
      <c r="P104" s="53"/>
      <c r="Q104" s="53"/>
      <c r="R104" s="53"/>
      <c r="S104" s="53"/>
      <c r="T104" s="54"/>
      <c r="U104" s="32"/>
      <c r="V104" s="32"/>
      <c r="W104" s="32"/>
      <c r="X104" s="32"/>
      <c r="Y104" s="32"/>
      <c r="Z104" s="32"/>
      <c r="AA104" s="32"/>
      <c r="AB104" s="32"/>
      <c r="AC104" s="32"/>
      <c r="AD104" s="32"/>
      <c r="AE104" s="32"/>
      <c r="AT104" s="17" t="s">
        <v>135</v>
      </c>
      <c r="AU104" s="17" t="s">
        <v>79</v>
      </c>
    </row>
    <row r="105" spans="1:47" s="2" customFormat="1" ht="29.25">
      <c r="A105" s="32"/>
      <c r="B105" s="33"/>
      <c r="C105" s="32"/>
      <c r="D105" s="165" t="s">
        <v>359</v>
      </c>
      <c r="E105" s="32"/>
      <c r="F105" s="187" t="s">
        <v>567</v>
      </c>
      <c r="G105" s="32"/>
      <c r="H105" s="32"/>
      <c r="I105" s="91"/>
      <c r="J105" s="32"/>
      <c r="K105" s="32"/>
      <c r="L105" s="33"/>
      <c r="M105" s="167"/>
      <c r="N105" s="168"/>
      <c r="O105" s="53"/>
      <c r="P105" s="53"/>
      <c r="Q105" s="53"/>
      <c r="R105" s="53"/>
      <c r="S105" s="53"/>
      <c r="T105" s="54"/>
      <c r="U105" s="32"/>
      <c r="V105" s="32"/>
      <c r="W105" s="32"/>
      <c r="X105" s="32"/>
      <c r="Y105" s="32"/>
      <c r="Z105" s="32"/>
      <c r="AA105" s="32"/>
      <c r="AB105" s="32"/>
      <c r="AC105" s="32"/>
      <c r="AD105" s="32"/>
      <c r="AE105" s="32"/>
      <c r="AT105" s="17" t="s">
        <v>359</v>
      </c>
      <c r="AU105" s="17" t="s">
        <v>79</v>
      </c>
    </row>
    <row r="106" spans="1:65" s="2" customFormat="1" ht="16.5" customHeight="1">
      <c r="A106" s="32"/>
      <c r="B106" s="151"/>
      <c r="C106" s="152" t="s">
        <v>145</v>
      </c>
      <c r="D106" s="152" t="s">
        <v>129</v>
      </c>
      <c r="E106" s="153" t="s">
        <v>572</v>
      </c>
      <c r="F106" s="154" t="s">
        <v>573</v>
      </c>
      <c r="G106" s="155" t="s">
        <v>167</v>
      </c>
      <c r="H106" s="156">
        <v>1</v>
      </c>
      <c r="I106" s="157"/>
      <c r="J106" s="158">
        <f>ROUND(I106*H106,2)</f>
        <v>0</v>
      </c>
      <c r="K106" s="154" t="s">
        <v>356</v>
      </c>
      <c r="L106" s="33"/>
      <c r="M106" s="159" t="s">
        <v>3</v>
      </c>
      <c r="N106" s="160" t="s">
        <v>40</v>
      </c>
      <c r="O106" s="53"/>
      <c r="P106" s="161">
        <f>O106*H106</f>
        <v>0</v>
      </c>
      <c r="Q106" s="161">
        <v>0</v>
      </c>
      <c r="R106" s="161">
        <f>Q106*H106</f>
        <v>0</v>
      </c>
      <c r="S106" s="161">
        <v>0</v>
      </c>
      <c r="T106" s="162">
        <f>S106*H106</f>
        <v>0</v>
      </c>
      <c r="U106" s="32"/>
      <c r="V106" s="32"/>
      <c r="W106" s="32"/>
      <c r="X106" s="32"/>
      <c r="Y106" s="32"/>
      <c r="Z106" s="32"/>
      <c r="AA106" s="32"/>
      <c r="AB106" s="32"/>
      <c r="AC106" s="32"/>
      <c r="AD106" s="32"/>
      <c r="AE106" s="32"/>
      <c r="AR106" s="163" t="s">
        <v>77</v>
      </c>
      <c r="AT106" s="163" t="s">
        <v>129</v>
      </c>
      <c r="AU106" s="163" t="s">
        <v>79</v>
      </c>
      <c r="AY106" s="17" t="s">
        <v>126</v>
      </c>
      <c r="BE106" s="164">
        <f>IF(N106="základní",J106,0)</f>
        <v>0</v>
      </c>
      <c r="BF106" s="164">
        <f>IF(N106="snížená",J106,0)</f>
        <v>0</v>
      </c>
      <c r="BG106" s="164">
        <f>IF(N106="zákl. přenesená",J106,0)</f>
        <v>0</v>
      </c>
      <c r="BH106" s="164">
        <f>IF(N106="sníž. přenesená",J106,0)</f>
        <v>0</v>
      </c>
      <c r="BI106" s="164">
        <f>IF(N106="nulová",J106,0)</f>
        <v>0</v>
      </c>
      <c r="BJ106" s="17" t="s">
        <v>77</v>
      </c>
      <c r="BK106" s="164">
        <f>ROUND(I106*H106,2)</f>
        <v>0</v>
      </c>
      <c r="BL106" s="17" t="s">
        <v>77</v>
      </c>
      <c r="BM106" s="163" t="s">
        <v>574</v>
      </c>
    </row>
    <row r="107" spans="1:47" s="2" customFormat="1" ht="29.25">
      <c r="A107" s="32"/>
      <c r="B107" s="33"/>
      <c r="C107" s="32"/>
      <c r="D107" s="165" t="s">
        <v>135</v>
      </c>
      <c r="E107" s="32"/>
      <c r="F107" s="166" t="s">
        <v>575</v>
      </c>
      <c r="G107" s="32"/>
      <c r="H107" s="32"/>
      <c r="I107" s="91"/>
      <c r="J107" s="32"/>
      <c r="K107" s="32"/>
      <c r="L107" s="33"/>
      <c r="M107" s="167"/>
      <c r="N107" s="168"/>
      <c r="O107" s="53"/>
      <c r="P107" s="53"/>
      <c r="Q107" s="53"/>
      <c r="R107" s="53"/>
      <c r="S107" s="53"/>
      <c r="T107" s="54"/>
      <c r="U107" s="32"/>
      <c r="V107" s="32"/>
      <c r="W107" s="32"/>
      <c r="X107" s="32"/>
      <c r="Y107" s="32"/>
      <c r="Z107" s="32"/>
      <c r="AA107" s="32"/>
      <c r="AB107" s="32"/>
      <c r="AC107" s="32"/>
      <c r="AD107" s="32"/>
      <c r="AE107" s="32"/>
      <c r="AT107" s="17" t="s">
        <v>135</v>
      </c>
      <c r="AU107" s="17" t="s">
        <v>79</v>
      </c>
    </row>
    <row r="108" spans="1:47" s="2" customFormat="1" ht="29.25">
      <c r="A108" s="32"/>
      <c r="B108" s="33"/>
      <c r="C108" s="32"/>
      <c r="D108" s="165" t="s">
        <v>359</v>
      </c>
      <c r="E108" s="32"/>
      <c r="F108" s="187" t="s">
        <v>567</v>
      </c>
      <c r="G108" s="32"/>
      <c r="H108" s="32"/>
      <c r="I108" s="91"/>
      <c r="J108" s="32"/>
      <c r="K108" s="32"/>
      <c r="L108" s="33"/>
      <c r="M108" s="167"/>
      <c r="N108" s="168"/>
      <c r="O108" s="53"/>
      <c r="P108" s="53"/>
      <c r="Q108" s="53"/>
      <c r="R108" s="53"/>
      <c r="S108" s="53"/>
      <c r="T108" s="54"/>
      <c r="U108" s="32"/>
      <c r="V108" s="32"/>
      <c r="W108" s="32"/>
      <c r="X108" s="32"/>
      <c r="Y108" s="32"/>
      <c r="Z108" s="32"/>
      <c r="AA108" s="32"/>
      <c r="AB108" s="32"/>
      <c r="AC108" s="32"/>
      <c r="AD108" s="32"/>
      <c r="AE108" s="32"/>
      <c r="AT108" s="17" t="s">
        <v>359</v>
      </c>
      <c r="AU108" s="17" t="s">
        <v>79</v>
      </c>
    </row>
    <row r="109" spans="1:65" s="2" customFormat="1" ht="16.5" customHeight="1">
      <c r="A109" s="32"/>
      <c r="B109" s="151"/>
      <c r="C109" s="152" t="s">
        <v>154</v>
      </c>
      <c r="D109" s="152" t="s">
        <v>129</v>
      </c>
      <c r="E109" s="153" t="s">
        <v>576</v>
      </c>
      <c r="F109" s="154" t="s">
        <v>577</v>
      </c>
      <c r="G109" s="155" t="s">
        <v>167</v>
      </c>
      <c r="H109" s="156">
        <v>4</v>
      </c>
      <c r="I109" s="157"/>
      <c r="J109" s="158">
        <f>ROUND(I109*H109,2)</f>
        <v>0</v>
      </c>
      <c r="K109" s="154" t="s">
        <v>356</v>
      </c>
      <c r="L109" s="33"/>
      <c r="M109" s="159" t="s">
        <v>3</v>
      </c>
      <c r="N109" s="160" t="s">
        <v>40</v>
      </c>
      <c r="O109" s="53"/>
      <c r="P109" s="161">
        <f>O109*H109</f>
        <v>0</v>
      </c>
      <c r="Q109" s="161">
        <v>0</v>
      </c>
      <c r="R109" s="161">
        <f>Q109*H109</f>
        <v>0</v>
      </c>
      <c r="S109" s="161">
        <v>0</v>
      </c>
      <c r="T109" s="162">
        <f>S109*H109</f>
        <v>0</v>
      </c>
      <c r="U109" s="32"/>
      <c r="V109" s="32"/>
      <c r="W109" s="32"/>
      <c r="X109" s="32"/>
      <c r="Y109" s="32"/>
      <c r="Z109" s="32"/>
      <c r="AA109" s="32"/>
      <c r="AB109" s="32"/>
      <c r="AC109" s="32"/>
      <c r="AD109" s="32"/>
      <c r="AE109" s="32"/>
      <c r="AR109" s="163" t="s">
        <v>77</v>
      </c>
      <c r="AT109" s="163" t="s">
        <v>129</v>
      </c>
      <c r="AU109" s="163" t="s">
        <v>79</v>
      </c>
      <c r="AY109" s="17" t="s">
        <v>126</v>
      </c>
      <c r="BE109" s="164">
        <f>IF(N109="základní",J109,0)</f>
        <v>0</v>
      </c>
      <c r="BF109" s="164">
        <f>IF(N109="snížená",J109,0)</f>
        <v>0</v>
      </c>
      <c r="BG109" s="164">
        <f>IF(N109="zákl. přenesená",J109,0)</f>
        <v>0</v>
      </c>
      <c r="BH109" s="164">
        <f>IF(N109="sníž. přenesená",J109,0)</f>
        <v>0</v>
      </c>
      <c r="BI109" s="164">
        <f>IF(N109="nulová",J109,0)</f>
        <v>0</v>
      </c>
      <c r="BJ109" s="17" t="s">
        <v>77</v>
      </c>
      <c r="BK109" s="164">
        <f>ROUND(I109*H109,2)</f>
        <v>0</v>
      </c>
      <c r="BL109" s="17" t="s">
        <v>77</v>
      </c>
      <c r="BM109" s="163" t="s">
        <v>578</v>
      </c>
    </row>
    <row r="110" spans="1:47" s="2" customFormat="1" ht="29.25">
      <c r="A110" s="32"/>
      <c r="B110" s="33"/>
      <c r="C110" s="32"/>
      <c r="D110" s="165" t="s">
        <v>135</v>
      </c>
      <c r="E110" s="32"/>
      <c r="F110" s="166" t="s">
        <v>579</v>
      </c>
      <c r="G110" s="32"/>
      <c r="H110" s="32"/>
      <c r="I110" s="91"/>
      <c r="J110" s="32"/>
      <c r="K110" s="32"/>
      <c r="L110" s="33"/>
      <c r="M110" s="167"/>
      <c r="N110" s="168"/>
      <c r="O110" s="53"/>
      <c r="P110" s="53"/>
      <c r="Q110" s="53"/>
      <c r="R110" s="53"/>
      <c r="S110" s="53"/>
      <c r="T110" s="54"/>
      <c r="U110" s="32"/>
      <c r="V110" s="32"/>
      <c r="W110" s="32"/>
      <c r="X110" s="32"/>
      <c r="Y110" s="32"/>
      <c r="Z110" s="32"/>
      <c r="AA110" s="32"/>
      <c r="AB110" s="32"/>
      <c r="AC110" s="32"/>
      <c r="AD110" s="32"/>
      <c r="AE110" s="32"/>
      <c r="AT110" s="17" t="s">
        <v>135</v>
      </c>
      <c r="AU110" s="17" t="s">
        <v>79</v>
      </c>
    </row>
    <row r="111" spans="1:47" s="2" customFormat="1" ht="29.25">
      <c r="A111" s="32"/>
      <c r="B111" s="33"/>
      <c r="C111" s="32"/>
      <c r="D111" s="165" t="s">
        <v>359</v>
      </c>
      <c r="E111" s="32"/>
      <c r="F111" s="187" t="s">
        <v>567</v>
      </c>
      <c r="G111" s="32"/>
      <c r="H111" s="32"/>
      <c r="I111" s="91"/>
      <c r="J111" s="32"/>
      <c r="K111" s="32"/>
      <c r="L111" s="33"/>
      <c r="M111" s="167"/>
      <c r="N111" s="168"/>
      <c r="O111" s="53"/>
      <c r="P111" s="53"/>
      <c r="Q111" s="53"/>
      <c r="R111" s="53"/>
      <c r="S111" s="53"/>
      <c r="T111" s="54"/>
      <c r="U111" s="32"/>
      <c r="V111" s="32"/>
      <c r="W111" s="32"/>
      <c r="X111" s="32"/>
      <c r="Y111" s="32"/>
      <c r="Z111" s="32"/>
      <c r="AA111" s="32"/>
      <c r="AB111" s="32"/>
      <c r="AC111" s="32"/>
      <c r="AD111" s="32"/>
      <c r="AE111" s="32"/>
      <c r="AT111" s="17" t="s">
        <v>359</v>
      </c>
      <c r="AU111" s="17" t="s">
        <v>79</v>
      </c>
    </row>
    <row r="112" spans="1:65" s="2" customFormat="1" ht="16.5" customHeight="1">
      <c r="A112" s="32"/>
      <c r="B112" s="151"/>
      <c r="C112" s="152" t="s">
        <v>140</v>
      </c>
      <c r="D112" s="152" t="s">
        <v>129</v>
      </c>
      <c r="E112" s="153" t="s">
        <v>580</v>
      </c>
      <c r="F112" s="154" t="s">
        <v>581</v>
      </c>
      <c r="G112" s="155" t="s">
        <v>144</v>
      </c>
      <c r="H112" s="156">
        <v>2.7</v>
      </c>
      <c r="I112" s="157"/>
      <c r="J112" s="158">
        <f>ROUND(I112*H112,2)</f>
        <v>0</v>
      </c>
      <c r="K112" s="154" t="s">
        <v>356</v>
      </c>
      <c r="L112" s="33"/>
      <c r="M112" s="159" t="s">
        <v>3</v>
      </c>
      <c r="N112" s="160" t="s">
        <v>40</v>
      </c>
      <c r="O112" s="53"/>
      <c r="P112" s="161">
        <f>O112*H112</f>
        <v>0</v>
      </c>
      <c r="Q112" s="161">
        <v>0</v>
      </c>
      <c r="R112" s="161">
        <f>Q112*H112</f>
        <v>0</v>
      </c>
      <c r="S112" s="161">
        <v>0</v>
      </c>
      <c r="T112" s="162">
        <f>S112*H112</f>
        <v>0</v>
      </c>
      <c r="U112" s="32"/>
      <c r="V112" s="32"/>
      <c r="W112" s="32"/>
      <c r="X112" s="32"/>
      <c r="Y112" s="32"/>
      <c r="Z112" s="32"/>
      <c r="AA112" s="32"/>
      <c r="AB112" s="32"/>
      <c r="AC112" s="32"/>
      <c r="AD112" s="32"/>
      <c r="AE112" s="32"/>
      <c r="AR112" s="163" t="s">
        <v>77</v>
      </c>
      <c r="AT112" s="163" t="s">
        <v>129</v>
      </c>
      <c r="AU112" s="163" t="s">
        <v>79</v>
      </c>
      <c r="AY112" s="17" t="s">
        <v>126</v>
      </c>
      <c r="BE112" s="164">
        <f>IF(N112="základní",J112,0)</f>
        <v>0</v>
      </c>
      <c r="BF112" s="164">
        <f>IF(N112="snížená",J112,0)</f>
        <v>0</v>
      </c>
      <c r="BG112" s="164">
        <f>IF(N112="zákl. přenesená",J112,0)</f>
        <v>0</v>
      </c>
      <c r="BH112" s="164">
        <f>IF(N112="sníž. přenesená",J112,0)</f>
        <v>0</v>
      </c>
      <c r="BI112" s="164">
        <f>IF(N112="nulová",J112,0)</f>
        <v>0</v>
      </c>
      <c r="BJ112" s="17" t="s">
        <v>77</v>
      </c>
      <c r="BK112" s="164">
        <f>ROUND(I112*H112,2)</f>
        <v>0</v>
      </c>
      <c r="BL112" s="17" t="s">
        <v>77</v>
      </c>
      <c r="BM112" s="163" t="s">
        <v>582</v>
      </c>
    </row>
    <row r="113" spans="1:47" s="2" customFormat="1" ht="12">
      <c r="A113" s="32"/>
      <c r="B113" s="33"/>
      <c r="C113" s="32"/>
      <c r="D113" s="165" t="s">
        <v>135</v>
      </c>
      <c r="E113" s="32"/>
      <c r="F113" s="166" t="s">
        <v>583</v>
      </c>
      <c r="G113" s="32"/>
      <c r="H113" s="32"/>
      <c r="I113" s="91"/>
      <c r="J113" s="32"/>
      <c r="K113" s="32"/>
      <c r="L113" s="33"/>
      <c r="M113" s="167"/>
      <c r="N113" s="168"/>
      <c r="O113" s="53"/>
      <c r="P113" s="53"/>
      <c r="Q113" s="53"/>
      <c r="R113" s="53"/>
      <c r="S113" s="53"/>
      <c r="T113" s="54"/>
      <c r="U113" s="32"/>
      <c r="V113" s="32"/>
      <c r="W113" s="32"/>
      <c r="X113" s="32"/>
      <c r="Y113" s="32"/>
      <c r="Z113" s="32"/>
      <c r="AA113" s="32"/>
      <c r="AB113" s="32"/>
      <c r="AC113" s="32"/>
      <c r="AD113" s="32"/>
      <c r="AE113" s="32"/>
      <c r="AT113" s="17" t="s">
        <v>135</v>
      </c>
      <c r="AU113" s="17" t="s">
        <v>79</v>
      </c>
    </row>
    <row r="114" spans="1:65" s="2" customFormat="1" ht="16.5" customHeight="1">
      <c r="A114" s="32"/>
      <c r="B114" s="151"/>
      <c r="C114" s="152" t="s">
        <v>159</v>
      </c>
      <c r="D114" s="152" t="s">
        <v>129</v>
      </c>
      <c r="E114" s="153" t="s">
        <v>584</v>
      </c>
      <c r="F114" s="154" t="s">
        <v>585</v>
      </c>
      <c r="G114" s="155" t="s">
        <v>144</v>
      </c>
      <c r="H114" s="156">
        <v>1</v>
      </c>
      <c r="I114" s="157"/>
      <c r="J114" s="158">
        <f>ROUND(I114*H114,2)</f>
        <v>0</v>
      </c>
      <c r="K114" s="154" t="s">
        <v>356</v>
      </c>
      <c r="L114" s="33"/>
      <c r="M114" s="159" t="s">
        <v>3</v>
      </c>
      <c r="N114" s="160" t="s">
        <v>40</v>
      </c>
      <c r="O114" s="53"/>
      <c r="P114" s="161">
        <f>O114*H114</f>
        <v>0</v>
      </c>
      <c r="Q114" s="161">
        <v>0</v>
      </c>
      <c r="R114" s="161">
        <f>Q114*H114</f>
        <v>0</v>
      </c>
      <c r="S114" s="161">
        <v>0</v>
      </c>
      <c r="T114" s="162">
        <f>S114*H114</f>
        <v>0</v>
      </c>
      <c r="U114" s="32"/>
      <c r="V114" s="32"/>
      <c r="W114" s="32"/>
      <c r="X114" s="32"/>
      <c r="Y114" s="32"/>
      <c r="Z114" s="32"/>
      <c r="AA114" s="32"/>
      <c r="AB114" s="32"/>
      <c r="AC114" s="32"/>
      <c r="AD114" s="32"/>
      <c r="AE114" s="32"/>
      <c r="AR114" s="163" t="s">
        <v>77</v>
      </c>
      <c r="AT114" s="163" t="s">
        <v>129</v>
      </c>
      <c r="AU114" s="163" t="s">
        <v>79</v>
      </c>
      <c r="AY114" s="17" t="s">
        <v>126</v>
      </c>
      <c r="BE114" s="164">
        <f>IF(N114="základní",J114,0)</f>
        <v>0</v>
      </c>
      <c r="BF114" s="164">
        <f>IF(N114="snížená",J114,0)</f>
        <v>0</v>
      </c>
      <c r="BG114" s="164">
        <f>IF(N114="zákl. přenesená",J114,0)</f>
        <v>0</v>
      </c>
      <c r="BH114" s="164">
        <f>IF(N114="sníž. přenesená",J114,0)</f>
        <v>0</v>
      </c>
      <c r="BI114" s="164">
        <f>IF(N114="nulová",J114,0)</f>
        <v>0</v>
      </c>
      <c r="BJ114" s="17" t="s">
        <v>77</v>
      </c>
      <c r="BK114" s="164">
        <f>ROUND(I114*H114,2)</f>
        <v>0</v>
      </c>
      <c r="BL114" s="17" t="s">
        <v>77</v>
      </c>
      <c r="BM114" s="163" t="s">
        <v>586</v>
      </c>
    </row>
    <row r="115" spans="1:47" s="2" customFormat="1" ht="19.5">
      <c r="A115" s="32"/>
      <c r="B115" s="33"/>
      <c r="C115" s="32"/>
      <c r="D115" s="165" t="s">
        <v>135</v>
      </c>
      <c r="E115" s="32"/>
      <c r="F115" s="166" t="s">
        <v>587</v>
      </c>
      <c r="G115" s="32"/>
      <c r="H115" s="32"/>
      <c r="I115" s="91"/>
      <c r="J115" s="32"/>
      <c r="K115" s="32"/>
      <c r="L115" s="33"/>
      <c r="M115" s="167"/>
      <c r="N115" s="168"/>
      <c r="O115" s="53"/>
      <c r="P115" s="53"/>
      <c r="Q115" s="53"/>
      <c r="R115" s="53"/>
      <c r="S115" s="53"/>
      <c r="T115" s="54"/>
      <c r="U115" s="32"/>
      <c r="V115" s="32"/>
      <c r="W115" s="32"/>
      <c r="X115" s="32"/>
      <c r="Y115" s="32"/>
      <c r="Z115" s="32"/>
      <c r="AA115" s="32"/>
      <c r="AB115" s="32"/>
      <c r="AC115" s="32"/>
      <c r="AD115" s="32"/>
      <c r="AE115" s="32"/>
      <c r="AT115" s="17" t="s">
        <v>135</v>
      </c>
      <c r="AU115" s="17" t="s">
        <v>79</v>
      </c>
    </row>
    <row r="116" spans="1:65" s="2" customFormat="1" ht="16.5" customHeight="1">
      <c r="A116" s="32"/>
      <c r="B116" s="151"/>
      <c r="C116" s="152" t="s">
        <v>150</v>
      </c>
      <c r="D116" s="152" t="s">
        <v>129</v>
      </c>
      <c r="E116" s="153" t="s">
        <v>588</v>
      </c>
      <c r="F116" s="154" t="s">
        <v>589</v>
      </c>
      <c r="G116" s="155" t="s">
        <v>248</v>
      </c>
      <c r="H116" s="156">
        <v>75</v>
      </c>
      <c r="I116" s="157"/>
      <c r="J116" s="158">
        <f>ROUND(I116*H116,2)</f>
        <v>0</v>
      </c>
      <c r="K116" s="154" t="s">
        <v>356</v>
      </c>
      <c r="L116" s="33"/>
      <c r="M116" s="159" t="s">
        <v>3</v>
      </c>
      <c r="N116" s="160" t="s">
        <v>40</v>
      </c>
      <c r="O116" s="53"/>
      <c r="P116" s="161">
        <f>O116*H116</f>
        <v>0</v>
      </c>
      <c r="Q116" s="161">
        <v>0</v>
      </c>
      <c r="R116" s="161">
        <f>Q116*H116</f>
        <v>0</v>
      </c>
      <c r="S116" s="161">
        <v>0</v>
      </c>
      <c r="T116" s="162">
        <f>S116*H116</f>
        <v>0</v>
      </c>
      <c r="U116" s="32"/>
      <c r="V116" s="32"/>
      <c r="W116" s="32"/>
      <c r="X116" s="32"/>
      <c r="Y116" s="32"/>
      <c r="Z116" s="32"/>
      <c r="AA116" s="32"/>
      <c r="AB116" s="32"/>
      <c r="AC116" s="32"/>
      <c r="AD116" s="32"/>
      <c r="AE116" s="32"/>
      <c r="AR116" s="163" t="s">
        <v>77</v>
      </c>
      <c r="AT116" s="163" t="s">
        <v>129</v>
      </c>
      <c r="AU116" s="163" t="s">
        <v>79</v>
      </c>
      <c r="AY116" s="17" t="s">
        <v>126</v>
      </c>
      <c r="BE116" s="164">
        <f>IF(N116="základní",J116,0)</f>
        <v>0</v>
      </c>
      <c r="BF116" s="164">
        <f>IF(N116="snížená",J116,0)</f>
        <v>0</v>
      </c>
      <c r="BG116" s="164">
        <f>IF(N116="zákl. přenesená",J116,0)</f>
        <v>0</v>
      </c>
      <c r="BH116" s="164">
        <f>IF(N116="sníž. přenesená",J116,0)</f>
        <v>0</v>
      </c>
      <c r="BI116" s="164">
        <f>IF(N116="nulová",J116,0)</f>
        <v>0</v>
      </c>
      <c r="BJ116" s="17" t="s">
        <v>77</v>
      </c>
      <c r="BK116" s="164">
        <f>ROUND(I116*H116,2)</f>
        <v>0</v>
      </c>
      <c r="BL116" s="17" t="s">
        <v>77</v>
      </c>
      <c r="BM116" s="163" t="s">
        <v>590</v>
      </c>
    </row>
    <row r="117" spans="1:47" s="2" customFormat="1" ht="19.5">
      <c r="A117" s="32"/>
      <c r="B117" s="33"/>
      <c r="C117" s="32"/>
      <c r="D117" s="165" t="s">
        <v>135</v>
      </c>
      <c r="E117" s="32"/>
      <c r="F117" s="166" t="s">
        <v>591</v>
      </c>
      <c r="G117" s="32"/>
      <c r="H117" s="32"/>
      <c r="I117" s="91"/>
      <c r="J117" s="32"/>
      <c r="K117" s="32"/>
      <c r="L117" s="33"/>
      <c r="M117" s="167"/>
      <c r="N117" s="168"/>
      <c r="O117" s="53"/>
      <c r="P117" s="53"/>
      <c r="Q117" s="53"/>
      <c r="R117" s="53"/>
      <c r="S117" s="53"/>
      <c r="T117" s="54"/>
      <c r="U117" s="32"/>
      <c r="V117" s="32"/>
      <c r="W117" s="32"/>
      <c r="X117" s="32"/>
      <c r="Y117" s="32"/>
      <c r="Z117" s="32"/>
      <c r="AA117" s="32"/>
      <c r="AB117" s="32"/>
      <c r="AC117" s="32"/>
      <c r="AD117" s="32"/>
      <c r="AE117" s="32"/>
      <c r="AT117" s="17" t="s">
        <v>135</v>
      </c>
      <c r="AU117" s="17" t="s">
        <v>79</v>
      </c>
    </row>
    <row r="118" spans="1:47" s="2" customFormat="1" ht="29.25">
      <c r="A118" s="32"/>
      <c r="B118" s="33"/>
      <c r="C118" s="32"/>
      <c r="D118" s="165" t="s">
        <v>359</v>
      </c>
      <c r="E118" s="32"/>
      <c r="F118" s="187" t="s">
        <v>592</v>
      </c>
      <c r="G118" s="32"/>
      <c r="H118" s="32"/>
      <c r="I118" s="91"/>
      <c r="J118" s="32"/>
      <c r="K118" s="32"/>
      <c r="L118" s="33"/>
      <c r="M118" s="167"/>
      <c r="N118" s="168"/>
      <c r="O118" s="53"/>
      <c r="P118" s="53"/>
      <c r="Q118" s="53"/>
      <c r="R118" s="53"/>
      <c r="S118" s="53"/>
      <c r="T118" s="54"/>
      <c r="U118" s="32"/>
      <c r="V118" s="32"/>
      <c r="W118" s="32"/>
      <c r="X118" s="32"/>
      <c r="Y118" s="32"/>
      <c r="Z118" s="32"/>
      <c r="AA118" s="32"/>
      <c r="AB118" s="32"/>
      <c r="AC118" s="32"/>
      <c r="AD118" s="32"/>
      <c r="AE118" s="32"/>
      <c r="AT118" s="17" t="s">
        <v>359</v>
      </c>
      <c r="AU118" s="17" t="s">
        <v>79</v>
      </c>
    </row>
    <row r="119" spans="1:65" s="2" customFormat="1" ht="16.5" customHeight="1">
      <c r="A119" s="32"/>
      <c r="B119" s="151"/>
      <c r="C119" s="152" t="s">
        <v>164</v>
      </c>
      <c r="D119" s="152" t="s">
        <v>129</v>
      </c>
      <c r="E119" s="153" t="s">
        <v>593</v>
      </c>
      <c r="F119" s="154" t="s">
        <v>594</v>
      </c>
      <c r="G119" s="155" t="s">
        <v>248</v>
      </c>
      <c r="H119" s="156">
        <v>70</v>
      </c>
      <c r="I119" s="157"/>
      <c r="J119" s="158">
        <f>ROUND(I119*H119,2)</f>
        <v>0</v>
      </c>
      <c r="K119" s="154" t="s">
        <v>356</v>
      </c>
      <c r="L119" s="33"/>
      <c r="M119" s="159" t="s">
        <v>3</v>
      </c>
      <c r="N119" s="160" t="s">
        <v>40</v>
      </c>
      <c r="O119" s="53"/>
      <c r="P119" s="161">
        <f>O119*H119</f>
        <v>0</v>
      </c>
      <c r="Q119" s="161">
        <v>0</v>
      </c>
      <c r="R119" s="161">
        <f>Q119*H119</f>
        <v>0</v>
      </c>
      <c r="S119" s="161">
        <v>0</v>
      </c>
      <c r="T119" s="162">
        <f>S119*H119</f>
        <v>0</v>
      </c>
      <c r="U119" s="32"/>
      <c r="V119" s="32"/>
      <c r="W119" s="32"/>
      <c r="X119" s="32"/>
      <c r="Y119" s="32"/>
      <c r="Z119" s="32"/>
      <c r="AA119" s="32"/>
      <c r="AB119" s="32"/>
      <c r="AC119" s="32"/>
      <c r="AD119" s="32"/>
      <c r="AE119" s="32"/>
      <c r="AR119" s="163" t="s">
        <v>77</v>
      </c>
      <c r="AT119" s="163" t="s">
        <v>129</v>
      </c>
      <c r="AU119" s="163" t="s">
        <v>79</v>
      </c>
      <c r="AY119" s="17" t="s">
        <v>126</v>
      </c>
      <c r="BE119" s="164">
        <f>IF(N119="základní",J119,0)</f>
        <v>0</v>
      </c>
      <c r="BF119" s="164">
        <f>IF(N119="snížená",J119,0)</f>
        <v>0</v>
      </c>
      <c r="BG119" s="164">
        <f>IF(N119="zákl. přenesená",J119,0)</f>
        <v>0</v>
      </c>
      <c r="BH119" s="164">
        <f>IF(N119="sníž. přenesená",J119,0)</f>
        <v>0</v>
      </c>
      <c r="BI119" s="164">
        <f>IF(N119="nulová",J119,0)</f>
        <v>0</v>
      </c>
      <c r="BJ119" s="17" t="s">
        <v>77</v>
      </c>
      <c r="BK119" s="164">
        <f>ROUND(I119*H119,2)</f>
        <v>0</v>
      </c>
      <c r="BL119" s="17" t="s">
        <v>77</v>
      </c>
      <c r="BM119" s="163" t="s">
        <v>595</v>
      </c>
    </row>
    <row r="120" spans="1:47" s="2" customFormat="1" ht="19.5">
      <c r="A120" s="32"/>
      <c r="B120" s="33"/>
      <c r="C120" s="32"/>
      <c r="D120" s="165" t="s">
        <v>135</v>
      </c>
      <c r="E120" s="32"/>
      <c r="F120" s="166" t="s">
        <v>596</v>
      </c>
      <c r="G120" s="32"/>
      <c r="H120" s="32"/>
      <c r="I120" s="91"/>
      <c r="J120" s="32"/>
      <c r="K120" s="32"/>
      <c r="L120" s="33"/>
      <c r="M120" s="167"/>
      <c r="N120" s="168"/>
      <c r="O120" s="53"/>
      <c r="P120" s="53"/>
      <c r="Q120" s="53"/>
      <c r="R120" s="53"/>
      <c r="S120" s="53"/>
      <c r="T120" s="54"/>
      <c r="U120" s="32"/>
      <c r="V120" s="32"/>
      <c r="W120" s="32"/>
      <c r="X120" s="32"/>
      <c r="Y120" s="32"/>
      <c r="Z120" s="32"/>
      <c r="AA120" s="32"/>
      <c r="AB120" s="32"/>
      <c r="AC120" s="32"/>
      <c r="AD120" s="32"/>
      <c r="AE120" s="32"/>
      <c r="AT120" s="17" t="s">
        <v>135</v>
      </c>
      <c r="AU120" s="17" t="s">
        <v>79</v>
      </c>
    </row>
    <row r="121" spans="1:47" s="2" customFormat="1" ht="29.25">
      <c r="A121" s="32"/>
      <c r="B121" s="33"/>
      <c r="C121" s="32"/>
      <c r="D121" s="165" t="s">
        <v>359</v>
      </c>
      <c r="E121" s="32"/>
      <c r="F121" s="187" t="s">
        <v>592</v>
      </c>
      <c r="G121" s="32"/>
      <c r="H121" s="32"/>
      <c r="I121" s="91"/>
      <c r="J121" s="32"/>
      <c r="K121" s="32"/>
      <c r="L121" s="33"/>
      <c r="M121" s="167"/>
      <c r="N121" s="168"/>
      <c r="O121" s="53"/>
      <c r="P121" s="53"/>
      <c r="Q121" s="53"/>
      <c r="R121" s="53"/>
      <c r="S121" s="53"/>
      <c r="T121" s="54"/>
      <c r="U121" s="32"/>
      <c r="V121" s="32"/>
      <c r="W121" s="32"/>
      <c r="X121" s="32"/>
      <c r="Y121" s="32"/>
      <c r="Z121" s="32"/>
      <c r="AA121" s="32"/>
      <c r="AB121" s="32"/>
      <c r="AC121" s="32"/>
      <c r="AD121" s="32"/>
      <c r="AE121" s="32"/>
      <c r="AT121" s="17" t="s">
        <v>359</v>
      </c>
      <c r="AU121" s="17" t="s">
        <v>79</v>
      </c>
    </row>
    <row r="122" spans="1:65" s="2" customFormat="1" ht="16.5" customHeight="1">
      <c r="A122" s="32"/>
      <c r="B122" s="151"/>
      <c r="C122" s="152" t="s">
        <v>153</v>
      </c>
      <c r="D122" s="152" t="s">
        <v>129</v>
      </c>
      <c r="E122" s="153" t="s">
        <v>597</v>
      </c>
      <c r="F122" s="154" t="s">
        <v>598</v>
      </c>
      <c r="G122" s="155" t="s">
        <v>248</v>
      </c>
      <c r="H122" s="156">
        <v>15</v>
      </c>
      <c r="I122" s="157"/>
      <c r="J122" s="158">
        <f>ROUND(I122*H122,2)</f>
        <v>0</v>
      </c>
      <c r="K122" s="154" t="s">
        <v>356</v>
      </c>
      <c r="L122" s="33"/>
      <c r="M122" s="159" t="s">
        <v>3</v>
      </c>
      <c r="N122" s="160" t="s">
        <v>40</v>
      </c>
      <c r="O122" s="53"/>
      <c r="P122" s="161">
        <f>O122*H122</f>
        <v>0</v>
      </c>
      <c r="Q122" s="161">
        <v>0</v>
      </c>
      <c r="R122" s="161">
        <f>Q122*H122</f>
        <v>0</v>
      </c>
      <c r="S122" s="161">
        <v>0</v>
      </c>
      <c r="T122" s="162">
        <f>S122*H122</f>
        <v>0</v>
      </c>
      <c r="U122" s="32"/>
      <c r="V122" s="32"/>
      <c r="W122" s="32"/>
      <c r="X122" s="32"/>
      <c r="Y122" s="32"/>
      <c r="Z122" s="32"/>
      <c r="AA122" s="32"/>
      <c r="AB122" s="32"/>
      <c r="AC122" s="32"/>
      <c r="AD122" s="32"/>
      <c r="AE122" s="32"/>
      <c r="AR122" s="163" t="s">
        <v>77</v>
      </c>
      <c r="AT122" s="163" t="s">
        <v>129</v>
      </c>
      <c r="AU122" s="163" t="s">
        <v>79</v>
      </c>
      <c r="AY122" s="17" t="s">
        <v>126</v>
      </c>
      <c r="BE122" s="164">
        <f>IF(N122="základní",J122,0)</f>
        <v>0</v>
      </c>
      <c r="BF122" s="164">
        <f>IF(N122="snížená",J122,0)</f>
        <v>0</v>
      </c>
      <c r="BG122" s="164">
        <f>IF(N122="zákl. přenesená",J122,0)</f>
        <v>0</v>
      </c>
      <c r="BH122" s="164">
        <f>IF(N122="sníž. přenesená",J122,0)</f>
        <v>0</v>
      </c>
      <c r="BI122" s="164">
        <f>IF(N122="nulová",J122,0)</f>
        <v>0</v>
      </c>
      <c r="BJ122" s="17" t="s">
        <v>77</v>
      </c>
      <c r="BK122" s="164">
        <f>ROUND(I122*H122,2)</f>
        <v>0</v>
      </c>
      <c r="BL122" s="17" t="s">
        <v>77</v>
      </c>
      <c r="BM122" s="163" t="s">
        <v>599</v>
      </c>
    </row>
    <row r="123" spans="1:47" s="2" customFormat="1" ht="19.5">
      <c r="A123" s="32"/>
      <c r="B123" s="33"/>
      <c r="C123" s="32"/>
      <c r="D123" s="165" t="s">
        <v>135</v>
      </c>
      <c r="E123" s="32"/>
      <c r="F123" s="166" t="s">
        <v>600</v>
      </c>
      <c r="G123" s="32"/>
      <c r="H123" s="32"/>
      <c r="I123" s="91"/>
      <c r="J123" s="32"/>
      <c r="K123" s="32"/>
      <c r="L123" s="33"/>
      <c r="M123" s="167"/>
      <c r="N123" s="168"/>
      <c r="O123" s="53"/>
      <c r="P123" s="53"/>
      <c r="Q123" s="53"/>
      <c r="R123" s="53"/>
      <c r="S123" s="53"/>
      <c r="T123" s="54"/>
      <c r="U123" s="32"/>
      <c r="V123" s="32"/>
      <c r="W123" s="32"/>
      <c r="X123" s="32"/>
      <c r="Y123" s="32"/>
      <c r="Z123" s="32"/>
      <c r="AA123" s="32"/>
      <c r="AB123" s="32"/>
      <c r="AC123" s="32"/>
      <c r="AD123" s="32"/>
      <c r="AE123" s="32"/>
      <c r="AT123" s="17" t="s">
        <v>135</v>
      </c>
      <c r="AU123" s="17" t="s">
        <v>79</v>
      </c>
    </row>
    <row r="124" spans="1:47" s="2" customFormat="1" ht="29.25">
      <c r="A124" s="32"/>
      <c r="B124" s="33"/>
      <c r="C124" s="32"/>
      <c r="D124" s="165" t="s">
        <v>359</v>
      </c>
      <c r="E124" s="32"/>
      <c r="F124" s="187" t="s">
        <v>592</v>
      </c>
      <c r="G124" s="32"/>
      <c r="H124" s="32"/>
      <c r="I124" s="91"/>
      <c r="J124" s="32"/>
      <c r="K124" s="32"/>
      <c r="L124" s="33"/>
      <c r="M124" s="167"/>
      <c r="N124" s="168"/>
      <c r="O124" s="53"/>
      <c r="P124" s="53"/>
      <c r="Q124" s="53"/>
      <c r="R124" s="53"/>
      <c r="S124" s="53"/>
      <c r="T124" s="54"/>
      <c r="U124" s="32"/>
      <c r="V124" s="32"/>
      <c r="W124" s="32"/>
      <c r="X124" s="32"/>
      <c r="Y124" s="32"/>
      <c r="Z124" s="32"/>
      <c r="AA124" s="32"/>
      <c r="AB124" s="32"/>
      <c r="AC124" s="32"/>
      <c r="AD124" s="32"/>
      <c r="AE124" s="32"/>
      <c r="AT124" s="17" t="s">
        <v>359</v>
      </c>
      <c r="AU124" s="17" t="s">
        <v>79</v>
      </c>
    </row>
    <row r="125" spans="1:65" s="2" customFormat="1" ht="16.5" customHeight="1">
      <c r="A125" s="32"/>
      <c r="B125" s="151"/>
      <c r="C125" s="152" t="s">
        <v>172</v>
      </c>
      <c r="D125" s="152" t="s">
        <v>129</v>
      </c>
      <c r="E125" s="153" t="s">
        <v>601</v>
      </c>
      <c r="F125" s="154" t="s">
        <v>602</v>
      </c>
      <c r="G125" s="155" t="s">
        <v>248</v>
      </c>
      <c r="H125" s="156">
        <v>70</v>
      </c>
      <c r="I125" s="157"/>
      <c r="J125" s="158">
        <f>ROUND(I125*H125,2)</f>
        <v>0</v>
      </c>
      <c r="K125" s="154" t="s">
        <v>356</v>
      </c>
      <c r="L125" s="33"/>
      <c r="M125" s="159" t="s">
        <v>3</v>
      </c>
      <c r="N125" s="160" t="s">
        <v>40</v>
      </c>
      <c r="O125" s="53"/>
      <c r="P125" s="161">
        <f>O125*H125</f>
        <v>0</v>
      </c>
      <c r="Q125" s="161">
        <v>0</v>
      </c>
      <c r="R125" s="161">
        <f>Q125*H125</f>
        <v>0</v>
      </c>
      <c r="S125" s="161">
        <v>0</v>
      </c>
      <c r="T125" s="162">
        <f>S125*H125</f>
        <v>0</v>
      </c>
      <c r="U125" s="32"/>
      <c r="V125" s="32"/>
      <c r="W125" s="32"/>
      <c r="X125" s="32"/>
      <c r="Y125" s="32"/>
      <c r="Z125" s="32"/>
      <c r="AA125" s="32"/>
      <c r="AB125" s="32"/>
      <c r="AC125" s="32"/>
      <c r="AD125" s="32"/>
      <c r="AE125" s="32"/>
      <c r="AR125" s="163" t="s">
        <v>77</v>
      </c>
      <c r="AT125" s="163" t="s">
        <v>129</v>
      </c>
      <c r="AU125" s="163" t="s">
        <v>79</v>
      </c>
      <c r="AY125" s="17" t="s">
        <v>126</v>
      </c>
      <c r="BE125" s="164">
        <f>IF(N125="základní",J125,0)</f>
        <v>0</v>
      </c>
      <c r="BF125" s="164">
        <f>IF(N125="snížená",J125,0)</f>
        <v>0</v>
      </c>
      <c r="BG125" s="164">
        <f>IF(N125="zákl. přenesená",J125,0)</f>
        <v>0</v>
      </c>
      <c r="BH125" s="164">
        <f>IF(N125="sníž. přenesená",J125,0)</f>
        <v>0</v>
      </c>
      <c r="BI125" s="164">
        <f>IF(N125="nulová",J125,0)</f>
        <v>0</v>
      </c>
      <c r="BJ125" s="17" t="s">
        <v>77</v>
      </c>
      <c r="BK125" s="164">
        <f>ROUND(I125*H125,2)</f>
        <v>0</v>
      </c>
      <c r="BL125" s="17" t="s">
        <v>77</v>
      </c>
      <c r="BM125" s="163" t="s">
        <v>603</v>
      </c>
    </row>
    <row r="126" spans="1:47" s="2" customFormat="1" ht="19.5">
      <c r="A126" s="32"/>
      <c r="B126" s="33"/>
      <c r="C126" s="32"/>
      <c r="D126" s="165" t="s">
        <v>135</v>
      </c>
      <c r="E126" s="32"/>
      <c r="F126" s="166" t="s">
        <v>604</v>
      </c>
      <c r="G126" s="32"/>
      <c r="H126" s="32"/>
      <c r="I126" s="91"/>
      <c r="J126" s="32"/>
      <c r="K126" s="32"/>
      <c r="L126" s="33"/>
      <c r="M126" s="167"/>
      <c r="N126" s="168"/>
      <c r="O126" s="53"/>
      <c r="P126" s="53"/>
      <c r="Q126" s="53"/>
      <c r="R126" s="53"/>
      <c r="S126" s="53"/>
      <c r="T126" s="54"/>
      <c r="U126" s="32"/>
      <c r="V126" s="32"/>
      <c r="W126" s="32"/>
      <c r="X126" s="32"/>
      <c r="Y126" s="32"/>
      <c r="Z126" s="32"/>
      <c r="AA126" s="32"/>
      <c r="AB126" s="32"/>
      <c r="AC126" s="32"/>
      <c r="AD126" s="32"/>
      <c r="AE126" s="32"/>
      <c r="AT126" s="17" t="s">
        <v>135</v>
      </c>
      <c r="AU126" s="17" t="s">
        <v>79</v>
      </c>
    </row>
    <row r="127" spans="1:47" s="2" customFormat="1" ht="29.25">
      <c r="A127" s="32"/>
      <c r="B127" s="33"/>
      <c r="C127" s="32"/>
      <c r="D127" s="165" t="s">
        <v>359</v>
      </c>
      <c r="E127" s="32"/>
      <c r="F127" s="187" t="s">
        <v>592</v>
      </c>
      <c r="G127" s="32"/>
      <c r="H127" s="32"/>
      <c r="I127" s="91"/>
      <c r="J127" s="32"/>
      <c r="K127" s="32"/>
      <c r="L127" s="33"/>
      <c r="M127" s="167"/>
      <c r="N127" s="168"/>
      <c r="O127" s="53"/>
      <c r="P127" s="53"/>
      <c r="Q127" s="53"/>
      <c r="R127" s="53"/>
      <c r="S127" s="53"/>
      <c r="T127" s="54"/>
      <c r="U127" s="32"/>
      <c r="V127" s="32"/>
      <c r="W127" s="32"/>
      <c r="X127" s="32"/>
      <c r="Y127" s="32"/>
      <c r="Z127" s="32"/>
      <c r="AA127" s="32"/>
      <c r="AB127" s="32"/>
      <c r="AC127" s="32"/>
      <c r="AD127" s="32"/>
      <c r="AE127" s="32"/>
      <c r="AT127" s="17" t="s">
        <v>359</v>
      </c>
      <c r="AU127" s="17" t="s">
        <v>79</v>
      </c>
    </row>
    <row r="128" spans="1:65" s="2" customFormat="1" ht="16.5" customHeight="1">
      <c r="A128" s="32"/>
      <c r="B128" s="151"/>
      <c r="C128" s="152" t="s">
        <v>157</v>
      </c>
      <c r="D128" s="152" t="s">
        <v>129</v>
      </c>
      <c r="E128" s="153" t="s">
        <v>605</v>
      </c>
      <c r="F128" s="154" t="s">
        <v>606</v>
      </c>
      <c r="G128" s="155" t="s">
        <v>248</v>
      </c>
      <c r="H128" s="156">
        <v>40</v>
      </c>
      <c r="I128" s="157"/>
      <c r="J128" s="158">
        <f>ROUND(I128*H128,2)</f>
        <v>0</v>
      </c>
      <c r="K128" s="154" t="s">
        <v>356</v>
      </c>
      <c r="L128" s="33"/>
      <c r="M128" s="159" t="s">
        <v>3</v>
      </c>
      <c r="N128" s="160" t="s">
        <v>40</v>
      </c>
      <c r="O128" s="53"/>
      <c r="P128" s="161">
        <f>O128*H128</f>
        <v>0</v>
      </c>
      <c r="Q128" s="161">
        <v>0</v>
      </c>
      <c r="R128" s="161">
        <f>Q128*H128</f>
        <v>0</v>
      </c>
      <c r="S128" s="161">
        <v>0</v>
      </c>
      <c r="T128" s="162">
        <f>S128*H128</f>
        <v>0</v>
      </c>
      <c r="U128" s="32"/>
      <c r="V128" s="32"/>
      <c r="W128" s="32"/>
      <c r="X128" s="32"/>
      <c r="Y128" s="32"/>
      <c r="Z128" s="32"/>
      <c r="AA128" s="32"/>
      <c r="AB128" s="32"/>
      <c r="AC128" s="32"/>
      <c r="AD128" s="32"/>
      <c r="AE128" s="32"/>
      <c r="AR128" s="163" t="s">
        <v>77</v>
      </c>
      <c r="AT128" s="163" t="s">
        <v>129</v>
      </c>
      <c r="AU128" s="163" t="s">
        <v>79</v>
      </c>
      <c r="AY128" s="17" t="s">
        <v>126</v>
      </c>
      <c r="BE128" s="164">
        <f>IF(N128="základní",J128,0)</f>
        <v>0</v>
      </c>
      <c r="BF128" s="164">
        <f>IF(N128="snížená",J128,0)</f>
        <v>0</v>
      </c>
      <c r="BG128" s="164">
        <f>IF(N128="zákl. přenesená",J128,0)</f>
        <v>0</v>
      </c>
      <c r="BH128" s="164">
        <f>IF(N128="sníž. přenesená",J128,0)</f>
        <v>0</v>
      </c>
      <c r="BI128" s="164">
        <f>IF(N128="nulová",J128,0)</f>
        <v>0</v>
      </c>
      <c r="BJ128" s="17" t="s">
        <v>77</v>
      </c>
      <c r="BK128" s="164">
        <f>ROUND(I128*H128,2)</f>
        <v>0</v>
      </c>
      <c r="BL128" s="17" t="s">
        <v>77</v>
      </c>
      <c r="BM128" s="163" t="s">
        <v>607</v>
      </c>
    </row>
    <row r="129" spans="1:47" s="2" customFormat="1" ht="19.5">
      <c r="A129" s="32"/>
      <c r="B129" s="33"/>
      <c r="C129" s="32"/>
      <c r="D129" s="165" t="s">
        <v>135</v>
      </c>
      <c r="E129" s="32"/>
      <c r="F129" s="166" t="s">
        <v>608</v>
      </c>
      <c r="G129" s="32"/>
      <c r="H129" s="32"/>
      <c r="I129" s="91"/>
      <c r="J129" s="32"/>
      <c r="K129" s="32"/>
      <c r="L129" s="33"/>
      <c r="M129" s="167"/>
      <c r="N129" s="168"/>
      <c r="O129" s="53"/>
      <c r="P129" s="53"/>
      <c r="Q129" s="53"/>
      <c r="R129" s="53"/>
      <c r="S129" s="53"/>
      <c r="T129" s="54"/>
      <c r="U129" s="32"/>
      <c r="V129" s="32"/>
      <c r="W129" s="32"/>
      <c r="X129" s="32"/>
      <c r="Y129" s="32"/>
      <c r="Z129" s="32"/>
      <c r="AA129" s="32"/>
      <c r="AB129" s="32"/>
      <c r="AC129" s="32"/>
      <c r="AD129" s="32"/>
      <c r="AE129" s="32"/>
      <c r="AT129" s="17" t="s">
        <v>135</v>
      </c>
      <c r="AU129" s="17" t="s">
        <v>79</v>
      </c>
    </row>
    <row r="130" spans="1:47" s="2" customFormat="1" ht="29.25">
      <c r="A130" s="32"/>
      <c r="B130" s="33"/>
      <c r="C130" s="32"/>
      <c r="D130" s="165" t="s">
        <v>359</v>
      </c>
      <c r="E130" s="32"/>
      <c r="F130" s="187" t="s">
        <v>592</v>
      </c>
      <c r="G130" s="32"/>
      <c r="H130" s="32"/>
      <c r="I130" s="91"/>
      <c r="J130" s="32"/>
      <c r="K130" s="32"/>
      <c r="L130" s="33"/>
      <c r="M130" s="167"/>
      <c r="N130" s="168"/>
      <c r="O130" s="53"/>
      <c r="P130" s="53"/>
      <c r="Q130" s="53"/>
      <c r="R130" s="53"/>
      <c r="S130" s="53"/>
      <c r="T130" s="54"/>
      <c r="U130" s="32"/>
      <c r="V130" s="32"/>
      <c r="W130" s="32"/>
      <c r="X130" s="32"/>
      <c r="Y130" s="32"/>
      <c r="Z130" s="32"/>
      <c r="AA130" s="32"/>
      <c r="AB130" s="32"/>
      <c r="AC130" s="32"/>
      <c r="AD130" s="32"/>
      <c r="AE130" s="32"/>
      <c r="AT130" s="17" t="s">
        <v>359</v>
      </c>
      <c r="AU130" s="17" t="s">
        <v>79</v>
      </c>
    </row>
    <row r="131" spans="1:65" s="2" customFormat="1" ht="16.5" customHeight="1">
      <c r="A131" s="32"/>
      <c r="B131" s="151"/>
      <c r="C131" s="152" t="s">
        <v>9</v>
      </c>
      <c r="D131" s="152" t="s">
        <v>129</v>
      </c>
      <c r="E131" s="153" t="s">
        <v>609</v>
      </c>
      <c r="F131" s="154" t="s">
        <v>610</v>
      </c>
      <c r="G131" s="155" t="s">
        <v>144</v>
      </c>
      <c r="H131" s="156">
        <v>1</v>
      </c>
      <c r="I131" s="157"/>
      <c r="J131" s="158">
        <f>ROUND(I131*H131,2)</f>
        <v>0</v>
      </c>
      <c r="K131" s="154" t="s">
        <v>356</v>
      </c>
      <c r="L131" s="33"/>
      <c r="M131" s="159" t="s">
        <v>3</v>
      </c>
      <c r="N131" s="160" t="s">
        <v>40</v>
      </c>
      <c r="O131" s="53"/>
      <c r="P131" s="161">
        <f>O131*H131</f>
        <v>0</v>
      </c>
      <c r="Q131" s="161">
        <v>0</v>
      </c>
      <c r="R131" s="161">
        <f>Q131*H131</f>
        <v>0</v>
      </c>
      <c r="S131" s="161">
        <v>0</v>
      </c>
      <c r="T131" s="162">
        <f>S131*H131</f>
        <v>0</v>
      </c>
      <c r="U131" s="32"/>
      <c r="V131" s="32"/>
      <c r="W131" s="32"/>
      <c r="X131" s="32"/>
      <c r="Y131" s="32"/>
      <c r="Z131" s="32"/>
      <c r="AA131" s="32"/>
      <c r="AB131" s="32"/>
      <c r="AC131" s="32"/>
      <c r="AD131" s="32"/>
      <c r="AE131" s="32"/>
      <c r="AR131" s="163" t="s">
        <v>77</v>
      </c>
      <c r="AT131" s="163" t="s">
        <v>129</v>
      </c>
      <c r="AU131" s="163" t="s">
        <v>79</v>
      </c>
      <c r="AY131" s="17" t="s">
        <v>126</v>
      </c>
      <c r="BE131" s="164">
        <f>IF(N131="základní",J131,0)</f>
        <v>0</v>
      </c>
      <c r="BF131" s="164">
        <f>IF(N131="snížená",J131,0)</f>
        <v>0</v>
      </c>
      <c r="BG131" s="164">
        <f>IF(N131="zákl. přenesená",J131,0)</f>
        <v>0</v>
      </c>
      <c r="BH131" s="164">
        <f>IF(N131="sníž. přenesená",J131,0)</f>
        <v>0</v>
      </c>
      <c r="BI131" s="164">
        <f>IF(N131="nulová",J131,0)</f>
        <v>0</v>
      </c>
      <c r="BJ131" s="17" t="s">
        <v>77</v>
      </c>
      <c r="BK131" s="164">
        <f>ROUND(I131*H131,2)</f>
        <v>0</v>
      </c>
      <c r="BL131" s="17" t="s">
        <v>77</v>
      </c>
      <c r="BM131" s="163" t="s">
        <v>611</v>
      </c>
    </row>
    <row r="132" spans="1:47" s="2" customFormat="1" ht="19.5">
      <c r="A132" s="32"/>
      <c r="B132" s="33"/>
      <c r="C132" s="32"/>
      <c r="D132" s="165" t="s">
        <v>135</v>
      </c>
      <c r="E132" s="32"/>
      <c r="F132" s="166" t="s">
        <v>612</v>
      </c>
      <c r="G132" s="32"/>
      <c r="H132" s="32"/>
      <c r="I132" s="91"/>
      <c r="J132" s="32"/>
      <c r="K132" s="32"/>
      <c r="L132" s="33"/>
      <c r="M132" s="167"/>
      <c r="N132" s="168"/>
      <c r="O132" s="53"/>
      <c r="P132" s="53"/>
      <c r="Q132" s="53"/>
      <c r="R132" s="53"/>
      <c r="S132" s="53"/>
      <c r="T132" s="54"/>
      <c r="U132" s="32"/>
      <c r="V132" s="32"/>
      <c r="W132" s="32"/>
      <c r="X132" s="32"/>
      <c r="Y132" s="32"/>
      <c r="Z132" s="32"/>
      <c r="AA132" s="32"/>
      <c r="AB132" s="32"/>
      <c r="AC132" s="32"/>
      <c r="AD132" s="32"/>
      <c r="AE132" s="32"/>
      <c r="AT132" s="17" t="s">
        <v>135</v>
      </c>
      <c r="AU132" s="17" t="s">
        <v>79</v>
      </c>
    </row>
    <row r="133" spans="1:47" s="2" customFormat="1" ht="39">
      <c r="A133" s="32"/>
      <c r="B133" s="33"/>
      <c r="C133" s="32"/>
      <c r="D133" s="165" t="s">
        <v>359</v>
      </c>
      <c r="E133" s="32"/>
      <c r="F133" s="187" t="s">
        <v>613</v>
      </c>
      <c r="G133" s="32"/>
      <c r="H133" s="32"/>
      <c r="I133" s="91"/>
      <c r="J133" s="32"/>
      <c r="K133" s="32"/>
      <c r="L133" s="33"/>
      <c r="M133" s="167"/>
      <c r="N133" s="168"/>
      <c r="O133" s="53"/>
      <c r="P133" s="53"/>
      <c r="Q133" s="53"/>
      <c r="R133" s="53"/>
      <c r="S133" s="53"/>
      <c r="T133" s="54"/>
      <c r="U133" s="32"/>
      <c r="V133" s="32"/>
      <c r="W133" s="32"/>
      <c r="X133" s="32"/>
      <c r="Y133" s="32"/>
      <c r="Z133" s="32"/>
      <c r="AA133" s="32"/>
      <c r="AB133" s="32"/>
      <c r="AC133" s="32"/>
      <c r="AD133" s="32"/>
      <c r="AE133" s="32"/>
      <c r="AT133" s="17" t="s">
        <v>359</v>
      </c>
      <c r="AU133" s="17" t="s">
        <v>79</v>
      </c>
    </row>
    <row r="134" spans="1:65" s="2" customFormat="1" ht="16.5" customHeight="1">
      <c r="A134" s="32"/>
      <c r="B134" s="151"/>
      <c r="C134" s="152" t="s">
        <v>158</v>
      </c>
      <c r="D134" s="152" t="s">
        <v>129</v>
      </c>
      <c r="E134" s="153" t="s">
        <v>614</v>
      </c>
      <c r="F134" s="154" t="s">
        <v>615</v>
      </c>
      <c r="G134" s="155" t="s">
        <v>248</v>
      </c>
      <c r="H134" s="156">
        <v>16</v>
      </c>
      <c r="I134" s="157"/>
      <c r="J134" s="158">
        <f>ROUND(I134*H134,2)</f>
        <v>0</v>
      </c>
      <c r="K134" s="154" t="s">
        <v>356</v>
      </c>
      <c r="L134" s="33"/>
      <c r="M134" s="159" t="s">
        <v>3</v>
      </c>
      <c r="N134" s="160" t="s">
        <v>40</v>
      </c>
      <c r="O134" s="53"/>
      <c r="P134" s="161">
        <f>O134*H134</f>
        <v>0</v>
      </c>
      <c r="Q134" s="161">
        <v>0</v>
      </c>
      <c r="R134" s="161">
        <f>Q134*H134</f>
        <v>0</v>
      </c>
      <c r="S134" s="161">
        <v>0</v>
      </c>
      <c r="T134" s="162">
        <f>S134*H134</f>
        <v>0</v>
      </c>
      <c r="U134" s="32"/>
      <c r="V134" s="32"/>
      <c r="W134" s="32"/>
      <c r="X134" s="32"/>
      <c r="Y134" s="32"/>
      <c r="Z134" s="32"/>
      <c r="AA134" s="32"/>
      <c r="AB134" s="32"/>
      <c r="AC134" s="32"/>
      <c r="AD134" s="32"/>
      <c r="AE134" s="32"/>
      <c r="AR134" s="163" t="s">
        <v>77</v>
      </c>
      <c r="AT134" s="163" t="s">
        <v>129</v>
      </c>
      <c r="AU134" s="163" t="s">
        <v>79</v>
      </c>
      <c r="AY134" s="17" t="s">
        <v>126</v>
      </c>
      <c r="BE134" s="164">
        <f>IF(N134="základní",J134,0)</f>
        <v>0</v>
      </c>
      <c r="BF134" s="164">
        <f>IF(N134="snížená",J134,0)</f>
        <v>0</v>
      </c>
      <c r="BG134" s="164">
        <f>IF(N134="zákl. přenesená",J134,0)</f>
        <v>0</v>
      </c>
      <c r="BH134" s="164">
        <f>IF(N134="sníž. přenesená",J134,0)</f>
        <v>0</v>
      </c>
      <c r="BI134" s="164">
        <f>IF(N134="nulová",J134,0)</f>
        <v>0</v>
      </c>
      <c r="BJ134" s="17" t="s">
        <v>77</v>
      </c>
      <c r="BK134" s="164">
        <f>ROUND(I134*H134,2)</f>
        <v>0</v>
      </c>
      <c r="BL134" s="17" t="s">
        <v>77</v>
      </c>
      <c r="BM134" s="163" t="s">
        <v>616</v>
      </c>
    </row>
    <row r="135" spans="1:47" s="2" customFormat="1" ht="19.5">
      <c r="A135" s="32"/>
      <c r="B135" s="33"/>
      <c r="C135" s="32"/>
      <c r="D135" s="165" t="s">
        <v>135</v>
      </c>
      <c r="E135" s="32"/>
      <c r="F135" s="166" t="s">
        <v>617</v>
      </c>
      <c r="G135" s="32"/>
      <c r="H135" s="32"/>
      <c r="I135" s="91"/>
      <c r="J135" s="32"/>
      <c r="K135" s="32"/>
      <c r="L135" s="33"/>
      <c r="M135" s="167"/>
      <c r="N135" s="168"/>
      <c r="O135" s="53"/>
      <c r="P135" s="53"/>
      <c r="Q135" s="53"/>
      <c r="R135" s="53"/>
      <c r="S135" s="53"/>
      <c r="T135" s="54"/>
      <c r="U135" s="32"/>
      <c r="V135" s="32"/>
      <c r="W135" s="32"/>
      <c r="X135" s="32"/>
      <c r="Y135" s="32"/>
      <c r="Z135" s="32"/>
      <c r="AA135" s="32"/>
      <c r="AB135" s="32"/>
      <c r="AC135" s="32"/>
      <c r="AD135" s="32"/>
      <c r="AE135" s="32"/>
      <c r="AT135" s="17" t="s">
        <v>135</v>
      </c>
      <c r="AU135" s="17" t="s">
        <v>79</v>
      </c>
    </row>
    <row r="136" spans="1:47" s="2" customFormat="1" ht="48.75">
      <c r="A136" s="32"/>
      <c r="B136" s="33"/>
      <c r="C136" s="32"/>
      <c r="D136" s="165" t="s">
        <v>359</v>
      </c>
      <c r="E136" s="32"/>
      <c r="F136" s="187" t="s">
        <v>618</v>
      </c>
      <c r="G136" s="32"/>
      <c r="H136" s="32"/>
      <c r="I136" s="91"/>
      <c r="J136" s="32"/>
      <c r="K136" s="32"/>
      <c r="L136" s="33"/>
      <c r="M136" s="167"/>
      <c r="N136" s="168"/>
      <c r="O136" s="53"/>
      <c r="P136" s="53"/>
      <c r="Q136" s="53"/>
      <c r="R136" s="53"/>
      <c r="S136" s="53"/>
      <c r="T136" s="54"/>
      <c r="U136" s="32"/>
      <c r="V136" s="32"/>
      <c r="W136" s="32"/>
      <c r="X136" s="32"/>
      <c r="Y136" s="32"/>
      <c r="Z136" s="32"/>
      <c r="AA136" s="32"/>
      <c r="AB136" s="32"/>
      <c r="AC136" s="32"/>
      <c r="AD136" s="32"/>
      <c r="AE136" s="32"/>
      <c r="AT136" s="17" t="s">
        <v>359</v>
      </c>
      <c r="AU136" s="17" t="s">
        <v>79</v>
      </c>
    </row>
    <row r="137" spans="1:65" s="2" customFormat="1" ht="16.5" customHeight="1">
      <c r="A137" s="32"/>
      <c r="B137" s="151"/>
      <c r="C137" s="152" t="s">
        <v>185</v>
      </c>
      <c r="D137" s="152" t="s">
        <v>129</v>
      </c>
      <c r="E137" s="153" t="s">
        <v>619</v>
      </c>
      <c r="F137" s="154" t="s">
        <v>620</v>
      </c>
      <c r="G137" s="155" t="s">
        <v>248</v>
      </c>
      <c r="H137" s="156">
        <v>75</v>
      </c>
      <c r="I137" s="157"/>
      <c r="J137" s="158">
        <f>ROUND(I137*H137,2)</f>
        <v>0</v>
      </c>
      <c r="K137" s="154" t="s">
        <v>356</v>
      </c>
      <c r="L137" s="33"/>
      <c r="M137" s="159" t="s">
        <v>3</v>
      </c>
      <c r="N137" s="160" t="s">
        <v>40</v>
      </c>
      <c r="O137" s="53"/>
      <c r="P137" s="161">
        <f>O137*H137</f>
        <v>0</v>
      </c>
      <c r="Q137" s="161">
        <v>0</v>
      </c>
      <c r="R137" s="161">
        <f>Q137*H137</f>
        <v>0</v>
      </c>
      <c r="S137" s="161">
        <v>0</v>
      </c>
      <c r="T137" s="162">
        <f>S137*H137</f>
        <v>0</v>
      </c>
      <c r="U137" s="32"/>
      <c r="V137" s="32"/>
      <c r="W137" s="32"/>
      <c r="X137" s="32"/>
      <c r="Y137" s="32"/>
      <c r="Z137" s="32"/>
      <c r="AA137" s="32"/>
      <c r="AB137" s="32"/>
      <c r="AC137" s="32"/>
      <c r="AD137" s="32"/>
      <c r="AE137" s="32"/>
      <c r="AR137" s="163" t="s">
        <v>77</v>
      </c>
      <c r="AT137" s="163" t="s">
        <v>129</v>
      </c>
      <c r="AU137" s="163" t="s">
        <v>79</v>
      </c>
      <c r="AY137" s="17" t="s">
        <v>126</v>
      </c>
      <c r="BE137" s="164">
        <f>IF(N137="základní",J137,0)</f>
        <v>0</v>
      </c>
      <c r="BF137" s="164">
        <f>IF(N137="snížená",J137,0)</f>
        <v>0</v>
      </c>
      <c r="BG137" s="164">
        <f>IF(N137="zákl. přenesená",J137,0)</f>
        <v>0</v>
      </c>
      <c r="BH137" s="164">
        <f>IF(N137="sníž. přenesená",J137,0)</f>
        <v>0</v>
      </c>
      <c r="BI137" s="164">
        <f>IF(N137="nulová",J137,0)</f>
        <v>0</v>
      </c>
      <c r="BJ137" s="17" t="s">
        <v>77</v>
      </c>
      <c r="BK137" s="164">
        <f>ROUND(I137*H137,2)</f>
        <v>0</v>
      </c>
      <c r="BL137" s="17" t="s">
        <v>77</v>
      </c>
      <c r="BM137" s="163" t="s">
        <v>621</v>
      </c>
    </row>
    <row r="138" spans="1:47" s="2" customFormat="1" ht="19.5">
      <c r="A138" s="32"/>
      <c r="B138" s="33"/>
      <c r="C138" s="32"/>
      <c r="D138" s="165" t="s">
        <v>135</v>
      </c>
      <c r="E138" s="32"/>
      <c r="F138" s="166" t="s">
        <v>622</v>
      </c>
      <c r="G138" s="32"/>
      <c r="H138" s="32"/>
      <c r="I138" s="91"/>
      <c r="J138" s="32"/>
      <c r="K138" s="32"/>
      <c r="L138" s="33"/>
      <c r="M138" s="167"/>
      <c r="N138" s="168"/>
      <c r="O138" s="53"/>
      <c r="P138" s="53"/>
      <c r="Q138" s="53"/>
      <c r="R138" s="53"/>
      <c r="S138" s="53"/>
      <c r="T138" s="54"/>
      <c r="U138" s="32"/>
      <c r="V138" s="32"/>
      <c r="W138" s="32"/>
      <c r="X138" s="32"/>
      <c r="Y138" s="32"/>
      <c r="Z138" s="32"/>
      <c r="AA138" s="32"/>
      <c r="AB138" s="32"/>
      <c r="AC138" s="32"/>
      <c r="AD138" s="32"/>
      <c r="AE138" s="32"/>
      <c r="AT138" s="17" t="s">
        <v>135</v>
      </c>
      <c r="AU138" s="17" t="s">
        <v>79</v>
      </c>
    </row>
    <row r="139" spans="1:65" s="2" customFormat="1" ht="16.5" customHeight="1">
      <c r="A139" s="32"/>
      <c r="B139" s="151"/>
      <c r="C139" s="152" t="s">
        <v>162</v>
      </c>
      <c r="D139" s="152" t="s">
        <v>129</v>
      </c>
      <c r="E139" s="153" t="s">
        <v>623</v>
      </c>
      <c r="F139" s="154" t="s">
        <v>624</v>
      </c>
      <c r="G139" s="155" t="s">
        <v>248</v>
      </c>
      <c r="H139" s="156">
        <v>70</v>
      </c>
      <c r="I139" s="157"/>
      <c r="J139" s="158">
        <f>ROUND(I139*H139,2)</f>
        <v>0</v>
      </c>
      <c r="K139" s="154" t="s">
        <v>356</v>
      </c>
      <c r="L139" s="33"/>
      <c r="M139" s="159" t="s">
        <v>3</v>
      </c>
      <c r="N139" s="160" t="s">
        <v>40</v>
      </c>
      <c r="O139" s="53"/>
      <c r="P139" s="161">
        <f>O139*H139</f>
        <v>0</v>
      </c>
      <c r="Q139" s="161">
        <v>0</v>
      </c>
      <c r="R139" s="161">
        <f>Q139*H139</f>
        <v>0</v>
      </c>
      <c r="S139" s="161">
        <v>0</v>
      </c>
      <c r="T139" s="162">
        <f>S139*H139</f>
        <v>0</v>
      </c>
      <c r="U139" s="32"/>
      <c r="V139" s="32"/>
      <c r="W139" s="32"/>
      <c r="X139" s="32"/>
      <c r="Y139" s="32"/>
      <c r="Z139" s="32"/>
      <c r="AA139" s="32"/>
      <c r="AB139" s="32"/>
      <c r="AC139" s="32"/>
      <c r="AD139" s="32"/>
      <c r="AE139" s="32"/>
      <c r="AR139" s="163" t="s">
        <v>77</v>
      </c>
      <c r="AT139" s="163" t="s">
        <v>129</v>
      </c>
      <c r="AU139" s="163" t="s">
        <v>79</v>
      </c>
      <c r="AY139" s="17" t="s">
        <v>126</v>
      </c>
      <c r="BE139" s="164">
        <f>IF(N139="základní",J139,0)</f>
        <v>0</v>
      </c>
      <c r="BF139" s="164">
        <f>IF(N139="snížená",J139,0)</f>
        <v>0</v>
      </c>
      <c r="BG139" s="164">
        <f>IF(N139="zákl. přenesená",J139,0)</f>
        <v>0</v>
      </c>
      <c r="BH139" s="164">
        <f>IF(N139="sníž. přenesená",J139,0)</f>
        <v>0</v>
      </c>
      <c r="BI139" s="164">
        <f>IF(N139="nulová",J139,0)</f>
        <v>0</v>
      </c>
      <c r="BJ139" s="17" t="s">
        <v>77</v>
      </c>
      <c r="BK139" s="164">
        <f>ROUND(I139*H139,2)</f>
        <v>0</v>
      </c>
      <c r="BL139" s="17" t="s">
        <v>77</v>
      </c>
      <c r="BM139" s="163" t="s">
        <v>625</v>
      </c>
    </row>
    <row r="140" spans="1:47" s="2" customFormat="1" ht="19.5">
      <c r="A140" s="32"/>
      <c r="B140" s="33"/>
      <c r="C140" s="32"/>
      <c r="D140" s="165" t="s">
        <v>135</v>
      </c>
      <c r="E140" s="32"/>
      <c r="F140" s="166" t="s">
        <v>626</v>
      </c>
      <c r="G140" s="32"/>
      <c r="H140" s="32"/>
      <c r="I140" s="91"/>
      <c r="J140" s="32"/>
      <c r="K140" s="32"/>
      <c r="L140" s="33"/>
      <c r="M140" s="167"/>
      <c r="N140" s="168"/>
      <c r="O140" s="53"/>
      <c r="P140" s="53"/>
      <c r="Q140" s="53"/>
      <c r="R140" s="53"/>
      <c r="S140" s="53"/>
      <c r="T140" s="54"/>
      <c r="U140" s="32"/>
      <c r="V140" s="32"/>
      <c r="W140" s="32"/>
      <c r="X140" s="32"/>
      <c r="Y140" s="32"/>
      <c r="Z140" s="32"/>
      <c r="AA140" s="32"/>
      <c r="AB140" s="32"/>
      <c r="AC140" s="32"/>
      <c r="AD140" s="32"/>
      <c r="AE140" s="32"/>
      <c r="AT140" s="17" t="s">
        <v>135</v>
      </c>
      <c r="AU140" s="17" t="s">
        <v>79</v>
      </c>
    </row>
    <row r="141" spans="1:65" s="2" customFormat="1" ht="16.5" customHeight="1">
      <c r="A141" s="32"/>
      <c r="B141" s="151"/>
      <c r="C141" s="152" t="s">
        <v>192</v>
      </c>
      <c r="D141" s="152" t="s">
        <v>129</v>
      </c>
      <c r="E141" s="153" t="s">
        <v>627</v>
      </c>
      <c r="F141" s="154" t="s">
        <v>628</v>
      </c>
      <c r="G141" s="155" t="s">
        <v>248</v>
      </c>
      <c r="H141" s="156">
        <v>15</v>
      </c>
      <c r="I141" s="157"/>
      <c r="J141" s="158">
        <f>ROUND(I141*H141,2)</f>
        <v>0</v>
      </c>
      <c r="K141" s="154" t="s">
        <v>356</v>
      </c>
      <c r="L141" s="33"/>
      <c r="M141" s="159" t="s">
        <v>3</v>
      </c>
      <c r="N141" s="160" t="s">
        <v>40</v>
      </c>
      <c r="O141" s="53"/>
      <c r="P141" s="161">
        <f>O141*H141</f>
        <v>0</v>
      </c>
      <c r="Q141" s="161">
        <v>0</v>
      </c>
      <c r="R141" s="161">
        <f>Q141*H141</f>
        <v>0</v>
      </c>
      <c r="S141" s="161">
        <v>0</v>
      </c>
      <c r="T141" s="162">
        <f>S141*H141</f>
        <v>0</v>
      </c>
      <c r="U141" s="32"/>
      <c r="V141" s="32"/>
      <c r="W141" s="32"/>
      <c r="X141" s="32"/>
      <c r="Y141" s="32"/>
      <c r="Z141" s="32"/>
      <c r="AA141" s="32"/>
      <c r="AB141" s="32"/>
      <c r="AC141" s="32"/>
      <c r="AD141" s="32"/>
      <c r="AE141" s="32"/>
      <c r="AR141" s="163" t="s">
        <v>77</v>
      </c>
      <c r="AT141" s="163" t="s">
        <v>129</v>
      </c>
      <c r="AU141" s="163" t="s">
        <v>79</v>
      </c>
      <c r="AY141" s="17" t="s">
        <v>126</v>
      </c>
      <c r="BE141" s="164">
        <f>IF(N141="základní",J141,0)</f>
        <v>0</v>
      </c>
      <c r="BF141" s="164">
        <f>IF(N141="snížená",J141,0)</f>
        <v>0</v>
      </c>
      <c r="BG141" s="164">
        <f>IF(N141="zákl. přenesená",J141,0)</f>
        <v>0</v>
      </c>
      <c r="BH141" s="164">
        <f>IF(N141="sníž. přenesená",J141,0)</f>
        <v>0</v>
      </c>
      <c r="BI141" s="164">
        <f>IF(N141="nulová",J141,0)</f>
        <v>0</v>
      </c>
      <c r="BJ141" s="17" t="s">
        <v>77</v>
      </c>
      <c r="BK141" s="164">
        <f>ROUND(I141*H141,2)</f>
        <v>0</v>
      </c>
      <c r="BL141" s="17" t="s">
        <v>77</v>
      </c>
      <c r="BM141" s="163" t="s">
        <v>629</v>
      </c>
    </row>
    <row r="142" spans="1:47" s="2" customFormat="1" ht="19.5">
      <c r="A142" s="32"/>
      <c r="B142" s="33"/>
      <c r="C142" s="32"/>
      <c r="D142" s="165" t="s">
        <v>135</v>
      </c>
      <c r="E142" s="32"/>
      <c r="F142" s="166" t="s">
        <v>630</v>
      </c>
      <c r="G142" s="32"/>
      <c r="H142" s="32"/>
      <c r="I142" s="91"/>
      <c r="J142" s="32"/>
      <c r="K142" s="32"/>
      <c r="L142" s="33"/>
      <c r="M142" s="167"/>
      <c r="N142" s="168"/>
      <c r="O142" s="53"/>
      <c r="P142" s="53"/>
      <c r="Q142" s="53"/>
      <c r="R142" s="53"/>
      <c r="S142" s="53"/>
      <c r="T142" s="54"/>
      <c r="U142" s="32"/>
      <c r="V142" s="32"/>
      <c r="W142" s="32"/>
      <c r="X142" s="32"/>
      <c r="Y142" s="32"/>
      <c r="Z142" s="32"/>
      <c r="AA142" s="32"/>
      <c r="AB142" s="32"/>
      <c r="AC142" s="32"/>
      <c r="AD142" s="32"/>
      <c r="AE142" s="32"/>
      <c r="AT142" s="17" t="s">
        <v>135</v>
      </c>
      <c r="AU142" s="17" t="s">
        <v>79</v>
      </c>
    </row>
    <row r="143" spans="1:65" s="2" customFormat="1" ht="16.5" customHeight="1">
      <c r="A143" s="32"/>
      <c r="B143" s="151"/>
      <c r="C143" s="152" t="s">
        <v>163</v>
      </c>
      <c r="D143" s="152" t="s">
        <v>129</v>
      </c>
      <c r="E143" s="153" t="s">
        <v>631</v>
      </c>
      <c r="F143" s="154" t="s">
        <v>632</v>
      </c>
      <c r="G143" s="155" t="s">
        <v>248</v>
      </c>
      <c r="H143" s="156">
        <v>70</v>
      </c>
      <c r="I143" s="157"/>
      <c r="J143" s="158">
        <f>ROUND(I143*H143,2)</f>
        <v>0</v>
      </c>
      <c r="K143" s="154" t="s">
        <v>356</v>
      </c>
      <c r="L143" s="33"/>
      <c r="M143" s="159" t="s">
        <v>3</v>
      </c>
      <c r="N143" s="160" t="s">
        <v>40</v>
      </c>
      <c r="O143" s="53"/>
      <c r="P143" s="161">
        <f>O143*H143</f>
        <v>0</v>
      </c>
      <c r="Q143" s="161">
        <v>0</v>
      </c>
      <c r="R143" s="161">
        <f>Q143*H143</f>
        <v>0</v>
      </c>
      <c r="S143" s="161">
        <v>0</v>
      </c>
      <c r="T143" s="162">
        <f>S143*H143</f>
        <v>0</v>
      </c>
      <c r="U143" s="32"/>
      <c r="V143" s="32"/>
      <c r="W143" s="32"/>
      <c r="X143" s="32"/>
      <c r="Y143" s="32"/>
      <c r="Z143" s="32"/>
      <c r="AA143" s="32"/>
      <c r="AB143" s="32"/>
      <c r="AC143" s="32"/>
      <c r="AD143" s="32"/>
      <c r="AE143" s="32"/>
      <c r="AR143" s="163" t="s">
        <v>77</v>
      </c>
      <c r="AT143" s="163" t="s">
        <v>129</v>
      </c>
      <c r="AU143" s="163" t="s">
        <v>79</v>
      </c>
      <c r="AY143" s="17" t="s">
        <v>126</v>
      </c>
      <c r="BE143" s="164">
        <f>IF(N143="základní",J143,0)</f>
        <v>0</v>
      </c>
      <c r="BF143" s="164">
        <f>IF(N143="snížená",J143,0)</f>
        <v>0</v>
      </c>
      <c r="BG143" s="164">
        <f>IF(N143="zákl. přenesená",J143,0)</f>
        <v>0</v>
      </c>
      <c r="BH143" s="164">
        <f>IF(N143="sníž. přenesená",J143,0)</f>
        <v>0</v>
      </c>
      <c r="BI143" s="164">
        <f>IF(N143="nulová",J143,0)</f>
        <v>0</v>
      </c>
      <c r="BJ143" s="17" t="s">
        <v>77</v>
      </c>
      <c r="BK143" s="164">
        <f>ROUND(I143*H143,2)</f>
        <v>0</v>
      </c>
      <c r="BL143" s="17" t="s">
        <v>77</v>
      </c>
      <c r="BM143" s="163" t="s">
        <v>633</v>
      </c>
    </row>
    <row r="144" spans="1:47" s="2" customFormat="1" ht="19.5">
      <c r="A144" s="32"/>
      <c r="B144" s="33"/>
      <c r="C144" s="32"/>
      <c r="D144" s="165" t="s">
        <v>135</v>
      </c>
      <c r="E144" s="32"/>
      <c r="F144" s="166" t="s">
        <v>634</v>
      </c>
      <c r="G144" s="32"/>
      <c r="H144" s="32"/>
      <c r="I144" s="91"/>
      <c r="J144" s="32"/>
      <c r="K144" s="32"/>
      <c r="L144" s="33"/>
      <c r="M144" s="167"/>
      <c r="N144" s="168"/>
      <c r="O144" s="53"/>
      <c r="P144" s="53"/>
      <c r="Q144" s="53"/>
      <c r="R144" s="53"/>
      <c r="S144" s="53"/>
      <c r="T144" s="54"/>
      <c r="U144" s="32"/>
      <c r="V144" s="32"/>
      <c r="W144" s="32"/>
      <c r="X144" s="32"/>
      <c r="Y144" s="32"/>
      <c r="Z144" s="32"/>
      <c r="AA144" s="32"/>
      <c r="AB144" s="32"/>
      <c r="AC144" s="32"/>
      <c r="AD144" s="32"/>
      <c r="AE144" s="32"/>
      <c r="AT144" s="17" t="s">
        <v>135</v>
      </c>
      <c r="AU144" s="17" t="s">
        <v>79</v>
      </c>
    </row>
    <row r="145" spans="1:65" s="2" customFormat="1" ht="16.5" customHeight="1">
      <c r="A145" s="32"/>
      <c r="B145" s="151"/>
      <c r="C145" s="152" t="s">
        <v>8</v>
      </c>
      <c r="D145" s="152" t="s">
        <v>129</v>
      </c>
      <c r="E145" s="153" t="s">
        <v>635</v>
      </c>
      <c r="F145" s="154" t="s">
        <v>636</v>
      </c>
      <c r="G145" s="155" t="s">
        <v>248</v>
      </c>
      <c r="H145" s="156">
        <v>40</v>
      </c>
      <c r="I145" s="157"/>
      <c r="J145" s="158">
        <f>ROUND(I145*H145,2)</f>
        <v>0</v>
      </c>
      <c r="K145" s="154" t="s">
        <v>356</v>
      </c>
      <c r="L145" s="33"/>
      <c r="M145" s="159" t="s">
        <v>3</v>
      </c>
      <c r="N145" s="160" t="s">
        <v>40</v>
      </c>
      <c r="O145" s="53"/>
      <c r="P145" s="161">
        <f>O145*H145</f>
        <v>0</v>
      </c>
      <c r="Q145" s="161">
        <v>0</v>
      </c>
      <c r="R145" s="161">
        <f>Q145*H145</f>
        <v>0</v>
      </c>
      <c r="S145" s="161">
        <v>0</v>
      </c>
      <c r="T145" s="162">
        <f>S145*H145</f>
        <v>0</v>
      </c>
      <c r="U145" s="32"/>
      <c r="V145" s="32"/>
      <c r="W145" s="32"/>
      <c r="X145" s="32"/>
      <c r="Y145" s="32"/>
      <c r="Z145" s="32"/>
      <c r="AA145" s="32"/>
      <c r="AB145" s="32"/>
      <c r="AC145" s="32"/>
      <c r="AD145" s="32"/>
      <c r="AE145" s="32"/>
      <c r="AR145" s="163" t="s">
        <v>77</v>
      </c>
      <c r="AT145" s="163" t="s">
        <v>129</v>
      </c>
      <c r="AU145" s="163" t="s">
        <v>79</v>
      </c>
      <c r="AY145" s="17" t="s">
        <v>126</v>
      </c>
      <c r="BE145" s="164">
        <f>IF(N145="základní",J145,0)</f>
        <v>0</v>
      </c>
      <c r="BF145" s="164">
        <f>IF(N145="snížená",J145,0)</f>
        <v>0</v>
      </c>
      <c r="BG145" s="164">
        <f>IF(N145="zákl. přenesená",J145,0)</f>
        <v>0</v>
      </c>
      <c r="BH145" s="164">
        <f>IF(N145="sníž. přenesená",J145,0)</f>
        <v>0</v>
      </c>
      <c r="BI145" s="164">
        <f>IF(N145="nulová",J145,0)</f>
        <v>0</v>
      </c>
      <c r="BJ145" s="17" t="s">
        <v>77</v>
      </c>
      <c r="BK145" s="164">
        <f>ROUND(I145*H145,2)</f>
        <v>0</v>
      </c>
      <c r="BL145" s="17" t="s">
        <v>77</v>
      </c>
      <c r="BM145" s="163" t="s">
        <v>637</v>
      </c>
    </row>
    <row r="146" spans="1:47" s="2" customFormat="1" ht="19.5">
      <c r="A146" s="32"/>
      <c r="B146" s="33"/>
      <c r="C146" s="32"/>
      <c r="D146" s="165" t="s">
        <v>135</v>
      </c>
      <c r="E146" s="32"/>
      <c r="F146" s="166" t="s">
        <v>638</v>
      </c>
      <c r="G146" s="32"/>
      <c r="H146" s="32"/>
      <c r="I146" s="91"/>
      <c r="J146" s="32"/>
      <c r="K146" s="32"/>
      <c r="L146" s="33"/>
      <c r="M146" s="167"/>
      <c r="N146" s="168"/>
      <c r="O146" s="53"/>
      <c r="P146" s="53"/>
      <c r="Q146" s="53"/>
      <c r="R146" s="53"/>
      <c r="S146" s="53"/>
      <c r="T146" s="54"/>
      <c r="U146" s="32"/>
      <c r="V146" s="32"/>
      <c r="W146" s="32"/>
      <c r="X146" s="32"/>
      <c r="Y146" s="32"/>
      <c r="Z146" s="32"/>
      <c r="AA146" s="32"/>
      <c r="AB146" s="32"/>
      <c r="AC146" s="32"/>
      <c r="AD146" s="32"/>
      <c r="AE146" s="32"/>
      <c r="AT146" s="17" t="s">
        <v>135</v>
      </c>
      <c r="AU146" s="17" t="s">
        <v>79</v>
      </c>
    </row>
    <row r="147" spans="1:65" s="2" customFormat="1" ht="16.5" customHeight="1">
      <c r="A147" s="32"/>
      <c r="B147" s="151"/>
      <c r="C147" s="152" t="s">
        <v>202</v>
      </c>
      <c r="D147" s="152" t="s">
        <v>129</v>
      </c>
      <c r="E147" s="153" t="s">
        <v>639</v>
      </c>
      <c r="F147" s="154" t="s">
        <v>640</v>
      </c>
      <c r="G147" s="155" t="s">
        <v>132</v>
      </c>
      <c r="H147" s="156">
        <v>113</v>
      </c>
      <c r="I147" s="157"/>
      <c r="J147" s="158">
        <f>ROUND(I147*H147,2)</f>
        <v>0</v>
      </c>
      <c r="K147" s="154" t="s">
        <v>356</v>
      </c>
      <c r="L147" s="33"/>
      <c r="M147" s="159" t="s">
        <v>3</v>
      </c>
      <c r="N147" s="160" t="s">
        <v>40</v>
      </c>
      <c r="O147" s="53"/>
      <c r="P147" s="161">
        <f>O147*H147</f>
        <v>0</v>
      </c>
      <c r="Q147" s="161">
        <v>0</v>
      </c>
      <c r="R147" s="161">
        <f>Q147*H147</f>
        <v>0</v>
      </c>
      <c r="S147" s="161">
        <v>0</v>
      </c>
      <c r="T147" s="162">
        <f>S147*H147</f>
        <v>0</v>
      </c>
      <c r="U147" s="32"/>
      <c r="V147" s="32"/>
      <c r="W147" s="32"/>
      <c r="X147" s="32"/>
      <c r="Y147" s="32"/>
      <c r="Z147" s="32"/>
      <c r="AA147" s="32"/>
      <c r="AB147" s="32"/>
      <c r="AC147" s="32"/>
      <c r="AD147" s="32"/>
      <c r="AE147" s="32"/>
      <c r="AR147" s="163" t="s">
        <v>77</v>
      </c>
      <c r="AT147" s="163" t="s">
        <v>129</v>
      </c>
      <c r="AU147" s="163" t="s">
        <v>79</v>
      </c>
      <c r="AY147" s="17" t="s">
        <v>126</v>
      </c>
      <c r="BE147" s="164">
        <f>IF(N147="základní",J147,0)</f>
        <v>0</v>
      </c>
      <c r="BF147" s="164">
        <f>IF(N147="snížená",J147,0)</f>
        <v>0</v>
      </c>
      <c r="BG147" s="164">
        <f>IF(N147="zákl. přenesená",J147,0)</f>
        <v>0</v>
      </c>
      <c r="BH147" s="164">
        <f>IF(N147="sníž. přenesená",J147,0)</f>
        <v>0</v>
      </c>
      <c r="BI147" s="164">
        <f>IF(N147="nulová",J147,0)</f>
        <v>0</v>
      </c>
      <c r="BJ147" s="17" t="s">
        <v>77</v>
      </c>
      <c r="BK147" s="164">
        <f>ROUND(I147*H147,2)</f>
        <v>0</v>
      </c>
      <c r="BL147" s="17" t="s">
        <v>77</v>
      </c>
      <c r="BM147" s="163" t="s">
        <v>641</v>
      </c>
    </row>
    <row r="148" spans="1:47" s="2" customFormat="1" ht="12">
      <c r="A148" s="32"/>
      <c r="B148" s="33"/>
      <c r="C148" s="32"/>
      <c r="D148" s="165" t="s">
        <v>135</v>
      </c>
      <c r="E148" s="32"/>
      <c r="F148" s="166" t="s">
        <v>642</v>
      </c>
      <c r="G148" s="32"/>
      <c r="H148" s="32"/>
      <c r="I148" s="91"/>
      <c r="J148" s="32"/>
      <c r="K148" s="32"/>
      <c r="L148" s="33"/>
      <c r="M148" s="167"/>
      <c r="N148" s="168"/>
      <c r="O148" s="53"/>
      <c r="P148" s="53"/>
      <c r="Q148" s="53"/>
      <c r="R148" s="53"/>
      <c r="S148" s="53"/>
      <c r="T148" s="54"/>
      <c r="U148" s="32"/>
      <c r="V148" s="32"/>
      <c r="W148" s="32"/>
      <c r="X148" s="32"/>
      <c r="Y148" s="32"/>
      <c r="Z148" s="32"/>
      <c r="AA148" s="32"/>
      <c r="AB148" s="32"/>
      <c r="AC148" s="32"/>
      <c r="AD148" s="32"/>
      <c r="AE148" s="32"/>
      <c r="AT148" s="17" t="s">
        <v>135</v>
      </c>
      <c r="AU148" s="17" t="s">
        <v>79</v>
      </c>
    </row>
    <row r="149" spans="1:47" s="2" customFormat="1" ht="39">
      <c r="A149" s="32"/>
      <c r="B149" s="33"/>
      <c r="C149" s="32"/>
      <c r="D149" s="165" t="s">
        <v>359</v>
      </c>
      <c r="E149" s="32"/>
      <c r="F149" s="187" t="s">
        <v>643</v>
      </c>
      <c r="G149" s="32"/>
      <c r="H149" s="32"/>
      <c r="I149" s="91"/>
      <c r="J149" s="32"/>
      <c r="K149" s="32"/>
      <c r="L149" s="33"/>
      <c r="M149" s="167"/>
      <c r="N149" s="168"/>
      <c r="O149" s="53"/>
      <c r="P149" s="53"/>
      <c r="Q149" s="53"/>
      <c r="R149" s="53"/>
      <c r="S149" s="53"/>
      <c r="T149" s="54"/>
      <c r="U149" s="32"/>
      <c r="V149" s="32"/>
      <c r="W149" s="32"/>
      <c r="X149" s="32"/>
      <c r="Y149" s="32"/>
      <c r="Z149" s="32"/>
      <c r="AA149" s="32"/>
      <c r="AB149" s="32"/>
      <c r="AC149" s="32"/>
      <c r="AD149" s="32"/>
      <c r="AE149" s="32"/>
      <c r="AT149" s="17" t="s">
        <v>359</v>
      </c>
      <c r="AU149" s="17" t="s">
        <v>79</v>
      </c>
    </row>
    <row r="150" spans="2:63" s="12" customFormat="1" ht="25.9" customHeight="1">
      <c r="B150" s="138"/>
      <c r="D150" s="139" t="s">
        <v>68</v>
      </c>
      <c r="E150" s="140" t="s">
        <v>501</v>
      </c>
      <c r="F150" s="140" t="s">
        <v>502</v>
      </c>
      <c r="I150" s="141"/>
      <c r="J150" s="142">
        <f>BK150</f>
        <v>0</v>
      </c>
      <c r="L150" s="138"/>
      <c r="M150" s="143"/>
      <c r="N150" s="144"/>
      <c r="O150" s="144"/>
      <c r="P150" s="145">
        <f>SUM(P151:P300)</f>
        <v>0</v>
      </c>
      <c r="Q150" s="144"/>
      <c r="R150" s="145">
        <f>SUM(R151:R300)</f>
        <v>0</v>
      </c>
      <c r="S150" s="144"/>
      <c r="T150" s="146">
        <f>SUM(T151:T300)</f>
        <v>0</v>
      </c>
      <c r="AR150" s="139" t="s">
        <v>134</v>
      </c>
      <c r="AT150" s="147" t="s">
        <v>68</v>
      </c>
      <c r="AU150" s="147" t="s">
        <v>69</v>
      </c>
      <c r="AY150" s="139" t="s">
        <v>126</v>
      </c>
      <c r="BK150" s="148">
        <f>SUM(BK151:BK300)</f>
        <v>0</v>
      </c>
    </row>
    <row r="151" spans="1:65" s="2" customFormat="1" ht="16.5" customHeight="1">
      <c r="A151" s="32"/>
      <c r="B151" s="151"/>
      <c r="C151" s="169" t="s">
        <v>206</v>
      </c>
      <c r="D151" s="169" t="s">
        <v>136</v>
      </c>
      <c r="E151" s="170" t="s">
        <v>644</v>
      </c>
      <c r="F151" s="171" t="s">
        <v>645</v>
      </c>
      <c r="G151" s="172" t="s">
        <v>248</v>
      </c>
      <c r="H151" s="173">
        <v>1410</v>
      </c>
      <c r="I151" s="174"/>
      <c r="J151" s="175">
        <f>ROUND(I151*H151,2)</f>
        <v>0</v>
      </c>
      <c r="K151" s="171" t="s">
        <v>356</v>
      </c>
      <c r="L151" s="176"/>
      <c r="M151" s="177" t="s">
        <v>3</v>
      </c>
      <c r="N151" s="178" t="s">
        <v>40</v>
      </c>
      <c r="O151" s="53"/>
      <c r="P151" s="161">
        <f>O151*H151</f>
        <v>0</v>
      </c>
      <c r="Q151" s="161">
        <v>0</v>
      </c>
      <c r="R151" s="161">
        <f>Q151*H151</f>
        <v>0</v>
      </c>
      <c r="S151" s="161">
        <v>0</v>
      </c>
      <c r="T151" s="162">
        <f>S151*H151</f>
        <v>0</v>
      </c>
      <c r="U151" s="32"/>
      <c r="V151" s="32"/>
      <c r="W151" s="32"/>
      <c r="X151" s="32"/>
      <c r="Y151" s="32"/>
      <c r="Z151" s="32"/>
      <c r="AA151" s="32"/>
      <c r="AB151" s="32"/>
      <c r="AC151" s="32"/>
      <c r="AD151" s="32"/>
      <c r="AE151" s="32"/>
      <c r="AR151" s="163" t="s">
        <v>79</v>
      </c>
      <c r="AT151" s="163" t="s">
        <v>136</v>
      </c>
      <c r="AU151" s="163" t="s">
        <v>77</v>
      </c>
      <c r="AY151" s="17" t="s">
        <v>126</v>
      </c>
      <c r="BE151" s="164">
        <f>IF(N151="základní",J151,0)</f>
        <v>0</v>
      </c>
      <c r="BF151" s="164">
        <f>IF(N151="snížená",J151,0)</f>
        <v>0</v>
      </c>
      <c r="BG151" s="164">
        <f>IF(N151="zákl. přenesená",J151,0)</f>
        <v>0</v>
      </c>
      <c r="BH151" s="164">
        <f>IF(N151="sníž. přenesená",J151,0)</f>
        <v>0</v>
      </c>
      <c r="BI151" s="164">
        <f>IF(N151="nulová",J151,0)</f>
        <v>0</v>
      </c>
      <c r="BJ151" s="17" t="s">
        <v>77</v>
      </c>
      <c r="BK151" s="164">
        <f>ROUND(I151*H151,2)</f>
        <v>0</v>
      </c>
      <c r="BL151" s="17" t="s">
        <v>77</v>
      </c>
      <c r="BM151" s="163" t="s">
        <v>646</v>
      </c>
    </row>
    <row r="152" spans="1:47" s="2" customFormat="1" ht="12">
      <c r="A152" s="32"/>
      <c r="B152" s="33"/>
      <c r="C152" s="32"/>
      <c r="D152" s="165" t="s">
        <v>135</v>
      </c>
      <c r="E152" s="32"/>
      <c r="F152" s="166" t="s">
        <v>645</v>
      </c>
      <c r="G152" s="32"/>
      <c r="H152" s="32"/>
      <c r="I152" s="91"/>
      <c r="J152" s="32"/>
      <c r="K152" s="32"/>
      <c r="L152" s="33"/>
      <c r="M152" s="167"/>
      <c r="N152" s="168"/>
      <c r="O152" s="53"/>
      <c r="P152" s="53"/>
      <c r="Q152" s="53"/>
      <c r="R152" s="53"/>
      <c r="S152" s="53"/>
      <c r="T152" s="54"/>
      <c r="U152" s="32"/>
      <c r="V152" s="32"/>
      <c r="W152" s="32"/>
      <c r="X152" s="32"/>
      <c r="Y152" s="32"/>
      <c r="Z152" s="32"/>
      <c r="AA152" s="32"/>
      <c r="AB152" s="32"/>
      <c r="AC152" s="32"/>
      <c r="AD152" s="32"/>
      <c r="AE152" s="32"/>
      <c r="AT152" s="17" t="s">
        <v>135</v>
      </c>
      <c r="AU152" s="17" t="s">
        <v>77</v>
      </c>
    </row>
    <row r="153" spans="1:65" s="2" customFormat="1" ht="16.5" customHeight="1">
      <c r="A153" s="32"/>
      <c r="B153" s="151"/>
      <c r="C153" s="169" t="s">
        <v>210</v>
      </c>
      <c r="D153" s="169" t="s">
        <v>136</v>
      </c>
      <c r="E153" s="170" t="s">
        <v>647</v>
      </c>
      <c r="F153" s="171" t="s">
        <v>648</v>
      </c>
      <c r="G153" s="172" t="s">
        <v>248</v>
      </c>
      <c r="H153" s="173">
        <v>555</v>
      </c>
      <c r="I153" s="174"/>
      <c r="J153" s="175">
        <f>ROUND(I153*H153,2)</f>
        <v>0</v>
      </c>
      <c r="K153" s="171" t="s">
        <v>356</v>
      </c>
      <c r="L153" s="176"/>
      <c r="M153" s="177" t="s">
        <v>3</v>
      </c>
      <c r="N153" s="178" t="s">
        <v>40</v>
      </c>
      <c r="O153" s="53"/>
      <c r="P153" s="161">
        <f>O153*H153</f>
        <v>0</v>
      </c>
      <c r="Q153" s="161">
        <v>0</v>
      </c>
      <c r="R153" s="161">
        <f>Q153*H153</f>
        <v>0</v>
      </c>
      <c r="S153" s="161">
        <v>0</v>
      </c>
      <c r="T153" s="162">
        <f>S153*H153</f>
        <v>0</v>
      </c>
      <c r="U153" s="32"/>
      <c r="V153" s="32"/>
      <c r="W153" s="32"/>
      <c r="X153" s="32"/>
      <c r="Y153" s="32"/>
      <c r="Z153" s="32"/>
      <c r="AA153" s="32"/>
      <c r="AB153" s="32"/>
      <c r="AC153" s="32"/>
      <c r="AD153" s="32"/>
      <c r="AE153" s="32"/>
      <c r="AR153" s="163" t="s">
        <v>79</v>
      </c>
      <c r="AT153" s="163" t="s">
        <v>136</v>
      </c>
      <c r="AU153" s="163" t="s">
        <v>77</v>
      </c>
      <c r="AY153" s="17" t="s">
        <v>126</v>
      </c>
      <c r="BE153" s="164">
        <f>IF(N153="základní",J153,0)</f>
        <v>0</v>
      </c>
      <c r="BF153" s="164">
        <f>IF(N153="snížená",J153,0)</f>
        <v>0</v>
      </c>
      <c r="BG153" s="164">
        <f>IF(N153="zákl. přenesená",J153,0)</f>
        <v>0</v>
      </c>
      <c r="BH153" s="164">
        <f>IF(N153="sníž. přenesená",J153,0)</f>
        <v>0</v>
      </c>
      <c r="BI153" s="164">
        <f>IF(N153="nulová",J153,0)</f>
        <v>0</v>
      </c>
      <c r="BJ153" s="17" t="s">
        <v>77</v>
      </c>
      <c r="BK153" s="164">
        <f>ROUND(I153*H153,2)</f>
        <v>0</v>
      </c>
      <c r="BL153" s="17" t="s">
        <v>77</v>
      </c>
      <c r="BM153" s="163" t="s">
        <v>649</v>
      </c>
    </row>
    <row r="154" spans="1:47" s="2" customFormat="1" ht="12">
      <c r="A154" s="32"/>
      <c r="B154" s="33"/>
      <c r="C154" s="32"/>
      <c r="D154" s="165" t="s">
        <v>135</v>
      </c>
      <c r="E154" s="32"/>
      <c r="F154" s="166" t="s">
        <v>648</v>
      </c>
      <c r="G154" s="32"/>
      <c r="H154" s="32"/>
      <c r="I154" s="91"/>
      <c r="J154" s="32"/>
      <c r="K154" s="32"/>
      <c r="L154" s="33"/>
      <c r="M154" s="167"/>
      <c r="N154" s="168"/>
      <c r="O154" s="53"/>
      <c r="P154" s="53"/>
      <c r="Q154" s="53"/>
      <c r="R154" s="53"/>
      <c r="S154" s="53"/>
      <c r="T154" s="54"/>
      <c r="U154" s="32"/>
      <c r="V154" s="32"/>
      <c r="W154" s="32"/>
      <c r="X154" s="32"/>
      <c r="Y154" s="32"/>
      <c r="Z154" s="32"/>
      <c r="AA154" s="32"/>
      <c r="AB154" s="32"/>
      <c r="AC154" s="32"/>
      <c r="AD154" s="32"/>
      <c r="AE154" s="32"/>
      <c r="AT154" s="17" t="s">
        <v>135</v>
      </c>
      <c r="AU154" s="17" t="s">
        <v>77</v>
      </c>
    </row>
    <row r="155" spans="1:65" s="2" customFormat="1" ht="16.5" customHeight="1">
      <c r="A155" s="32"/>
      <c r="B155" s="151"/>
      <c r="C155" s="169" t="s">
        <v>214</v>
      </c>
      <c r="D155" s="169" t="s">
        <v>136</v>
      </c>
      <c r="E155" s="170" t="s">
        <v>650</v>
      </c>
      <c r="F155" s="171" t="s">
        <v>651</v>
      </c>
      <c r="G155" s="172" t="s">
        <v>248</v>
      </c>
      <c r="H155" s="173">
        <v>1620</v>
      </c>
      <c r="I155" s="174"/>
      <c r="J155" s="175">
        <f>ROUND(I155*H155,2)</f>
        <v>0</v>
      </c>
      <c r="K155" s="171" t="s">
        <v>356</v>
      </c>
      <c r="L155" s="176"/>
      <c r="M155" s="177" t="s">
        <v>3</v>
      </c>
      <c r="N155" s="178" t="s">
        <v>40</v>
      </c>
      <c r="O155" s="53"/>
      <c r="P155" s="161">
        <f>O155*H155</f>
        <v>0</v>
      </c>
      <c r="Q155" s="161">
        <v>0</v>
      </c>
      <c r="R155" s="161">
        <f>Q155*H155</f>
        <v>0</v>
      </c>
      <c r="S155" s="161">
        <v>0</v>
      </c>
      <c r="T155" s="162">
        <f>S155*H155</f>
        <v>0</v>
      </c>
      <c r="U155" s="32"/>
      <c r="V155" s="32"/>
      <c r="W155" s="32"/>
      <c r="X155" s="32"/>
      <c r="Y155" s="32"/>
      <c r="Z155" s="32"/>
      <c r="AA155" s="32"/>
      <c r="AB155" s="32"/>
      <c r="AC155" s="32"/>
      <c r="AD155" s="32"/>
      <c r="AE155" s="32"/>
      <c r="AR155" s="163" t="s">
        <v>79</v>
      </c>
      <c r="AT155" s="163" t="s">
        <v>136</v>
      </c>
      <c r="AU155" s="163" t="s">
        <v>77</v>
      </c>
      <c r="AY155" s="17" t="s">
        <v>126</v>
      </c>
      <c r="BE155" s="164">
        <f>IF(N155="základní",J155,0)</f>
        <v>0</v>
      </c>
      <c r="BF155" s="164">
        <f>IF(N155="snížená",J155,0)</f>
        <v>0</v>
      </c>
      <c r="BG155" s="164">
        <f>IF(N155="zákl. přenesená",J155,0)</f>
        <v>0</v>
      </c>
      <c r="BH155" s="164">
        <f>IF(N155="sníž. přenesená",J155,0)</f>
        <v>0</v>
      </c>
      <c r="BI155" s="164">
        <f>IF(N155="nulová",J155,0)</f>
        <v>0</v>
      </c>
      <c r="BJ155" s="17" t="s">
        <v>77</v>
      </c>
      <c r="BK155" s="164">
        <f>ROUND(I155*H155,2)</f>
        <v>0</v>
      </c>
      <c r="BL155" s="17" t="s">
        <v>77</v>
      </c>
      <c r="BM155" s="163" t="s">
        <v>652</v>
      </c>
    </row>
    <row r="156" spans="1:47" s="2" customFormat="1" ht="12">
      <c r="A156" s="32"/>
      <c r="B156" s="33"/>
      <c r="C156" s="32"/>
      <c r="D156" s="165" t="s">
        <v>135</v>
      </c>
      <c r="E156" s="32"/>
      <c r="F156" s="166" t="s">
        <v>651</v>
      </c>
      <c r="G156" s="32"/>
      <c r="H156" s="32"/>
      <c r="I156" s="91"/>
      <c r="J156" s="32"/>
      <c r="K156" s="32"/>
      <c r="L156" s="33"/>
      <c r="M156" s="167"/>
      <c r="N156" s="168"/>
      <c r="O156" s="53"/>
      <c r="P156" s="53"/>
      <c r="Q156" s="53"/>
      <c r="R156" s="53"/>
      <c r="S156" s="53"/>
      <c r="T156" s="54"/>
      <c r="U156" s="32"/>
      <c r="V156" s="32"/>
      <c r="W156" s="32"/>
      <c r="X156" s="32"/>
      <c r="Y156" s="32"/>
      <c r="Z156" s="32"/>
      <c r="AA156" s="32"/>
      <c r="AB156" s="32"/>
      <c r="AC156" s="32"/>
      <c r="AD156" s="32"/>
      <c r="AE156" s="32"/>
      <c r="AT156" s="17" t="s">
        <v>135</v>
      </c>
      <c r="AU156" s="17" t="s">
        <v>77</v>
      </c>
    </row>
    <row r="157" spans="1:65" s="2" customFormat="1" ht="16.5" customHeight="1">
      <c r="A157" s="32"/>
      <c r="B157" s="151"/>
      <c r="C157" s="169" t="s">
        <v>168</v>
      </c>
      <c r="D157" s="169" t="s">
        <v>136</v>
      </c>
      <c r="E157" s="170" t="s">
        <v>653</v>
      </c>
      <c r="F157" s="171" t="s">
        <v>654</v>
      </c>
      <c r="G157" s="172" t="s">
        <v>248</v>
      </c>
      <c r="H157" s="173">
        <v>175</v>
      </c>
      <c r="I157" s="174"/>
      <c r="J157" s="175">
        <f>ROUND(I157*H157,2)</f>
        <v>0</v>
      </c>
      <c r="K157" s="171" t="s">
        <v>356</v>
      </c>
      <c r="L157" s="176"/>
      <c r="M157" s="177" t="s">
        <v>3</v>
      </c>
      <c r="N157" s="178" t="s">
        <v>40</v>
      </c>
      <c r="O157" s="53"/>
      <c r="P157" s="161">
        <f>O157*H157</f>
        <v>0</v>
      </c>
      <c r="Q157" s="161">
        <v>0</v>
      </c>
      <c r="R157" s="161">
        <f>Q157*H157</f>
        <v>0</v>
      </c>
      <c r="S157" s="161">
        <v>0</v>
      </c>
      <c r="T157" s="162">
        <f>S157*H157</f>
        <v>0</v>
      </c>
      <c r="U157" s="32"/>
      <c r="V157" s="32"/>
      <c r="W157" s="32"/>
      <c r="X157" s="32"/>
      <c r="Y157" s="32"/>
      <c r="Z157" s="32"/>
      <c r="AA157" s="32"/>
      <c r="AB157" s="32"/>
      <c r="AC157" s="32"/>
      <c r="AD157" s="32"/>
      <c r="AE157" s="32"/>
      <c r="AR157" s="163" t="s">
        <v>79</v>
      </c>
      <c r="AT157" s="163" t="s">
        <v>136</v>
      </c>
      <c r="AU157" s="163" t="s">
        <v>77</v>
      </c>
      <c r="AY157" s="17" t="s">
        <v>126</v>
      </c>
      <c r="BE157" s="164">
        <f>IF(N157="základní",J157,0)</f>
        <v>0</v>
      </c>
      <c r="BF157" s="164">
        <f>IF(N157="snížená",J157,0)</f>
        <v>0</v>
      </c>
      <c r="BG157" s="164">
        <f>IF(N157="zákl. přenesená",J157,0)</f>
        <v>0</v>
      </c>
      <c r="BH157" s="164">
        <f>IF(N157="sníž. přenesená",J157,0)</f>
        <v>0</v>
      </c>
      <c r="BI157" s="164">
        <f>IF(N157="nulová",J157,0)</f>
        <v>0</v>
      </c>
      <c r="BJ157" s="17" t="s">
        <v>77</v>
      </c>
      <c r="BK157" s="164">
        <f>ROUND(I157*H157,2)</f>
        <v>0</v>
      </c>
      <c r="BL157" s="17" t="s">
        <v>77</v>
      </c>
      <c r="BM157" s="163" t="s">
        <v>655</v>
      </c>
    </row>
    <row r="158" spans="1:47" s="2" customFormat="1" ht="12">
      <c r="A158" s="32"/>
      <c r="B158" s="33"/>
      <c r="C158" s="32"/>
      <c r="D158" s="165" t="s">
        <v>135</v>
      </c>
      <c r="E158" s="32"/>
      <c r="F158" s="166" t="s">
        <v>654</v>
      </c>
      <c r="G158" s="32"/>
      <c r="H158" s="32"/>
      <c r="I158" s="91"/>
      <c r="J158" s="32"/>
      <c r="K158" s="32"/>
      <c r="L158" s="33"/>
      <c r="M158" s="167"/>
      <c r="N158" s="168"/>
      <c r="O158" s="53"/>
      <c r="P158" s="53"/>
      <c r="Q158" s="53"/>
      <c r="R158" s="53"/>
      <c r="S158" s="53"/>
      <c r="T158" s="54"/>
      <c r="U158" s="32"/>
      <c r="V158" s="32"/>
      <c r="W158" s="32"/>
      <c r="X158" s="32"/>
      <c r="Y158" s="32"/>
      <c r="Z158" s="32"/>
      <c r="AA158" s="32"/>
      <c r="AB158" s="32"/>
      <c r="AC158" s="32"/>
      <c r="AD158" s="32"/>
      <c r="AE158" s="32"/>
      <c r="AT158" s="17" t="s">
        <v>135</v>
      </c>
      <c r="AU158" s="17" t="s">
        <v>77</v>
      </c>
    </row>
    <row r="159" spans="1:65" s="2" customFormat="1" ht="16.5" customHeight="1">
      <c r="A159" s="32"/>
      <c r="B159" s="151"/>
      <c r="C159" s="169" t="s">
        <v>221</v>
      </c>
      <c r="D159" s="169" t="s">
        <v>136</v>
      </c>
      <c r="E159" s="170" t="s">
        <v>656</v>
      </c>
      <c r="F159" s="171" t="s">
        <v>657</v>
      </c>
      <c r="G159" s="172" t="s">
        <v>167</v>
      </c>
      <c r="H159" s="173">
        <v>30</v>
      </c>
      <c r="I159" s="174"/>
      <c r="J159" s="175">
        <f>ROUND(I159*H159,2)</f>
        <v>0</v>
      </c>
      <c r="K159" s="171" t="s">
        <v>356</v>
      </c>
      <c r="L159" s="176"/>
      <c r="M159" s="177" t="s">
        <v>3</v>
      </c>
      <c r="N159" s="178" t="s">
        <v>40</v>
      </c>
      <c r="O159" s="53"/>
      <c r="P159" s="161">
        <f>O159*H159</f>
        <v>0</v>
      </c>
      <c r="Q159" s="161">
        <v>0</v>
      </c>
      <c r="R159" s="161">
        <f>Q159*H159</f>
        <v>0</v>
      </c>
      <c r="S159" s="161">
        <v>0</v>
      </c>
      <c r="T159" s="162">
        <f>S159*H159</f>
        <v>0</v>
      </c>
      <c r="U159" s="32"/>
      <c r="V159" s="32"/>
      <c r="W159" s="32"/>
      <c r="X159" s="32"/>
      <c r="Y159" s="32"/>
      <c r="Z159" s="32"/>
      <c r="AA159" s="32"/>
      <c r="AB159" s="32"/>
      <c r="AC159" s="32"/>
      <c r="AD159" s="32"/>
      <c r="AE159" s="32"/>
      <c r="AR159" s="163" t="s">
        <v>658</v>
      </c>
      <c r="AT159" s="163" t="s">
        <v>136</v>
      </c>
      <c r="AU159" s="163" t="s">
        <v>77</v>
      </c>
      <c r="AY159" s="17" t="s">
        <v>126</v>
      </c>
      <c r="BE159" s="164">
        <f>IF(N159="základní",J159,0)</f>
        <v>0</v>
      </c>
      <c r="BF159" s="164">
        <f>IF(N159="snížená",J159,0)</f>
        <v>0</v>
      </c>
      <c r="BG159" s="164">
        <f>IF(N159="zákl. přenesená",J159,0)</f>
        <v>0</v>
      </c>
      <c r="BH159" s="164">
        <f>IF(N159="sníž. přenesená",J159,0)</f>
        <v>0</v>
      </c>
      <c r="BI159" s="164">
        <f>IF(N159="nulová",J159,0)</f>
        <v>0</v>
      </c>
      <c r="BJ159" s="17" t="s">
        <v>77</v>
      </c>
      <c r="BK159" s="164">
        <f>ROUND(I159*H159,2)</f>
        <v>0</v>
      </c>
      <c r="BL159" s="17" t="s">
        <v>658</v>
      </c>
      <c r="BM159" s="163" t="s">
        <v>659</v>
      </c>
    </row>
    <row r="160" spans="1:47" s="2" customFormat="1" ht="12">
      <c r="A160" s="32"/>
      <c r="B160" s="33"/>
      <c r="C160" s="32"/>
      <c r="D160" s="165" t="s">
        <v>135</v>
      </c>
      <c r="E160" s="32"/>
      <c r="F160" s="166" t="s">
        <v>657</v>
      </c>
      <c r="G160" s="32"/>
      <c r="H160" s="32"/>
      <c r="I160" s="91"/>
      <c r="J160" s="32"/>
      <c r="K160" s="32"/>
      <c r="L160" s="33"/>
      <c r="M160" s="167"/>
      <c r="N160" s="168"/>
      <c r="O160" s="53"/>
      <c r="P160" s="53"/>
      <c r="Q160" s="53"/>
      <c r="R160" s="53"/>
      <c r="S160" s="53"/>
      <c r="T160" s="54"/>
      <c r="U160" s="32"/>
      <c r="V160" s="32"/>
      <c r="W160" s="32"/>
      <c r="X160" s="32"/>
      <c r="Y160" s="32"/>
      <c r="Z160" s="32"/>
      <c r="AA160" s="32"/>
      <c r="AB160" s="32"/>
      <c r="AC160" s="32"/>
      <c r="AD160" s="32"/>
      <c r="AE160" s="32"/>
      <c r="AT160" s="17" t="s">
        <v>135</v>
      </c>
      <c r="AU160" s="17" t="s">
        <v>77</v>
      </c>
    </row>
    <row r="161" spans="1:65" s="2" customFormat="1" ht="16.5" customHeight="1">
      <c r="A161" s="32"/>
      <c r="B161" s="151"/>
      <c r="C161" s="169" t="s">
        <v>171</v>
      </c>
      <c r="D161" s="169" t="s">
        <v>136</v>
      </c>
      <c r="E161" s="170" t="s">
        <v>660</v>
      </c>
      <c r="F161" s="171" t="s">
        <v>661</v>
      </c>
      <c r="G161" s="172" t="s">
        <v>248</v>
      </c>
      <c r="H161" s="173">
        <v>185</v>
      </c>
      <c r="I161" s="174"/>
      <c r="J161" s="175">
        <f>ROUND(I161*H161,2)</f>
        <v>0</v>
      </c>
      <c r="K161" s="171" t="s">
        <v>356</v>
      </c>
      <c r="L161" s="176"/>
      <c r="M161" s="177" t="s">
        <v>3</v>
      </c>
      <c r="N161" s="178" t="s">
        <v>40</v>
      </c>
      <c r="O161" s="53"/>
      <c r="P161" s="161">
        <f>O161*H161</f>
        <v>0</v>
      </c>
      <c r="Q161" s="161">
        <v>0</v>
      </c>
      <c r="R161" s="161">
        <f>Q161*H161</f>
        <v>0</v>
      </c>
      <c r="S161" s="161">
        <v>0</v>
      </c>
      <c r="T161" s="162">
        <f>S161*H161</f>
        <v>0</v>
      </c>
      <c r="U161" s="32"/>
      <c r="V161" s="32"/>
      <c r="W161" s="32"/>
      <c r="X161" s="32"/>
      <c r="Y161" s="32"/>
      <c r="Z161" s="32"/>
      <c r="AA161" s="32"/>
      <c r="AB161" s="32"/>
      <c r="AC161" s="32"/>
      <c r="AD161" s="32"/>
      <c r="AE161" s="32"/>
      <c r="AR161" s="163" t="s">
        <v>658</v>
      </c>
      <c r="AT161" s="163" t="s">
        <v>136</v>
      </c>
      <c r="AU161" s="163" t="s">
        <v>77</v>
      </c>
      <c r="AY161" s="17" t="s">
        <v>126</v>
      </c>
      <c r="BE161" s="164">
        <f>IF(N161="základní",J161,0)</f>
        <v>0</v>
      </c>
      <c r="BF161" s="164">
        <f>IF(N161="snížená",J161,0)</f>
        <v>0</v>
      </c>
      <c r="BG161" s="164">
        <f>IF(N161="zákl. přenesená",J161,0)</f>
        <v>0</v>
      </c>
      <c r="BH161" s="164">
        <f>IF(N161="sníž. přenesená",J161,0)</f>
        <v>0</v>
      </c>
      <c r="BI161" s="164">
        <f>IF(N161="nulová",J161,0)</f>
        <v>0</v>
      </c>
      <c r="BJ161" s="17" t="s">
        <v>77</v>
      </c>
      <c r="BK161" s="164">
        <f>ROUND(I161*H161,2)</f>
        <v>0</v>
      </c>
      <c r="BL161" s="17" t="s">
        <v>658</v>
      </c>
      <c r="BM161" s="163" t="s">
        <v>662</v>
      </c>
    </row>
    <row r="162" spans="1:47" s="2" customFormat="1" ht="12">
      <c r="A162" s="32"/>
      <c r="B162" s="33"/>
      <c r="C162" s="32"/>
      <c r="D162" s="165" t="s">
        <v>135</v>
      </c>
      <c r="E162" s="32"/>
      <c r="F162" s="166" t="s">
        <v>661</v>
      </c>
      <c r="G162" s="32"/>
      <c r="H162" s="32"/>
      <c r="I162" s="91"/>
      <c r="J162" s="32"/>
      <c r="K162" s="32"/>
      <c r="L162" s="33"/>
      <c r="M162" s="167"/>
      <c r="N162" s="168"/>
      <c r="O162" s="53"/>
      <c r="P162" s="53"/>
      <c r="Q162" s="53"/>
      <c r="R162" s="53"/>
      <c r="S162" s="53"/>
      <c r="T162" s="54"/>
      <c r="U162" s="32"/>
      <c r="V162" s="32"/>
      <c r="W162" s="32"/>
      <c r="X162" s="32"/>
      <c r="Y162" s="32"/>
      <c r="Z162" s="32"/>
      <c r="AA162" s="32"/>
      <c r="AB162" s="32"/>
      <c r="AC162" s="32"/>
      <c r="AD162" s="32"/>
      <c r="AE162" s="32"/>
      <c r="AT162" s="17" t="s">
        <v>135</v>
      </c>
      <c r="AU162" s="17" t="s">
        <v>77</v>
      </c>
    </row>
    <row r="163" spans="1:65" s="2" customFormat="1" ht="16.5" customHeight="1">
      <c r="A163" s="32"/>
      <c r="B163" s="151"/>
      <c r="C163" s="169" t="s">
        <v>228</v>
      </c>
      <c r="D163" s="169" t="s">
        <v>136</v>
      </c>
      <c r="E163" s="170" t="s">
        <v>663</v>
      </c>
      <c r="F163" s="171" t="s">
        <v>664</v>
      </c>
      <c r="G163" s="172" t="s">
        <v>167</v>
      </c>
      <c r="H163" s="173">
        <v>4</v>
      </c>
      <c r="I163" s="174"/>
      <c r="J163" s="175">
        <f>ROUND(I163*H163,2)</f>
        <v>0</v>
      </c>
      <c r="K163" s="171" t="s">
        <v>356</v>
      </c>
      <c r="L163" s="176"/>
      <c r="M163" s="177" t="s">
        <v>3</v>
      </c>
      <c r="N163" s="178" t="s">
        <v>40</v>
      </c>
      <c r="O163" s="53"/>
      <c r="P163" s="161">
        <f>O163*H163</f>
        <v>0</v>
      </c>
      <c r="Q163" s="161">
        <v>0</v>
      </c>
      <c r="R163" s="161">
        <f>Q163*H163</f>
        <v>0</v>
      </c>
      <c r="S163" s="161">
        <v>0</v>
      </c>
      <c r="T163" s="162">
        <f>S163*H163</f>
        <v>0</v>
      </c>
      <c r="U163" s="32"/>
      <c r="V163" s="32"/>
      <c r="W163" s="32"/>
      <c r="X163" s="32"/>
      <c r="Y163" s="32"/>
      <c r="Z163" s="32"/>
      <c r="AA163" s="32"/>
      <c r="AB163" s="32"/>
      <c r="AC163" s="32"/>
      <c r="AD163" s="32"/>
      <c r="AE163" s="32"/>
      <c r="AR163" s="163" t="s">
        <v>658</v>
      </c>
      <c r="AT163" s="163" t="s">
        <v>136</v>
      </c>
      <c r="AU163" s="163" t="s">
        <v>77</v>
      </c>
      <c r="AY163" s="17" t="s">
        <v>126</v>
      </c>
      <c r="BE163" s="164">
        <f>IF(N163="základní",J163,0)</f>
        <v>0</v>
      </c>
      <c r="BF163" s="164">
        <f>IF(N163="snížená",J163,0)</f>
        <v>0</v>
      </c>
      <c r="BG163" s="164">
        <f>IF(N163="zákl. přenesená",J163,0)</f>
        <v>0</v>
      </c>
      <c r="BH163" s="164">
        <f>IF(N163="sníž. přenesená",J163,0)</f>
        <v>0</v>
      </c>
      <c r="BI163" s="164">
        <f>IF(N163="nulová",J163,0)</f>
        <v>0</v>
      </c>
      <c r="BJ163" s="17" t="s">
        <v>77</v>
      </c>
      <c r="BK163" s="164">
        <f>ROUND(I163*H163,2)</f>
        <v>0</v>
      </c>
      <c r="BL163" s="17" t="s">
        <v>658</v>
      </c>
      <c r="BM163" s="163" t="s">
        <v>665</v>
      </c>
    </row>
    <row r="164" spans="1:47" s="2" customFormat="1" ht="12">
      <c r="A164" s="32"/>
      <c r="B164" s="33"/>
      <c r="C164" s="32"/>
      <c r="D164" s="165" t="s">
        <v>135</v>
      </c>
      <c r="E164" s="32"/>
      <c r="F164" s="166" t="s">
        <v>664</v>
      </c>
      <c r="G164" s="32"/>
      <c r="H164" s="32"/>
      <c r="I164" s="91"/>
      <c r="J164" s="32"/>
      <c r="K164" s="32"/>
      <c r="L164" s="33"/>
      <c r="M164" s="167"/>
      <c r="N164" s="168"/>
      <c r="O164" s="53"/>
      <c r="P164" s="53"/>
      <c r="Q164" s="53"/>
      <c r="R164" s="53"/>
      <c r="S164" s="53"/>
      <c r="T164" s="54"/>
      <c r="U164" s="32"/>
      <c r="V164" s="32"/>
      <c r="W164" s="32"/>
      <c r="X164" s="32"/>
      <c r="Y164" s="32"/>
      <c r="Z164" s="32"/>
      <c r="AA164" s="32"/>
      <c r="AB164" s="32"/>
      <c r="AC164" s="32"/>
      <c r="AD164" s="32"/>
      <c r="AE164" s="32"/>
      <c r="AT164" s="17" t="s">
        <v>135</v>
      </c>
      <c r="AU164" s="17" t="s">
        <v>77</v>
      </c>
    </row>
    <row r="165" spans="1:65" s="2" customFormat="1" ht="16.5" customHeight="1">
      <c r="A165" s="32"/>
      <c r="B165" s="151"/>
      <c r="C165" s="169" t="s">
        <v>175</v>
      </c>
      <c r="D165" s="169" t="s">
        <v>136</v>
      </c>
      <c r="E165" s="170" t="s">
        <v>666</v>
      </c>
      <c r="F165" s="171" t="s">
        <v>667</v>
      </c>
      <c r="G165" s="172" t="s">
        <v>167</v>
      </c>
      <c r="H165" s="173">
        <v>4</v>
      </c>
      <c r="I165" s="174"/>
      <c r="J165" s="175">
        <f>ROUND(I165*H165,2)</f>
        <v>0</v>
      </c>
      <c r="K165" s="171" t="s">
        <v>356</v>
      </c>
      <c r="L165" s="176"/>
      <c r="M165" s="177" t="s">
        <v>3</v>
      </c>
      <c r="N165" s="178" t="s">
        <v>40</v>
      </c>
      <c r="O165" s="53"/>
      <c r="P165" s="161">
        <f>O165*H165</f>
        <v>0</v>
      </c>
      <c r="Q165" s="161">
        <v>0</v>
      </c>
      <c r="R165" s="161">
        <f>Q165*H165</f>
        <v>0</v>
      </c>
      <c r="S165" s="161">
        <v>0</v>
      </c>
      <c r="T165" s="162">
        <f>S165*H165</f>
        <v>0</v>
      </c>
      <c r="U165" s="32"/>
      <c r="V165" s="32"/>
      <c r="W165" s="32"/>
      <c r="X165" s="32"/>
      <c r="Y165" s="32"/>
      <c r="Z165" s="32"/>
      <c r="AA165" s="32"/>
      <c r="AB165" s="32"/>
      <c r="AC165" s="32"/>
      <c r="AD165" s="32"/>
      <c r="AE165" s="32"/>
      <c r="AR165" s="163" t="s">
        <v>79</v>
      </c>
      <c r="AT165" s="163" t="s">
        <v>136</v>
      </c>
      <c r="AU165" s="163" t="s">
        <v>77</v>
      </c>
      <c r="AY165" s="17" t="s">
        <v>126</v>
      </c>
      <c r="BE165" s="164">
        <f>IF(N165="základní",J165,0)</f>
        <v>0</v>
      </c>
      <c r="BF165" s="164">
        <f>IF(N165="snížená",J165,0)</f>
        <v>0</v>
      </c>
      <c r="BG165" s="164">
        <f>IF(N165="zákl. přenesená",J165,0)</f>
        <v>0</v>
      </c>
      <c r="BH165" s="164">
        <f>IF(N165="sníž. přenesená",J165,0)</f>
        <v>0</v>
      </c>
      <c r="BI165" s="164">
        <f>IF(N165="nulová",J165,0)</f>
        <v>0</v>
      </c>
      <c r="BJ165" s="17" t="s">
        <v>77</v>
      </c>
      <c r="BK165" s="164">
        <f>ROUND(I165*H165,2)</f>
        <v>0</v>
      </c>
      <c r="BL165" s="17" t="s">
        <v>77</v>
      </c>
      <c r="BM165" s="163" t="s">
        <v>668</v>
      </c>
    </row>
    <row r="166" spans="1:47" s="2" customFormat="1" ht="12">
      <c r="A166" s="32"/>
      <c r="B166" s="33"/>
      <c r="C166" s="32"/>
      <c r="D166" s="165" t="s">
        <v>135</v>
      </c>
      <c r="E166" s="32"/>
      <c r="F166" s="166" t="s">
        <v>667</v>
      </c>
      <c r="G166" s="32"/>
      <c r="H166" s="32"/>
      <c r="I166" s="91"/>
      <c r="J166" s="32"/>
      <c r="K166" s="32"/>
      <c r="L166" s="33"/>
      <c r="M166" s="167"/>
      <c r="N166" s="168"/>
      <c r="O166" s="53"/>
      <c r="P166" s="53"/>
      <c r="Q166" s="53"/>
      <c r="R166" s="53"/>
      <c r="S166" s="53"/>
      <c r="T166" s="54"/>
      <c r="U166" s="32"/>
      <c r="V166" s="32"/>
      <c r="W166" s="32"/>
      <c r="X166" s="32"/>
      <c r="Y166" s="32"/>
      <c r="Z166" s="32"/>
      <c r="AA166" s="32"/>
      <c r="AB166" s="32"/>
      <c r="AC166" s="32"/>
      <c r="AD166" s="32"/>
      <c r="AE166" s="32"/>
      <c r="AT166" s="17" t="s">
        <v>135</v>
      </c>
      <c r="AU166" s="17" t="s">
        <v>77</v>
      </c>
    </row>
    <row r="167" spans="1:65" s="2" customFormat="1" ht="16.5" customHeight="1">
      <c r="A167" s="32"/>
      <c r="B167" s="151"/>
      <c r="C167" s="152" t="s">
        <v>235</v>
      </c>
      <c r="D167" s="152" t="s">
        <v>129</v>
      </c>
      <c r="E167" s="153" t="s">
        <v>669</v>
      </c>
      <c r="F167" s="154" t="s">
        <v>670</v>
      </c>
      <c r="G167" s="155" t="s">
        <v>167</v>
      </c>
      <c r="H167" s="156">
        <v>1</v>
      </c>
      <c r="I167" s="157"/>
      <c r="J167" s="158">
        <f>ROUND(I167*H167,2)</f>
        <v>0</v>
      </c>
      <c r="K167" s="154" t="s">
        <v>356</v>
      </c>
      <c r="L167" s="33"/>
      <c r="M167" s="159" t="s">
        <v>3</v>
      </c>
      <c r="N167" s="160" t="s">
        <v>40</v>
      </c>
      <c r="O167" s="53"/>
      <c r="P167" s="161">
        <f>O167*H167</f>
        <v>0</v>
      </c>
      <c r="Q167" s="161">
        <v>0</v>
      </c>
      <c r="R167" s="161">
        <f>Q167*H167</f>
        <v>0</v>
      </c>
      <c r="S167" s="161">
        <v>0</v>
      </c>
      <c r="T167" s="162">
        <f>S167*H167</f>
        <v>0</v>
      </c>
      <c r="U167" s="32"/>
      <c r="V167" s="32"/>
      <c r="W167" s="32"/>
      <c r="X167" s="32"/>
      <c r="Y167" s="32"/>
      <c r="Z167" s="32"/>
      <c r="AA167" s="32"/>
      <c r="AB167" s="32"/>
      <c r="AC167" s="32"/>
      <c r="AD167" s="32"/>
      <c r="AE167" s="32"/>
      <c r="AR167" s="163" t="s">
        <v>77</v>
      </c>
      <c r="AT167" s="163" t="s">
        <v>129</v>
      </c>
      <c r="AU167" s="163" t="s">
        <v>77</v>
      </c>
      <c r="AY167" s="17" t="s">
        <v>126</v>
      </c>
      <c r="BE167" s="164">
        <f>IF(N167="základní",J167,0)</f>
        <v>0</v>
      </c>
      <c r="BF167" s="164">
        <f>IF(N167="snížená",J167,0)</f>
        <v>0</v>
      </c>
      <c r="BG167" s="164">
        <f>IF(N167="zákl. přenesená",J167,0)</f>
        <v>0</v>
      </c>
      <c r="BH167" s="164">
        <f>IF(N167="sníž. přenesená",J167,0)</f>
        <v>0</v>
      </c>
      <c r="BI167" s="164">
        <f>IF(N167="nulová",J167,0)</f>
        <v>0</v>
      </c>
      <c r="BJ167" s="17" t="s">
        <v>77</v>
      </c>
      <c r="BK167" s="164">
        <f>ROUND(I167*H167,2)</f>
        <v>0</v>
      </c>
      <c r="BL167" s="17" t="s">
        <v>77</v>
      </c>
      <c r="BM167" s="163" t="s">
        <v>671</v>
      </c>
    </row>
    <row r="168" spans="1:47" s="2" customFormat="1" ht="39">
      <c r="A168" s="32"/>
      <c r="B168" s="33"/>
      <c r="C168" s="32"/>
      <c r="D168" s="165" t="s">
        <v>135</v>
      </c>
      <c r="E168" s="32"/>
      <c r="F168" s="166" t="s">
        <v>672</v>
      </c>
      <c r="G168" s="32"/>
      <c r="H168" s="32"/>
      <c r="I168" s="91"/>
      <c r="J168" s="32"/>
      <c r="K168" s="32"/>
      <c r="L168" s="33"/>
      <c r="M168" s="167"/>
      <c r="N168" s="168"/>
      <c r="O168" s="53"/>
      <c r="P168" s="53"/>
      <c r="Q168" s="53"/>
      <c r="R168" s="53"/>
      <c r="S168" s="53"/>
      <c r="T168" s="54"/>
      <c r="U168" s="32"/>
      <c r="V168" s="32"/>
      <c r="W168" s="32"/>
      <c r="X168" s="32"/>
      <c r="Y168" s="32"/>
      <c r="Z168" s="32"/>
      <c r="AA168" s="32"/>
      <c r="AB168" s="32"/>
      <c r="AC168" s="32"/>
      <c r="AD168" s="32"/>
      <c r="AE168" s="32"/>
      <c r="AT168" s="17" t="s">
        <v>135</v>
      </c>
      <c r="AU168" s="17" t="s">
        <v>77</v>
      </c>
    </row>
    <row r="169" spans="1:65" s="2" customFormat="1" ht="16.5" customHeight="1">
      <c r="A169" s="32"/>
      <c r="B169" s="151"/>
      <c r="C169" s="169" t="s">
        <v>178</v>
      </c>
      <c r="D169" s="169" t="s">
        <v>136</v>
      </c>
      <c r="E169" s="170" t="s">
        <v>673</v>
      </c>
      <c r="F169" s="171" t="s">
        <v>674</v>
      </c>
      <c r="G169" s="172" t="s">
        <v>167</v>
      </c>
      <c r="H169" s="173">
        <v>1.99999999999999</v>
      </c>
      <c r="I169" s="174"/>
      <c r="J169" s="175">
        <f>ROUND(I169*H169,2)</f>
        <v>0</v>
      </c>
      <c r="K169" s="171" t="s">
        <v>356</v>
      </c>
      <c r="L169" s="176"/>
      <c r="M169" s="177" t="s">
        <v>3</v>
      </c>
      <c r="N169" s="178" t="s">
        <v>40</v>
      </c>
      <c r="O169" s="53"/>
      <c r="P169" s="161">
        <f>O169*H169</f>
        <v>0</v>
      </c>
      <c r="Q169" s="161">
        <v>0</v>
      </c>
      <c r="R169" s="161">
        <f>Q169*H169</f>
        <v>0</v>
      </c>
      <c r="S169" s="161">
        <v>0</v>
      </c>
      <c r="T169" s="162">
        <f>S169*H169</f>
        <v>0</v>
      </c>
      <c r="U169" s="32"/>
      <c r="V169" s="32"/>
      <c r="W169" s="32"/>
      <c r="X169" s="32"/>
      <c r="Y169" s="32"/>
      <c r="Z169" s="32"/>
      <c r="AA169" s="32"/>
      <c r="AB169" s="32"/>
      <c r="AC169" s="32"/>
      <c r="AD169" s="32"/>
      <c r="AE169" s="32"/>
      <c r="AR169" s="163" t="s">
        <v>79</v>
      </c>
      <c r="AT169" s="163" t="s">
        <v>136</v>
      </c>
      <c r="AU169" s="163" t="s">
        <v>77</v>
      </c>
      <c r="AY169" s="17" t="s">
        <v>126</v>
      </c>
      <c r="BE169" s="164">
        <f>IF(N169="základní",J169,0)</f>
        <v>0</v>
      </c>
      <c r="BF169" s="164">
        <f>IF(N169="snížená",J169,0)</f>
        <v>0</v>
      </c>
      <c r="BG169" s="164">
        <f>IF(N169="zákl. přenesená",J169,0)</f>
        <v>0</v>
      </c>
      <c r="BH169" s="164">
        <f>IF(N169="sníž. přenesená",J169,0)</f>
        <v>0</v>
      </c>
      <c r="BI169" s="164">
        <f>IF(N169="nulová",J169,0)</f>
        <v>0</v>
      </c>
      <c r="BJ169" s="17" t="s">
        <v>77</v>
      </c>
      <c r="BK169" s="164">
        <f>ROUND(I169*H169,2)</f>
        <v>0</v>
      </c>
      <c r="BL169" s="17" t="s">
        <v>77</v>
      </c>
      <c r="BM169" s="163" t="s">
        <v>675</v>
      </c>
    </row>
    <row r="170" spans="1:47" s="2" customFormat="1" ht="12">
      <c r="A170" s="32"/>
      <c r="B170" s="33"/>
      <c r="C170" s="32"/>
      <c r="D170" s="165" t="s">
        <v>135</v>
      </c>
      <c r="E170" s="32"/>
      <c r="F170" s="166" t="s">
        <v>674</v>
      </c>
      <c r="G170" s="32"/>
      <c r="H170" s="32"/>
      <c r="I170" s="91"/>
      <c r="J170" s="32"/>
      <c r="K170" s="32"/>
      <c r="L170" s="33"/>
      <c r="M170" s="167"/>
      <c r="N170" s="168"/>
      <c r="O170" s="53"/>
      <c r="P170" s="53"/>
      <c r="Q170" s="53"/>
      <c r="R170" s="53"/>
      <c r="S170" s="53"/>
      <c r="T170" s="54"/>
      <c r="U170" s="32"/>
      <c r="V170" s="32"/>
      <c r="W170" s="32"/>
      <c r="X170" s="32"/>
      <c r="Y170" s="32"/>
      <c r="Z170" s="32"/>
      <c r="AA170" s="32"/>
      <c r="AB170" s="32"/>
      <c r="AC170" s="32"/>
      <c r="AD170" s="32"/>
      <c r="AE170" s="32"/>
      <c r="AT170" s="17" t="s">
        <v>135</v>
      </c>
      <c r="AU170" s="17" t="s">
        <v>77</v>
      </c>
    </row>
    <row r="171" spans="1:65" s="2" customFormat="1" ht="16.5" customHeight="1">
      <c r="A171" s="32"/>
      <c r="B171" s="151"/>
      <c r="C171" s="169" t="s">
        <v>242</v>
      </c>
      <c r="D171" s="169" t="s">
        <v>136</v>
      </c>
      <c r="E171" s="170" t="s">
        <v>676</v>
      </c>
      <c r="F171" s="171" t="s">
        <v>677</v>
      </c>
      <c r="G171" s="172" t="s">
        <v>167</v>
      </c>
      <c r="H171" s="173">
        <v>1</v>
      </c>
      <c r="I171" s="174"/>
      <c r="J171" s="175">
        <f>ROUND(I171*H171,2)</f>
        <v>0</v>
      </c>
      <c r="K171" s="171" t="s">
        <v>356</v>
      </c>
      <c r="L171" s="176"/>
      <c r="M171" s="177" t="s">
        <v>3</v>
      </c>
      <c r="N171" s="178" t="s">
        <v>40</v>
      </c>
      <c r="O171" s="53"/>
      <c r="P171" s="161">
        <f>O171*H171</f>
        <v>0</v>
      </c>
      <c r="Q171" s="161">
        <v>0</v>
      </c>
      <c r="R171" s="161">
        <f>Q171*H171</f>
        <v>0</v>
      </c>
      <c r="S171" s="161">
        <v>0</v>
      </c>
      <c r="T171" s="162">
        <f>S171*H171</f>
        <v>0</v>
      </c>
      <c r="U171" s="32"/>
      <c r="V171" s="32"/>
      <c r="W171" s="32"/>
      <c r="X171" s="32"/>
      <c r="Y171" s="32"/>
      <c r="Z171" s="32"/>
      <c r="AA171" s="32"/>
      <c r="AB171" s="32"/>
      <c r="AC171" s="32"/>
      <c r="AD171" s="32"/>
      <c r="AE171" s="32"/>
      <c r="AR171" s="163" t="s">
        <v>79</v>
      </c>
      <c r="AT171" s="163" t="s">
        <v>136</v>
      </c>
      <c r="AU171" s="163" t="s">
        <v>77</v>
      </c>
      <c r="AY171" s="17" t="s">
        <v>126</v>
      </c>
      <c r="BE171" s="164">
        <f>IF(N171="základní",J171,0)</f>
        <v>0</v>
      </c>
      <c r="BF171" s="164">
        <f>IF(N171="snížená",J171,0)</f>
        <v>0</v>
      </c>
      <c r="BG171" s="164">
        <f>IF(N171="zákl. přenesená",J171,0)</f>
        <v>0</v>
      </c>
      <c r="BH171" s="164">
        <f>IF(N171="sníž. přenesená",J171,0)</f>
        <v>0</v>
      </c>
      <c r="BI171" s="164">
        <f>IF(N171="nulová",J171,0)</f>
        <v>0</v>
      </c>
      <c r="BJ171" s="17" t="s">
        <v>77</v>
      </c>
      <c r="BK171" s="164">
        <f>ROUND(I171*H171,2)</f>
        <v>0</v>
      </c>
      <c r="BL171" s="17" t="s">
        <v>77</v>
      </c>
      <c r="BM171" s="163" t="s">
        <v>678</v>
      </c>
    </row>
    <row r="172" spans="1:47" s="2" customFormat="1" ht="12">
      <c r="A172" s="32"/>
      <c r="B172" s="33"/>
      <c r="C172" s="32"/>
      <c r="D172" s="165" t="s">
        <v>135</v>
      </c>
      <c r="E172" s="32"/>
      <c r="F172" s="166" t="s">
        <v>677</v>
      </c>
      <c r="G172" s="32"/>
      <c r="H172" s="32"/>
      <c r="I172" s="91"/>
      <c r="J172" s="32"/>
      <c r="K172" s="32"/>
      <c r="L172" s="33"/>
      <c r="M172" s="167"/>
      <c r="N172" s="168"/>
      <c r="O172" s="53"/>
      <c r="P172" s="53"/>
      <c r="Q172" s="53"/>
      <c r="R172" s="53"/>
      <c r="S172" s="53"/>
      <c r="T172" s="54"/>
      <c r="U172" s="32"/>
      <c r="V172" s="32"/>
      <c r="W172" s="32"/>
      <c r="X172" s="32"/>
      <c r="Y172" s="32"/>
      <c r="Z172" s="32"/>
      <c r="AA172" s="32"/>
      <c r="AB172" s="32"/>
      <c r="AC172" s="32"/>
      <c r="AD172" s="32"/>
      <c r="AE172" s="32"/>
      <c r="AT172" s="17" t="s">
        <v>135</v>
      </c>
      <c r="AU172" s="17" t="s">
        <v>77</v>
      </c>
    </row>
    <row r="173" spans="1:65" s="2" customFormat="1" ht="16.5" customHeight="1">
      <c r="A173" s="32"/>
      <c r="B173" s="151"/>
      <c r="C173" s="169" t="s">
        <v>181</v>
      </c>
      <c r="D173" s="169" t="s">
        <v>136</v>
      </c>
      <c r="E173" s="170" t="s">
        <v>679</v>
      </c>
      <c r="F173" s="171" t="s">
        <v>680</v>
      </c>
      <c r="G173" s="172" t="s">
        <v>248</v>
      </c>
      <c r="H173" s="173">
        <v>155</v>
      </c>
      <c r="I173" s="174"/>
      <c r="J173" s="175">
        <f>ROUND(I173*H173,2)</f>
        <v>0</v>
      </c>
      <c r="K173" s="171" t="s">
        <v>356</v>
      </c>
      <c r="L173" s="176"/>
      <c r="M173" s="177" t="s">
        <v>3</v>
      </c>
      <c r="N173" s="178" t="s">
        <v>40</v>
      </c>
      <c r="O173" s="53"/>
      <c r="P173" s="161">
        <f>O173*H173</f>
        <v>0</v>
      </c>
      <c r="Q173" s="161">
        <v>0</v>
      </c>
      <c r="R173" s="161">
        <f>Q173*H173</f>
        <v>0</v>
      </c>
      <c r="S173" s="161">
        <v>0</v>
      </c>
      <c r="T173" s="162">
        <f>S173*H173</f>
        <v>0</v>
      </c>
      <c r="U173" s="32"/>
      <c r="V173" s="32"/>
      <c r="W173" s="32"/>
      <c r="X173" s="32"/>
      <c r="Y173" s="32"/>
      <c r="Z173" s="32"/>
      <c r="AA173" s="32"/>
      <c r="AB173" s="32"/>
      <c r="AC173" s="32"/>
      <c r="AD173" s="32"/>
      <c r="AE173" s="32"/>
      <c r="AR173" s="163" t="s">
        <v>79</v>
      </c>
      <c r="AT173" s="163" t="s">
        <v>136</v>
      </c>
      <c r="AU173" s="163" t="s">
        <v>77</v>
      </c>
      <c r="AY173" s="17" t="s">
        <v>126</v>
      </c>
      <c r="BE173" s="164">
        <f>IF(N173="základní",J173,0)</f>
        <v>0</v>
      </c>
      <c r="BF173" s="164">
        <f>IF(N173="snížená",J173,0)</f>
        <v>0</v>
      </c>
      <c r="BG173" s="164">
        <f>IF(N173="zákl. přenesená",J173,0)</f>
        <v>0</v>
      </c>
      <c r="BH173" s="164">
        <f>IF(N173="sníž. přenesená",J173,0)</f>
        <v>0</v>
      </c>
      <c r="BI173" s="164">
        <f>IF(N173="nulová",J173,0)</f>
        <v>0</v>
      </c>
      <c r="BJ173" s="17" t="s">
        <v>77</v>
      </c>
      <c r="BK173" s="164">
        <f>ROUND(I173*H173,2)</f>
        <v>0</v>
      </c>
      <c r="BL173" s="17" t="s">
        <v>77</v>
      </c>
      <c r="BM173" s="163" t="s">
        <v>681</v>
      </c>
    </row>
    <row r="174" spans="1:47" s="2" customFormat="1" ht="12">
      <c r="A174" s="32"/>
      <c r="B174" s="33"/>
      <c r="C174" s="32"/>
      <c r="D174" s="165" t="s">
        <v>135</v>
      </c>
      <c r="E174" s="32"/>
      <c r="F174" s="166" t="s">
        <v>680</v>
      </c>
      <c r="G174" s="32"/>
      <c r="H174" s="32"/>
      <c r="I174" s="91"/>
      <c r="J174" s="32"/>
      <c r="K174" s="32"/>
      <c r="L174" s="33"/>
      <c r="M174" s="167"/>
      <c r="N174" s="168"/>
      <c r="O174" s="53"/>
      <c r="P174" s="53"/>
      <c r="Q174" s="53"/>
      <c r="R174" s="53"/>
      <c r="S174" s="53"/>
      <c r="T174" s="54"/>
      <c r="U174" s="32"/>
      <c r="V174" s="32"/>
      <c r="W174" s="32"/>
      <c r="X174" s="32"/>
      <c r="Y174" s="32"/>
      <c r="Z174" s="32"/>
      <c r="AA174" s="32"/>
      <c r="AB174" s="32"/>
      <c r="AC174" s="32"/>
      <c r="AD174" s="32"/>
      <c r="AE174" s="32"/>
      <c r="AT174" s="17" t="s">
        <v>135</v>
      </c>
      <c r="AU174" s="17" t="s">
        <v>77</v>
      </c>
    </row>
    <row r="175" spans="1:65" s="2" customFormat="1" ht="16.5" customHeight="1">
      <c r="A175" s="32"/>
      <c r="B175" s="151"/>
      <c r="C175" s="169" t="s">
        <v>250</v>
      </c>
      <c r="D175" s="169" t="s">
        <v>136</v>
      </c>
      <c r="E175" s="170" t="s">
        <v>682</v>
      </c>
      <c r="F175" s="171" t="s">
        <v>683</v>
      </c>
      <c r="G175" s="172" t="s">
        <v>167</v>
      </c>
      <c r="H175" s="173">
        <v>1</v>
      </c>
      <c r="I175" s="174"/>
      <c r="J175" s="175">
        <f>ROUND(I175*H175,2)</f>
        <v>0</v>
      </c>
      <c r="K175" s="171" t="s">
        <v>356</v>
      </c>
      <c r="L175" s="176"/>
      <c r="M175" s="177" t="s">
        <v>3</v>
      </c>
      <c r="N175" s="178" t="s">
        <v>40</v>
      </c>
      <c r="O175" s="53"/>
      <c r="P175" s="161">
        <f>O175*H175</f>
        <v>0</v>
      </c>
      <c r="Q175" s="161">
        <v>0</v>
      </c>
      <c r="R175" s="161">
        <f>Q175*H175</f>
        <v>0</v>
      </c>
      <c r="S175" s="161">
        <v>0</v>
      </c>
      <c r="T175" s="162">
        <f>S175*H175</f>
        <v>0</v>
      </c>
      <c r="U175" s="32"/>
      <c r="V175" s="32"/>
      <c r="W175" s="32"/>
      <c r="X175" s="32"/>
      <c r="Y175" s="32"/>
      <c r="Z175" s="32"/>
      <c r="AA175" s="32"/>
      <c r="AB175" s="32"/>
      <c r="AC175" s="32"/>
      <c r="AD175" s="32"/>
      <c r="AE175" s="32"/>
      <c r="AR175" s="163" t="s">
        <v>79</v>
      </c>
      <c r="AT175" s="163" t="s">
        <v>136</v>
      </c>
      <c r="AU175" s="163" t="s">
        <v>77</v>
      </c>
      <c r="AY175" s="17" t="s">
        <v>126</v>
      </c>
      <c r="BE175" s="164">
        <f>IF(N175="základní",J175,0)</f>
        <v>0</v>
      </c>
      <c r="BF175" s="164">
        <f>IF(N175="snížená",J175,0)</f>
        <v>0</v>
      </c>
      <c r="BG175" s="164">
        <f>IF(N175="zákl. přenesená",J175,0)</f>
        <v>0</v>
      </c>
      <c r="BH175" s="164">
        <f>IF(N175="sníž. přenesená",J175,0)</f>
        <v>0</v>
      </c>
      <c r="BI175" s="164">
        <f>IF(N175="nulová",J175,0)</f>
        <v>0</v>
      </c>
      <c r="BJ175" s="17" t="s">
        <v>77</v>
      </c>
      <c r="BK175" s="164">
        <f>ROUND(I175*H175,2)</f>
        <v>0</v>
      </c>
      <c r="BL175" s="17" t="s">
        <v>77</v>
      </c>
      <c r="BM175" s="163" t="s">
        <v>684</v>
      </c>
    </row>
    <row r="176" spans="1:47" s="2" customFormat="1" ht="12">
      <c r="A176" s="32"/>
      <c r="B176" s="33"/>
      <c r="C176" s="32"/>
      <c r="D176" s="165" t="s">
        <v>135</v>
      </c>
      <c r="E176" s="32"/>
      <c r="F176" s="166" t="s">
        <v>683</v>
      </c>
      <c r="G176" s="32"/>
      <c r="H176" s="32"/>
      <c r="I176" s="91"/>
      <c r="J176" s="32"/>
      <c r="K176" s="32"/>
      <c r="L176" s="33"/>
      <c r="M176" s="167"/>
      <c r="N176" s="168"/>
      <c r="O176" s="53"/>
      <c r="P176" s="53"/>
      <c r="Q176" s="53"/>
      <c r="R176" s="53"/>
      <c r="S176" s="53"/>
      <c r="T176" s="54"/>
      <c r="U176" s="32"/>
      <c r="V176" s="32"/>
      <c r="W176" s="32"/>
      <c r="X176" s="32"/>
      <c r="Y176" s="32"/>
      <c r="Z176" s="32"/>
      <c r="AA176" s="32"/>
      <c r="AB176" s="32"/>
      <c r="AC176" s="32"/>
      <c r="AD176" s="32"/>
      <c r="AE176" s="32"/>
      <c r="AT176" s="17" t="s">
        <v>135</v>
      </c>
      <c r="AU176" s="17" t="s">
        <v>77</v>
      </c>
    </row>
    <row r="177" spans="1:65" s="2" customFormat="1" ht="16.5" customHeight="1">
      <c r="A177" s="32"/>
      <c r="B177" s="151"/>
      <c r="C177" s="169" t="s">
        <v>184</v>
      </c>
      <c r="D177" s="169" t="s">
        <v>136</v>
      </c>
      <c r="E177" s="170" t="s">
        <v>685</v>
      </c>
      <c r="F177" s="171" t="s">
        <v>686</v>
      </c>
      <c r="G177" s="172" t="s">
        <v>167</v>
      </c>
      <c r="H177" s="173">
        <v>1</v>
      </c>
      <c r="I177" s="174"/>
      <c r="J177" s="175">
        <f>ROUND(I177*H177,2)</f>
        <v>0</v>
      </c>
      <c r="K177" s="171" t="s">
        <v>356</v>
      </c>
      <c r="L177" s="176"/>
      <c r="M177" s="177" t="s">
        <v>3</v>
      </c>
      <c r="N177" s="178" t="s">
        <v>40</v>
      </c>
      <c r="O177" s="53"/>
      <c r="P177" s="161">
        <f>O177*H177</f>
        <v>0</v>
      </c>
      <c r="Q177" s="161">
        <v>0</v>
      </c>
      <c r="R177" s="161">
        <f>Q177*H177</f>
        <v>0</v>
      </c>
      <c r="S177" s="161">
        <v>0</v>
      </c>
      <c r="T177" s="162">
        <f>S177*H177</f>
        <v>0</v>
      </c>
      <c r="U177" s="32"/>
      <c r="V177" s="32"/>
      <c r="W177" s="32"/>
      <c r="X177" s="32"/>
      <c r="Y177" s="32"/>
      <c r="Z177" s="32"/>
      <c r="AA177" s="32"/>
      <c r="AB177" s="32"/>
      <c r="AC177" s="32"/>
      <c r="AD177" s="32"/>
      <c r="AE177" s="32"/>
      <c r="AR177" s="163" t="s">
        <v>79</v>
      </c>
      <c r="AT177" s="163" t="s">
        <v>136</v>
      </c>
      <c r="AU177" s="163" t="s">
        <v>77</v>
      </c>
      <c r="AY177" s="17" t="s">
        <v>126</v>
      </c>
      <c r="BE177" s="164">
        <f>IF(N177="základní",J177,0)</f>
        <v>0</v>
      </c>
      <c r="BF177" s="164">
        <f>IF(N177="snížená",J177,0)</f>
        <v>0</v>
      </c>
      <c r="BG177" s="164">
        <f>IF(N177="zákl. přenesená",J177,0)</f>
        <v>0</v>
      </c>
      <c r="BH177" s="164">
        <f>IF(N177="sníž. přenesená",J177,0)</f>
        <v>0</v>
      </c>
      <c r="BI177" s="164">
        <f>IF(N177="nulová",J177,0)</f>
        <v>0</v>
      </c>
      <c r="BJ177" s="17" t="s">
        <v>77</v>
      </c>
      <c r="BK177" s="164">
        <f>ROUND(I177*H177,2)</f>
        <v>0</v>
      </c>
      <c r="BL177" s="17" t="s">
        <v>77</v>
      </c>
      <c r="BM177" s="163" t="s">
        <v>687</v>
      </c>
    </row>
    <row r="178" spans="1:47" s="2" customFormat="1" ht="12">
      <c r="A178" s="32"/>
      <c r="B178" s="33"/>
      <c r="C178" s="32"/>
      <c r="D178" s="165" t="s">
        <v>135</v>
      </c>
      <c r="E178" s="32"/>
      <c r="F178" s="166" t="s">
        <v>686</v>
      </c>
      <c r="G178" s="32"/>
      <c r="H178" s="32"/>
      <c r="I178" s="91"/>
      <c r="J178" s="32"/>
      <c r="K178" s="32"/>
      <c r="L178" s="33"/>
      <c r="M178" s="167"/>
      <c r="N178" s="168"/>
      <c r="O178" s="53"/>
      <c r="P178" s="53"/>
      <c r="Q178" s="53"/>
      <c r="R178" s="53"/>
      <c r="S178" s="53"/>
      <c r="T178" s="54"/>
      <c r="U178" s="32"/>
      <c r="V178" s="32"/>
      <c r="W178" s="32"/>
      <c r="X178" s="32"/>
      <c r="Y178" s="32"/>
      <c r="Z178" s="32"/>
      <c r="AA178" s="32"/>
      <c r="AB178" s="32"/>
      <c r="AC178" s="32"/>
      <c r="AD178" s="32"/>
      <c r="AE178" s="32"/>
      <c r="AT178" s="17" t="s">
        <v>135</v>
      </c>
      <c r="AU178" s="17" t="s">
        <v>77</v>
      </c>
    </row>
    <row r="179" spans="1:65" s="2" customFormat="1" ht="16.5" customHeight="1">
      <c r="A179" s="32"/>
      <c r="B179" s="151"/>
      <c r="C179" s="169" t="s">
        <v>257</v>
      </c>
      <c r="D179" s="169" t="s">
        <v>136</v>
      </c>
      <c r="E179" s="170" t="s">
        <v>688</v>
      </c>
      <c r="F179" s="171" t="s">
        <v>689</v>
      </c>
      <c r="G179" s="172" t="s">
        <v>167</v>
      </c>
      <c r="H179" s="173">
        <v>3</v>
      </c>
      <c r="I179" s="174"/>
      <c r="J179" s="175">
        <f>ROUND(I179*H179,2)</f>
        <v>0</v>
      </c>
      <c r="K179" s="171" t="s">
        <v>356</v>
      </c>
      <c r="L179" s="176"/>
      <c r="M179" s="177" t="s">
        <v>3</v>
      </c>
      <c r="N179" s="178" t="s">
        <v>40</v>
      </c>
      <c r="O179" s="53"/>
      <c r="P179" s="161">
        <f>O179*H179</f>
        <v>0</v>
      </c>
      <c r="Q179" s="161">
        <v>0</v>
      </c>
      <c r="R179" s="161">
        <f>Q179*H179</f>
        <v>0</v>
      </c>
      <c r="S179" s="161">
        <v>0</v>
      </c>
      <c r="T179" s="162">
        <f>S179*H179</f>
        <v>0</v>
      </c>
      <c r="U179" s="32"/>
      <c r="V179" s="32"/>
      <c r="W179" s="32"/>
      <c r="X179" s="32"/>
      <c r="Y179" s="32"/>
      <c r="Z179" s="32"/>
      <c r="AA179" s="32"/>
      <c r="AB179" s="32"/>
      <c r="AC179" s="32"/>
      <c r="AD179" s="32"/>
      <c r="AE179" s="32"/>
      <c r="AR179" s="163" t="s">
        <v>79</v>
      </c>
      <c r="AT179" s="163" t="s">
        <v>136</v>
      </c>
      <c r="AU179" s="163" t="s">
        <v>77</v>
      </c>
      <c r="AY179" s="17" t="s">
        <v>126</v>
      </c>
      <c r="BE179" s="164">
        <f>IF(N179="základní",J179,0)</f>
        <v>0</v>
      </c>
      <c r="BF179" s="164">
        <f>IF(N179="snížená",J179,0)</f>
        <v>0</v>
      </c>
      <c r="BG179" s="164">
        <f>IF(N179="zákl. přenesená",J179,0)</f>
        <v>0</v>
      </c>
      <c r="BH179" s="164">
        <f>IF(N179="sníž. přenesená",J179,0)</f>
        <v>0</v>
      </c>
      <c r="BI179" s="164">
        <f>IF(N179="nulová",J179,0)</f>
        <v>0</v>
      </c>
      <c r="BJ179" s="17" t="s">
        <v>77</v>
      </c>
      <c r="BK179" s="164">
        <f>ROUND(I179*H179,2)</f>
        <v>0</v>
      </c>
      <c r="BL179" s="17" t="s">
        <v>77</v>
      </c>
      <c r="BM179" s="163" t="s">
        <v>690</v>
      </c>
    </row>
    <row r="180" spans="1:47" s="2" customFormat="1" ht="12">
      <c r="A180" s="32"/>
      <c r="B180" s="33"/>
      <c r="C180" s="32"/>
      <c r="D180" s="165" t="s">
        <v>135</v>
      </c>
      <c r="E180" s="32"/>
      <c r="F180" s="166" t="s">
        <v>689</v>
      </c>
      <c r="G180" s="32"/>
      <c r="H180" s="32"/>
      <c r="I180" s="91"/>
      <c r="J180" s="32"/>
      <c r="K180" s="32"/>
      <c r="L180" s="33"/>
      <c r="M180" s="167"/>
      <c r="N180" s="168"/>
      <c r="O180" s="53"/>
      <c r="P180" s="53"/>
      <c r="Q180" s="53"/>
      <c r="R180" s="53"/>
      <c r="S180" s="53"/>
      <c r="T180" s="54"/>
      <c r="U180" s="32"/>
      <c r="V180" s="32"/>
      <c r="W180" s="32"/>
      <c r="X180" s="32"/>
      <c r="Y180" s="32"/>
      <c r="Z180" s="32"/>
      <c r="AA180" s="32"/>
      <c r="AB180" s="32"/>
      <c r="AC180" s="32"/>
      <c r="AD180" s="32"/>
      <c r="AE180" s="32"/>
      <c r="AT180" s="17" t="s">
        <v>135</v>
      </c>
      <c r="AU180" s="17" t="s">
        <v>77</v>
      </c>
    </row>
    <row r="181" spans="1:65" s="2" customFormat="1" ht="16.5" customHeight="1">
      <c r="A181" s="32"/>
      <c r="B181" s="151"/>
      <c r="C181" s="169" t="s">
        <v>188</v>
      </c>
      <c r="D181" s="169" t="s">
        <v>136</v>
      </c>
      <c r="E181" s="170" t="s">
        <v>691</v>
      </c>
      <c r="F181" s="171" t="s">
        <v>692</v>
      </c>
      <c r="G181" s="172" t="s">
        <v>167</v>
      </c>
      <c r="H181" s="173">
        <v>5</v>
      </c>
      <c r="I181" s="174"/>
      <c r="J181" s="175">
        <f>ROUND(I181*H181,2)</f>
        <v>0</v>
      </c>
      <c r="K181" s="171" t="s">
        <v>356</v>
      </c>
      <c r="L181" s="176"/>
      <c r="M181" s="177" t="s">
        <v>3</v>
      </c>
      <c r="N181" s="178" t="s">
        <v>40</v>
      </c>
      <c r="O181" s="53"/>
      <c r="P181" s="161">
        <f>O181*H181</f>
        <v>0</v>
      </c>
      <c r="Q181" s="161">
        <v>0</v>
      </c>
      <c r="R181" s="161">
        <f>Q181*H181</f>
        <v>0</v>
      </c>
      <c r="S181" s="161">
        <v>0</v>
      </c>
      <c r="T181" s="162">
        <f>S181*H181</f>
        <v>0</v>
      </c>
      <c r="U181" s="32"/>
      <c r="V181" s="32"/>
      <c r="W181" s="32"/>
      <c r="X181" s="32"/>
      <c r="Y181" s="32"/>
      <c r="Z181" s="32"/>
      <c r="AA181" s="32"/>
      <c r="AB181" s="32"/>
      <c r="AC181" s="32"/>
      <c r="AD181" s="32"/>
      <c r="AE181" s="32"/>
      <c r="AR181" s="163" t="s">
        <v>79</v>
      </c>
      <c r="AT181" s="163" t="s">
        <v>136</v>
      </c>
      <c r="AU181" s="163" t="s">
        <v>77</v>
      </c>
      <c r="AY181" s="17" t="s">
        <v>126</v>
      </c>
      <c r="BE181" s="164">
        <f>IF(N181="základní",J181,0)</f>
        <v>0</v>
      </c>
      <c r="BF181" s="164">
        <f>IF(N181="snížená",J181,0)</f>
        <v>0</v>
      </c>
      <c r="BG181" s="164">
        <f>IF(N181="zákl. přenesená",J181,0)</f>
        <v>0</v>
      </c>
      <c r="BH181" s="164">
        <f>IF(N181="sníž. přenesená",J181,0)</f>
        <v>0</v>
      </c>
      <c r="BI181" s="164">
        <f>IF(N181="nulová",J181,0)</f>
        <v>0</v>
      </c>
      <c r="BJ181" s="17" t="s">
        <v>77</v>
      </c>
      <c r="BK181" s="164">
        <f>ROUND(I181*H181,2)</f>
        <v>0</v>
      </c>
      <c r="BL181" s="17" t="s">
        <v>77</v>
      </c>
      <c r="BM181" s="163" t="s">
        <v>693</v>
      </c>
    </row>
    <row r="182" spans="1:47" s="2" customFormat="1" ht="12">
      <c r="A182" s="32"/>
      <c r="B182" s="33"/>
      <c r="C182" s="32"/>
      <c r="D182" s="165" t="s">
        <v>135</v>
      </c>
      <c r="E182" s="32"/>
      <c r="F182" s="166" t="s">
        <v>692</v>
      </c>
      <c r="G182" s="32"/>
      <c r="H182" s="32"/>
      <c r="I182" s="91"/>
      <c r="J182" s="32"/>
      <c r="K182" s="32"/>
      <c r="L182" s="33"/>
      <c r="M182" s="167"/>
      <c r="N182" s="168"/>
      <c r="O182" s="53"/>
      <c r="P182" s="53"/>
      <c r="Q182" s="53"/>
      <c r="R182" s="53"/>
      <c r="S182" s="53"/>
      <c r="T182" s="54"/>
      <c r="U182" s="32"/>
      <c r="V182" s="32"/>
      <c r="W182" s="32"/>
      <c r="X182" s="32"/>
      <c r="Y182" s="32"/>
      <c r="Z182" s="32"/>
      <c r="AA182" s="32"/>
      <c r="AB182" s="32"/>
      <c r="AC182" s="32"/>
      <c r="AD182" s="32"/>
      <c r="AE182" s="32"/>
      <c r="AT182" s="17" t="s">
        <v>135</v>
      </c>
      <c r="AU182" s="17" t="s">
        <v>77</v>
      </c>
    </row>
    <row r="183" spans="1:65" s="2" customFormat="1" ht="16.5" customHeight="1">
      <c r="A183" s="32"/>
      <c r="B183" s="151"/>
      <c r="C183" s="169" t="s">
        <v>267</v>
      </c>
      <c r="D183" s="169" t="s">
        <v>136</v>
      </c>
      <c r="E183" s="170" t="s">
        <v>694</v>
      </c>
      <c r="F183" s="171" t="s">
        <v>695</v>
      </c>
      <c r="G183" s="172" t="s">
        <v>167</v>
      </c>
      <c r="H183" s="173">
        <v>1</v>
      </c>
      <c r="I183" s="174"/>
      <c r="J183" s="175">
        <f>ROUND(I183*H183,2)</f>
        <v>0</v>
      </c>
      <c r="K183" s="171" t="s">
        <v>356</v>
      </c>
      <c r="L183" s="176"/>
      <c r="M183" s="177" t="s">
        <v>3</v>
      </c>
      <c r="N183" s="178" t="s">
        <v>40</v>
      </c>
      <c r="O183" s="53"/>
      <c r="P183" s="161">
        <f>O183*H183</f>
        <v>0</v>
      </c>
      <c r="Q183" s="161">
        <v>0</v>
      </c>
      <c r="R183" s="161">
        <f>Q183*H183</f>
        <v>0</v>
      </c>
      <c r="S183" s="161">
        <v>0</v>
      </c>
      <c r="T183" s="162">
        <f>S183*H183</f>
        <v>0</v>
      </c>
      <c r="U183" s="32"/>
      <c r="V183" s="32"/>
      <c r="W183" s="32"/>
      <c r="X183" s="32"/>
      <c r="Y183" s="32"/>
      <c r="Z183" s="32"/>
      <c r="AA183" s="32"/>
      <c r="AB183" s="32"/>
      <c r="AC183" s="32"/>
      <c r="AD183" s="32"/>
      <c r="AE183" s="32"/>
      <c r="AR183" s="163" t="s">
        <v>79</v>
      </c>
      <c r="AT183" s="163" t="s">
        <v>136</v>
      </c>
      <c r="AU183" s="163" t="s">
        <v>77</v>
      </c>
      <c r="AY183" s="17" t="s">
        <v>126</v>
      </c>
      <c r="BE183" s="164">
        <f>IF(N183="základní",J183,0)</f>
        <v>0</v>
      </c>
      <c r="BF183" s="164">
        <f>IF(N183="snížená",J183,0)</f>
        <v>0</v>
      </c>
      <c r="BG183" s="164">
        <f>IF(N183="zákl. přenesená",J183,0)</f>
        <v>0</v>
      </c>
      <c r="BH183" s="164">
        <f>IF(N183="sníž. přenesená",J183,0)</f>
        <v>0</v>
      </c>
      <c r="BI183" s="164">
        <f>IF(N183="nulová",J183,0)</f>
        <v>0</v>
      </c>
      <c r="BJ183" s="17" t="s">
        <v>77</v>
      </c>
      <c r="BK183" s="164">
        <f>ROUND(I183*H183,2)</f>
        <v>0</v>
      </c>
      <c r="BL183" s="17" t="s">
        <v>77</v>
      </c>
      <c r="BM183" s="163" t="s">
        <v>696</v>
      </c>
    </row>
    <row r="184" spans="1:47" s="2" customFormat="1" ht="12">
      <c r="A184" s="32"/>
      <c r="B184" s="33"/>
      <c r="C184" s="32"/>
      <c r="D184" s="165" t="s">
        <v>135</v>
      </c>
      <c r="E184" s="32"/>
      <c r="F184" s="166" t="s">
        <v>695</v>
      </c>
      <c r="G184" s="32"/>
      <c r="H184" s="32"/>
      <c r="I184" s="91"/>
      <c r="J184" s="32"/>
      <c r="K184" s="32"/>
      <c r="L184" s="33"/>
      <c r="M184" s="167"/>
      <c r="N184" s="168"/>
      <c r="O184" s="53"/>
      <c r="P184" s="53"/>
      <c r="Q184" s="53"/>
      <c r="R184" s="53"/>
      <c r="S184" s="53"/>
      <c r="T184" s="54"/>
      <c r="U184" s="32"/>
      <c r="V184" s="32"/>
      <c r="W184" s="32"/>
      <c r="X184" s="32"/>
      <c r="Y184" s="32"/>
      <c r="Z184" s="32"/>
      <c r="AA184" s="32"/>
      <c r="AB184" s="32"/>
      <c r="AC184" s="32"/>
      <c r="AD184" s="32"/>
      <c r="AE184" s="32"/>
      <c r="AT184" s="17" t="s">
        <v>135</v>
      </c>
      <c r="AU184" s="17" t="s">
        <v>77</v>
      </c>
    </row>
    <row r="185" spans="1:65" s="2" customFormat="1" ht="16.5" customHeight="1">
      <c r="A185" s="32"/>
      <c r="B185" s="151"/>
      <c r="C185" s="169" t="s">
        <v>191</v>
      </c>
      <c r="D185" s="169" t="s">
        <v>136</v>
      </c>
      <c r="E185" s="170" t="s">
        <v>697</v>
      </c>
      <c r="F185" s="171" t="s">
        <v>698</v>
      </c>
      <c r="G185" s="172" t="s">
        <v>167</v>
      </c>
      <c r="H185" s="173">
        <v>5.99999999999999</v>
      </c>
      <c r="I185" s="174"/>
      <c r="J185" s="175">
        <f>ROUND(I185*H185,2)</f>
        <v>0</v>
      </c>
      <c r="K185" s="171" t="s">
        <v>356</v>
      </c>
      <c r="L185" s="176"/>
      <c r="M185" s="177" t="s">
        <v>3</v>
      </c>
      <c r="N185" s="178" t="s">
        <v>40</v>
      </c>
      <c r="O185" s="53"/>
      <c r="P185" s="161">
        <f>O185*H185</f>
        <v>0</v>
      </c>
      <c r="Q185" s="161">
        <v>0</v>
      </c>
      <c r="R185" s="161">
        <f>Q185*H185</f>
        <v>0</v>
      </c>
      <c r="S185" s="161">
        <v>0</v>
      </c>
      <c r="T185" s="162">
        <f>S185*H185</f>
        <v>0</v>
      </c>
      <c r="U185" s="32"/>
      <c r="V185" s="32"/>
      <c r="W185" s="32"/>
      <c r="X185" s="32"/>
      <c r="Y185" s="32"/>
      <c r="Z185" s="32"/>
      <c r="AA185" s="32"/>
      <c r="AB185" s="32"/>
      <c r="AC185" s="32"/>
      <c r="AD185" s="32"/>
      <c r="AE185" s="32"/>
      <c r="AR185" s="163" t="s">
        <v>79</v>
      </c>
      <c r="AT185" s="163" t="s">
        <v>136</v>
      </c>
      <c r="AU185" s="163" t="s">
        <v>77</v>
      </c>
      <c r="AY185" s="17" t="s">
        <v>126</v>
      </c>
      <c r="BE185" s="164">
        <f>IF(N185="základní",J185,0)</f>
        <v>0</v>
      </c>
      <c r="BF185" s="164">
        <f>IF(N185="snížená",J185,0)</f>
        <v>0</v>
      </c>
      <c r="BG185" s="164">
        <f>IF(N185="zákl. přenesená",J185,0)</f>
        <v>0</v>
      </c>
      <c r="BH185" s="164">
        <f>IF(N185="sníž. přenesená",J185,0)</f>
        <v>0</v>
      </c>
      <c r="BI185" s="164">
        <f>IF(N185="nulová",J185,0)</f>
        <v>0</v>
      </c>
      <c r="BJ185" s="17" t="s">
        <v>77</v>
      </c>
      <c r="BK185" s="164">
        <f>ROUND(I185*H185,2)</f>
        <v>0</v>
      </c>
      <c r="BL185" s="17" t="s">
        <v>77</v>
      </c>
      <c r="BM185" s="163" t="s">
        <v>699</v>
      </c>
    </row>
    <row r="186" spans="1:47" s="2" customFormat="1" ht="12">
      <c r="A186" s="32"/>
      <c r="B186" s="33"/>
      <c r="C186" s="32"/>
      <c r="D186" s="165" t="s">
        <v>135</v>
      </c>
      <c r="E186" s="32"/>
      <c r="F186" s="166" t="s">
        <v>698</v>
      </c>
      <c r="G186" s="32"/>
      <c r="H186" s="32"/>
      <c r="I186" s="91"/>
      <c r="J186" s="32"/>
      <c r="K186" s="32"/>
      <c r="L186" s="33"/>
      <c r="M186" s="167"/>
      <c r="N186" s="168"/>
      <c r="O186" s="53"/>
      <c r="P186" s="53"/>
      <c r="Q186" s="53"/>
      <c r="R186" s="53"/>
      <c r="S186" s="53"/>
      <c r="T186" s="54"/>
      <c r="U186" s="32"/>
      <c r="V186" s="32"/>
      <c r="W186" s="32"/>
      <c r="X186" s="32"/>
      <c r="Y186" s="32"/>
      <c r="Z186" s="32"/>
      <c r="AA186" s="32"/>
      <c r="AB186" s="32"/>
      <c r="AC186" s="32"/>
      <c r="AD186" s="32"/>
      <c r="AE186" s="32"/>
      <c r="AT186" s="17" t="s">
        <v>135</v>
      </c>
      <c r="AU186" s="17" t="s">
        <v>77</v>
      </c>
    </row>
    <row r="187" spans="1:65" s="2" customFormat="1" ht="16.5" customHeight="1">
      <c r="A187" s="32"/>
      <c r="B187" s="151"/>
      <c r="C187" s="169" t="s">
        <v>278</v>
      </c>
      <c r="D187" s="169" t="s">
        <v>136</v>
      </c>
      <c r="E187" s="170" t="s">
        <v>700</v>
      </c>
      <c r="F187" s="171" t="s">
        <v>701</v>
      </c>
      <c r="G187" s="172" t="s">
        <v>167</v>
      </c>
      <c r="H187" s="173">
        <v>5.99999999999999</v>
      </c>
      <c r="I187" s="174"/>
      <c r="J187" s="175">
        <f>ROUND(I187*H187,2)</f>
        <v>0</v>
      </c>
      <c r="K187" s="171" t="s">
        <v>356</v>
      </c>
      <c r="L187" s="176"/>
      <c r="M187" s="177" t="s">
        <v>3</v>
      </c>
      <c r="N187" s="178" t="s">
        <v>40</v>
      </c>
      <c r="O187" s="53"/>
      <c r="P187" s="161">
        <f>O187*H187</f>
        <v>0</v>
      </c>
      <c r="Q187" s="161">
        <v>0</v>
      </c>
      <c r="R187" s="161">
        <f>Q187*H187</f>
        <v>0</v>
      </c>
      <c r="S187" s="161">
        <v>0</v>
      </c>
      <c r="T187" s="162">
        <f>S187*H187</f>
        <v>0</v>
      </c>
      <c r="U187" s="32"/>
      <c r="V187" s="32"/>
      <c r="W187" s="32"/>
      <c r="X187" s="32"/>
      <c r="Y187" s="32"/>
      <c r="Z187" s="32"/>
      <c r="AA187" s="32"/>
      <c r="AB187" s="32"/>
      <c r="AC187" s="32"/>
      <c r="AD187" s="32"/>
      <c r="AE187" s="32"/>
      <c r="AR187" s="163" t="s">
        <v>79</v>
      </c>
      <c r="AT187" s="163" t="s">
        <v>136</v>
      </c>
      <c r="AU187" s="163" t="s">
        <v>77</v>
      </c>
      <c r="AY187" s="17" t="s">
        <v>126</v>
      </c>
      <c r="BE187" s="164">
        <f>IF(N187="základní",J187,0)</f>
        <v>0</v>
      </c>
      <c r="BF187" s="164">
        <f>IF(N187="snížená",J187,0)</f>
        <v>0</v>
      </c>
      <c r="BG187" s="164">
        <f>IF(N187="zákl. přenesená",J187,0)</f>
        <v>0</v>
      </c>
      <c r="BH187" s="164">
        <f>IF(N187="sníž. přenesená",J187,0)</f>
        <v>0</v>
      </c>
      <c r="BI187" s="164">
        <f>IF(N187="nulová",J187,0)</f>
        <v>0</v>
      </c>
      <c r="BJ187" s="17" t="s">
        <v>77</v>
      </c>
      <c r="BK187" s="164">
        <f>ROUND(I187*H187,2)</f>
        <v>0</v>
      </c>
      <c r="BL187" s="17" t="s">
        <v>77</v>
      </c>
      <c r="BM187" s="163" t="s">
        <v>702</v>
      </c>
    </row>
    <row r="188" spans="1:47" s="2" customFormat="1" ht="12">
      <c r="A188" s="32"/>
      <c r="B188" s="33"/>
      <c r="C188" s="32"/>
      <c r="D188" s="165" t="s">
        <v>135</v>
      </c>
      <c r="E188" s="32"/>
      <c r="F188" s="166" t="s">
        <v>701</v>
      </c>
      <c r="G188" s="32"/>
      <c r="H188" s="32"/>
      <c r="I188" s="91"/>
      <c r="J188" s="32"/>
      <c r="K188" s="32"/>
      <c r="L188" s="33"/>
      <c r="M188" s="167"/>
      <c r="N188" s="168"/>
      <c r="O188" s="53"/>
      <c r="P188" s="53"/>
      <c r="Q188" s="53"/>
      <c r="R188" s="53"/>
      <c r="S188" s="53"/>
      <c r="T188" s="54"/>
      <c r="U188" s="32"/>
      <c r="V188" s="32"/>
      <c r="W188" s="32"/>
      <c r="X188" s="32"/>
      <c r="Y188" s="32"/>
      <c r="Z188" s="32"/>
      <c r="AA188" s="32"/>
      <c r="AB188" s="32"/>
      <c r="AC188" s="32"/>
      <c r="AD188" s="32"/>
      <c r="AE188" s="32"/>
      <c r="AT188" s="17" t="s">
        <v>135</v>
      </c>
      <c r="AU188" s="17" t="s">
        <v>77</v>
      </c>
    </row>
    <row r="189" spans="1:65" s="2" customFormat="1" ht="16.5" customHeight="1">
      <c r="A189" s="32"/>
      <c r="B189" s="151"/>
      <c r="C189" s="169" t="s">
        <v>195</v>
      </c>
      <c r="D189" s="169" t="s">
        <v>136</v>
      </c>
      <c r="E189" s="170" t="s">
        <v>703</v>
      </c>
      <c r="F189" s="171" t="s">
        <v>704</v>
      </c>
      <c r="G189" s="172" t="s">
        <v>167</v>
      </c>
      <c r="H189" s="173">
        <v>5</v>
      </c>
      <c r="I189" s="174"/>
      <c r="J189" s="175">
        <f>ROUND(I189*H189,2)</f>
        <v>0</v>
      </c>
      <c r="K189" s="171" t="s">
        <v>356</v>
      </c>
      <c r="L189" s="176"/>
      <c r="M189" s="177" t="s">
        <v>3</v>
      </c>
      <c r="N189" s="178" t="s">
        <v>40</v>
      </c>
      <c r="O189" s="53"/>
      <c r="P189" s="161">
        <f>O189*H189</f>
        <v>0</v>
      </c>
      <c r="Q189" s="161">
        <v>0</v>
      </c>
      <c r="R189" s="161">
        <f>Q189*H189</f>
        <v>0</v>
      </c>
      <c r="S189" s="161">
        <v>0</v>
      </c>
      <c r="T189" s="162">
        <f>S189*H189</f>
        <v>0</v>
      </c>
      <c r="U189" s="32"/>
      <c r="V189" s="32"/>
      <c r="W189" s="32"/>
      <c r="X189" s="32"/>
      <c r="Y189" s="32"/>
      <c r="Z189" s="32"/>
      <c r="AA189" s="32"/>
      <c r="AB189" s="32"/>
      <c r="AC189" s="32"/>
      <c r="AD189" s="32"/>
      <c r="AE189" s="32"/>
      <c r="AR189" s="163" t="s">
        <v>79</v>
      </c>
      <c r="AT189" s="163" t="s">
        <v>136</v>
      </c>
      <c r="AU189" s="163" t="s">
        <v>77</v>
      </c>
      <c r="AY189" s="17" t="s">
        <v>126</v>
      </c>
      <c r="BE189" s="164">
        <f>IF(N189="základní",J189,0)</f>
        <v>0</v>
      </c>
      <c r="BF189" s="164">
        <f>IF(N189="snížená",J189,0)</f>
        <v>0</v>
      </c>
      <c r="BG189" s="164">
        <f>IF(N189="zákl. přenesená",J189,0)</f>
        <v>0</v>
      </c>
      <c r="BH189" s="164">
        <f>IF(N189="sníž. přenesená",J189,0)</f>
        <v>0</v>
      </c>
      <c r="BI189" s="164">
        <f>IF(N189="nulová",J189,0)</f>
        <v>0</v>
      </c>
      <c r="BJ189" s="17" t="s">
        <v>77</v>
      </c>
      <c r="BK189" s="164">
        <f>ROUND(I189*H189,2)</f>
        <v>0</v>
      </c>
      <c r="BL189" s="17" t="s">
        <v>77</v>
      </c>
      <c r="BM189" s="163" t="s">
        <v>705</v>
      </c>
    </row>
    <row r="190" spans="1:47" s="2" customFormat="1" ht="12">
      <c r="A190" s="32"/>
      <c r="B190" s="33"/>
      <c r="C190" s="32"/>
      <c r="D190" s="165" t="s">
        <v>135</v>
      </c>
      <c r="E190" s="32"/>
      <c r="F190" s="166" t="s">
        <v>704</v>
      </c>
      <c r="G190" s="32"/>
      <c r="H190" s="32"/>
      <c r="I190" s="91"/>
      <c r="J190" s="32"/>
      <c r="K190" s="32"/>
      <c r="L190" s="33"/>
      <c r="M190" s="167"/>
      <c r="N190" s="168"/>
      <c r="O190" s="53"/>
      <c r="P190" s="53"/>
      <c r="Q190" s="53"/>
      <c r="R190" s="53"/>
      <c r="S190" s="53"/>
      <c r="T190" s="54"/>
      <c r="U190" s="32"/>
      <c r="V190" s="32"/>
      <c r="W190" s="32"/>
      <c r="X190" s="32"/>
      <c r="Y190" s="32"/>
      <c r="Z190" s="32"/>
      <c r="AA190" s="32"/>
      <c r="AB190" s="32"/>
      <c r="AC190" s="32"/>
      <c r="AD190" s="32"/>
      <c r="AE190" s="32"/>
      <c r="AT190" s="17" t="s">
        <v>135</v>
      </c>
      <c r="AU190" s="17" t="s">
        <v>77</v>
      </c>
    </row>
    <row r="191" spans="1:65" s="2" customFormat="1" ht="16.5" customHeight="1">
      <c r="A191" s="32"/>
      <c r="B191" s="151"/>
      <c r="C191" s="169" t="s">
        <v>285</v>
      </c>
      <c r="D191" s="169" t="s">
        <v>136</v>
      </c>
      <c r="E191" s="170" t="s">
        <v>706</v>
      </c>
      <c r="F191" s="171" t="s">
        <v>707</v>
      </c>
      <c r="G191" s="172" t="s">
        <v>167</v>
      </c>
      <c r="H191" s="173">
        <v>5.99999999999999</v>
      </c>
      <c r="I191" s="174"/>
      <c r="J191" s="175">
        <f>ROUND(I191*H191,2)</f>
        <v>0</v>
      </c>
      <c r="K191" s="171" t="s">
        <v>356</v>
      </c>
      <c r="L191" s="176"/>
      <c r="M191" s="177" t="s">
        <v>3</v>
      </c>
      <c r="N191" s="178" t="s">
        <v>40</v>
      </c>
      <c r="O191" s="53"/>
      <c r="P191" s="161">
        <f>O191*H191</f>
        <v>0</v>
      </c>
      <c r="Q191" s="161">
        <v>0</v>
      </c>
      <c r="R191" s="161">
        <f>Q191*H191</f>
        <v>0</v>
      </c>
      <c r="S191" s="161">
        <v>0</v>
      </c>
      <c r="T191" s="162">
        <f>S191*H191</f>
        <v>0</v>
      </c>
      <c r="U191" s="32"/>
      <c r="V191" s="32"/>
      <c r="W191" s="32"/>
      <c r="X191" s="32"/>
      <c r="Y191" s="32"/>
      <c r="Z191" s="32"/>
      <c r="AA191" s="32"/>
      <c r="AB191" s="32"/>
      <c r="AC191" s="32"/>
      <c r="AD191" s="32"/>
      <c r="AE191" s="32"/>
      <c r="AR191" s="163" t="s">
        <v>79</v>
      </c>
      <c r="AT191" s="163" t="s">
        <v>136</v>
      </c>
      <c r="AU191" s="163" t="s">
        <v>77</v>
      </c>
      <c r="AY191" s="17" t="s">
        <v>126</v>
      </c>
      <c r="BE191" s="164">
        <f>IF(N191="základní",J191,0)</f>
        <v>0</v>
      </c>
      <c r="BF191" s="164">
        <f>IF(N191="snížená",J191,0)</f>
        <v>0</v>
      </c>
      <c r="BG191" s="164">
        <f>IF(N191="zákl. přenesená",J191,0)</f>
        <v>0</v>
      </c>
      <c r="BH191" s="164">
        <f>IF(N191="sníž. přenesená",J191,0)</f>
        <v>0</v>
      </c>
      <c r="BI191" s="164">
        <f>IF(N191="nulová",J191,0)</f>
        <v>0</v>
      </c>
      <c r="BJ191" s="17" t="s">
        <v>77</v>
      </c>
      <c r="BK191" s="164">
        <f>ROUND(I191*H191,2)</f>
        <v>0</v>
      </c>
      <c r="BL191" s="17" t="s">
        <v>77</v>
      </c>
      <c r="BM191" s="163" t="s">
        <v>708</v>
      </c>
    </row>
    <row r="192" spans="1:47" s="2" customFormat="1" ht="12">
      <c r="A192" s="32"/>
      <c r="B192" s="33"/>
      <c r="C192" s="32"/>
      <c r="D192" s="165" t="s">
        <v>135</v>
      </c>
      <c r="E192" s="32"/>
      <c r="F192" s="166" t="s">
        <v>707</v>
      </c>
      <c r="G192" s="32"/>
      <c r="H192" s="32"/>
      <c r="I192" s="91"/>
      <c r="J192" s="32"/>
      <c r="K192" s="32"/>
      <c r="L192" s="33"/>
      <c r="M192" s="167"/>
      <c r="N192" s="168"/>
      <c r="O192" s="53"/>
      <c r="P192" s="53"/>
      <c r="Q192" s="53"/>
      <c r="R192" s="53"/>
      <c r="S192" s="53"/>
      <c r="T192" s="54"/>
      <c r="U192" s="32"/>
      <c r="V192" s="32"/>
      <c r="W192" s="32"/>
      <c r="X192" s="32"/>
      <c r="Y192" s="32"/>
      <c r="Z192" s="32"/>
      <c r="AA192" s="32"/>
      <c r="AB192" s="32"/>
      <c r="AC192" s="32"/>
      <c r="AD192" s="32"/>
      <c r="AE192" s="32"/>
      <c r="AT192" s="17" t="s">
        <v>135</v>
      </c>
      <c r="AU192" s="17" t="s">
        <v>77</v>
      </c>
    </row>
    <row r="193" spans="1:65" s="2" customFormat="1" ht="16.5" customHeight="1">
      <c r="A193" s="32"/>
      <c r="B193" s="151"/>
      <c r="C193" s="169" t="s">
        <v>198</v>
      </c>
      <c r="D193" s="169" t="s">
        <v>136</v>
      </c>
      <c r="E193" s="170" t="s">
        <v>709</v>
      </c>
      <c r="F193" s="171" t="s">
        <v>710</v>
      </c>
      <c r="G193" s="172" t="s">
        <v>167</v>
      </c>
      <c r="H193" s="173">
        <v>1</v>
      </c>
      <c r="I193" s="174"/>
      <c r="J193" s="175">
        <f>ROUND(I193*H193,2)</f>
        <v>0</v>
      </c>
      <c r="K193" s="171" t="s">
        <v>356</v>
      </c>
      <c r="L193" s="176"/>
      <c r="M193" s="177" t="s">
        <v>3</v>
      </c>
      <c r="N193" s="178" t="s">
        <v>40</v>
      </c>
      <c r="O193" s="53"/>
      <c r="P193" s="161">
        <f>O193*H193</f>
        <v>0</v>
      </c>
      <c r="Q193" s="161">
        <v>0</v>
      </c>
      <c r="R193" s="161">
        <f>Q193*H193</f>
        <v>0</v>
      </c>
      <c r="S193" s="161">
        <v>0</v>
      </c>
      <c r="T193" s="162">
        <f>S193*H193</f>
        <v>0</v>
      </c>
      <c r="U193" s="32"/>
      <c r="V193" s="32"/>
      <c r="W193" s="32"/>
      <c r="X193" s="32"/>
      <c r="Y193" s="32"/>
      <c r="Z193" s="32"/>
      <c r="AA193" s="32"/>
      <c r="AB193" s="32"/>
      <c r="AC193" s="32"/>
      <c r="AD193" s="32"/>
      <c r="AE193" s="32"/>
      <c r="AR193" s="163" t="s">
        <v>79</v>
      </c>
      <c r="AT193" s="163" t="s">
        <v>136</v>
      </c>
      <c r="AU193" s="163" t="s">
        <v>77</v>
      </c>
      <c r="AY193" s="17" t="s">
        <v>126</v>
      </c>
      <c r="BE193" s="164">
        <f>IF(N193="základní",J193,0)</f>
        <v>0</v>
      </c>
      <c r="BF193" s="164">
        <f>IF(N193="snížená",J193,0)</f>
        <v>0</v>
      </c>
      <c r="BG193" s="164">
        <f>IF(N193="zákl. přenesená",J193,0)</f>
        <v>0</v>
      </c>
      <c r="BH193" s="164">
        <f>IF(N193="sníž. přenesená",J193,0)</f>
        <v>0</v>
      </c>
      <c r="BI193" s="164">
        <f>IF(N193="nulová",J193,0)</f>
        <v>0</v>
      </c>
      <c r="BJ193" s="17" t="s">
        <v>77</v>
      </c>
      <c r="BK193" s="164">
        <f>ROUND(I193*H193,2)</f>
        <v>0</v>
      </c>
      <c r="BL193" s="17" t="s">
        <v>77</v>
      </c>
      <c r="BM193" s="163" t="s">
        <v>711</v>
      </c>
    </row>
    <row r="194" spans="1:47" s="2" customFormat="1" ht="12">
      <c r="A194" s="32"/>
      <c r="B194" s="33"/>
      <c r="C194" s="32"/>
      <c r="D194" s="165" t="s">
        <v>135</v>
      </c>
      <c r="E194" s="32"/>
      <c r="F194" s="166" t="s">
        <v>710</v>
      </c>
      <c r="G194" s="32"/>
      <c r="H194" s="32"/>
      <c r="I194" s="91"/>
      <c r="J194" s="32"/>
      <c r="K194" s="32"/>
      <c r="L194" s="33"/>
      <c r="M194" s="167"/>
      <c r="N194" s="168"/>
      <c r="O194" s="53"/>
      <c r="P194" s="53"/>
      <c r="Q194" s="53"/>
      <c r="R194" s="53"/>
      <c r="S194" s="53"/>
      <c r="T194" s="54"/>
      <c r="U194" s="32"/>
      <c r="V194" s="32"/>
      <c r="W194" s="32"/>
      <c r="X194" s="32"/>
      <c r="Y194" s="32"/>
      <c r="Z194" s="32"/>
      <c r="AA194" s="32"/>
      <c r="AB194" s="32"/>
      <c r="AC194" s="32"/>
      <c r="AD194" s="32"/>
      <c r="AE194" s="32"/>
      <c r="AT194" s="17" t="s">
        <v>135</v>
      </c>
      <c r="AU194" s="17" t="s">
        <v>77</v>
      </c>
    </row>
    <row r="195" spans="1:65" s="2" customFormat="1" ht="16.5" customHeight="1">
      <c r="A195" s="32"/>
      <c r="B195" s="151"/>
      <c r="C195" s="169" t="s">
        <v>291</v>
      </c>
      <c r="D195" s="169" t="s">
        <v>136</v>
      </c>
      <c r="E195" s="170" t="s">
        <v>712</v>
      </c>
      <c r="F195" s="171" t="s">
        <v>713</v>
      </c>
      <c r="G195" s="172" t="s">
        <v>167</v>
      </c>
      <c r="H195" s="173">
        <v>5.99999999999999</v>
      </c>
      <c r="I195" s="174"/>
      <c r="J195" s="175">
        <f>ROUND(I195*H195,2)</f>
        <v>0</v>
      </c>
      <c r="K195" s="171" t="s">
        <v>356</v>
      </c>
      <c r="L195" s="176"/>
      <c r="M195" s="177" t="s">
        <v>3</v>
      </c>
      <c r="N195" s="178" t="s">
        <v>40</v>
      </c>
      <c r="O195" s="53"/>
      <c r="P195" s="161">
        <f>O195*H195</f>
        <v>0</v>
      </c>
      <c r="Q195" s="161">
        <v>0</v>
      </c>
      <c r="R195" s="161">
        <f>Q195*H195</f>
        <v>0</v>
      </c>
      <c r="S195" s="161">
        <v>0</v>
      </c>
      <c r="T195" s="162">
        <f>S195*H195</f>
        <v>0</v>
      </c>
      <c r="U195" s="32"/>
      <c r="V195" s="32"/>
      <c r="W195" s="32"/>
      <c r="X195" s="32"/>
      <c r="Y195" s="32"/>
      <c r="Z195" s="32"/>
      <c r="AA195" s="32"/>
      <c r="AB195" s="32"/>
      <c r="AC195" s="32"/>
      <c r="AD195" s="32"/>
      <c r="AE195" s="32"/>
      <c r="AR195" s="163" t="s">
        <v>79</v>
      </c>
      <c r="AT195" s="163" t="s">
        <v>136</v>
      </c>
      <c r="AU195" s="163" t="s">
        <v>77</v>
      </c>
      <c r="AY195" s="17" t="s">
        <v>126</v>
      </c>
      <c r="BE195" s="164">
        <f>IF(N195="základní",J195,0)</f>
        <v>0</v>
      </c>
      <c r="BF195" s="164">
        <f>IF(N195="snížená",J195,0)</f>
        <v>0</v>
      </c>
      <c r="BG195" s="164">
        <f>IF(N195="zákl. přenesená",J195,0)</f>
        <v>0</v>
      </c>
      <c r="BH195" s="164">
        <f>IF(N195="sníž. přenesená",J195,0)</f>
        <v>0</v>
      </c>
      <c r="BI195" s="164">
        <f>IF(N195="nulová",J195,0)</f>
        <v>0</v>
      </c>
      <c r="BJ195" s="17" t="s">
        <v>77</v>
      </c>
      <c r="BK195" s="164">
        <f>ROUND(I195*H195,2)</f>
        <v>0</v>
      </c>
      <c r="BL195" s="17" t="s">
        <v>77</v>
      </c>
      <c r="BM195" s="163" t="s">
        <v>714</v>
      </c>
    </row>
    <row r="196" spans="1:47" s="2" customFormat="1" ht="12">
      <c r="A196" s="32"/>
      <c r="B196" s="33"/>
      <c r="C196" s="32"/>
      <c r="D196" s="165" t="s">
        <v>135</v>
      </c>
      <c r="E196" s="32"/>
      <c r="F196" s="166" t="s">
        <v>713</v>
      </c>
      <c r="G196" s="32"/>
      <c r="H196" s="32"/>
      <c r="I196" s="91"/>
      <c r="J196" s="32"/>
      <c r="K196" s="32"/>
      <c r="L196" s="33"/>
      <c r="M196" s="167"/>
      <c r="N196" s="168"/>
      <c r="O196" s="53"/>
      <c r="P196" s="53"/>
      <c r="Q196" s="53"/>
      <c r="R196" s="53"/>
      <c r="S196" s="53"/>
      <c r="T196" s="54"/>
      <c r="U196" s="32"/>
      <c r="V196" s="32"/>
      <c r="W196" s="32"/>
      <c r="X196" s="32"/>
      <c r="Y196" s="32"/>
      <c r="Z196" s="32"/>
      <c r="AA196" s="32"/>
      <c r="AB196" s="32"/>
      <c r="AC196" s="32"/>
      <c r="AD196" s="32"/>
      <c r="AE196" s="32"/>
      <c r="AT196" s="17" t="s">
        <v>135</v>
      </c>
      <c r="AU196" s="17" t="s">
        <v>77</v>
      </c>
    </row>
    <row r="197" spans="1:65" s="2" customFormat="1" ht="16.5" customHeight="1">
      <c r="A197" s="32"/>
      <c r="B197" s="151"/>
      <c r="C197" s="169" t="s">
        <v>201</v>
      </c>
      <c r="D197" s="169" t="s">
        <v>136</v>
      </c>
      <c r="E197" s="170" t="s">
        <v>715</v>
      </c>
      <c r="F197" s="171" t="s">
        <v>716</v>
      </c>
      <c r="G197" s="172" t="s">
        <v>167</v>
      </c>
      <c r="H197" s="173">
        <v>1</v>
      </c>
      <c r="I197" s="174"/>
      <c r="J197" s="175">
        <f>ROUND(I197*H197,2)</f>
        <v>0</v>
      </c>
      <c r="K197" s="171" t="s">
        <v>356</v>
      </c>
      <c r="L197" s="176"/>
      <c r="M197" s="177" t="s">
        <v>3</v>
      </c>
      <c r="N197" s="178" t="s">
        <v>40</v>
      </c>
      <c r="O197" s="53"/>
      <c r="P197" s="161">
        <f>O197*H197</f>
        <v>0</v>
      </c>
      <c r="Q197" s="161">
        <v>0</v>
      </c>
      <c r="R197" s="161">
        <f>Q197*H197</f>
        <v>0</v>
      </c>
      <c r="S197" s="161">
        <v>0</v>
      </c>
      <c r="T197" s="162">
        <f>S197*H197</f>
        <v>0</v>
      </c>
      <c r="U197" s="32"/>
      <c r="V197" s="32"/>
      <c r="W197" s="32"/>
      <c r="X197" s="32"/>
      <c r="Y197" s="32"/>
      <c r="Z197" s="32"/>
      <c r="AA197" s="32"/>
      <c r="AB197" s="32"/>
      <c r="AC197" s="32"/>
      <c r="AD197" s="32"/>
      <c r="AE197" s="32"/>
      <c r="AR197" s="163" t="s">
        <v>79</v>
      </c>
      <c r="AT197" s="163" t="s">
        <v>136</v>
      </c>
      <c r="AU197" s="163" t="s">
        <v>77</v>
      </c>
      <c r="AY197" s="17" t="s">
        <v>126</v>
      </c>
      <c r="BE197" s="164">
        <f>IF(N197="základní",J197,0)</f>
        <v>0</v>
      </c>
      <c r="BF197" s="164">
        <f>IF(N197="snížená",J197,0)</f>
        <v>0</v>
      </c>
      <c r="BG197" s="164">
        <f>IF(N197="zákl. přenesená",J197,0)</f>
        <v>0</v>
      </c>
      <c r="BH197" s="164">
        <f>IF(N197="sníž. přenesená",J197,0)</f>
        <v>0</v>
      </c>
      <c r="BI197" s="164">
        <f>IF(N197="nulová",J197,0)</f>
        <v>0</v>
      </c>
      <c r="BJ197" s="17" t="s">
        <v>77</v>
      </c>
      <c r="BK197" s="164">
        <f>ROUND(I197*H197,2)</f>
        <v>0</v>
      </c>
      <c r="BL197" s="17" t="s">
        <v>77</v>
      </c>
      <c r="BM197" s="163" t="s">
        <v>717</v>
      </c>
    </row>
    <row r="198" spans="1:47" s="2" customFormat="1" ht="12">
      <c r="A198" s="32"/>
      <c r="B198" s="33"/>
      <c r="C198" s="32"/>
      <c r="D198" s="165" t="s">
        <v>135</v>
      </c>
      <c r="E198" s="32"/>
      <c r="F198" s="166" t="s">
        <v>716</v>
      </c>
      <c r="G198" s="32"/>
      <c r="H198" s="32"/>
      <c r="I198" s="91"/>
      <c r="J198" s="32"/>
      <c r="K198" s="32"/>
      <c r="L198" s="33"/>
      <c r="M198" s="167"/>
      <c r="N198" s="168"/>
      <c r="O198" s="53"/>
      <c r="P198" s="53"/>
      <c r="Q198" s="53"/>
      <c r="R198" s="53"/>
      <c r="S198" s="53"/>
      <c r="T198" s="54"/>
      <c r="U198" s="32"/>
      <c r="V198" s="32"/>
      <c r="W198" s="32"/>
      <c r="X198" s="32"/>
      <c r="Y198" s="32"/>
      <c r="Z198" s="32"/>
      <c r="AA198" s="32"/>
      <c r="AB198" s="32"/>
      <c r="AC198" s="32"/>
      <c r="AD198" s="32"/>
      <c r="AE198" s="32"/>
      <c r="AT198" s="17" t="s">
        <v>135</v>
      </c>
      <c r="AU198" s="17" t="s">
        <v>77</v>
      </c>
    </row>
    <row r="199" spans="1:65" s="2" customFormat="1" ht="16.5" customHeight="1">
      <c r="A199" s="32"/>
      <c r="B199" s="151"/>
      <c r="C199" s="169" t="s">
        <v>300</v>
      </c>
      <c r="D199" s="169" t="s">
        <v>136</v>
      </c>
      <c r="E199" s="170" t="s">
        <v>718</v>
      </c>
      <c r="F199" s="171" t="s">
        <v>719</v>
      </c>
      <c r="G199" s="172" t="s">
        <v>167</v>
      </c>
      <c r="H199" s="173">
        <v>1</v>
      </c>
      <c r="I199" s="174"/>
      <c r="J199" s="175">
        <f>ROUND(I199*H199,2)</f>
        <v>0</v>
      </c>
      <c r="K199" s="171" t="s">
        <v>356</v>
      </c>
      <c r="L199" s="176"/>
      <c r="M199" s="177" t="s">
        <v>3</v>
      </c>
      <c r="N199" s="178" t="s">
        <v>40</v>
      </c>
      <c r="O199" s="53"/>
      <c r="P199" s="161">
        <f>O199*H199</f>
        <v>0</v>
      </c>
      <c r="Q199" s="161">
        <v>0</v>
      </c>
      <c r="R199" s="161">
        <f>Q199*H199</f>
        <v>0</v>
      </c>
      <c r="S199" s="161">
        <v>0</v>
      </c>
      <c r="T199" s="162">
        <f>S199*H199</f>
        <v>0</v>
      </c>
      <c r="U199" s="32"/>
      <c r="V199" s="32"/>
      <c r="W199" s="32"/>
      <c r="X199" s="32"/>
      <c r="Y199" s="32"/>
      <c r="Z199" s="32"/>
      <c r="AA199" s="32"/>
      <c r="AB199" s="32"/>
      <c r="AC199" s="32"/>
      <c r="AD199" s="32"/>
      <c r="AE199" s="32"/>
      <c r="AR199" s="163" t="s">
        <v>79</v>
      </c>
      <c r="AT199" s="163" t="s">
        <v>136</v>
      </c>
      <c r="AU199" s="163" t="s">
        <v>77</v>
      </c>
      <c r="AY199" s="17" t="s">
        <v>126</v>
      </c>
      <c r="BE199" s="164">
        <f>IF(N199="základní",J199,0)</f>
        <v>0</v>
      </c>
      <c r="BF199" s="164">
        <f>IF(N199="snížená",J199,0)</f>
        <v>0</v>
      </c>
      <c r="BG199" s="164">
        <f>IF(N199="zákl. přenesená",J199,0)</f>
        <v>0</v>
      </c>
      <c r="BH199" s="164">
        <f>IF(N199="sníž. přenesená",J199,0)</f>
        <v>0</v>
      </c>
      <c r="BI199" s="164">
        <f>IF(N199="nulová",J199,0)</f>
        <v>0</v>
      </c>
      <c r="BJ199" s="17" t="s">
        <v>77</v>
      </c>
      <c r="BK199" s="164">
        <f>ROUND(I199*H199,2)</f>
        <v>0</v>
      </c>
      <c r="BL199" s="17" t="s">
        <v>77</v>
      </c>
      <c r="BM199" s="163" t="s">
        <v>720</v>
      </c>
    </row>
    <row r="200" spans="1:47" s="2" customFormat="1" ht="12">
      <c r="A200" s="32"/>
      <c r="B200" s="33"/>
      <c r="C200" s="32"/>
      <c r="D200" s="165" t="s">
        <v>135</v>
      </c>
      <c r="E200" s="32"/>
      <c r="F200" s="166" t="s">
        <v>719</v>
      </c>
      <c r="G200" s="32"/>
      <c r="H200" s="32"/>
      <c r="I200" s="91"/>
      <c r="J200" s="32"/>
      <c r="K200" s="32"/>
      <c r="L200" s="33"/>
      <c r="M200" s="167"/>
      <c r="N200" s="168"/>
      <c r="O200" s="53"/>
      <c r="P200" s="53"/>
      <c r="Q200" s="53"/>
      <c r="R200" s="53"/>
      <c r="S200" s="53"/>
      <c r="T200" s="54"/>
      <c r="U200" s="32"/>
      <c r="V200" s="32"/>
      <c r="W200" s="32"/>
      <c r="X200" s="32"/>
      <c r="Y200" s="32"/>
      <c r="Z200" s="32"/>
      <c r="AA200" s="32"/>
      <c r="AB200" s="32"/>
      <c r="AC200" s="32"/>
      <c r="AD200" s="32"/>
      <c r="AE200" s="32"/>
      <c r="AT200" s="17" t="s">
        <v>135</v>
      </c>
      <c r="AU200" s="17" t="s">
        <v>77</v>
      </c>
    </row>
    <row r="201" spans="1:65" s="2" customFormat="1" ht="16.5" customHeight="1">
      <c r="A201" s="32"/>
      <c r="B201" s="151"/>
      <c r="C201" s="169" t="s">
        <v>205</v>
      </c>
      <c r="D201" s="169" t="s">
        <v>136</v>
      </c>
      <c r="E201" s="170" t="s">
        <v>721</v>
      </c>
      <c r="F201" s="171" t="s">
        <v>722</v>
      </c>
      <c r="G201" s="172" t="s">
        <v>167</v>
      </c>
      <c r="H201" s="173">
        <v>1</v>
      </c>
      <c r="I201" s="174"/>
      <c r="J201" s="175">
        <f>ROUND(I201*H201,2)</f>
        <v>0</v>
      </c>
      <c r="K201" s="171" t="s">
        <v>356</v>
      </c>
      <c r="L201" s="176"/>
      <c r="M201" s="177" t="s">
        <v>3</v>
      </c>
      <c r="N201" s="178" t="s">
        <v>40</v>
      </c>
      <c r="O201" s="53"/>
      <c r="P201" s="161">
        <f>O201*H201</f>
        <v>0</v>
      </c>
      <c r="Q201" s="161">
        <v>0</v>
      </c>
      <c r="R201" s="161">
        <f>Q201*H201</f>
        <v>0</v>
      </c>
      <c r="S201" s="161">
        <v>0</v>
      </c>
      <c r="T201" s="162">
        <f>S201*H201</f>
        <v>0</v>
      </c>
      <c r="U201" s="32"/>
      <c r="V201" s="32"/>
      <c r="W201" s="32"/>
      <c r="X201" s="32"/>
      <c r="Y201" s="32"/>
      <c r="Z201" s="32"/>
      <c r="AA201" s="32"/>
      <c r="AB201" s="32"/>
      <c r="AC201" s="32"/>
      <c r="AD201" s="32"/>
      <c r="AE201" s="32"/>
      <c r="AR201" s="163" t="s">
        <v>79</v>
      </c>
      <c r="AT201" s="163" t="s">
        <v>136</v>
      </c>
      <c r="AU201" s="163" t="s">
        <v>77</v>
      </c>
      <c r="AY201" s="17" t="s">
        <v>126</v>
      </c>
      <c r="BE201" s="164">
        <f>IF(N201="základní",J201,0)</f>
        <v>0</v>
      </c>
      <c r="BF201" s="164">
        <f>IF(N201="snížená",J201,0)</f>
        <v>0</v>
      </c>
      <c r="BG201" s="164">
        <f>IF(N201="zákl. přenesená",J201,0)</f>
        <v>0</v>
      </c>
      <c r="BH201" s="164">
        <f>IF(N201="sníž. přenesená",J201,0)</f>
        <v>0</v>
      </c>
      <c r="BI201" s="164">
        <f>IF(N201="nulová",J201,0)</f>
        <v>0</v>
      </c>
      <c r="BJ201" s="17" t="s">
        <v>77</v>
      </c>
      <c r="BK201" s="164">
        <f>ROUND(I201*H201,2)</f>
        <v>0</v>
      </c>
      <c r="BL201" s="17" t="s">
        <v>77</v>
      </c>
      <c r="BM201" s="163" t="s">
        <v>723</v>
      </c>
    </row>
    <row r="202" spans="1:47" s="2" customFormat="1" ht="12">
      <c r="A202" s="32"/>
      <c r="B202" s="33"/>
      <c r="C202" s="32"/>
      <c r="D202" s="165" t="s">
        <v>135</v>
      </c>
      <c r="E202" s="32"/>
      <c r="F202" s="166" t="s">
        <v>722</v>
      </c>
      <c r="G202" s="32"/>
      <c r="H202" s="32"/>
      <c r="I202" s="91"/>
      <c r="J202" s="32"/>
      <c r="K202" s="32"/>
      <c r="L202" s="33"/>
      <c r="M202" s="167"/>
      <c r="N202" s="168"/>
      <c r="O202" s="53"/>
      <c r="P202" s="53"/>
      <c r="Q202" s="53"/>
      <c r="R202" s="53"/>
      <c r="S202" s="53"/>
      <c r="T202" s="54"/>
      <c r="U202" s="32"/>
      <c r="V202" s="32"/>
      <c r="W202" s="32"/>
      <c r="X202" s="32"/>
      <c r="Y202" s="32"/>
      <c r="Z202" s="32"/>
      <c r="AA202" s="32"/>
      <c r="AB202" s="32"/>
      <c r="AC202" s="32"/>
      <c r="AD202" s="32"/>
      <c r="AE202" s="32"/>
      <c r="AT202" s="17" t="s">
        <v>135</v>
      </c>
      <c r="AU202" s="17" t="s">
        <v>77</v>
      </c>
    </row>
    <row r="203" spans="1:65" s="2" customFormat="1" ht="16.5" customHeight="1">
      <c r="A203" s="32"/>
      <c r="B203" s="151"/>
      <c r="C203" s="169" t="s">
        <v>306</v>
      </c>
      <c r="D203" s="169" t="s">
        <v>136</v>
      </c>
      <c r="E203" s="170" t="s">
        <v>724</v>
      </c>
      <c r="F203" s="171" t="s">
        <v>725</v>
      </c>
      <c r="G203" s="172" t="s">
        <v>167</v>
      </c>
      <c r="H203" s="173">
        <v>1</v>
      </c>
      <c r="I203" s="174"/>
      <c r="J203" s="175">
        <f>ROUND(I203*H203,2)</f>
        <v>0</v>
      </c>
      <c r="K203" s="171" t="s">
        <v>356</v>
      </c>
      <c r="L203" s="176"/>
      <c r="M203" s="177" t="s">
        <v>3</v>
      </c>
      <c r="N203" s="178" t="s">
        <v>40</v>
      </c>
      <c r="O203" s="53"/>
      <c r="P203" s="161">
        <f>O203*H203</f>
        <v>0</v>
      </c>
      <c r="Q203" s="161">
        <v>0</v>
      </c>
      <c r="R203" s="161">
        <f>Q203*H203</f>
        <v>0</v>
      </c>
      <c r="S203" s="161">
        <v>0</v>
      </c>
      <c r="T203" s="162">
        <f>S203*H203</f>
        <v>0</v>
      </c>
      <c r="U203" s="32"/>
      <c r="V203" s="32"/>
      <c r="W203" s="32"/>
      <c r="X203" s="32"/>
      <c r="Y203" s="32"/>
      <c r="Z203" s="32"/>
      <c r="AA203" s="32"/>
      <c r="AB203" s="32"/>
      <c r="AC203" s="32"/>
      <c r="AD203" s="32"/>
      <c r="AE203" s="32"/>
      <c r="AR203" s="163" t="s">
        <v>79</v>
      </c>
      <c r="AT203" s="163" t="s">
        <v>136</v>
      </c>
      <c r="AU203" s="163" t="s">
        <v>77</v>
      </c>
      <c r="AY203" s="17" t="s">
        <v>126</v>
      </c>
      <c r="BE203" s="164">
        <f>IF(N203="základní",J203,0)</f>
        <v>0</v>
      </c>
      <c r="BF203" s="164">
        <f>IF(N203="snížená",J203,0)</f>
        <v>0</v>
      </c>
      <c r="BG203" s="164">
        <f>IF(N203="zákl. přenesená",J203,0)</f>
        <v>0</v>
      </c>
      <c r="BH203" s="164">
        <f>IF(N203="sníž. přenesená",J203,0)</f>
        <v>0</v>
      </c>
      <c r="BI203" s="164">
        <f>IF(N203="nulová",J203,0)</f>
        <v>0</v>
      </c>
      <c r="BJ203" s="17" t="s">
        <v>77</v>
      </c>
      <c r="BK203" s="164">
        <f>ROUND(I203*H203,2)</f>
        <v>0</v>
      </c>
      <c r="BL203" s="17" t="s">
        <v>77</v>
      </c>
      <c r="BM203" s="163" t="s">
        <v>726</v>
      </c>
    </row>
    <row r="204" spans="1:47" s="2" customFormat="1" ht="12">
      <c r="A204" s="32"/>
      <c r="B204" s="33"/>
      <c r="C204" s="32"/>
      <c r="D204" s="165" t="s">
        <v>135</v>
      </c>
      <c r="E204" s="32"/>
      <c r="F204" s="166" t="s">
        <v>725</v>
      </c>
      <c r="G204" s="32"/>
      <c r="H204" s="32"/>
      <c r="I204" s="91"/>
      <c r="J204" s="32"/>
      <c r="K204" s="32"/>
      <c r="L204" s="33"/>
      <c r="M204" s="167"/>
      <c r="N204" s="168"/>
      <c r="O204" s="53"/>
      <c r="P204" s="53"/>
      <c r="Q204" s="53"/>
      <c r="R204" s="53"/>
      <c r="S204" s="53"/>
      <c r="T204" s="54"/>
      <c r="U204" s="32"/>
      <c r="V204" s="32"/>
      <c r="W204" s="32"/>
      <c r="X204" s="32"/>
      <c r="Y204" s="32"/>
      <c r="Z204" s="32"/>
      <c r="AA204" s="32"/>
      <c r="AB204" s="32"/>
      <c r="AC204" s="32"/>
      <c r="AD204" s="32"/>
      <c r="AE204" s="32"/>
      <c r="AT204" s="17" t="s">
        <v>135</v>
      </c>
      <c r="AU204" s="17" t="s">
        <v>77</v>
      </c>
    </row>
    <row r="205" spans="1:65" s="2" customFormat="1" ht="16.5" customHeight="1">
      <c r="A205" s="32"/>
      <c r="B205" s="151"/>
      <c r="C205" s="152" t="s">
        <v>209</v>
      </c>
      <c r="D205" s="152" t="s">
        <v>129</v>
      </c>
      <c r="E205" s="153" t="s">
        <v>727</v>
      </c>
      <c r="F205" s="154" t="s">
        <v>728</v>
      </c>
      <c r="G205" s="155" t="s">
        <v>167</v>
      </c>
      <c r="H205" s="156">
        <v>4</v>
      </c>
      <c r="I205" s="157"/>
      <c r="J205" s="158">
        <f>ROUND(I205*H205,2)</f>
        <v>0</v>
      </c>
      <c r="K205" s="154" t="s">
        <v>356</v>
      </c>
      <c r="L205" s="33"/>
      <c r="M205" s="159" t="s">
        <v>3</v>
      </c>
      <c r="N205" s="160" t="s">
        <v>40</v>
      </c>
      <c r="O205" s="53"/>
      <c r="P205" s="161">
        <f>O205*H205</f>
        <v>0</v>
      </c>
      <c r="Q205" s="161">
        <v>0</v>
      </c>
      <c r="R205" s="161">
        <f>Q205*H205</f>
        <v>0</v>
      </c>
      <c r="S205" s="161">
        <v>0</v>
      </c>
      <c r="T205" s="162">
        <f>S205*H205</f>
        <v>0</v>
      </c>
      <c r="U205" s="32"/>
      <c r="V205" s="32"/>
      <c r="W205" s="32"/>
      <c r="X205" s="32"/>
      <c r="Y205" s="32"/>
      <c r="Z205" s="32"/>
      <c r="AA205" s="32"/>
      <c r="AB205" s="32"/>
      <c r="AC205" s="32"/>
      <c r="AD205" s="32"/>
      <c r="AE205" s="32"/>
      <c r="AR205" s="163" t="s">
        <v>77</v>
      </c>
      <c r="AT205" s="163" t="s">
        <v>129</v>
      </c>
      <c r="AU205" s="163" t="s">
        <v>77</v>
      </c>
      <c r="AY205" s="17" t="s">
        <v>126</v>
      </c>
      <c r="BE205" s="164">
        <f>IF(N205="základní",J205,0)</f>
        <v>0</v>
      </c>
      <c r="BF205" s="164">
        <f>IF(N205="snížená",J205,0)</f>
        <v>0</v>
      </c>
      <c r="BG205" s="164">
        <f>IF(N205="zákl. přenesená",J205,0)</f>
        <v>0</v>
      </c>
      <c r="BH205" s="164">
        <f>IF(N205="sníž. přenesená",J205,0)</f>
        <v>0</v>
      </c>
      <c r="BI205" s="164">
        <f>IF(N205="nulová",J205,0)</f>
        <v>0</v>
      </c>
      <c r="BJ205" s="17" t="s">
        <v>77</v>
      </c>
      <c r="BK205" s="164">
        <f>ROUND(I205*H205,2)</f>
        <v>0</v>
      </c>
      <c r="BL205" s="17" t="s">
        <v>77</v>
      </c>
      <c r="BM205" s="163" t="s">
        <v>729</v>
      </c>
    </row>
    <row r="206" spans="1:47" s="2" customFormat="1" ht="39">
      <c r="A206" s="32"/>
      <c r="B206" s="33"/>
      <c r="C206" s="32"/>
      <c r="D206" s="165" t="s">
        <v>135</v>
      </c>
      <c r="E206" s="32"/>
      <c r="F206" s="166" t="s">
        <v>730</v>
      </c>
      <c r="G206" s="32"/>
      <c r="H206" s="32"/>
      <c r="I206" s="91"/>
      <c r="J206" s="32"/>
      <c r="K206" s="32"/>
      <c r="L206" s="33"/>
      <c r="M206" s="167"/>
      <c r="N206" s="168"/>
      <c r="O206" s="53"/>
      <c r="P206" s="53"/>
      <c r="Q206" s="53"/>
      <c r="R206" s="53"/>
      <c r="S206" s="53"/>
      <c r="T206" s="54"/>
      <c r="U206" s="32"/>
      <c r="V206" s="32"/>
      <c r="W206" s="32"/>
      <c r="X206" s="32"/>
      <c r="Y206" s="32"/>
      <c r="Z206" s="32"/>
      <c r="AA206" s="32"/>
      <c r="AB206" s="32"/>
      <c r="AC206" s="32"/>
      <c r="AD206" s="32"/>
      <c r="AE206" s="32"/>
      <c r="AT206" s="17" t="s">
        <v>135</v>
      </c>
      <c r="AU206" s="17" t="s">
        <v>77</v>
      </c>
    </row>
    <row r="207" spans="1:65" s="2" customFormat="1" ht="16.5" customHeight="1">
      <c r="A207" s="32"/>
      <c r="B207" s="151"/>
      <c r="C207" s="152" t="s">
        <v>314</v>
      </c>
      <c r="D207" s="152" t="s">
        <v>129</v>
      </c>
      <c r="E207" s="153" t="s">
        <v>731</v>
      </c>
      <c r="F207" s="154" t="s">
        <v>732</v>
      </c>
      <c r="G207" s="155" t="s">
        <v>167</v>
      </c>
      <c r="H207" s="156">
        <v>2</v>
      </c>
      <c r="I207" s="157"/>
      <c r="J207" s="158">
        <f>ROUND(I207*H207,2)</f>
        <v>0</v>
      </c>
      <c r="K207" s="154" t="s">
        <v>356</v>
      </c>
      <c r="L207" s="33"/>
      <c r="M207" s="159" t="s">
        <v>3</v>
      </c>
      <c r="N207" s="160" t="s">
        <v>40</v>
      </c>
      <c r="O207" s="53"/>
      <c r="P207" s="161">
        <f>O207*H207</f>
        <v>0</v>
      </c>
      <c r="Q207" s="161">
        <v>0</v>
      </c>
      <c r="R207" s="161">
        <f>Q207*H207</f>
        <v>0</v>
      </c>
      <c r="S207" s="161">
        <v>0</v>
      </c>
      <c r="T207" s="162">
        <f>S207*H207</f>
        <v>0</v>
      </c>
      <c r="U207" s="32"/>
      <c r="V207" s="32"/>
      <c r="W207" s="32"/>
      <c r="X207" s="32"/>
      <c r="Y207" s="32"/>
      <c r="Z207" s="32"/>
      <c r="AA207" s="32"/>
      <c r="AB207" s="32"/>
      <c r="AC207" s="32"/>
      <c r="AD207" s="32"/>
      <c r="AE207" s="32"/>
      <c r="AR207" s="163" t="s">
        <v>77</v>
      </c>
      <c r="AT207" s="163" t="s">
        <v>129</v>
      </c>
      <c r="AU207" s="163" t="s">
        <v>77</v>
      </c>
      <c r="AY207" s="17" t="s">
        <v>126</v>
      </c>
      <c r="BE207" s="164">
        <f>IF(N207="základní",J207,0)</f>
        <v>0</v>
      </c>
      <c r="BF207" s="164">
        <f>IF(N207="snížená",J207,0)</f>
        <v>0</v>
      </c>
      <c r="BG207" s="164">
        <f>IF(N207="zákl. přenesená",J207,0)</f>
        <v>0</v>
      </c>
      <c r="BH207" s="164">
        <f>IF(N207="sníž. přenesená",J207,0)</f>
        <v>0</v>
      </c>
      <c r="BI207" s="164">
        <f>IF(N207="nulová",J207,0)</f>
        <v>0</v>
      </c>
      <c r="BJ207" s="17" t="s">
        <v>77</v>
      </c>
      <c r="BK207" s="164">
        <f>ROUND(I207*H207,2)</f>
        <v>0</v>
      </c>
      <c r="BL207" s="17" t="s">
        <v>77</v>
      </c>
      <c r="BM207" s="163" t="s">
        <v>733</v>
      </c>
    </row>
    <row r="208" spans="1:47" s="2" customFormat="1" ht="12">
      <c r="A208" s="32"/>
      <c r="B208" s="33"/>
      <c r="C208" s="32"/>
      <c r="D208" s="165" t="s">
        <v>135</v>
      </c>
      <c r="E208" s="32"/>
      <c r="F208" s="166" t="s">
        <v>734</v>
      </c>
      <c r="G208" s="32"/>
      <c r="H208" s="32"/>
      <c r="I208" s="91"/>
      <c r="J208" s="32"/>
      <c r="K208" s="32"/>
      <c r="L208" s="33"/>
      <c r="M208" s="167"/>
      <c r="N208" s="168"/>
      <c r="O208" s="53"/>
      <c r="P208" s="53"/>
      <c r="Q208" s="53"/>
      <c r="R208" s="53"/>
      <c r="S208" s="53"/>
      <c r="T208" s="54"/>
      <c r="U208" s="32"/>
      <c r="V208" s="32"/>
      <c r="W208" s="32"/>
      <c r="X208" s="32"/>
      <c r="Y208" s="32"/>
      <c r="Z208" s="32"/>
      <c r="AA208" s="32"/>
      <c r="AB208" s="32"/>
      <c r="AC208" s="32"/>
      <c r="AD208" s="32"/>
      <c r="AE208" s="32"/>
      <c r="AT208" s="17" t="s">
        <v>135</v>
      </c>
      <c r="AU208" s="17" t="s">
        <v>77</v>
      </c>
    </row>
    <row r="209" spans="1:65" s="2" customFormat="1" ht="16.5" customHeight="1">
      <c r="A209" s="32"/>
      <c r="B209" s="151"/>
      <c r="C209" s="152" t="s">
        <v>213</v>
      </c>
      <c r="D209" s="152" t="s">
        <v>129</v>
      </c>
      <c r="E209" s="153" t="s">
        <v>735</v>
      </c>
      <c r="F209" s="154" t="s">
        <v>736</v>
      </c>
      <c r="G209" s="155" t="s">
        <v>167</v>
      </c>
      <c r="H209" s="156">
        <v>4</v>
      </c>
      <c r="I209" s="157"/>
      <c r="J209" s="158">
        <f>ROUND(I209*H209,2)</f>
        <v>0</v>
      </c>
      <c r="K209" s="154" t="s">
        <v>356</v>
      </c>
      <c r="L209" s="33"/>
      <c r="M209" s="159" t="s">
        <v>3</v>
      </c>
      <c r="N209" s="160" t="s">
        <v>40</v>
      </c>
      <c r="O209" s="53"/>
      <c r="P209" s="161">
        <f>O209*H209</f>
        <v>0</v>
      </c>
      <c r="Q209" s="161">
        <v>0</v>
      </c>
      <c r="R209" s="161">
        <f>Q209*H209</f>
        <v>0</v>
      </c>
      <c r="S209" s="161">
        <v>0</v>
      </c>
      <c r="T209" s="162">
        <f>S209*H209</f>
        <v>0</v>
      </c>
      <c r="U209" s="32"/>
      <c r="V209" s="32"/>
      <c r="W209" s="32"/>
      <c r="X209" s="32"/>
      <c r="Y209" s="32"/>
      <c r="Z209" s="32"/>
      <c r="AA209" s="32"/>
      <c r="AB209" s="32"/>
      <c r="AC209" s="32"/>
      <c r="AD209" s="32"/>
      <c r="AE209" s="32"/>
      <c r="AR209" s="163" t="s">
        <v>77</v>
      </c>
      <c r="AT209" s="163" t="s">
        <v>129</v>
      </c>
      <c r="AU209" s="163" t="s">
        <v>77</v>
      </c>
      <c r="AY209" s="17" t="s">
        <v>126</v>
      </c>
      <c r="BE209" s="164">
        <f>IF(N209="základní",J209,0)</f>
        <v>0</v>
      </c>
      <c r="BF209" s="164">
        <f>IF(N209="snížená",J209,0)</f>
        <v>0</v>
      </c>
      <c r="BG209" s="164">
        <f>IF(N209="zákl. přenesená",J209,0)</f>
        <v>0</v>
      </c>
      <c r="BH209" s="164">
        <f>IF(N209="sníž. přenesená",J209,0)</f>
        <v>0</v>
      </c>
      <c r="BI209" s="164">
        <f>IF(N209="nulová",J209,0)</f>
        <v>0</v>
      </c>
      <c r="BJ209" s="17" t="s">
        <v>77</v>
      </c>
      <c r="BK209" s="164">
        <f>ROUND(I209*H209,2)</f>
        <v>0</v>
      </c>
      <c r="BL209" s="17" t="s">
        <v>77</v>
      </c>
      <c r="BM209" s="163" t="s">
        <v>737</v>
      </c>
    </row>
    <row r="210" spans="1:47" s="2" customFormat="1" ht="12">
      <c r="A210" s="32"/>
      <c r="B210" s="33"/>
      <c r="C210" s="32"/>
      <c r="D210" s="165" t="s">
        <v>135</v>
      </c>
      <c r="E210" s="32"/>
      <c r="F210" s="166" t="s">
        <v>738</v>
      </c>
      <c r="G210" s="32"/>
      <c r="H210" s="32"/>
      <c r="I210" s="91"/>
      <c r="J210" s="32"/>
      <c r="K210" s="32"/>
      <c r="L210" s="33"/>
      <c r="M210" s="167"/>
      <c r="N210" s="168"/>
      <c r="O210" s="53"/>
      <c r="P210" s="53"/>
      <c r="Q210" s="53"/>
      <c r="R210" s="53"/>
      <c r="S210" s="53"/>
      <c r="T210" s="54"/>
      <c r="U210" s="32"/>
      <c r="V210" s="32"/>
      <c r="W210" s="32"/>
      <c r="X210" s="32"/>
      <c r="Y210" s="32"/>
      <c r="Z210" s="32"/>
      <c r="AA210" s="32"/>
      <c r="AB210" s="32"/>
      <c r="AC210" s="32"/>
      <c r="AD210" s="32"/>
      <c r="AE210" s="32"/>
      <c r="AT210" s="17" t="s">
        <v>135</v>
      </c>
      <c r="AU210" s="17" t="s">
        <v>77</v>
      </c>
    </row>
    <row r="211" spans="1:65" s="2" customFormat="1" ht="16.5" customHeight="1">
      <c r="A211" s="32"/>
      <c r="B211" s="151"/>
      <c r="C211" s="169" t="s">
        <v>323</v>
      </c>
      <c r="D211" s="169" t="s">
        <v>136</v>
      </c>
      <c r="E211" s="170" t="s">
        <v>739</v>
      </c>
      <c r="F211" s="171" t="s">
        <v>740</v>
      </c>
      <c r="G211" s="172" t="s">
        <v>248</v>
      </c>
      <c r="H211" s="173">
        <v>16</v>
      </c>
      <c r="I211" s="174"/>
      <c r="J211" s="175">
        <f>ROUND(I211*H211,2)</f>
        <v>0</v>
      </c>
      <c r="K211" s="171" t="s">
        <v>356</v>
      </c>
      <c r="L211" s="176"/>
      <c r="M211" s="177" t="s">
        <v>3</v>
      </c>
      <c r="N211" s="178" t="s">
        <v>40</v>
      </c>
      <c r="O211" s="53"/>
      <c r="P211" s="161">
        <f>O211*H211</f>
        <v>0</v>
      </c>
      <c r="Q211" s="161">
        <v>0</v>
      </c>
      <c r="R211" s="161">
        <f>Q211*H211</f>
        <v>0</v>
      </c>
      <c r="S211" s="161">
        <v>0</v>
      </c>
      <c r="T211" s="162">
        <f>S211*H211</f>
        <v>0</v>
      </c>
      <c r="U211" s="32"/>
      <c r="V211" s="32"/>
      <c r="W211" s="32"/>
      <c r="X211" s="32"/>
      <c r="Y211" s="32"/>
      <c r="Z211" s="32"/>
      <c r="AA211" s="32"/>
      <c r="AB211" s="32"/>
      <c r="AC211" s="32"/>
      <c r="AD211" s="32"/>
      <c r="AE211" s="32"/>
      <c r="AR211" s="163" t="s">
        <v>658</v>
      </c>
      <c r="AT211" s="163" t="s">
        <v>136</v>
      </c>
      <c r="AU211" s="163" t="s">
        <v>77</v>
      </c>
      <c r="AY211" s="17" t="s">
        <v>126</v>
      </c>
      <c r="BE211" s="164">
        <f>IF(N211="základní",J211,0)</f>
        <v>0</v>
      </c>
      <c r="BF211" s="164">
        <f>IF(N211="snížená",J211,0)</f>
        <v>0</v>
      </c>
      <c r="BG211" s="164">
        <f>IF(N211="zákl. přenesená",J211,0)</f>
        <v>0</v>
      </c>
      <c r="BH211" s="164">
        <f>IF(N211="sníž. přenesená",J211,0)</f>
        <v>0</v>
      </c>
      <c r="BI211" s="164">
        <f>IF(N211="nulová",J211,0)</f>
        <v>0</v>
      </c>
      <c r="BJ211" s="17" t="s">
        <v>77</v>
      </c>
      <c r="BK211" s="164">
        <f>ROUND(I211*H211,2)</f>
        <v>0</v>
      </c>
      <c r="BL211" s="17" t="s">
        <v>658</v>
      </c>
      <c r="BM211" s="163" t="s">
        <v>741</v>
      </c>
    </row>
    <row r="212" spans="1:47" s="2" customFormat="1" ht="12">
      <c r="A212" s="32"/>
      <c r="B212" s="33"/>
      <c r="C212" s="32"/>
      <c r="D212" s="165" t="s">
        <v>135</v>
      </c>
      <c r="E212" s="32"/>
      <c r="F212" s="166" t="s">
        <v>740</v>
      </c>
      <c r="G212" s="32"/>
      <c r="H212" s="32"/>
      <c r="I212" s="91"/>
      <c r="J212" s="32"/>
      <c r="K212" s="32"/>
      <c r="L212" s="33"/>
      <c r="M212" s="167"/>
      <c r="N212" s="168"/>
      <c r="O212" s="53"/>
      <c r="P212" s="53"/>
      <c r="Q212" s="53"/>
      <c r="R212" s="53"/>
      <c r="S212" s="53"/>
      <c r="T212" s="54"/>
      <c r="U212" s="32"/>
      <c r="V212" s="32"/>
      <c r="W212" s="32"/>
      <c r="X212" s="32"/>
      <c r="Y212" s="32"/>
      <c r="Z212" s="32"/>
      <c r="AA212" s="32"/>
      <c r="AB212" s="32"/>
      <c r="AC212" s="32"/>
      <c r="AD212" s="32"/>
      <c r="AE212" s="32"/>
      <c r="AT212" s="17" t="s">
        <v>135</v>
      </c>
      <c r="AU212" s="17" t="s">
        <v>77</v>
      </c>
    </row>
    <row r="213" spans="1:65" s="2" customFormat="1" ht="16.5" customHeight="1">
      <c r="A213" s="32"/>
      <c r="B213" s="151"/>
      <c r="C213" s="169" t="s">
        <v>217</v>
      </c>
      <c r="D213" s="169" t="s">
        <v>136</v>
      </c>
      <c r="E213" s="170" t="s">
        <v>742</v>
      </c>
      <c r="F213" s="171" t="s">
        <v>743</v>
      </c>
      <c r="G213" s="172" t="s">
        <v>167</v>
      </c>
      <c r="H213" s="173">
        <v>5</v>
      </c>
      <c r="I213" s="174"/>
      <c r="J213" s="175">
        <f>ROUND(I213*H213,2)</f>
        <v>0</v>
      </c>
      <c r="K213" s="171" t="s">
        <v>356</v>
      </c>
      <c r="L213" s="176"/>
      <c r="M213" s="177" t="s">
        <v>3</v>
      </c>
      <c r="N213" s="178" t="s">
        <v>40</v>
      </c>
      <c r="O213" s="53"/>
      <c r="P213" s="161">
        <f>O213*H213</f>
        <v>0</v>
      </c>
      <c r="Q213" s="161">
        <v>0</v>
      </c>
      <c r="R213" s="161">
        <f>Q213*H213</f>
        <v>0</v>
      </c>
      <c r="S213" s="161">
        <v>0</v>
      </c>
      <c r="T213" s="162">
        <f>S213*H213</f>
        <v>0</v>
      </c>
      <c r="U213" s="32"/>
      <c r="V213" s="32"/>
      <c r="W213" s="32"/>
      <c r="X213" s="32"/>
      <c r="Y213" s="32"/>
      <c r="Z213" s="32"/>
      <c r="AA213" s="32"/>
      <c r="AB213" s="32"/>
      <c r="AC213" s="32"/>
      <c r="AD213" s="32"/>
      <c r="AE213" s="32"/>
      <c r="AR213" s="163" t="s">
        <v>79</v>
      </c>
      <c r="AT213" s="163" t="s">
        <v>136</v>
      </c>
      <c r="AU213" s="163" t="s">
        <v>77</v>
      </c>
      <c r="AY213" s="17" t="s">
        <v>126</v>
      </c>
      <c r="BE213" s="164">
        <f>IF(N213="základní",J213,0)</f>
        <v>0</v>
      </c>
      <c r="BF213" s="164">
        <f>IF(N213="snížená",J213,0)</f>
        <v>0</v>
      </c>
      <c r="BG213" s="164">
        <f>IF(N213="zákl. přenesená",J213,0)</f>
        <v>0</v>
      </c>
      <c r="BH213" s="164">
        <f>IF(N213="sníž. přenesená",J213,0)</f>
        <v>0</v>
      </c>
      <c r="BI213" s="164">
        <f>IF(N213="nulová",J213,0)</f>
        <v>0</v>
      </c>
      <c r="BJ213" s="17" t="s">
        <v>77</v>
      </c>
      <c r="BK213" s="164">
        <f>ROUND(I213*H213,2)</f>
        <v>0</v>
      </c>
      <c r="BL213" s="17" t="s">
        <v>77</v>
      </c>
      <c r="BM213" s="163" t="s">
        <v>744</v>
      </c>
    </row>
    <row r="214" spans="1:47" s="2" customFormat="1" ht="12">
      <c r="A214" s="32"/>
      <c r="B214" s="33"/>
      <c r="C214" s="32"/>
      <c r="D214" s="165" t="s">
        <v>135</v>
      </c>
      <c r="E214" s="32"/>
      <c r="F214" s="166" t="s">
        <v>743</v>
      </c>
      <c r="G214" s="32"/>
      <c r="H214" s="32"/>
      <c r="I214" s="91"/>
      <c r="J214" s="32"/>
      <c r="K214" s="32"/>
      <c r="L214" s="33"/>
      <c r="M214" s="167"/>
      <c r="N214" s="168"/>
      <c r="O214" s="53"/>
      <c r="P214" s="53"/>
      <c r="Q214" s="53"/>
      <c r="R214" s="53"/>
      <c r="S214" s="53"/>
      <c r="T214" s="54"/>
      <c r="U214" s="32"/>
      <c r="V214" s="32"/>
      <c r="W214" s="32"/>
      <c r="X214" s="32"/>
      <c r="Y214" s="32"/>
      <c r="Z214" s="32"/>
      <c r="AA214" s="32"/>
      <c r="AB214" s="32"/>
      <c r="AC214" s="32"/>
      <c r="AD214" s="32"/>
      <c r="AE214" s="32"/>
      <c r="AT214" s="17" t="s">
        <v>135</v>
      </c>
      <c r="AU214" s="17" t="s">
        <v>77</v>
      </c>
    </row>
    <row r="215" spans="1:65" s="2" customFormat="1" ht="16.5" customHeight="1">
      <c r="A215" s="32"/>
      <c r="B215" s="151"/>
      <c r="C215" s="152" t="s">
        <v>331</v>
      </c>
      <c r="D215" s="152" t="s">
        <v>129</v>
      </c>
      <c r="E215" s="153" t="s">
        <v>745</v>
      </c>
      <c r="F215" s="154" t="s">
        <v>746</v>
      </c>
      <c r="G215" s="155" t="s">
        <v>167</v>
      </c>
      <c r="H215" s="156">
        <v>4</v>
      </c>
      <c r="I215" s="157"/>
      <c r="J215" s="158">
        <f>ROUND(I215*H215,2)</f>
        <v>0</v>
      </c>
      <c r="K215" s="154" t="s">
        <v>356</v>
      </c>
      <c r="L215" s="33"/>
      <c r="M215" s="159" t="s">
        <v>3</v>
      </c>
      <c r="N215" s="160" t="s">
        <v>40</v>
      </c>
      <c r="O215" s="53"/>
      <c r="P215" s="161">
        <f>O215*H215</f>
        <v>0</v>
      </c>
      <c r="Q215" s="161">
        <v>0</v>
      </c>
      <c r="R215" s="161">
        <f>Q215*H215</f>
        <v>0</v>
      </c>
      <c r="S215" s="161">
        <v>0</v>
      </c>
      <c r="T215" s="162">
        <f>S215*H215</f>
        <v>0</v>
      </c>
      <c r="U215" s="32"/>
      <c r="V215" s="32"/>
      <c r="W215" s="32"/>
      <c r="X215" s="32"/>
      <c r="Y215" s="32"/>
      <c r="Z215" s="32"/>
      <c r="AA215" s="32"/>
      <c r="AB215" s="32"/>
      <c r="AC215" s="32"/>
      <c r="AD215" s="32"/>
      <c r="AE215" s="32"/>
      <c r="AR215" s="163" t="s">
        <v>77</v>
      </c>
      <c r="AT215" s="163" t="s">
        <v>129</v>
      </c>
      <c r="AU215" s="163" t="s">
        <v>77</v>
      </c>
      <c r="AY215" s="17" t="s">
        <v>126</v>
      </c>
      <c r="BE215" s="164">
        <f>IF(N215="základní",J215,0)</f>
        <v>0</v>
      </c>
      <c r="BF215" s="164">
        <f>IF(N215="snížená",J215,0)</f>
        <v>0</v>
      </c>
      <c r="BG215" s="164">
        <f>IF(N215="zákl. přenesená",J215,0)</f>
        <v>0</v>
      </c>
      <c r="BH215" s="164">
        <f>IF(N215="sníž. přenesená",J215,0)</f>
        <v>0</v>
      </c>
      <c r="BI215" s="164">
        <f>IF(N215="nulová",J215,0)</f>
        <v>0</v>
      </c>
      <c r="BJ215" s="17" t="s">
        <v>77</v>
      </c>
      <c r="BK215" s="164">
        <f>ROUND(I215*H215,2)</f>
        <v>0</v>
      </c>
      <c r="BL215" s="17" t="s">
        <v>77</v>
      </c>
      <c r="BM215" s="163" t="s">
        <v>747</v>
      </c>
    </row>
    <row r="216" spans="1:47" s="2" customFormat="1" ht="12">
      <c r="A216" s="32"/>
      <c r="B216" s="33"/>
      <c r="C216" s="32"/>
      <c r="D216" s="165" t="s">
        <v>135</v>
      </c>
      <c r="E216" s="32"/>
      <c r="F216" s="166" t="s">
        <v>746</v>
      </c>
      <c r="G216" s="32"/>
      <c r="H216" s="32"/>
      <c r="I216" s="91"/>
      <c r="J216" s="32"/>
      <c r="K216" s="32"/>
      <c r="L216" s="33"/>
      <c r="M216" s="167"/>
      <c r="N216" s="168"/>
      <c r="O216" s="53"/>
      <c r="P216" s="53"/>
      <c r="Q216" s="53"/>
      <c r="R216" s="53"/>
      <c r="S216" s="53"/>
      <c r="T216" s="54"/>
      <c r="U216" s="32"/>
      <c r="V216" s="32"/>
      <c r="W216" s="32"/>
      <c r="X216" s="32"/>
      <c r="Y216" s="32"/>
      <c r="Z216" s="32"/>
      <c r="AA216" s="32"/>
      <c r="AB216" s="32"/>
      <c r="AC216" s="32"/>
      <c r="AD216" s="32"/>
      <c r="AE216" s="32"/>
      <c r="AT216" s="17" t="s">
        <v>135</v>
      </c>
      <c r="AU216" s="17" t="s">
        <v>77</v>
      </c>
    </row>
    <row r="217" spans="1:65" s="2" customFormat="1" ht="16.5" customHeight="1">
      <c r="A217" s="32"/>
      <c r="B217" s="151"/>
      <c r="C217" s="152" t="s">
        <v>220</v>
      </c>
      <c r="D217" s="152" t="s">
        <v>129</v>
      </c>
      <c r="E217" s="153" t="s">
        <v>748</v>
      </c>
      <c r="F217" s="154" t="s">
        <v>749</v>
      </c>
      <c r="G217" s="155" t="s">
        <v>167</v>
      </c>
      <c r="H217" s="156">
        <v>1</v>
      </c>
      <c r="I217" s="157"/>
      <c r="J217" s="158">
        <f>ROUND(I217*H217,2)</f>
        <v>0</v>
      </c>
      <c r="K217" s="154" t="s">
        <v>356</v>
      </c>
      <c r="L217" s="33"/>
      <c r="M217" s="159" t="s">
        <v>3</v>
      </c>
      <c r="N217" s="160" t="s">
        <v>40</v>
      </c>
      <c r="O217" s="53"/>
      <c r="P217" s="161">
        <f>O217*H217</f>
        <v>0</v>
      </c>
      <c r="Q217" s="161">
        <v>0</v>
      </c>
      <c r="R217" s="161">
        <f>Q217*H217</f>
        <v>0</v>
      </c>
      <c r="S217" s="161">
        <v>0</v>
      </c>
      <c r="T217" s="162">
        <f>S217*H217</f>
        <v>0</v>
      </c>
      <c r="U217" s="32"/>
      <c r="V217" s="32"/>
      <c r="W217" s="32"/>
      <c r="X217" s="32"/>
      <c r="Y217" s="32"/>
      <c r="Z217" s="32"/>
      <c r="AA217" s="32"/>
      <c r="AB217" s="32"/>
      <c r="AC217" s="32"/>
      <c r="AD217" s="32"/>
      <c r="AE217" s="32"/>
      <c r="AR217" s="163" t="s">
        <v>77</v>
      </c>
      <c r="AT217" s="163" t="s">
        <v>129</v>
      </c>
      <c r="AU217" s="163" t="s">
        <v>77</v>
      </c>
      <c r="AY217" s="17" t="s">
        <v>126</v>
      </c>
      <c r="BE217" s="164">
        <f>IF(N217="základní",J217,0)</f>
        <v>0</v>
      </c>
      <c r="BF217" s="164">
        <f>IF(N217="snížená",J217,0)</f>
        <v>0</v>
      </c>
      <c r="BG217" s="164">
        <f>IF(N217="zákl. přenesená",J217,0)</f>
        <v>0</v>
      </c>
      <c r="BH217" s="164">
        <f>IF(N217="sníž. přenesená",J217,0)</f>
        <v>0</v>
      </c>
      <c r="BI217" s="164">
        <f>IF(N217="nulová",J217,0)</f>
        <v>0</v>
      </c>
      <c r="BJ217" s="17" t="s">
        <v>77</v>
      </c>
      <c r="BK217" s="164">
        <f>ROUND(I217*H217,2)</f>
        <v>0</v>
      </c>
      <c r="BL217" s="17" t="s">
        <v>77</v>
      </c>
      <c r="BM217" s="163" t="s">
        <v>750</v>
      </c>
    </row>
    <row r="218" spans="1:47" s="2" customFormat="1" ht="12">
      <c r="A218" s="32"/>
      <c r="B218" s="33"/>
      <c r="C218" s="32"/>
      <c r="D218" s="165" t="s">
        <v>135</v>
      </c>
      <c r="E218" s="32"/>
      <c r="F218" s="166" t="s">
        <v>749</v>
      </c>
      <c r="G218" s="32"/>
      <c r="H218" s="32"/>
      <c r="I218" s="91"/>
      <c r="J218" s="32"/>
      <c r="K218" s="32"/>
      <c r="L218" s="33"/>
      <c r="M218" s="167"/>
      <c r="N218" s="168"/>
      <c r="O218" s="53"/>
      <c r="P218" s="53"/>
      <c r="Q218" s="53"/>
      <c r="R218" s="53"/>
      <c r="S218" s="53"/>
      <c r="T218" s="54"/>
      <c r="U218" s="32"/>
      <c r="V218" s="32"/>
      <c r="W218" s="32"/>
      <c r="X218" s="32"/>
      <c r="Y218" s="32"/>
      <c r="Z218" s="32"/>
      <c r="AA218" s="32"/>
      <c r="AB218" s="32"/>
      <c r="AC218" s="32"/>
      <c r="AD218" s="32"/>
      <c r="AE218" s="32"/>
      <c r="AT218" s="17" t="s">
        <v>135</v>
      </c>
      <c r="AU218" s="17" t="s">
        <v>77</v>
      </c>
    </row>
    <row r="219" spans="1:65" s="2" customFormat="1" ht="16.5" customHeight="1">
      <c r="A219" s="32"/>
      <c r="B219" s="151"/>
      <c r="C219" s="152" t="s">
        <v>338</v>
      </c>
      <c r="D219" s="152" t="s">
        <v>129</v>
      </c>
      <c r="E219" s="153" t="s">
        <v>751</v>
      </c>
      <c r="F219" s="154" t="s">
        <v>752</v>
      </c>
      <c r="G219" s="155" t="s">
        <v>167</v>
      </c>
      <c r="H219" s="156">
        <v>1</v>
      </c>
      <c r="I219" s="157"/>
      <c r="J219" s="158">
        <f>ROUND(I219*H219,2)</f>
        <v>0</v>
      </c>
      <c r="K219" s="154" t="s">
        <v>356</v>
      </c>
      <c r="L219" s="33"/>
      <c r="M219" s="159" t="s">
        <v>3</v>
      </c>
      <c r="N219" s="160" t="s">
        <v>40</v>
      </c>
      <c r="O219" s="53"/>
      <c r="P219" s="161">
        <f>O219*H219</f>
        <v>0</v>
      </c>
      <c r="Q219" s="161">
        <v>0</v>
      </c>
      <c r="R219" s="161">
        <f>Q219*H219</f>
        <v>0</v>
      </c>
      <c r="S219" s="161">
        <v>0</v>
      </c>
      <c r="T219" s="162">
        <f>S219*H219</f>
        <v>0</v>
      </c>
      <c r="U219" s="32"/>
      <c r="V219" s="32"/>
      <c r="W219" s="32"/>
      <c r="X219" s="32"/>
      <c r="Y219" s="32"/>
      <c r="Z219" s="32"/>
      <c r="AA219" s="32"/>
      <c r="AB219" s="32"/>
      <c r="AC219" s="32"/>
      <c r="AD219" s="32"/>
      <c r="AE219" s="32"/>
      <c r="AR219" s="163" t="s">
        <v>77</v>
      </c>
      <c r="AT219" s="163" t="s">
        <v>129</v>
      </c>
      <c r="AU219" s="163" t="s">
        <v>77</v>
      </c>
      <c r="AY219" s="17" t="s">
        <v>126</v>
      </c>
      <c r="BE219" s="164">
        <f>IF(N219="základní",J219,0)</f>
        <v>0</v>
      </c>
      <c r="BF219" s="164">
        <f>IF(N219="snížená",J219,0)</f>
        <v>0</v>
      </c>
      <c r="BG219" s="164">
        <f>IF(N219="zákl. přenesená",J219,0)</f>
        <v>0</v>
      </c>
      <c r="BH219" s="164">
        <f>IF(N219="sníž. přenesená",J219,0)</f>
        <v>0</v>
      </c>
      <c r="BI219" s="164">
        <f>IF(N219="nulová",J219,0)</f>
        <v>0</v>
      </c>
      <c r="BJ219" s="17" t="s">
        <v>77</v>
      </c>
      <c r="BK219" s="164">
        <f>ROUND(I219*H219,2)</f>
        <v>0</v>
      </c>
      <c r="BL219" s="17" t="s">
        <v>77</v>
      </c>
      <c r="BM219" s="163" t="s">
        <v>753</v>
      </c>
    </row>
    <row r="220" spans="1:47" s="2" customFormat="1" ht="12">
      <c r="A220" s="32"/>
      <c r="B220" s="33"/>
      <c r="C220" s="32"/>
      <c r="D220" s="165" t="s">
        <v>135</v>
      </c>
      <c r="E220" s="32"/>
      <c r="F220" s="166" t="s">
        <v>752</v>
      </c>
      <c r="G220" s="32"/>
      <c r="H220" s="32"/>
      <c r="I220" s="91"/>
      <c r="J220" s="32"/>
      <c r="K220" s="32"/>
      <c r="L220" s="33"/>
      <c r="M220" s="167"/>
      <c r="N220" s="168"/>
      <c r="O220" s="53"/>
      <c r="P220" s="53"/>
      <c r="Q220" s="53"/>
      <c r="R220" s="53"/>
      <c r="S220" s="53"/>
      <c r="T220" s="54"/>
      <c r="U220" s="32"/>
      <c r="V220" s="32"/>
      <c r="W220" s="32"/>
      <c r="X220" s="32"/>
      <c r="Y220" s="32"/>
      <c r="Z220" s="32"/>
      <c r="AA220" s="32"/>
      <c r="AB220" s="32"/>
      <c r="AC220" s="32"/>
      <c r="AD220" s="32"/>
      <c r="AE220" s="32"/>
      <c r="AT220" s="17" t="s">
        <v>135</v>
      </c>
      <c r="AU220" s="17" t="s">
        <v>77</v>
      </c>
    </row>
    <row r="221" spans="1:65" s="2" customFormat="1" ht="16.5" customHeight="1">
      <c r="A221" s="32"/>
      <c r="B221" s="151"/>
      <c r="C221" s="152" t="s">
        <v>224</v>
      </c>
      <c r="D221" s="152" t="s">
        <v>129</v>
      </c>
      <c r="E221" s="153" t="s">
        <v>754</v>
      </c>
      <c r="F221" s="154" t="s">
        <v>755</v>
      </c>
      <c r="G221" s="155" t="s">
        <v>167</v>
      </c>
      <c r="H221" s="156">
        <v>1</v>
      </c>
      <c r="I221" s="157"/>
      <c r="J221" s="158">
        <f>ROUND(I221*H221,2)</f>
        <v>0</v>
      </c>
      <c r="K221" s="154" t="s">
        <v>356</v>
      </c>
      <c r="L221" s="33"/>
      <c r="M221" s="159" t="s">
        <v>3</v>
      </c>
      <c r="N221" s="160" t="s">
        <v>40</v>
      </c>
      <c r="O221" s="53"/>
      <c r="P221" s="161">
        <f>O221*H221</f>
        <v>0</v>
      </c>
      <c r="Q221" s="161">
        <v>0</v>
      </c>
      <c r="R221" s="161">
        <f>Q221*H221</f>
        <v>0</v>
      </c>
      <c r="S221" s="161">
        <v>0</v>
      </c>
      <c r="T221" s="162">
        <f>S221*H221</f>
        <v>0</v>
      </c>
      <c r="U221" s="32"/>
      <c r="V221" s="32"/>
      <c r="W221" s="32"/>
      <c r="X221" s="32"/>
      <c r="Y221" s="32"/>
      <c r="Z221" s="32"/>
      <c r="AA221" s="32"/>
      <c r="AB221" s="32"/>
      <c r="AC221" s="32"/>
      <c r="AD221" s="32"/>
      <c r="AE221" s="32"/>
      <c r="AR221" s="163" t="s">
        <v>77</v>
      </c>
      <c r="AT221" s="163" t="s">
        <v>129</v>
      </c>
      <c r="AU221" s="163" t="s">
        <v>77</v>
      </c>
      <c r="AY221" s="17" t="s">
        <v>126</v>
      </c>
      <c r="BE221" s="164">
        <f>IF(N221="základní",J221,0)</f>
        <v>0</v>
      </c>
      <c r="BF221" s="164">
        <f>IF(N221="snížená",J221,0)</f>
        <v>0</v>
      </c>
      <c r="BG221" s="164">
        <f>IF(N221="zákl. přenesená",J221,0)</f>
        <v>0</v>
      </c>
      <c r="BH221" s="164">
        <f>IF(N221="sníž. přenesená",J221,0)</f>
        <v>0</v>
      </c>
      <c r="BI221" s="164">
        <f>IF(N221="nulová",J221,0)</f>
        <v>0</v>
      </c>
      <c r="BJ221" s="17" t="s">
        <v>77</v>
      </c>
      <c r="BK221" s="164">
        <f>ROUND(I221*H221,2)</f>
        <v>0</v>
      </c>
      <c r="BL221" s="17" t="s">
        <v>77</v>
      </c>
      <c r="BM221" s="163" t="s">
        <v>756</v>
      </c>
    </row>
    <row r="222" spans="1:47" s="2" customFormat="1" ht="29.25">
      <c r="A222" s="32"/>
      <c r="B222" s="33"/>
      <c r="C222" s="32"/>
      <c r="D222" s="165" t="s">
        <v>135</v>
      </c>
      <c r="E222" s="32"/>
      <c r="F222" s="166" t="s">
        <v>757</v>
      </c>
      <c r="G222" s="32"/>
      <c r="H222" s="32"/>
      <c r="I222" s="91"/>
      <c r="J222" s="32"/>
      <c r="K222" s="32"/>
      <c r="L222" s="33"/>
      <c r="M222" s="167"/>
      <c r="N222" s="168"/>
      <c r="O222" s="53"/>
      <c r="P222" s="53"/>
      <c r="Q222" s="53"/>
      <c r="R222" s="53"/>
      <c r="S222" s="53"/>
      <c r="T222" s="54"/>
      <c r="U222" s="32"/>
      <c r="V222" s="32"/>
      <c r="W222" s="32"/>
      <c r="X222" s="32"/>
      <c r="Y222" s="32"/>
      <c r="Z222" s="32"/>
      <c r="AA222" s="32"/>
      <c r="AB222" s="32"/>
      <c r="AC222" s="32"/>
      <c r="AD222" s="32"/>
      <c r="AE222" s="32"/>
      <c r="AT222" s="17" t="s">
        <v>135</v>
      </c>
      <c r="AU222" s="17" t="s">
        <v>77</v>
      </c>
    </row>
    <row r="223" spans="1:65" s="2" customFormat="1" ht="16.5" customHeight="1">
      <c r="A223" s="32"/>
      <c r="B223" s="151"/>
      <c r="C223" s="152" t="s">
        <v>345</v>
      </c>
      <c r="D223" s="152" t="s">
        <v>129</v>
      </c>
      <c r="E223" s="153" t="s">
        <v>758</v>
      </c>
      <c r="F223" s="154" t="s">
        <v>759</v>
      </c>
      <c r="G223" s="155" t="s">
        <v>167</v>
      </c>
      <c r="H223" s="156">
        <v>2</v>
      </c>
      <c r="I223" s="157"/>
      <c r="J223" s="158">
        <f>ROUND(I223*H223,2)</f>
        <v>0</v>
      </c>
      <c r="K223" s="154" t="s">
        <v>356</v>
      </c>
      <c r="L223" s="33"/>
      <c r="M223" s="159" t="s">
        <v>3</v>
      </c>
      <c r="N223" s="160" t="s">
        <v>40</v>
      </c>
      <c r="O223" s="53"/>
      <c r="P223" s="161">
        <f>O223*H223</f>
        <v>0</v>
      </c>
      <c r="Q223" s="161">
        <v>0</v>
      </c>
      <c r="R223" s="161">
        <f>Q223*H223</f>
        <v>0</v>
      </c>
      <c r="S223" s="161">
        <v>0</v>
      </c>
      <c r="T223" s="162">
        <f>S223*H223</f>
        <v>0</v>
      </c>
      <c r="U223" s="32"/>
      <c r="V223" s="32"/>
      <c r="W223" s="32"/>
      <c r="X223" s="32"/>
      <c r="Y223" s="32"/>
      <c r="Z223" s="32"/>
      <c r="AA223" s="32"/>
      <c r="AB223" s="32"/>
      <c r="AC223" s="32"/>
      <c r="AD223" s="32"/>
      <c r="AE223" s="32"/>
      <c r="AR223" s="163" t="s">
        <v>77</v>
      </c>
      <c r="AT223" s="163" t="s">
        <v>129</v>
      </c>
      <c r="AU223" s="163" t="s">
        <v>77</v>
      </c>
      <c r="AY223" s="17" t="s">
        <v>126</v>
      </c>
      <c r="BE223" s="164">
        <f>IF(N223="základní",J223,0)</f>
        <v>0</v>
      </c>
      <c r="BF223" s="164">
        <f>IF(N223="snížená",J223,0)</f>
        <v>0</v>
      </c>
      <c r="BG223" s="164">
        <f>IF(N223="zákl. přenesená",J223,0)</f>
        <v>0</v>
      </c>
      <c r="BH223" s="164">
        <f>IF(N223="sníž. přenesená",J223,0)</f>
        <v>0</v>
      </c>
      <c r="BI223" s="164">
        <f>IF(N223="nulová",J223,0)</f>
        <v>0</v>
      </c>
      <c r="BJ223" s="17" t="s">
        <v>77</v>
      </c>
      <c r="BK223" s="164">
        <f>ROUND(I223*H223,2)</f>
        <v>0</v>
      </c>
      <c r="BL223" s="17" t="s">
        <v>77</v>
      </c>
      <c r="BM223" s="163" t="s">
        <v>760</v>
      </c>
    </row>
    <row r="224" spans="1:47" s="2" customFormat="1" ht="29.25">
      <c r="A224" s="32"/>
      <c r="B224" s="33"/>
      <c r="C224" s="32"/>
      <c r="D224" s="165" t="s">
        <v>135</v>
      </c>
      <c r="E224" s="32"/>
      <c r="F224" s="166" t="s">
        <v>761</v>
      </c>
      <c r="G224" s="32"/>
      <c r="H224" s="32"/>
      <c r="I224" s="91"/>
      <c r="J224" s="32"/>
      <c r="K224" s="32"/>
      <c r="L224" s="33"/>
      <c r="M224" s="167"/>
      <c r="N224" s="168"/>
      <c r="O224" s="53"/>
      <c r="P224" s="53"/>
      <c r="Q224" s="53"/>
      <c r="R224" s="53"/>
      <c r="S224" s="53"/>
      <c r="T224" s="54"/>
      <c r="U224" s="32"/>
      <c r="V224" s="32"/>
      <c r="W224" s="32"/>
      <c r="X224" s="32"/>
      <c r="Y224" s="32"/>
      <c r="Z224" s="32"/>
      <c r="AA224" s="32"/>
      <c r="AB224" s="32"/>
      <c r="AC224" s="32"/>
      <c r="AD224" s="32"/>
      <c r="AE224" s="32"/>
      <c r="AT224" s="17" t="s">
        <v>135</v>
      </c>
      <c r="AU224" s="17" t="s">
        <v>77</v>
      </c>
    </row>
    <row r="225" spans="1:65" s="2" customFormat="1" ht="16.5" customHeight="1">
      <c r="A225" s="32"/>
      <c r="B225" s="151"/>
      <c r="C225" s="152" t="s">
        <v>227</v>
      </c>
      <c r="D225" s="152" t="s">
        <v>129</v>
      </c>
      <c r="E225" s="153" t="s">
        <v>762</v>
      </c>
      <c r="F225" s="154" t="s">
        <v>763</v>
      </c>
      <c r="G225" s="155" t="s">
        <v>167</v>
      </c>
      <c r="H225" s="156">
        <v>2</v>
      </c>
      <c r="I225" s="157"/>
      <c r="J225" s="158">
        <f>ROUND(I225*H225,2)</f>
        <v>0</v>
      </c>
      <c r="K225" s="154" t="s">
        <v>356</v>
      </c>
      <c r="L225" s="33"/>
      <c r="M225" s="159" t="s">
        <v>3</v>
      </c>
      <c r="N225" s="160" t="s">
        <v>40</v>
      </c>
      <c r="O225" s="53"/>
      <c r="P225" s="161">
        <f>O225*H225</f>
        <v>0</v>
      </c>
      <c r="Q225" s="161">
        <v>0</v>
      </c>
      <c r="R225" s="161">
        <f>Q225*H225</f>
        <v>0</v>
      </c>
      <c r="S225" s="161">
        <v>0</v>
      </c>
      <c r="T225" s="162">
        <f>S225*H225</f>
        <v>0</v>
      </c>
      <c r="U225" s="32"/>
      <c r="V225" s="32"/>
      <c r="W225" s="32"/>
      <c r="X225" s="32"/>
      <c r="Y225" s="32"/>
      <c r="Z225" s="32"/>
      <c r="AA225" s="32"/>
      <c r="AB225" s="32"/>
      <c r="AC225" s="32"/>
      <c r="AD225" s="32"/>
      <c r="AE225" s="32"/>
      <c r="AR225" s="163" t="s">
        <v>77</v>
      </c>
      <c r="AT225" s="163" t="s">
        <v>129</v>
      </c>
      <c r="AU225" s="163" t="s">
        <v>77</v>
      </c>
      <c r="AY225" s="17" t="s">
        <v>126</v>
      </c>
      <c r="BE225" s="164">
        <f>IF(N225="základní",J225,0)</f>
        <v>0</v>
      </c>
      <c r="BF225" s="164">
        <f>IF(N225="snížená",J225,0)</f>
        <v>0</v>
      </c>
      <c r="BG225" s="164">
        <f>IF(N225="zákl. přenesená",J225,0)</f>
        <v>0</v>
      </c>
      <c r="BH225" s="164">
        <f>IF(N225="sníž. přenesená",J225,0)</f>
        <v>0</v>
      </c>
      <c r="BI225" s="164">
        <f>IF(N225="nulová",J225,0)</f>
        <v>0</v>
      </c>
      <c r="BJ225" s="17" t="s">
        <v>77</v>
      </c>
      <c r="BK225" s="164">
        <f>ROUND(I225*H225,2)</f>
        <v>0</v>
      </c>
      <c r="BL225" s="17" t="s">
        <v>77</v>
      </c>
      <c r="BM225" s="163" t="s">
        <v>764</v>
      </c>
    </row>
    <row r="226" spans="1:47" s="2" customFormat="1" ht="19.5">
      <c r="A226" s="32"/>
      <c r="B226" s="33"/>
      <c r="C226" s="32"/>
      <c r="D226" s="165" t="s">
        <v>135</v>
      </c>
      <c r="E226" s="32"/>
      <c r="F226" s="166" t="s">
        <v>765</v>
      </c>
      <c r="G226" s="32"/>
      <c r="H226" s="32"/>
      <c r="I226" s="91"/>
      <c r="J226" s="32"/>
      <c r="K226" s="32"/>
      <c r="L226" s="33"/>
      <c r="M226" s="167"/>
      <c r="N226" s="168"/>
      <c r="O226" s="53"/>
      <c r="P226" s="53"/>
      <c r="Q226" s="53"/>
      <c r="R226" s="53"/>
      <c r="S226" s="53"/>
      <c r="T226" s="54"/>
      <c r="U226" s="32"/>
      <c r="V226" s="32"/>
      <c r="W226" s="32"/>
      <c r="X226" s="32"/>
      <c r="Y226" s="32"/>
      <c r="Z226" s="32"/>
      <c r="AA226" s="32"/>
      <c r="AB226" s="32"/>
      <c r="AC226" s="32"/>
      <c r="AD226" s="32"/>
      <c r="AE226" s="32"/>
      <c r="AT226" s="17" t="s">
        <v>135</v>
      </c>
      <c r="AU226" s="17" t="s">
        <v>77</v>
      </c>
    </row>
    <row r="227" spans="1:65" s="2" customFormat="1" ht="16.5" customHeight="1">
      <c r="A227" s="32"/>
      <c r="B227" s="151"/>
      <c r="C227" s="152" t="s">
        <v>361</v>
      </c>
      <c r="D227" s="152" t="s">
        <v>129</v>
      </c>
      <c r="E227" s="153" t="s">
        <v>766</v>
      </c>
      <c r="F227" s="154" t="s">
        <v>767</v>
      </c>
      <c r="G227" s="155" t="s">
        <v>167</v>
      </c>
      <c r="H227" s="156">
        <v>1</v>
      </c>
      <c r="I227" s="157"/>
      <c r="J227" s="158">
        <f>ROUND(I227*H227,2)</f>
        <v>0</v>
      </c>
      <c r="K227" s="154" t="s">
        <v>356</v>
      </c>
      <c r="L227" s="33"/>
      <c r="M227" s="159" t="s">
        <v>3</v>
      </c>
      <c r="N227" s="160" t="s">
        <v>40</v>
      </c>
      <c r="O227" s="53"/>
      <c r="P227" s="161">
        <f>O227*H227</f>
        <v>0</v>
      </c>
      <c r="Q227" s="161">
        <v>0</v>
      </c>
      <c r="R227" s="161">
        <f>Q227*H227</f>
        <v>0</v>
      </c>
      <c r="S227" s="161">
        <v>0</v>
      </c>
      <c r="T227" s="162">
        <f>S227*H227</f>
        <v>0</v>
      </c>
      <c r="U227" s="32"/>
      <c r="V227" s="32"/>
      <c r="W227" s="32"/>
      <c r="X227" s="32"/>
      <c r="Y227" s="32"/>
      <c r="Z227" s="32"/>
      <c r="AA227" s="32"/>
      <c r="AB227" s="32"/>
      <c r="AC227" s="32"/>
      <c r="AD227" s="32"/>
      <c r="AE227" s="32"/>
      <c r="AR227" s="163" t="s">
        <v>77</v>
      </c>
      <c r="AT227" s="163" t="s">
        <v>129</v>
      </c>
      <c r="AU227" s="163" t="s">
        <v>77</v>
      </c>
      <c r="AY227" s="17" t="s">
        <v>126</v>
      </c>
      <c r="BE227" s="164">
        <f>IF(N227="základní",J227,0)</f>
        <v>0</v>
      </c>
      <c r="BF227" s="164">
        <f>IF(N227="snížená",J227,0)</f>
        <v>0</v>
      </c>
      <c r="BG227" s="164">
        <f>IF(N227="zákl. přenesená",J227,0)</f>
        <v>0</v>
      </c>
      <c r="BH227" s="164">
        <f>IF(N227="sníž. přenesená",J227,0)</f>
        <v>0</v>
      </c>
      <c r="BI227" s="164">
        <f>IF(N227="nulová",J227,0)</f>
        <v>0</v>
      </c>
      <c r="BJ227" s="17" t="s">
        <v>77</v>
      </c>
      <c r="BK227" s="164">
        <f>ROUND(I227*H227,2)</f>
        <v>0</v>
      </c>
      <c r="BL227" s="17" t="s">
        <v>77</v>
      </c>
      <c r="BM227" s="163" t="s">
        <v>768</v>
      </c>
    </row>
    <row r="228" spans="1:47" s="2" customFormat="1" ht="19.5">
      <c r="A228" s="32"/>
      <c r="B228" s="33"/>
      <c r="C228" s="32"/>
      <c r="D228" s="165" t="s">
        <v>135</v>
      </c>
      <c r="E228" s="32"/>
      <c r="F228" s="166" t="s">
        <v>769</v>
      </c>
      <c r="G228" s="32"/>
      <c r="H228" s="32"/>
      <c r="I228" s="91"/>
      <c r="J228" s="32"/>
      <c r="K228" s="32"/>
      <c r="L228" s="33"/>
      <c r="M228" s="167"/>
      <c r="N228" s="168"/>
      <c r="O228" s="53"/>
      <c r="P228" s="53"/>
      <c r="Q228" s="53"/>
      <c r="R228" s="53"/>
      <c r="S228" s="53"/>
      <c r="T228" s="54"/>
      <c r="U228" s="32"/>
      <c r="V228" s="32"/>
      <c r="W228" s="32"/>
      <c r="X228" s="32"/>
      <c r="Y228" s="32"/>
      <c r="Z228" s="32"/>
      <c r="AA228" s="32"/>
      <c r="AB228" s="32"/>
      <c r="AC228" s="32"/>
      <c r="AD228" s="32"/>
      <c r="AE228" s="32"/>
      <c r="AT228" s="17" t="s">
        <v>135</v>
      </c>
      <c r="AU228" s="17" t="s">
        <v>77</v>
      </c>
    </row>
    <row r="229" spans="1:65" s="2" customFormat="1" ht="16.5" customHeight="1">
      <c r="A229" s="32"/>
      <c r="B229" s="151"/>
      <c r="C229" s="152" t="s">
        <v>231</v>
      </c>
      <c r="D229" s="152" t="s">
        <v>129</v>
      </c>
      <c r="E229" s="153" t="s">
        <v>770</v>
      </c>
      <c r="F229" s="154" t="s">
        <v>771</v>
      </c>
      <c r="G229" s="155" t="s">
        <v>167</v>
      </c>
      <c r="H229" s="156">
        <v>4</v>
      </c>
      <c r="I229" s="157"/>
      <c r="J229" s="158">
        <f>ROUND(I229*H229,2)</f>
        <v>0</v>
      </c>
      <c r="K229" s="154" t="s">
        <v>356</v>
      </c>
      <c r="L229" s="33"/>
      <c r="M229" s="159" t="s">
        <v>3</v>
      </c>
      <c r="N229" s="160" t="s">
        <v>40</v>
      </c>
      <c r="O229" s="53"/>
      <c r="P229" s="161">
        <f>O229*H229</f>
        <v>0</v>
      </c>
      <c r="Q229" s="161">
        <v>0</v>
      </c>
      <c r="R229" s="161">
        <f>Q229*H229</f>
        <v>0</v>
      </c>
      <c r="S229" s="161">
        <v>0</v>
      </c>
      <c r="T229" s="162">
        <f>S229*H229</f>
        <v>0</v>
      </c>
      <c r="U229" s="32"/>
      <c r="V229" s="32"/>
      <c r="W229" s="32"/>
      <c r="X229" s="32"/>
      <c r="Y229" s="32"/>
      <c r="Z229" s="32"/>
      <c r="AA229" s="32"/>
      <c r="AB229" s="32"/>
      <c r="AC229" s="32"/>
      <c r="AD229" s="32"/>
      <c r="AE229" s="32"/>
      <c r="AR229" s="163" t="s">
        <v>77</v>
      </c>
      <c r="AT229" s="163" t="s">
        <v>129</v>
      </c>
      <c r="AU229" s="163" t="s">
        <v>77</v>
      </c>
      <c r="AY229" s="17" t="s">
        <v>126</v>
      </c>
      <c r="BE229" s="164">
        <f>IF(N229="základní",J229,0)</f>
        <v>0</v>
      </c>
      <c r="BF229" s="164">
        <f>IF(N229="snížená",J229,0)</f>
        <v>0</v>
      </c>
      <c r="BG229" s="164">
        <f>IF(N229="zákl. přenesená",J229,0)</f>
        <v>0</v>
      </c>
      <c r="BH229" s="164">
        <f>IF(N229="sníž. přenesená",J229,0)</f>
        <v>0</v>
      </c>
      <c r="BI229" s="164">
        <f>IF(N229="nulová",J229,0)</f>
        <v>0</v>
      </c>
      <c r="BJ229" s="17" t="s">
        <v>77</v>
      </c>
      <c r="BK229" s="164">
        <f>ROUND(I229*H229,2)</f>
        <v>0</v>
      </c>
      <c r="BL229" s="17" t="s">
        <v>77</v>
      </c>
      <c r="BM229" s="163" t="s">
        <v>772</v>
      </c>
    </row>
    <row r="230" spans="1:47" s="2" customFormat="1" ht="19.5">
      <c r="A230" s="32"/>
      <c r="B230" s="33"/>
      <c r="C230" s="32"/>
      <c r="D230" s="165" t="s">
        <v>135</v>
      </c>
      <c r="E230" s="32"/>
      <c r="F230" s="166" t="s">
        <v>773</v>
      </c>
      <c r="G230" s="32"/>
      <c r="H230" s="32"/>
      <c r="I230" s="91"/>
      <c r="J230" s="32"/>
      <c r="K230" s="32"/>
      <c r="L230" s="33"/>
      <c r="M230" s="167"/>
      <c r="N230" s="168"/>
      <c r="O230" s="53"/>
      <c r="P230" s="53"/>
      <c r="Q230" s="53"/>
      <c r="R230" s="53"/>
      <c r="S230" s="53"/>
      <c r="T230" s="54"/>
      <c r="U230" s="32"/>
      <c r="V230" s="32"/>
      <c r="W230" s="32"/>
      <c r="X230" s="32"/>
      <c r="Y230" s="32"/>
      <c r="Z230" s="32"/>
      <c r="AA230" s="32"/>
      <c r="AB230" s="32"/>
      <c r="AC230" s="32"/>
      <c r="AD230" s="32"/>
      <c r="AE230" s="32"/>
      <c r="AT230" s="17" t="s">
        <v>135</v>
      </c>
      <c r="AU230" s="17" t="s">
        <v>77</v>
      </c>
    </row>
    <row r="231" spans="1:65" s="2" customFormat="1" ht="16.5" customHeight="1">
      <c r="A231" s="32"/>
      <c r="B231" s="151"/>
      <c r="C231" s="152" t="s">
        <v>373</v>
      </c>
      <c r="D231" s="152" t="s">
        <v>129</v>
      </c>
      <c r="E231" s="153" t="s">
        <v>774</v>
      </c>
      <c r="F231" s="154" t="s">
        <v>775</v>
      </c>
      <c r="G231" s="155" t="s">
        <v>167</v>
      </c>
      <c r="H231" s="156">
        <v>1</v>
      </c>
      <c r="I231" s="157"/>
      <c r="J231" s="158">
        <f>ROUND(I231*H231,2)</f>
        <v>0</v>
      </c>
      <c r="K231" s="154" t="s">
        <v>356</v>
      </c>
      <c r="L231" s="33"/>
      <c r="M231" s="159" t="s">
        <v>3</v>
      </c>
      <c r="N231" s="160" t="s">
        <v>40</v>
      </c>
      <c r="O231" s="53"/>
      <c r="P231" s="161">
        <f>O231*H231</f>
        <v>0</v>
      </c>
      <c r="Q231" s="161">
        <v>0</v>
      </c>
      <c r="R231" s="161">
        <f>Q231*H231</f>
        <v>0</v>
      </c>
      <c r="S231" s="161">
        <v>0</v>
      </c>
      <c r="T231" s="162">
        <f>S231*H231</f>
        <v>0</v>
      </c>
      <c r="U231" s="32"/>
      <c r="V231" s="32"/>
      <c r="W231" s="32"/>
      <c r="X231" s="32"/>
      <c r="Y231" s="32"/>
      <c r="Z231" s="32"/>
      <c r="AA231" s="32"/>
      <c r="AB231" s="32"/>
      <c r="AC231" s="32"/>
      <c r="AD231" s="32"/>
      <c r="AE231" s="32"/>
      <c r="AR231" s="163" t="s">
        <v>77</v>
      </c>
      <c r="AT231" s="163" t="s">
        <v>129</v>
      </c>
      <c r="AU231" s="163" t="s">
        <v>77</v>
      </c>
      <c r="AY231" s="17" t="s">
        <v>126</v>
      </c>
      <c r="BE231" s="164">
        <f>IF(N231="základní",J231,0)</f>
        <v>0</v>
      </c>
      <c r="BF231" s="164">
        <f>IF(N231="snížená",J231,0)</f>
        <v>0</v>
      </c>
      <c r="BG231" s="164">
        <f>IF(N231="zákl. přenesená",J231,0)</f>
        <v>0</v>
      </c>
      <c r="BH231" s="164">
        <f>IF(N231="sníž. přenesená",J231,0)</f>
        <v>0</v>
      </c>
      <c r="BI231" s="164">
        <f>IF(N231="nulová",J231,0)</f>
        <v>0</v>
      </c>
      <c r="BJ231" s="17" t="s">
        <v>77</v>
      </c>
      <c r="BK231" s="164">
        <f>ROUND(I231*H231,2)</f>
        <v>0</v>
      </c>
      <c r="BL231" s="17" t="s">
        <v>77</v>
      </c>
      <c r="BM231" s="163" t="s">
        <v>776</v>
      </c>
    </row>
    <row r="232" spans="1:47" s="2" customFormat="1" ht="12">
      <c r="A232" s="32"/>
      <c r="B232" s="33"/>
      <c r="C232" s="32"/>
      <c r="D232" s="165" t="s">
        <v>135</v>
      </c>
      <c r="E232" s="32"/>
      <c r="F232" s="166" t="s">
        <v>777</v>
      </c>
      <c r="G232" s="32"/>
      <c r="H232" s="32"/>
      <c r="I232" s="91"/>
      <c r="J232" s="32"/>
      <c r="K232" s="32"/>
      <c r="L232" s="33"/>
      <c r="M232" s="167"/>
      <c r="N232" s="168"/>
      <c r="O232" s="53"/>
      <c r="P232" s="53"/>
      <c r="Q232" s="53"/>
      <c r="R232" s="53"/>
      <c r="S232" s="53"/>
      <c r="T232" s="54"/>
      <c r="U232" s="32"/>
      <c r="V232" s="32"/>
      <c r="W232" s="32"/>
      <c r="X232" s="32"/>
      <c r="Y232" s="32"/>
      <c r="Z232" s="32"/>
      <c r="AA232" s="32"/>
      <c r="AB232" s="32"/>
      <c r="AC232" s="32"/>
      <c r="AD232" s="32"/>
      <c r="AE232" s="32"/>
      <c r="AT232" s="17" t="s">
        <v>135</v>
      </c>
      <c r="AU232" s="17" t="s">
        <v>77</v>
      </c>
    </row>
    <row r="233" spans="1:65" s="2" customFormat="1" ht="16.5" customHeight="1">
      <c r="A233" s="32"/>
      <c r="B233" s="151"/>
      <c r="C233" s="152" t="s">
        <v>234</v>
      </c>
      <c r="D233" s="152" t="s">
        <v>129</v>
      </c>
      <c r="E233" s="153" t="s">
        <v>778</v>
      </c>
      <c r="F233" s="154" t="s">
        <v>779</v>
      </c>
      <c r="G233" s="155" t="s">
        <v>167</v>
      </c>
      <c r="H233" s="156">
        <v>2</v>
      </c>
      <c r="I233" s="157"/>
      <c r="J233" s="158">
        <f>ROUND(I233*H233,2)</f>
        <v>0</v>
      </c>
      <c r="K233" s="154" t="s">
        <v>356</v>
      </c>
      <c r="L233" s="33"/>
      <c r="M233" s="159" t="s">
        <v>3</v>
      </c>
      <c r="N233" s="160" t="s">
        <v>40</v>
      </c>
      <c r="O233" s="53"/>
      <c r="P233" s="161">
        <f>O233*H233</f>
        <v>0</v>
      </c>
      <c r="Q233" s="161">
        <v>0</v>
      </c>
      <c r="R233" s="161">
        <f>Q233*H233</f>
        <v>0</v>
      </c>
      <c r="S233" s="161">
        <v>0</v>
      </c>
      <c r="T233" s="162">
        <f>S233*H233</f>
        <v>0</v>
      </c>
      <c r="U233" s="32"/>
      <c r="V233" s="32"/>
      <c r="W233" s="32"/>
      <c r="X233" s="32"/>
      <c r="Y233" s="32"/>
      <c r="Z233" s="32"/>
      <c r="AA233" s="32"/>
      <c r="AB233" s="32"/>
      <c r="AC233" s="32"/>
      <c r="AD233" s="32"/>
      <c r="AE233" s="32"/>
      <c r="AR233" s="163" t="s">
        <v>77</v>
      </c>
      <c r="AT233" s="163" t="s">
        <v>129</v>
      </c>
      <c r="AU233" s="163" t="s">
        <v>77</v>
      </c>
      <c r="AY233" s="17" t="s">
        <v>126</v>
      </c>
      <c r="BE233" s="164">
        <f>IF(N233="základní",J233,0)</f>
        <v>0</v>
      </c>
      <c r="BF233" s="164">
        <f>IF(N233="snížená",J233,0)</f>
        <v>0</v>
      </c>
      <c r="BG233" s="164">
        <f>IF(N233="zákl. přenesená",J233,0)</f>
        <v>0</v>
      </c>
      <c r="BH233" s="164">
        <f>IF(N233="sníž. přenesená",J233,0)</f>
        <v>0</v>
      </c>
      <c r="BI233" s="164">
        <f>IF(N233="nulová",J233,0)</f>
        <v>0</v>
      </c>
      <c r="BJ233" s="17" t="s">
        <v>77</v>
      </c>
      <c r="BK233" s="164">
        <f>ROUND(I233*H233,2)</f>
        <v>0</v>
      </c>
      <c r="BL233" s="17" t="s">
        <v>77</v>
      </c>
      <c r="BM233" s="163" t="s">
        <v>780</v>
      </c>
    </row>
    <row r="234" spans="1:47" s="2" customFormat="1" ht="12">
      <c r="A234" s="32"/>
      <c r="B234" s="33"/>
      <c r="C234" s="32"/>
      <c r="D234" s="165" t="s">
        <v>135</v>
      </c>
      <c r="E234" s="32"/>
      <c r="F234" s="166" t="s">
        <v>779</v>
      </c>
      <c r="G234" s="32"/>
      <c r="H234" s="32"/>
      <c r="I234" s="91"/>
      <c r="J234" s="32"/>
      <c r="K234" s="32"/>
      <c r="L234" s="33"/>
      <c r="M234" s="167"/>
      <c r="N234" s="168"/>
      <c r="O234" s="53"/>
      <c r="P234" s="53"/>
      <c r="Q234" s="53"/>
      <c r="R234" s="53"/>
      <c r="S234" s="53"/>
      <c r="T234" s="54"/>
      <c r="U234" s="32"/>
      <c r="V234" s="32"/>
      <c r="W234" s="32"/>
      <c r="X234" s="32"/>
      <c r="Y234" s="32"/>
      <c r="Z234" s="32"/>
      <c r="AA234" s="32"/>
      <c r="AB234" s="32"/>
      <c r="AC234" s="32"/>
      <c r="AD234" s="32"/>
      <c r="AE234" s="32"/>
      <c r="AT234" s="17" t="s">
        <v>135</v>
      </c>
      <c r="AU234" s="17" t="s">
        <v>77</v>
      </c>
    </row>
    <row r="235" spans="1:65" s="2" customFormat="1" ht="16.5" customHeight="1">
      <c r="A235" s="32"/>
      <c r="B235" s="151"/>
      <c r="C235" s="152" t="s">
        <v>382</v>
      </c>
      <c r="D235" s="152" t="s">
        <v>129</v>
      </c>
      <c r="E235" s="153" t="s">
        <v>781</v>
      </c>
      <c r="F235" s="154" t="s">
        <v>782</v>
      </c>
      <c r="G235" s="155" t="s">
        <v>167</v>
      </c>
      <c r="H235" s="156">
        <v>5</v>
      </c>
      <c r="I235" s="157"/>
      <c r="J235" s="158">
        <f>ROUND(I235*H235,2)</f>
        <v>0</v>
      </c>
      <c r="K235" s="154" t="s">
        <v>356</v>
      </c>
      <c r="L235" s="33"/>
      <c r="M235" s="159" t="s">
        <v>3</v>
      </c>
      <c r="N235" s="160" t="s">
        <v>40</v>
      </c>
      <c r="O235" s="53"/>
      <c r="P235" s="161">
        <f>O235*H235</f>
        <v>0</v>
      </c>
      <c r="Q235" s="161">
        <v>0</v>
      </c>
      <c r="R235" s="161">
        <f>Q235*H235</f>
        <v>0</v>
      </c>
      <c r="S235" s="161">
        <v>0</v>
      </c>
      <c r="T235" s="162">
        <f>S235*H235</f>
        <v>0</v>
      </c>
      <c r="U235" s="32"/>
      <c r="V235" s="32"/>
      <c r="W235" s="32"/>
      <c r="X235" s="32"/>
      <c r="Y235" s="32"/>
      <c r="Z235" s="32"/>
      <c r="AA235" s="32"/>
      <c r="AB235" s="32"/>
      <c r="AC235" s="32"/>
      <c r="AD235" s="32"/>
      <c r="AE235" s="32"/>
      <c r="AR235" s="163" t="s">
        <v>77</v>
      </c>
      <c r="AT235" s="163" t="s">
        <v>129</v>
      </c>
      <c r="AU235" s="163" t="s">
        <v>77</v>
      </c>
      <c r="AY235" s="17" t="s">
        <v>126</v>
      </c>
      <c r="BE235" s="164">
        <f>IF(N235="základní",J235,0)</f>
        <v>0</v>
      </c>
      <c r="BF235" s="164">
        <f>IF(N235="snížená",J235,0)</f>
        <v>0</v>
      </c>
      <c r="BG235" s="164">
        <f>IF(N235="zákl. přenesená",J235,0)</f>
        <v>0</v>
      </c>
      <c r="BH235" s="164">
        <f>IF(N235="sníž. přenesená",J235,0)</f>
        <v>0</v>
      </c>
      <c r="BI235" s="164">
        <f>IF(N235="nulová",J235,0)</f>
        <v>0</v>
      </c>
      <c r="BJ235" s="17" t="s">
        <v>77</v>
      </c>
      <c r="BK235" s="164">
        <f>ROUND(I235*H235,2)</f>
        <v>0</v>
      </c>
      <c r="BL235" s="17" t="s">
        <v>77</v>
      </c>
      <c r="BM235" s="163" t="s">
        <v>783</v>
      </c>
    </row>
    <row r="236" spans="1:47" s="2" customFormat="1" ht="12">
      <c r="A236" s="32"/>
      <c r="B236" s="33"/>
      <c r="C236" s="32"/>
      <c r="D236" s="165" t="s">
        <v>135</v>
      </c>
      <c r="E236" s="32"/>
      <c r="F236" s="166" t="s">
        <v>782</v>
      </c>
      <c r="G236" s="32"/>
      <c r="H236" s="32"/>
      <c r="I236" s="91"/>
      <c r="J236" s="32"/>
      <c r="K236" s="32"/>
      <c r="L236" s="33"/>
      <c r="M236" s="167"/>
      <c r="N236" s="168"/>
      <c r="O236" s="53"/>
      <c r="P236" s="53"/>
      <c r="Q236" s="53"/>
      <c r="R236" s="53"/>
      <c r="S236" s="53"/>
      <c r="T236" s="54"/>
      <c r="U236" s="32"/>
      <c r="V236" s="32"/>
      <c r="W236" s="32"/>
      <c r="X236" s="32"/>
      <c r="Y236" s="32"/>
      <c r="Z236" s="32"/>
      <c r="AA236" s="32"/>
      <c r="AB236" s="32"/>
      <c r="AC236" s="32"/>
      <c r="AD236" s="32"/>
      <c r="AE236" s="32"/>
      <c r="AT236" s="17" t="s">
        <v>135</v>
      </c>
      <c r="AU236" s="17" t="s">
        <v>77</v>
      </c>
    </row>
    <row r="237" spans="1:65" s="2" customFormat="1" ht="16.5" customHeight="1">
      <c r="A237" s="32"/>
      <c r="B237" s="151"/>
      <c r="C237" s="152" t="s">
        <v>238</v>
      </c>
      <c r="D237" s="152" t="s">
        <v>129</v>
      </c>
      <c r="E237" s="153" t="s">
        <v>784</v>
      </c>
      <c r="F237" s="154" t="s">
        <v>785</v>
      </c>
      <c r="G237" s="155" t="s">
        <v>167</v>
      </c>
      <c r="H237" s="156">
        <v>1</v>
      </c>
      <c r="I237" s="157"/>
      <c r="J237" s="158">
        <f>ROUND(I237*H237,2)</f>
        <v>0</v>
      </c>
      <c r="K237" s="154" t="s">
        <v>356</v>
      </c>
      <c r="L237" s="33"/>
      <c r="M237" s="159" t="s">
        <v>3</v>
      </c>
      <c r="N237" s="160" t="s">
        <v>40</v>
      </c>
      <c r="O237" s="53"/>
      <c r="P237" s="161">
        <f>O237*H237</f>
        <v>0</v>
      </c>
      <c r="Q237" s="161">
        <v>0</v>
      </c>
      <c r="R237" s="161">
        <f>Q237*H237</f>
        <v>0</v>
      </c>
      <c r="S237" s="161">
        <v>0</v>
      </c>
      <c r="T237" s="162">
        <f>S237*H237</f>
        <v>0</v>
      </c>
      <c r="U237" s="32"/>
      <c r="V237" s="32"/>
      <c r="W237" s="32"/>
      <c r="X237" s="32"/>
      <c r="Y237" s="32"/>
      <c r="Z237" s="32"/>
      <c r="AA237" s="32"/>
      <c r="AB237" s="32"/>
      <c r="AC237" s="32"/>
      <c r="AD237" s="32"/>
      <c r="AE237" s="32"/>
      <c r="AR237" s="163" t="s">
        <v>77</v>
      </c>
      <c r="AT237" s="163" t="s">
        <v>129</v>
      </c>
      <c r="AU237" s="163" t="s">
        <v>77</v>
      </c>
      <c r="AY237" s="17" t="s">
        <v>126</v>
      </c>
      <c r="BE237" s="164">
        <f>IF(N237="základní",J237,0)</f>
        <v>0</v>
      </c>
      <c r="BF237" s="164">
        <f>IF(N237="snížená",J237,0)</f>
        <v>0</v>
      </c>
      <c r="BG237" s="164">
        <f>IF(N237="zákl. přenesená",J237,0)</f>
        <v>0</v>
      </c>
      <c r="BH237" s="164">
        <f>IF(N237="sníž. přenesená",J237,0)</f>
        <v>0</v>
      </c>
      <c r="BI237" s="164">
        <f>IF(N237="nulová",J237,0)</f>
        <v>0</v>
      </c>
      <c r="BJ237" s="17" t="s">
        <v>77</v>
      </c>
      <c r="BK237" s="164">
        <f>ROUND(I237*H237,2)</f>
        <v>0</v>
      </c>
      <c r="BL237" s="17" t="s">
        <v>77</v>
      </c>
      <c r="BM237" s="163" t="s">
        <v>786</v>
      </c>
    </row>
    <row r="238" spans="1:47" s="2" customFormat="1" ht="12">
      <c r="A238" s="32"/>
      <c r="B238" s="33"/>
      <c r="C238" s="32"/>
      <c r="D238" s="165" t="s">
        <v>135</v>
      </c>
      <c r="E238" s="32"/>
      <c r="F238" s="166" t="s">
        <v>785</v>
      </c>
      <c r="G238" s="32"/>
      <c r="H238" s="32"/>
      <c r="I238" s="91"/>
      <c r="J238" s="32"/>
      <c r="K238" s="32"/>
      <c r="L238" s="33"/>
      <c r="M238" s="167"/>
      <c r="N238" s="168"/>
      <c r="O238" s="53"/>
      <c r="P238" s="53"/>
      <c r="Q238" s="53"/>
      <c r="R238" s="53"/>
      <c r="S238" s="53"/>
      <c r="T238" s="54"/>
      <c r="U238" s="32"/>
      <c r="V238" s="32"/>
      <c r="W238" s="32"/>
      <c r="X238" s="32"/>
      <c r="Y238" s="32"/>
      <c r="Z238" s="32"/>
      <c r="AA238" s="32"/>
      <c r="AB238" s="32"/>
      <c r="AC238" s="32"/>
      <c r="AD238" s="32"/>
      <c r="AE238" s="32"/>
      <c r="AT238" s="17" t="s">
        <v>135</v>
      </c>
      <c r="AU238" s="17" t="s">
        <v>77</v>
      </c>
    </row>
    <row r="239" spans="1:65" s="2" customFormat="1" ht="16.5" customHeight="1">
      <c r="A239" s="32"/>
      <c r="B239" s="151"/>
      <c r="C239" s="152" t="s">
        <v>389</v>
      </c>
      <c r="D239" s="152" t="s">
        <v>129</v>
      </c>
      <c r="E239" s="153" t="s">
        <v>787</v>
      </c>
      <c r="F239" s="154" t="s">
        <v>788</v>
      </c>
      <c r="G239" s="155" t="s">
        <v>167</v>
      </c>
      <c r="H239" s="156">
        <v>5</v>
      </c>
      <c r="I239" s="157"/>
      <c r="J239" s="158">
        <f>ROUND(I239*H239,2)</f>
        <v>0</v>
      </c>
      <c r="K239" s="154" t="s">
        <v>356</v>
      </c>
      <c r="L239" s="33"/>
      <c r="M239" s="159" t="s">
        <v>3</v>
      </c>
      <c r="N239" s="160" t="s">
        <v>40</v>
      </c>
      <c r="O239" s="53"/>
      <c r="P239" s="161">
        <f>O239*H239</f>
        <v>0</v>
      </c>
      <c r="Q239" s="161">
        <v>0</v>
      </c>
      <c r="R239" s="161">
        <f>Q239*H239</f>
        <v>0</v>
      </c>
      <c r="S239" s="161">
        <v>0</v>
      </c>
      <c r="T239" s="162">
        <f>S239*H239</f>
        <v>0</v>
      </c>
      <c r="U239" s="32"/>
      <c r="V239" s="32"/>
      <c r="W239" s="32"/>
      <c r="X239" s="32"/>
      <c r="Y239" s="32"/>
      <c r="Z239" s="32"/>
      <c r="AA239" s="32"/>
      <c r="AB239" s="32"/>
      <c r="AC239" s="32"/>
      <c r="AD239" s="32"/>
      <c r="AE239" s="32"/>
      <c r="AR239" s="163" t="s">
        <v>77</v>
      </c>
      <c r="AT239" s="163" t="s">
        <v>129</v>
      </c>
      <c r="AU239" s="163" t="s">
        <v>77</v>
      </c>
      <c r="AY239" s="17" t="s">
        <v>126</v>
      </c>
      <c r="BE239" s="164">
        <f>IF(N239="základní",J239,0)</f>
        <v>0</v>
      </c>
      <c r="BF239" s="164">
        <f>IF(N239="snížená",J239,0)</f>
        <v>0</v>
      </c>
      <c r="BG239" s="164">
        <f>IF(N239="zákl. přenesená",J239,0)</f>
        <v>0</v>
      </c>
      <c r="BH239" s="164">
        <f>IF(N239="sníž. přenesená",J239,0)</f>
        <v>0</v>
      </c>
      <c r="BI239" s="164">
        <f>IF(N239="nulová",J239,0)</f>
        <v>0</v>
      </c>
      <c r="BJ239" s="17" t="s">
        <v>77</v>
      </c>
      <c r="BK239" s="164">
        <f>ROUND(I239*H239,2)</f>
        <v>0</v>
      </c>
      <c r="BL239" s="17" t="s">
        <v>77</v>
      </c>
      <c r="BM239" s="163" t="s">
        <v>789</v>
      </c>
    </row>
    <row r="240" spans="1:47" s="2" customFormat="1" ht="12">
      <c r="A240" s="32"/>
      <c r="B240" s="33"/>
      <c r="C240" s="32"/>
      <c r="D240" s="165" t="s">
        <v>135</v>
      </c>
      <c r="E240" s="32"/>
      <c r="F240" s="166" t="s">
        <v>788</v>
      </c>
      <c r="G240" s="32"/>
      <c r="H240" s="32"/>
      <c r="I240" s="91"/>
      <c r="J240" s="32"/>
      <c r="K240" s="32"/>
      <c r="L240" s="33"/>
      <c r="M240" s="167"/>
      <c r="N240" s="168"/>
      <c r="O240" s="53"/>
      <c r="P240" s="53"/>
      <c r="Q240" s="53"/>
      <c r="R240" s="53"/>
      <c r="S240" s="53"/>
      <c r="T240" s="54"/>
      <c r="U240" s="32"/>
      <c r="V240" s="32"/>
      <c r="W240" s="32"/>
      <c r="X240" s="32"/>
      <c r="Y240" s="32"/>
      <c r="Z240" s="32"/>
      <c r="AA240" s="32"/>
      <c r="AB240" s="32"/>
      <c r="AC240" s="32"/>
      <c r="AD240" s="32"/>
      <c r="AE240" s="32"/>
      <c r="AT240" s="17" t="s">
        <v>135</v>
      </c>
      <c r="AU240" s="17" t="s">
        <v>77</v>
      </c>
    </row>
    <row r="241" spans="1:65" s="2" customFormat="1" ht="16.5" customHeight="1">
      <c r="A241" s="32"/>
      <c r="B241" s="151"/>
      <c r="C241" s="152" t="s">
        <v>241</v>
      </c>
      <c r="D241" s="152" t="s">
        <v>129</v>
      </c>
      <c r="E241" s="153" t="s">
        <v>790</v>
      </c>
      <c r="F241" s="154" t="s">
        <v>791</v>
      </c>
      <c r="G241" s="155" t="s">
        <v>167</v>
      </c>
      <c r="H241" s="156">
        <v>2</v>
      </c>
      <c r="I241" s="157"/>
      <c r="J241" s="158">
        <f>ROUND(I241*H241,2)</f>
        <v>0</v>
      </c>
      <c r="K241" s="154" t="s">
        <v>356</v>
      </c>
      <c r="L241" s="33"/>
      <c r="M241" s="159" t="s">
        <v>3</v>
      </c>
      <c r="N241" s="160" t="s">
        <v>40</v>
      </c>
      <c r="O241" s="53"/>
      <c r="P241" s="161">
        <f>O241*H241</f>
        <v>0</v>
      </c>
      <c r="Q241" s="161">
        <v>0</v>
      </c>
      <c r="R241" s="161">
        <f>Q241*H241</f>
        <v>0</v>
      </c>
      <c r="S241" s="161">
        <v>0</v>
      </c>
      <c r="T241" s="162">
        <f>S241*H241</f>
        <v>0</v>
      </c>
      <c r="U241" s="32"/>
      <c r="V241" s="32"/>
      <c r="W241" s="32"/>
      <c r="X241" s="32"/>
      <c r="Y241" s="32"/>
      <c r="Z241" s="32"/>
      <c r="AA241" s="32"/>
      <c r="AB241" s="32"/>
      <c r="AC241" s="32"/>
      <c r="AD241" s="32"/>
      <c r="AE241" s="32"/>
      <c r="AR241" s="163" t="s">
        <v>77</v>
      </c>
      <c r="AT241" s="163" t="s">
        <v>129</v>
      </c>
      <c r="AU241" s="163" t="s">
        <v>77</v>
      </c>
      <c r="AY241" s="17" t="s">
        <v>126</v>
      </c>
      <c r="BE241" s="164">
        <f>IF(N241="základní",J241,0)</f>
        <v>0</v>
      </c>
      <c r="BF241" s="164">
        <f>IF(N241="snížená",J241,0)</f>
        <v>0</v>
      </c>
      <c r="BG241" s="164">
        <f>IF(N241="zákl. přenesená",J241,0)</f>
        <v>0</v>
      </c>
      <c r="BH241" s="164">
        <f>IF(N241="sníž. přenesená",J241,0)</f>
        <v>0</v>
      </c>
      <c r="BI241" s="164">
        <f>IF(N241="nulová",J241,0)</f>
        <v>0</v>
      </c>
      <c r="BJ241" s="17" t="s">
        <v>77</v>
      </c>
      <c r="BK241" s="164">
        <f>ROUND(I241*H241,2)</f>
        <v>0</v>
      </c>
      <c r="BL241" s="17" t="s">
        <v>77</v>
      </c>
      <c r="BM241" s="163" t="s">
        <v>792</v>
      </c>
    </row>
    <row r="242" spans="1:47" s="2" customFormat="1" ht="12">
      <c r="A242" s="32"/>
      <c r="B242" s="33"/>
      <c r="C242" s="32"/>
      <c r="D242" s="165" t="s">
        <v>135</v>
      </c>
      <c r="E242" s="32"/>
      <c r="F242" s="166" t="s">
        <v>791</v>
      </c>
      <c r="G242" s="32"/>
      <c r="H242" s="32"/>
      <c r="I242" s="91"/>
      <c r="J242" s="32"/>
      <c r="K242" s="32"/>
      <c r="L242" s="33"/>
      <c r="M242" s="167"/>
      <c r="N242" s="168"/>
      <c r="O242" s="53"/>
      <c r="P242" s="53"/>
      <c r="Q242" s="53"/>
      <c r="R242" s="53"/>
      <c r="S242" s="53"/>
      <c r="T242" s="54"/>
      <c r="U242" s="32"/>
      <c r="V242" s="32"/>
      <c r="W242" s="32"/>
      <c r="X242" s="32"/>
      <c r="Y242" s="32"/>
      <c r="Z242" s="32"/>
      <c r="AA242" s="32"/>
      <c r="AB242" s="32"/>
      <c r="AC242" s="32"/>
      <c r="AD242" s="32"/>
      <c r="AE242" s="32"/>
      <c r="AT242" s="17" t="s">
        <v>135</v>
      </c>
      <c r="AU242" s="17" t="s">
        <v>77</v>
      </c>
    </row>
    <row r="243" spans="1:65" s="2" customFormat="1" ht="16.5" customHeight="1">
      <c r="A243" s="32"/>
      <c r="B243" s="151"/>
      <c r="C243" s="152" t="s">
        <v>396</v>
      </c>
      <c r="D243" s="152" t="s">
        <v>129</v>
      </c>
      <c r="E243" s="153" t="s">
        <v>793</v>
      </c>
      <c r="F243" s="154" t="s">
        <v>794</v>
      </c>
      <c r="G243" s="155" t="s">
        <v>167</v>
      </c>
      <c r="H243" s="156">
        <v>8</v>
      </c>
      <c r="I243" s="157"/>
      <c r="J243" s="158">
        <f>ROUND(I243*H243,2)</f>
        <v>0</v>
      </c>
      <c r="K243" s="154" t="s">
        <v>356</v>
      </c>
      <c r="L243" s="33"/>
      <c r="M243" s="159" t="s">
        <v>3</v>
      </c>
      <c r="N243" s="160" t="s">
        <v>40</v>
      </c>
      <c r="O243" s="53"/>
      <c r="P243" s="161">
        <f>O243*H243</f>
        <v>0</v>
      </c>
      <c r="Q243" s="161">
        <v>0</v>
      </c>
      <c r="R243" s="161">
        <f>Q243*H243</f>
        <v>0</v>
      </c>
      <c r="S243" s="161">
        <v>0</v>
      </c>
      <c r="T243" s="162">
        <f>S243*H243</f>
        <v>0</v>
      </c>
      <c r="U243" s="32"/>
      <c r="V243" s="32"/>
      <c r="W243" s="32"/>
      <c r="X243" s="32"/>
      <c r="Y243" s="32"/>
      <c r="Z243" s="32"/>
      <c r="AA243" s="32"/>
      <c r="AB243" s="32"/>
      <c r="AC243" s="32"/>
      <c r="AD243" s="32"/>
      <c r="AE243" s="32"/>
      <c r="AR243" s="163" t="s">
        <v>77</v>
      </c>
      <c r="AT243" s="163" t="s">
        <v>129</v>
      </c>
      <c r="AU243" s="163" t="s">
        <v>77</v>
      </c>
      <c r="AY243" s="17" t="s">
        <v>126</v>
      </c>
      <c r="BE243" s="164">
        <f>IF(N243="základní",J243,0)</f>
        <v>0</v>
      </c>
      <c r="BF243" s="164">
        <f>IF(N243="snížená",J243,0)</f>
        <v>0</v>
      </c>
      <c r="BG243" s="164">
        <f>IF(N243="zákl. přenesená",J243,0)</f>
        <v>0</v>
      </c>
      <c r="BH243" s="164">
        <f>IF(N243="sníž. přenesená",J243,0)</f>
        <v>0</v>
      </c>
      <c r="BI243" s="164">
        <f>IF(N243="nulová",J243,0)</f>
        <v>0</v>
      </c>
      <c r="BJ243" s="17" t="s">
        <v>77</v>
      </c>
      <c r="BK243" s="164">
        <f>ROUND(I243*H243,2)</f>
        <v>0</v>
      </c>
      <c r="BL243" s="17" t="s">
        <v>77</v>
      </c>
      <c r="BM243" s="163" t="s">
        <v>795</v>
      </c>
    </row>
    <row r="244" spans="1:47" s="2" customFormat="1" ht="12">
      <c r="A244" s="32"/>
      <c r="B244" s="33"/>
      <c r="C244" s="32"/>
      <c r="D244" s="165" t="s">
        <v>135</v>
      </c>
      <c r="E244" s="32"/>
      <c r="F244" s="166" t="s">
        <v>794</v>
      </c>
      <c r="G244" s="32"/>
      <c r="H244" s="32"/>
      <c r="I244" s="91"/>
      <c r="J244" s="32"/>
      <c r="K244" s="32"/>
      <c r="L244" s="33"/>
      <c r="M244" s="167"/>
      <c r="N244" s="168"/>
      <c r="O244" s="53"/>
      <c r="P244" s="53"/>
      <c r="Q244" s="53"/>
      <c r="R244" s="53"/>
      <c r="S244" s="53"/>
      <c r="T244" s="54"/>
      <c r="U244" s="32"/>
      <c r="V244" s="32"/>
      <c r="W244" s="32"/>
      <c r="X244" s="32"/>
      <c r="Y244" s="32"/>
      <c r="Z244" s="32"/>
      <c r="AA244" s="32"/>
      <c r="AB244" s="32"/>
      <c r="AC244" s="32"/>
      <c r="AD244" s="32"/>
      <c r="AE244" s="32"/>
      <c r="AT244" s="17" t="s">
        <v>135</v>
      </c>
      <c r="AU244" s="17" t="s">
        <v>77</v>
      </c>
    </row>
    <row r="245" spans="1:65" s="2" customFormat="1" ht="16.5" customHeight="1">
      <c r="A245" s="32"/>
      <c r="B245" s="151"/>
      <c r="C245" s="152" t="s">
        <v>245</v>
      </c>
      <c r="D245" s="152" t="s">
        <v>129</v>
      </c>
      <c r="E245" s="153" t="s">
        <v>796</v>
      </c>
      <c r="F245" s="154" t="s">
        <v>797</v>
      </c>
      <c r="G245" s="155" t="s">
        <v>167</v>
      </c>
      <c r="H245" s="156">
        <v>8</v>
      </c>
      <c r="I245" s="157"/>
      <c r="J245" s="158">
        <f>ROUND(I245*H245,2)</f>
        <v>0</v>
      </c>
      <c r="K245" s="154" t="s">
        <v>356</v>
      </c>
      <c r="L245" s="33"/>
      <c r="M245" s="159" t="s">
        <v>3</v>
      </c>
      <c r="N245" s="160" t="s">
        <v>40</v>
      </c>
      <c r="O245" s="53"/>
      <c r="P245" s="161">
        <f>O245*H245</f>
        <v>0</v>
      </c>
      <c r="Q245" s="161">
        <v>0</v>
      </c>
      <c r="R245" s="161">
        <f>Q245*H245</f>
        <v>0</v>
      </c>
      <c r="S245" s="161">
        <v>0</v>
      </c>
      <c r="T245" s="162">
        <f>S245*H245</f>
        <v>0</v>
      </c>
      <c r="U245" s="32"/>
      <c r="V245" s="32"/>
      <c r="W245" s="32"/>
      <c r="X245" s="32"/>
      <c r="Y245" s="32"/>
      <c r="Z245" s="32"/>
      <c r="AA245" s="32"/>
      <c r="AB245" s="32"/>
      <c r="AC245" s="32"/>
      <c r="AD245" s="32"/>
      <c r="AE245" s="32"/>
      <c r="AR245" s="163" t="s">
        <v>77</v>
      </c>
      <c r="AT245" s="163" t="s">
        <v>129</v>
      </c>
      <c r="AU245" s="163" t="s">
        <v>77</v>
      </c>
      <c r="AY245" s="17" t="s">
        <v>126</v>
      </c>
      <c r="BE245" s="164">
        <f>IF(N245="základní",J245,0)</f>
        <v>0</v>
      </c>
      <c r="BF245" s="164">
        <f>IF(N245="snížená",J245,0)</f>
        <v>0</v>
      </c>
      <c r="BG245" s="164">
        <f>IF(N245="zákl. přenesená",J245,0)</f>
        <v>0</v>
      </c>
      <c r="BH245" s="164">
        <f>IF(N245="sníž. přenesená",J245,0)</f>
        <v>0</v>
      </c>
      <c r="BI245" s="164">
        <f>IF(N245="nulová",J245,0)</f>
        <v>0</v>
      </c>
      <c r="BJ245" s="17" t="s">
        <v>77</v>
      </c>
      <c r="BK245" s="164">
        <f>ROUND(I245*H245,2)</f>
        <v>0</v>
      </c>
      <c r="BL245" s="17" t="s">
        <v>77</v>
      </c>
      <c r="BM245" s="163" t="s">
        <v>798</v>
      </c>
    </row>
    <row r="246" spans="1:47" s="2" customFormat="1" ht="12">
      <c r="A246" s="32"/>
      <c r="B246" s="33"/>
      <c r="C246" s="32"/>
      <c r="D246" s="165" t="s">
        <v>135</v>
      </c>
      <c r="E246" s="32"/>
      <c r="F246" s="166" t="s">
        <v>797</v>
      </c>
      <c r="G246" s="32"/>
      <c r="H246" s="32"/>
      <c r="I246" s="91"/>
      <c r="J246" s="32"/>
      <c r="K246" s="32"/>
      <c r="L246" s="33"/>
      <c r="M246" s="167"/>
      <c r="N246" s="168"/>
      <c r="O246" s="53"/>
      <c r="P246" s="53"/>
      <c r="Q246" s="53"/>
      <c r="R246" s="53"/>
      <c r="S246" s="53"/>
      <c r="T246" s="54"/>
      <c r="U246" s="32"/>
      <c r="V246" s="32"/>
      <c r="W246" s="32"/>
      <c r="X246" s="32"/>
      <c r="Y246" s="32"/>
      <c r="Z246" s="32"/>
      <c r="AA246" s="32"/>
      <c r="AB246" s="32"/>
      <c r="AC246" s="32"/>
      <c r="AD246" s="32"/>
      <c r="AE246" s="32"/>
      <c r="AT246" s="17" t="s">
        <v>135</v>
      </c>
      <c r="AU246" s="17" t="s">
        <v>77</v>
      </c>
    </row>
    <row r="247" spans="1:65" s="2" customFormat="1" ht="16.5" customHeight="1">
      <c r="A247" s="32"/>
      <c r="B247" s="151"/>
      <c r="C247" s="152" t="s">
        <v>405</v>
      </c>
      <c r="D247" s="152" t="s">
        <v>129</v>
      </c>
      <c r="E247" s="153" t="s">
        <v>799</v>
      </c>
      <c r="F247" s="154" t="s">
        <v>800</v>
      </c>
      <c r="G247" s="155" t="s">
        <v>801</v>
      </c>
      <c r="H247" s="156">
        <v>8</v>
      </c>
      <c r="I247" s="157"/>
      <c r="J247" s="158">
        <f>ROUND(I247*H247,2)</f>
        <v>0</v>
      </c>
      <c r="K247" s="154" t="s">
        <v>356</v>
      </c>
      <c r="L247" s="33"/>
      <c r="M247" s="159" t="s">
        <v>3</v>
      </c>
      <c r="N247" s="160" t="s">
        <v>40</v>
      </c>
      <c r="O247" s="53"/>
      <c r="P247" s="161">
        <f>O247*H247</f>
        <v>0</v>
      </c>
      <c r="Q247" s="161">
        <v>0</v>
      </c>
      <c r="R247" s="161">
        <f>Q247*H247</f>
        <v>0</v>
      </c>
      <c r="S247" s="161">
        <v>0</v>
      </c>
      <c r="T247" s="162">
        <f>S247*H247</f>
        <v>0</v>
      </c>
      <c r="U247" s="32"/>
      <c r="V247" s="32"/>
      <c r="W247" s="32"/>
      <c r="X247" s="32"/>
      <c r="Y247" s="32"/>
      <c r="Z247" s="32"/>
      <c r="AA247" s="32"/>
      <c r="AB247" s="32"/>
      <c r="AC247" s="32"/>
      <c r="AD247" s="32"/>
      <c r="AE247" s="32"/>
      <c r="AR247" s="163" t="s">
        <v>77</v>
      </c>
      <c r="AT247" s="163" t="s">
        <v>129</v>
      </c>
      <c r="AU247" s="163" t="s">
        <v>77</v>
      </c>
      <c r="AY247" s="17" t="s">
        <v>126</v>
      </c>
      <c r="BE247" s="164">
        <f>IF(N247="základní",J247,0)</f>
        <v>0</v>
      </c>
      <c r="BF247" s="164">
        <f>IF(N247="snížená",J247,0)</f>
        <v>0</v>
      </c>
      <c r="BG247" s="164">
        <f>IF(N247="zákl. přenesená",J247,0)</f>
        <v>0</v>
      </c>
      <c r="BH247" s="164">
        <f>IF(N247="sníž. přenesená",J247,0)</f>
        <v>0</v>
      </c>
      <c r="BI247" s="164">
        <f>IF(N247="nulová",J247,0)</f>
        <v>0</v>
      </c>
      <c r="BJ247" s="17" t="s">
        <v>77</v>
      </c>
      <c r="BK247" s="164">
        <f>ROUND(I247*H247,2)</f>
        <v>0</v>
      </c>
      <c r="BL247" s="17" t="s">
        <v>77</v>
      </c>
      <c r="BM247" s="163" t="s">
        <v>802</v>
      </c>
    </row>
    <row r="248" spans="1:47" s="2" customFormat="1" ht="12">
      <c r="A248" s="32"/>
      <c r="B248" s="33"/>
      <c r="C248" s="32"/>
      <c r="D248" s="165" t="s">
        <v>135</v>
      </c>
      <c r="E248" s="32"/>
      <c r="F248" s="166" t="s">
        <v>800</v>
      </c>
      <c r="G248" s="32"/>
      <c r="H248" s="32"/>
      <c r="I248" s="91"/>
      <c r="J248" s="32"/>
      <c r="K248" s="32"/>
      <c r="L248" s="33"/>
      <c r="M248" s="167"/>
      <c r="N248" s="168"/>
      <c r="O248" s="53"/>
      <c r="P248" s="53"/>
      <c r="Q248" s="53"/>
      <c r="R248" s="53"/>
      <c r="S248" s="53"/>
      <c r="T248" s="54"/>
      <c r="U248" s="32"/>
      <c r="V248" s="32"/>
      <c r="W248" s="32"/>
      <c r="X248" s="32"/>
      <c r="Y248" s="32"/>
      <c r="Z248" s="32"/>
      <c r="AA248" s="32"/>
      <c r="AB248" s="32"/>
      <c r="AC248" s="32"/>
      <c r="AD248" s="32"/>
      <c r="AE248" s="32"/>
      <c r="AT248" s="17" t="s">
        <v>135</v>
      </c>
      <c r="AU248" s="17" t="s">
        <v>77</v>
      </c>
    </row>
    <row r="249" spans="1:65" s="2" customFormat="1" ht="16.5" customHeight="1">
      <c r="A249" s="32"/>
      <c r="B249" s="151"/>
      <c r="C249" s="152" t="s">
        <v>249</v>
      </c>
      <c r="D249" s="152" t="s">
        <v>129</v>
      </c>
      <c r="E249" s="153" t="s">
        <v>803</v>
      </c>
      <c r="F249" s="154" t="s">
        <v>804</v>
      </c>
      <c r="G249" s="155" t="s">
        <v>167</v>
      </c>
      <c r="H249" s="156">
        <v>1</v>
      </c>
      <c r="I249" s="157"/>
      <c r="J249" s="158">
        <f>ROUND(I249*H249,2)</f>
        <v>0</v>
      </c>
      <c r="K249" s="154" t="s">
        <v>356</v>
      </c>
      <c r="L249" s="33"/>
      <c r="M249" s="159" t="s">
        <v>3</v>
      </c>
      <c r="N249" s="160" t="s">
        <v>40</v>
      </c>
      <c r="O249" s="53"/>
      <c r="P249" s="161">
        <f>O249*H249</f>
        <v>0</v>
      </c>
      <c r="Q249" s="161">
        <v>0</v>
      </c>
      <c r="R249" s="161">
        <f>Q249*H249</f>
        <v>0</v>
      </c>
      <c r="S249" s="161">
        <v>0</v>
      </c>
      <c r="T249" s="162">
        <f>S249*H249</f>
        <v>0</v>
      </c>
      <c r="U249" s="32"/>
      <c r="V249" s="32"/>
      <c r="W249" s="32"/>
      <c r="X249" s="32"/>
      <c r="Y249" s="32"/>
      <c r="Z249" s="32"/>
      <c r="AA249" s="32"/>
      <c r="AB249" s="32"/>
      <c r="AC249" s="32"/>
      <c r="AD249" s="32"/>
      <c r="AE249" s="32"/>
      <c r="AR249" s="163" t="s">
        <v>77</v>
      </c>
      <c r="AT249" s="163" t="s">
        <v>129</v>
      </c>
      <c r="AU249" s="163" t="s">
        <v>77</v>
      </c>
      <c r="AY249" s="17" t="s">
        <v>126</v>
      </c>
      <c r="BE249" s="164">
        <f>IF(N249="základní",J249,0)</f>
        <v>0</v>
      </c>
      <c r="BF249" s="164">
        <f>IF(N249="snížená",J249,0)</f>
        <v>0</v>
      </c>
      <c r="BG249" s="164">
        <f>IF(N249="zákl. přenesená",J249,0)</f>
        <v>0</v>
      </c>
      <c r="BH249" s="164">
        <f>IF(N249="sníž. přenesená",J249,0)</f>
        <v>0</v>
      </c>
      <c r="BI249" s="164">
        <f>IF(N249="nulová",J249,0)</f>
        <v>0</v>
      </c>
      <c r="BJ249" s="17" t="s">
        <v>77</v>
      </c>
      <c r="BK249" s="164">
        <f>ROUND(I249*H249,2)</f>
        <v>0</v>
      </c>
      <c r="BL249" s="17" t="s">
        <v>77</v>
      </c>
      <c r="BM249" s="163" t="s">
        <v>805</v>
      </c>
    </row>
    <row r="250" spans="1:47" s="2" customFormat="1" ht="12">
      <c r="A250" s="32"/>
      <c r="B250" s="33"/>
      <c r="C250" s="32"/>
      <c r="D250" s="165" t="s">
        <v>135</v>
      </c>
      <c r="E250" s="32"/>
      <c r="F250" s="166" t="s">
        <v>804</v>
      </c>
      <c r="G250" s="32"/>
      <c r="H250" s="32"/>
      <c r="I250" s="91"/>
      <c r="J250" s="32"/>
      <c r="K250" s="32"/>
      <c r="L250" s="33"/>
      <c r="M250" s="167"/>
      <c r="N250" s="168"/>
      <c r="O250" s="53"/>
      <c r="P250" s="53"/>
      <c r="Q250" s="53"/>
      <c r="R250" s="53"/>
      <c r="S250" s="53"/>
      <c r="T250" s="54"/>
      <c r="U250" s="32"/>
      <c r="V250" s="32"/>
      <c r="W250" s="32"/>
      <c r="X250" s="32"/>
      <c r="Y250" s="32"/>
      <c r="Z250" s="32"/>
      <c r="AA250" s="32"/>
      <c r="AB250" s="32"/>
      <c r="AC250" s="32"/>
      <c r="AD250" s="32"/>
      <c r="AE250" s="32"/>
      <c r="AT250" s="17" t="s">
        <v>135</v>
      </c>
      <c r="AU250" s="17" t="s">
        <v>77</v>
      </c>
    </row>
    <row r="251" spans="1:65" s="2" customFormat="1" ht="16.5" customHeight="1">
      <c r="A251" s="32"/>
      <c r="B251" s="151"/>
      <c r="C251" s="152" t="s">
        <v>412</v>
      </c>
      <c r="D251" s="152" t="s">
        <v>129</v>
      </c>
      <c r="E251" s="153" t="s">
        <v>806</v>
      </c>
      <c r="F251" s="154" t="s">
        <v>807</v>
      </c>
      <c r="G251" s="155" t="s">
        <v>167</v>
      </c>
      <c r="H251" s="156">
        <v>120</v>
      </c>
      <c r="I251" s="157"/>
      <c r="J251" s="158">
        <f>ROUND(I251*H251,2)</f>
        <v>0</v>
      </c>
      <c r="K251" s="154" t="s">
        <v>356</v>
      </c>
      <c r="L251" s="33"/>
      <c r="M251" s="159" t="s">
        <v>3</v>
      </c>
      <c r="N251" s="160" t="s">
        <v>40</v>
      </c>
      <c r="O251" s="53"/>
      <c r="P251" s="161">
        <f>O251*H251</f>
        <v>0</v>
      </c>
      <c r="Q251" s="161">
        <v>0</v>
      </c>
      <c r="R251" s="161">
        <f>Q251*H251</f>
        <v>0</v>
      </c>
      <c r="S251" s="161">
        <v>0</v>
      </c>
      <c r="T251" s="162">
        <f>S251*H251</f>
        <v>0</v>
      </c>
      <c r="U251" s="32"/>
      <c r="V251" s="32"/>
      <c r="W251" s="32"/>
      <c r="X251" s="32"/>
      <c r="Y251" s="32"/>
      <c r="Z251" s="32"/>
      <c r="AA251" s="32"/>
      <c r="AB251" s="32"/>
      <c r="AC251" s="32"/>
      <c r="AD251" s="32"/>
      <c r="AE251" s="32"/>
      <c r="AR251" s="163" t="s">
        <v>77</v>
      </c>
      <c r="AT251" s="163" t="s">
        <v>129</v>
      </c>
      <c r="AU251" s="163" t="s">
        <v>77</v>
      </c>
      <c r="AY251" s="17" t="s">
        <v>126</v>
      </c>
      <c r="BE251" s="164">
        <f>IF(N251="základní",J251,0)</f>
        <v>0</v>
      </c>
      <c r="BF251" s="164">
        <f>IF(N251="snížená",J251,0)</f>
        <v>0</v>
      </c>
      <c r="BG251" s="164">
        <f>IF(N251="zákl. přenesená",J251,0)</f>
        <v>0</v>
      </c>
      <c r="BH251" s="164">
        <f>IF(N251="sníž. přenesená",J251,0)</f>
        <v>0</v>
      </c>
      <c r="BI251" s="164">
        <f>IF(N251="nulová",J251,0)</f>
        <v>0</v>
      </c>
      <c r="BJ251" s="17" t="s">
        <v>77</v>
      </c>
      <c r="BK251" s="164">
        <f>ROUND(I251*H251,2)</f>
        <v>0</v>
      </c>
      <c r="BL251" s="17" t="s">
        <v>77</v>
      </c>
      <c r="BM251" s="163" t="s">
        <v>808</v>
      </c>
    </row>
    <row r="252" spans="1:47" s="2" customFormat="1" ht="12">
      <c r="A252" s="32"/>
      <c r="B252" s="33"/>
      <c r="C252" s="32"/>
      <c r="D252" s="165" t="s">
        <v>135</v>
      </c>
      <c r="E252" s="32"/>
      <c r="F252" s="166" t="s">
        <v>809</v>
      </c>
      <c r="G252" s="32"/>
      <c r="H252" s="32"/>
      <c r="I252" s="91"/>
      <c r="J252" s="32"/>
      <c r="K252" s="32"/>
      <c r="L252" s="33"/>
      <c r="M252" s="167"/>
      <c r="N252" s="168"/>
      <c r="O252" s="53"/>
      <c r="P252" s="53"/>
      <c r="Q252" s="53"/>
      <c r="R252" s="53"/>
      <c r="S252" s="53"/>
      <c r="T252" s="54"/>
      <c r="U252" s="32"/>
      <c r="V252" s="32"/>
      <c r="W252" s="32"/>
      <c r="X252" s="32"/>
      <c r="Y252" s="32"/>
      <c r="Z252" s="32"/>
      <c r="AA252" s="32"/>
      <c r="AB252" s="32"/>
      <c r="AC252" s="32"/>
      <c r="AD252" s="32"/>
      <c r="AE252" s="32"/>
      <c r="AT252" s="17" t="s">
        <v>135</v>
      </c>
      <c r="AU252" s="17" t="s">
        <v>77</v>
      </c>
    </row>
    <row r="253" spans="1:65" s="2" customFormat="1" ht="16.5" customHeight="1">
      <c r="A253" s="32"/>
      <c r="B253" s="151"/>
      <c r="C253" s="152" t="s">
        <v>253</v>
      </c>
      <c r="D253" s="152" t="s">
        <v>129</v>
      </c>
      <c r="E253" s="153" t="s">
        <v>810</v>
      </c>
      <c r="F253" s="154" t="s">
        <v>811</v>
      </c>
      <c r="G253" s="155" t="s">
        <v>167</v>
      </c>
      <c r="H253" s="156">
        <v>1</v>
      </c>
      <c r="I253" s="157"/>
      <c r="J253" s="158">
        <f>ROUND(I253*H253,2)</f>
        <v>0</v>
      </c>
      <c r="K253" s="154" t="s">
        <v>356</v>
      </c>
      <c r="L253" s="33"/>
      <c r="M253" s="159" t="s">
        <v>3</v>
      </c>
      <c r="N253" s="160" t="s">
        <v>40</v>
      </c>
      <c r="O253" s="53"/>
      <c r="P253" s="161">
        <f>O253*H253</f>
        <v>0</v>
      </c>
      <c r="Q253" s="161">
        <v>0</v>
      </c>
      <c r="R253" s="161">
        <f>Q253*H253</f>
        <v>0</v>
      </c>
      <c r="S253" s="161">
        <v>0</v>
      </c>
      <c r="T253" s="162">
        <f>S253*H253</f>
        <v>0</v>
      </c>
      <c r="U253" s="32"/>
      <c r="V253" s="32"/>
      <c r="W253" s="32"/>
      <c r="X253" s="32"/>
      <c r="Y253" s="32"/>
      <c r="Z253" s="32"/>
      <c r="AA253" s="32"/>
      <c r="AB253" s="32"/>
      <c r="AC253" s="32"/>
      <c r="AD253" s="32"/>
      <c r="AE253" s="32"/>
      <c r="AR253" s="163" t="s">
        <v>77</v>
      </c>
      <c r="AT253" s="163" t="s">
        <v>129</v>
      </c>
      <c r="AU253" s="163" t="s">
        <v>77</v>
      </c>
      <c r="AY253" s="17" t="s">
        <v>126</v>
      </c>
      <c r="BE253" s="164">
        <f>IF(N253="základní",J253,0)</f>
        <v>0</v>
      </c>
      <c r="BF253" s="164">
        <f>IF(N253="snížená",J253,0)</f>
        <v>0</v>
      </c>
      <c r="BG253" s="164">
        <f>IF(N253="zákl. přenesená",J253,0)</f>
        <v>0</v>
      </c>
      <c r="BH253" s="164">
        <f>IF(N253="sníž. přenesená",J253,0)</f>
        <v>0</v>
      </c>
      <c r="BI253" s="164">
        <f>IF(N253="nulová",J253,0)</f>
        <v>0</v>
      </c>
      <c r="BJ253" s="17" t="s">
        <v>77</v>
      </c>
      <c r="BK253" s="164">
        <f>ROUND(I253*H253,2)</f>
        <v>0</v>
      </c>
      <c r="BL253" s="17" t="s">
        <v>77</v>
      </c>
      <c r="BM253" s="163" t="s">
        <v>812</v>
      </c>
    </row>
    <row r="254" spans="1:47" s="2" customFormat="1" ht="12">
      <c r="A254" s="32"/>
      <c r="B254" s="33"/>
      <c r="C254" s="32"/>
      <c r="D254" s="165" t="s">
        <v>135</v>
      </c>
      <c r="E254" s="32"/>
      <c r="F254" s="166" t="s">
        <v>811</v>
      </c>
      <c r="G254" s="32"/>
      <c r="H254" s="32"/>
      <c r="I254" s="91"/>
      <c r="J254" s="32"/>
      <c r="K254" s="32"/>
      <c r="L254" s="33"/>
      <c r="M254" s="167"/>
      <c r="N254" s="168"/>
      <c r="O254" s="53"/>
      <c r="P254" s="53"/>
      <c r="Q254" s="53"/>
      <c r="R254" s="53"/>
      <c r="S254" s="53"/>
      <c r="T254" s="54"/>
      <c r="U254" s="32"/>
      <c r="V254" s="32"/>
      <c r="W254" s="32"/>
      <c r="X254" s="32"/>
      <c r="Y254" s="32"/>
      <c r="Z254" s="32"/>
      <c r="AA254" s="32"/>
      <c r="AB254" s="32"/>
      <c r="AC254" s="32"/>
      <c r="AD254" s="32"/>
      <c r="AE254" s="32"/>
      <c r="AT254" s="17" t="s">
        <v>135</v>
      </c>
      <c r="AU254" s="17" t="s">
        <v>77</v>
      </c>
    </row>
    <row r="255" spans="1:65" s="2" customFormat="1" ht="16.5" customHeight="1">
      <c r="A255" s="32"/>
      <c r="B255" s="151"/>
      <c r="C255" s="152" t="s">
        <v>419</v>
      </c>
      <c r="D255" s="152" t="s">
        <v>129</v>
      </c>
      <c r="E255" s="153" t="s">
        <v>813</v>
      </c>
      <c r="F255" s="154" t="s">
        <v>814</v>
      </c>
      <c r="G255" s="155" t="s">
        <v>167</v>
      </c>
      <c r="H255" s="156">
        <v>24</v>
      </c>
      <c r="I255" s="157"/>
      <c r="J255" s="158">
        <f>ROUND(I255*H255,2)</f>
        <v>0</v>
      </c>
      <c r="K255" s="154" t="s">
        <v>356</v>
      </c>
      <c r="L255" s="33"/>
      <c r="M255" s="159" t="s">
        <v>3</v>
      </c>
      <c r="N255" s="160" t="s">
        <v>40</v>
      </c>
      <c r="O255" s="53"/>
      <c r="P255" s="161">
        <f>O255*H255</f>
        <v>0</v>
      </c>
      <c r="Q255" s="161">
        <v>0</v>
      </c>
      <c r="R255" s="161">
        <f>Q255*H255</f>
        <v>0</v>
      </c>
      <c r="S255" s="161">
        <v>0</v>
      </c>
      <c r="T255" s="162">
        <f>S255*H255</f>
        <v>0</v>
      </c>
      <c r="U255" s="32"/>
      <c r="V255" s="32"/>
      <c r="W255" s="32"/>
      <c r="X255" s="32"/>
      <c r="Y255" s="32"/>
      <c r="Z255" s="32"/>
      <c r="AA255" s="32"/>
      <c r="AB255" s="32"/>
      <c r="AC255" s="32"/>
      <c r="AD255" s="32"/>
      <c r="AE255" s="32"/>
      <c r="AR255" s="163" t="s">
        <v>77</v>
      </c>
      <c r="AT255" s="163" t="s">
        <v>129</v>
      </c>
      <c r="AU255" s="163" t="s">
        <v>77</v>
      </c>
      <c r="AY255" s="17" t="s">
        <v>126</v>
      </c>
      <c r="BE255" s="164">
        <f>IF(N255="základní",J255,0)</f>
        <v>0</v>
      </c>
      <c r="BF255" s="164">
        <f>IF(N255="snížená",J255,0)</f>
        <v>0</v>
      </c>
      <c r="BG255" s="164">
        <f>IF(N255="zákl. přenesená",J255,0)</f>
        <v>0</v>
      </c>
      <c r="BH255" s="164">
        <f>IF(N255="sníž. přenesená",J255,0)</f>
        <v>0</v>
      </c>
      <c r="BI255" s="164">
        <f>IF(N255="nulová",J255,0)</f>
        <v>0</v>
      </c>
      <c r="BJ255" s="17" t="s">
        <v>77</v>
      </c>
      <c r="BK255" s="164">
        <f>ROUND(I255*H255,2)</f>
        <v>0</v>
      </c>
      <c r="BL255" s="17" t="s">
        <v>77</v>
      </c>
      <c r="BM255" s="163" t="s">
        <v>815</v>
      </c>
    </row>
    <row r="256" spans="1:47" s="2" customFormat="1" ht="12">
      <c r="A256" s="32"/>
      <c r="B256" s="33"/>
      <c r="C256" s="32"/>
      <c r="D256" s="165" t="s">
        <v>135</v>
      </c>
      <c r="E256" s="32"/>
      <c r="F256" s="166" t="s">
        <v>814</v>
      </c>
      <c r="G256" s="32"/>
      <c r="H256" s="32"/>
      <c r="I256" s="91"/>
      <c r="J256" s="32"/>
      <c r="K256" s="32"/>
      <c r="L256" s="33"/>
      <c r="M256" s="167"/>
      <c r="N256" s="168"/>
      <c r="O256" s="53"/>
      <c r="P256" s="53"/>
      <c r="Q256" s="53"/>
      <c r="R256" s="53"/>
      <c r="S256" s="53"/>
      <c r="T256" s="54"/>
      <c r="U256" s="32"/>
      <c r="V256" s="32"/>
      <c r="W256" s="32"/>
      <c r="X256" s="32"/>
      <c r="Y256" s="32"/>
      <c r="Z256" s="32"/>
      <c r="AA256" s="32"/>
      <c r="AB256" s="32"/>
      <c r="AC256" s="32"/>
      <c r="AD256" s="32"/>
      <c r="AE256" s="32"/>
      <c r="AT256" s="17" t="s">
        <v>135</v>
      </c>
      <c r="AU256" s="17" t="s">
        <v>77</v>
      </c>
    </row>
    <row r="257" spans="1:65" s="2" customFormat="1" ht="16.5" customHeight="1">
      <c r="A257" s="32"/>
      <c r="B257" s="151"/>
      <c r="C257" s="152" t="s">
        <v>256</v>
      </c>
      <c r="D257" s="152" t="s">
        <v>129</v>
      </c>
      <c r="E257" s="153" t="s">
        <v>816</v>
      </c>
      <c r="F257" s="154" t="s">
        <v>817</v>
      </c>
      <c r="G257" s="155" t="s">
        <v>167</v>
      </c>
      <c r="H257" s="156">
        <v>9</v>
      </c>
      <c r="I257" s="157"/>
      <c r="J257" s="158">
        <f>ROUND(I257*H257,2)</f>
        <v>0</v>
      </c>
      <c r="K257" s="154" t="s">
        <v>356</v>
      </c>
      <c r="L257" s="33"/>
      <c r="M257" s="159" t="s">
        <v>3</v>
      </c>
      <c r="N257" s="160" t="s">
        <v>40</v>
      </c>
      <c r="O257" s="53"/>
      <c r="P257" s="161">
        <f>O257*H257</f>
        <v>0</v>
      </c>
      <c r="Q257" s="161">
        <v>0</v>
      </c>
      <c r="R257" s="161">
        <f>Q257*H257</f>
        <v>0</v>
      </c>
      <c r="S257" s="161">
        <v>0</v>
      </c>
      <c r="T257" s="162">
        <f>S257*H257</f>
        <v>0</v>
      </c>
      <c r="U257" s="32"/>
      <c r="V257" s="32"/>
      <c r="W257" s="32"/>
      <c r="X257" s="32"/>
      <c r="Y257" s="32"/>
      <c r="Z257" s="32"/>
      <c r="AA257" s="32"/>
      <c r="AB257" s="32"/>
      <c r="AC257" s="32"/>
      <c r="AD257" s="32"/>
      <c r="AE257" s="32"/>
      <c r="AR257" s="163" t="s">
        <v>77</v>
      </c>
      <c r="AT257" s="163" t="s">
        <v>129</v>
      </c>
      <c r="AU257" s="163" t="s">
        <v>77</v>
      </c>
      <c r="AY257" s="17" t="s">
        <v>126</v>
      </c>
      <c r="BE257" s="164">
        <f>IF(N257="základní",J257,0)</f>
        <v>0</v>
      </c>
      <c r="BF257" s="164">
        <f>IF(N257="snížená",J257,0)</f>
        <v>0</v>
      </c>
      <c r="BG257" s="164">
        <f>IF(N257="zákl. přenesená",J257,0)</f>
        <v>0</v>
      </c>
      <c r="BH257" s="164">
        <f>IF(N257="sníž. přenesená",J257,0)</f>
        <v>0</v>
      </c>
      <c r="BI257" s="164">
        <f>IF(N257="nulová",J257,0)</f>
        <v>0</v>
      </c>
      <c r="BJ257" s="17" t="s">
        <v>77</v>
      </c>
      <c r="BK257" s="164">
        <f>ROUND(I257*H257,2)</f>
        <v>0</v>
      </c>
      <c r="BL257" s="17" t="s">
        <v>77</v>
      </c>
      <c r="BM257" s="163" t="s">
        <v>818</v>
      </c>
    </row>
    <row r="258" spans="1:47" s="2" customFormat="1" ht="29.25">
      <c r="A258" s="32"/>
      <c r="B258" s="33"/>
      <c r="C258" s="32"/>
      <c r="D258" s="165" t="s">
        <v>135</v>
      </c>
      <c r="E258" s="32"/>
      <c r="F258" s="166" t="s">
        <v>819</v>
      </c>
      <c r="G258" s="32"/>
      <c r="H258" s="32"/>
      <c r="I258" s="91"/>
      <c r="J258" s="32"/>
      <c r="K258" s="32"/>
      <c r="L258" s="33"/>
      <c r="M258" s="167"/>
      <c r="N258" s="168"/>
      <c r="O258" s="53"/>
      <c r="P258" s="53"/>
      <c r="Q258" s="53"/>
      <c r="R258" s="53"/>
      <c r="S258" s="53"/>
      <c r="T258" s="54"/>
      <c r="U258" s="32"/>
      <c r="V258" s="32"/>
      <c r="W258" s="32"/>
      <c r="X258" s="32"/>
      <c r="Y258" s="32"/>
      <c r="Z258" s="32"/>
      <c r="AA258" s="32"/>
      <c r="AB258" s="32"/>
      <c r="AC258" s="32"/>
      <c r="AD258" s="32"/>
      <c r="AE258" s="32"/>
      <c r="AT258" s="17" t="s">
        <v>135</v>
      </c>
      <c r="AU258" s="17" t="s">
        <v>77</v>
      </c>
    </row>
    <row r="259" spans="1:65" s="2" customFormat="1" ht="16.5" customHeight="1">
      <c r="A259" s="32"/>
      <c r="B259" s="151"/>
      <c r="C259" s="152" t="s">
        <v>432</v>
      </c>
      <c r="D259" s="152" t="s">
        <v>129</v>
      </c>
      <c r="E259" s="153" t="s">
        <v>820</v>
      </c>
      <c r="F259" s="154" t="s">
        <v>821</v>
      </c>
      <c r="G259" s="155" t="s">
        <v>167</v>
      </c>
      <c r="H259" s="156">
        <v>9</v>
      </c>
      <c r="I259" s="157"/>
      <c r="J259" s="158">
        <f>ROUND(I259*H259,2)</f>
        <v>0</v>
      </c>
      <c r="K259" s="154" t="s">
        <v>356</v>
      </c>
      <c r="L259" s="33"/>
      <c r="M259" s="159" t="s">
        <v>3</v>
      </c>
      <c r="N259" s="160" t="s">
        <v>40</v>
      </c>
      <c r="O259" s="53"/>
      <c r="P259" s="161">
        <f>O259*H259</f>
        <v>0</v>
      </c>
      <c r="Q259" s="161">
        <v>0</v>
      </c>
      <c r="R259" s="161">
        <f>Q259*H259</f>
        <v>0</v>
      </c>
      <c r="S259" s="161">
        <v>0</v>
      </c>
      <c r="T259" s="162">
        <f>S259*H259</f>
        <v>0</v>
      </c>
      <c r="U259" s="32"/>
      <c r="V259" s="32"/>
      <c r="W259" s="32"/>
      <c r="X259" s="32"/>
      <c r="Y259" s="32"/>
      <c r="Z259" s="32"/>
      <c r="AA259" s="32"/>
      <c r="AB259" s="32"/>
      <c r="AC259" s="32"/>
      <c r="AD259" s="32"/>
      <c r="AE259" s="32"/>
      <c r="AR259" s="163" t="s">
        <v>77</v>
      </c>
      <c r="AT259" s="163" t="s">
        <v>129</v>
      </c>
      <c r="AU259" s="163" t="s">
        <v>77</v>
      </c>
      <c r="AY259" s="17" t="s">
        <v>126</v>
      </c>
      <c r="BE259" s="164">
        <f>IF(N259="základní",J259,0)</f>
        <v>0</v>
      </c>
      <c r="BF259" s="164">
        <f>IF(N259="snížená",J259,0)</f>
        <v>0</v>
      </c>
      <c r="BG259" s="164">
        <f>IF(N259="zákl. přenesená",J259,0)</f>
        <v>0</v>
      </c>
      <c r="BH259" s="164">
        <f>IF(N259="sníž. přenesená",J259,0)</f>
        <v>0</v>
      </c>
      <c r="BI259" s="164">
        <f>IF(N259="nulová",J259,0)</f>
        <v>0</v>
      </c>
      <c r="BJ259" s="17" t="s">
        <v>77</v>
      </c>
      <c r="BK259" s="164">
        <f>ROUND(I259*H259,2)</f>
        <v>0</v>
      </c>
      <c r="BL259" s="17" t="s">
        <v>77</v>
      </c>
      <c r="BM259" s="163" t="s">
        <v>822</v>
      </c>
    </row>
    <row r="260" spans="1:47" s="2" customFormat="1" ht="29.25">
      <c r="A260" s="32"/>
      <c r="B260" s="33"/>
      <c r="C260" s="32"/>
      <c r="D260" s="165" t="s">
        <v>135</v>
      </c>
      <c r="E260" s="32"/>
      <c r="F260" s="166" t="s">
        <v>823</v>
      </c>
      <c r="G260" s="32"/>
      <c r="H260" s="32"/>
      <c r="I260" s="91"/>
      <c r="J260" s="32"/>
      <c r="K260" s="32"/>
      <c r="L260" s="33"/>
      <c r="M260" s="167"/>
      <c r="N260" s="168"/>
      <c r="O260" s="53"/>
      <c r="P260" s="53"/>
      <c r="Q260" s="53"/>
      <c r="R260" s="53"/>
      <c r="S260" s="53"/>
      <c r="T260" s="54"/>
      <c r="U260" s="32"/>
      <c r="V260" s="32"/>
      <c r="W260" s="32"/>
      <c r="X260" s="32"/>
      <c r="Y260" s="32"/>
      <c r="Z260" s="32"/>
      <c r="AA260" s="32"/>
      <c r="AB260" s="32"/>
      <c r="AC260" s="32"/>
      <c r="AD260" s="32"/>
      <c r="AE260" s="32"/>
      <c r="AT260" s="17" t="s">
        <v>135</v>
      </c>
      <c r="AU260" s="17" t="s">
        <v>77</v>
      </c>
    </row>
    <row r="261" spans="1:65" s="2" customFormat="1" ht="16.5" customHeight="1">
      <c r="A261" s="32"/>
      <c r="B261" s="151"/>
      <c r="C261" s="152" t="s">
        <v>260</v>
      </c>
      <c r="D261" s="152" t="s">
        <v>129</v>
      </c>
      <c r="E261" s="153" t="s">
        <v>824</v>
      </c>
      <c r="F261" s="154" t="s">
        <v>825</v>
      </c>
      <c r="G261" s="155" t="s">
        <v>167</v>
      </c>
      <c r="H261" s="156">
        <v>12</v>
      </c>
      <c r="I261" s="157"/>
      <c r="J261" s="158">
        <f>ROUND(I261*H261,2)</f>
        <v>0</v>
      </c>
      <c r="K261" s="154" t="s">
        <v>356</v>
      </c>
      <c r="L261" s="33"/>
      <c r="M261" s="159" t="s">
        <v>3</v>
      </c>
      <c r="N261" s="160" t="s">
        <v>40</v>
      </c>
      <c r="O261" s="53"/>
      <c r="P261" s="161">
        <f>O261*H261</f>
        <v>0</v>
      </c>
      <c r="Q261" s="161">
        <v>0</v>
      </c>
      <c r="R261" s="161">
        <f>Q261*H261</f>
        <v>0</v>
      </c>
      <c r="S261" s="161">
        <v>0</v>
      </c>
      <c r="T261" s="162">
        <f>S261*H261</f>
        <v>0</v>
      </c>
      <c r="U261" s="32"/>
      <c r="V261" s="32"/>
      <c r="W261" s="32"/>
      <c r="X261" s="32"/>
      <c r="Y261" s="32"/>
      <c r="Z261" s="32"/>
      <c r="AA261" s="32"/>
      <c r="AB261" s="32"/>
      <c r="AC261" s="32"/>
      <c r="AD261" s="32"/>
      <c r="AE261" s="32"/>
      <c r="AR261" s="163" t="s">
        <v>77</v>
      </c>
      <c r="AT261" s="163" t="s">
        <v>129</v>
      </c>
      <c r="AU261" s="163" t="s">
        <v>77</v>
      </c>
      <c r="AY261" s="17" t="s">
        <v>126</v>
      </c>
      <c r="BE261" s="164">
        <f>IF(N261="základní",J261,0)</f>
        <v>0</v>
      </c>
      <c r="BF261" s="164">
        <f>IF(N261="snížená",J261,0)</f>
        <v>0</v>
      </c>
      <c r="BG261" s="164">
        <f>IF(N261="zákl. přenesená",J261,0)</f>
        <v>0</v>
      </c>
      <c r="BH261" s="164">
        <f>IF(N261="sníž. přenesená",J261,0)</f>
        <v>0</v>
      </c>
      <c r="BI261" s="164">
        <f>IF(N261="nulová",J261,0)</f>
        <v>0</v>
      </c>
      <c r="BJ261" s="17" t="s">
        <v>77</v>
      </c>
      <c r="BK261" s="164">
        <f>ROUND(I261*H261,2)</f>
        <v>0</v>
      </c>
      <c r="BL261" s="17" t="s">
        <v>77</v>
      </c>
      <c r="BM261" s="163" t="s">
        <v>826</v>
      </c>
    </row>
    <row r="262" spans="1:47" s="2" customFormat="1" ht="12">
      <c r="A262" s="32"/>
      <c r="B262" s="33"/>
      <c r="C262" s="32"/>
      <c r="D262" s="165" t="s">
        <v>135</v>
      </c>
      <c r="E262" s="32"/>
      <c r="F262" s="166" t="s">
        <v>825</v>
      </c>
      <c r="G262" s="32"/>
      <c r="H262" s="32"/>
      <c r="I262" s="91"/>
      <c r="J262" s="32"/>
      <c r="K262" s="32"/>
      <c r="L262" s="33"/>
      <c r="M262" s="167"/>
      <c r="N262" s="168"/>
      <c r="O262" s="53"/>
      <c r="P262" s="53"/>
      <c r="Q262" s="53"/>
      <c r="R262" s="53"/>
      <c r="S262" s="53"/>
      <c r="T262" s="54"/>
      <c r="U262" s="32"/>
      <c r="V262" s="32"/>
      <c r="W262" s="32"/>
      <c r="X262" s="32"/>
      <c r="Y262" s="32"/>
      <c r="Z262" s="32"/>
      <c r="AA262" s="32"/>
      <c r="AB262" s="32"/>
      <c r="AC262" s="32"/>
      <c r="AD262" s="32"/>
      <c r="AE262" s="32"/>
      <c r="AT262" s="17" t="s">
        <v>135</v>
      </c>
      <c r="AU262" s="17" t="s">
        <v>77</v>
      </c>
    </row>
    <row r="263" spans="1:65" s="2" customFormat="1" ht="21.75" customHeight="1">
      <c r="A263" s="32"/>
      <c r="B263" s="151"/>
      <c r="C263" s="169" t="s">
        <v>442</v>
      </c>
      <c r="D263" s="169" t="s">
        <v>136</v>
      </c>
      <c r="E263" s="170" t="s">
        <v>827</v>
      </c>
      <c r="F263" s="171" t="s">
        <v>828</v>
      </c>
      <c r="G263" s="172" t="s">
        <v>167</v>
      </c>
      <c r="H263" s="173">
        <v>3</v>
      </c>
      <c r="I263" s="174"/>
      <c r="J263" s="175">
        <f>ROUND(I263*H263,2)</f>
        <v>0</v>
      </c>
      <c r="K263" s="171" t="s">
        <v>356</v>
      </c>
      <c r="L263" s="176"/>
      <c r="M263" s="177" t="s">
        <v>3</v>
      </c>
      <c r="N263" s="178" t="s">
        <v>40</v>
      </c>
      <c r="O263" s="53"/>
      <c r="P263" s="161">
        <f>O263*H263</f>
        <v>0</v>
      </c>
      <c r="Q263" s="161">
        <v>0</v>
      </c>
      <c r="R263" s="161">
        <f>Q263*H263</f>
        <v>0</v>
      </c>
      <c r="S263" s="161">
        <v>0</v>
      </c>
      <c r="T263" s="162">
        <f>S263*H263</f>
        <v>0</v>
      </c>
      <c r="U263" s="32"/>
      <c r="V263" s="32"/>
      <c r="W263" s="32"/>
      <c r="X263" s="32"/>
      <c r="Y263" s="32"/>
      <c r="Z263" s="32"/>
      <c r="AA263" s="32"/>
      <c r="AB263" s="32"/>
      <c r="AC263" s="32"/>
      <c r="AD263" s="32"/>
      <c r="AE263" s="32"/>
      <c r="AR263" s="163" t="s">
        <v>658</v>
      </c>
      <c r="AT263" s="163" t="s">
        <v>136</v>
      </c>
      <c r="AU263" s="163" t="s">
        <v>77</v>
      </c>
      <c r="AY263" s="17" t="s">
        <v>126</v>
      </c>
      <c r="BE263" s="164">
        <f>IF(N263="základní",J263,0)</f>
        <v>0</v>
      </c>
      <c r="BF263" s="164">
        <f>IF(N263="snížená",J263,0)</f>
        <v>0</v>
      </c>
      <c r="BG263" s="164">
        <f>IF(N263="zákl. přenesená",J263,0)</f>
        <v>0</v>
      </c>
      <c r="BH263" s="164">
        <f>IF(N263="sníž. přenesená",J263,0)</f>
        <v>0</v>
      </c>
      <c r="BI263" s="164">
        <f>IF(N263="nulová",J263,0)</f>
        <v>0</v>
      </c>
      <c r="BJ263" s="17" t="s">
        <v>77</v>
      </c>
      <c r="BK263" s="164">
        <f>ROUND(I263*H263,2)</f>
        <v>0</v>
      </c>
      <c r="BL263" s="17" t="s">
        <v>658</v>
      </c>
      <c r="BM263" s="163" t="s">
        <v>829</v>
      </c>
    </row>
    <row r="264" spans="1:47" s="2" customFormat="1" ht="12">
      <c r="A264" s="32"/>
      <c r="B264" s="33"/>
      <c r="C264" s="32"/>
      <c r="D264" s="165" t="s">
        <v>135</v>
      </c>
      <c r="E264" s="32"/>
      <c r="F264" s="166" t="s">
        <v>828</v>
      </c>
      <c r="G264" s="32"/>
      <c r="H264" s="32"/>
      <c r="I264" s="91"/>
      <c r="J264" s="32"/>
      <c r="K264" s="32"/>
      <c r="L264" s="33"/>
      <c r="M264" s="167"/>
      <c r="N264" s="168"/>
      <c r="O264" s="53"/>
      <c r="P264" s="53"/>
      <c r="Q264" s="53"/>
      <c r="R264" s="53"/>
      <c r="S264" s="53"/>
      <c r="T264" s="54"/>
      <c r="U264" s="32"/>
      <c r="V264" s="32"/>
      <c r="W264" s="32"/>
      <c r="X264" s="32"/>
      <c r="Y264" s="32"/>
      <c r="Z264" s="32"/>
      <c r="AA264" s="32"/>
      <c r="AB264" s="32"/>
      <c r="AC264" s="32"/>
      <c r="AD264" s="32"/>
      <c r="AE264" s="32"/>
      <c r="AT264" s="17" t="s">
        <v>135</v>
      </c>
      <c r="AU264" s="17" t="s">
        <v>77</v>
      </c>
    </row>
    <row r="265" spans="1:65" s="2" customFormat="1" ht="21.75" customHeight="1">
      <c r="A265" s="32"/>
      <c r="B265" s="151"/>
      <c r="C265" s="169" t="s">
        <v>264</v>
      </c>
      <c r="D265" s="169" t="s">
        <v>136</v>
      </c>
      <c r="E265" s="170" t="s">
        <v>830</v>
      </c>
      <c r="F265" s="171" t="s">
        <v>831</v>
      </c>
      <c r="G265" s="172" t="s">
        <v>167</v>
      </c>
      <c r="H265" s="173">
        <v>3</v>
      </c>
      <c r="I265" s="174"/>
      <c r="J265" s="175">
        <f>ROUND(I265*H265,2)</f>
        <v>0</v>
      </c>
      <c r="K265" s="171" t="s">
        <v>356</v>
      </c>
      <c r="L265" s="176"/>
      <c r="M265" s="177" t="s">
        <v>3</v>
      </c>
      <c r="N265" s="178" t="s">
        <v>40</v>
      </c>
      <c r="O265" s="53"/>
      <c r="P265" s="161">
        <f>O265*H265</f>
        <v>0</v>
      </c>
      <c r="Q265" s="161">
        <v>0</v>
      </c>
      <c r="R265" s="161">
        <f>Q265*H265</f>
        <v>0</v>
      </c>
      <c r="S265" s="161">
        <v>0</v>
      </c>
      <c r="T265" s="162">
        <f>S265*H265</f>
        <v>0</v>
      </c>
      <c r="U265" s="32"/>
      <c r="V265" s="32"/>
      <c r="W265" s="32"/>
      <c r="X265" s="32"/>
      <c r="Y265" s="32"/>
      <c r="Z265" s="32"/>
      <c r="AA265" s="32"/>
      <c r="AB265" s="32"/>
      <c r="AC265" s="32"/>
      <c r="AD265" s="32"/>
      <c r="AE265" s="32"/>
      <c r="AR265" s="163" t="s">
        <v>79</v>
      </c>
      <c r="AT265" s="163" t="s">
        <v>136</v>
      </c>
      <c r="AU265" s="163" t="s">
        <v>77</v>
      </c>
      <c r="AY265" s="17" t="s">
        <v>126</v>
      </c>
      <c r="BE265" s="164">
        <f>IF(N265="základní",J265,0)</f>
        <v>0</v>
      </c>
      <c r="BF265" s="164">
        <f>IF(N265="snížená",J265,0)</f>
        <v>0</v>
      </c>
      <c r="BG265" s="164">
        <f>IF(N265="zákl. přenesená",J265,0)</f>
        <v>0</v>
      </c>
      <c r="BH265" s="164">
        <f>IF(N265="sníž. přenesená",J265,0)</f>
        <v>0</v>
      </c>
      <c r="BI265" s="164">
        <f>IF(N265="nulová",J265,0)</f>
        <v>0</v>
      </c>
      <c r="BJ265" s="17" t="s">
        <v>77</v>
      </c>
      <c r="BK265" s="164">
        <f>ROUND(I265*H265,2)</f>
        <v>0</v>
      </c>
      <c r="BL265" s="17" t="s">
        <v>77</v>
      </c>
      <c r="BM265" s="163" t="s">
        <v>832</v>
      </c>
    </row>
    <row r="266" spans="1:47" s="2" customFormat="1" ht="12">
      <c r="A266" s="32"/>
      <c r="B266" s="33"/>
      <c r="C266" s="32"/>
      <c r="D266" s="165" t="s">
        <v>135</v>
      </c>
      <c r="E266" s="32"/>
      <c r="F266" s="166" t="s">
        <v>831</v>
      </c>
      <c r="G266" s="32"/>
      <c r="H266" s="32"/>
      <c r="I266" s="91"/>
      <c r="J266" s="32"/>
      <c r="K266" s="32"/>
      <c r="L266" s="33"/>
      <c r="M266" s="167"/>
      <c r="N266" s="168"/>
      <c r="O266" s="53"/>
      <c r="P266" s="53"/>
      <c r="Q266" s="53"/>
      <c r="R266" s="53"/>
      <c r="S266" s="53"/>
      <c r="T266" s="54"/>
      <c r="U266" s="32"/>
      <c r="V266" s="32"/>
      <c r="W266" s="32"/>
      <c r="X266" s="32"/>
      <c r="Y266" s="32"/>
      <c r="Z266" s="32"/>
      <c r="AA266" s="32"/>
      <c r="AB266" s="32"/>
      <c r="AC266" s="32"/>
      <c r="AD266" s="32"/>
      <c r="AE266" s="32"/>
      <c r="AT266" s="17" t="s">
        <v>135</v>
      </c>
      <c r="AU266" s="17" t="s">
        <v>77</v>
      </c>
    </row>
    <row r="267" spans="1:65" s="2" customFormat="1" ht="21.75" customHeight="1">
      <c r="A267" s="32"/>
      <c r="B267" s="151"/>
      <c r="C267" s="169" t="s">
        <v>452</v>
      </c>
      <c r="D267" s="169" t="s">
        <v>136</v>
      </c>
      <c r="E267" s="170" t="s">
        <v>833</v>
      </c>
      <c r="F267" s="171" t="s">
        <v>834</v>
      </c>
      <c r="G267" s="172" t="s">
        <v>167</v>
      </c>
      <c r="H267" s="173">
        <v>3</v>
      </c>
      <c r="I267" s="174"/>
      <c r="J267" s="175">
        <f>ROUND(I267*H267,2)</f>
        <v>0</v>
      </c>
      <c r="K267" s="171" t="s">
        <v>356</v>
      </c>
      <c r="L267" s="176"/>
      <c r="M267" s="177" t="s">
        <v>3</v>
      </c>
      <c r="N267" s="178" t="s">
        <v>40</v>
      </c>
      <c r="O267" s="53"/>
      <c r="P267" s="161">
        <f>O267*H267</f>
        <v>0</v>
      </c>
      <c r="Q267" s="161">
        <v>0</v>
      </c>
      <c r="R267" s="161">
        <f>Q267*H267</f>
        <v>0</v>
      </c>
      <c r="S267" s="161">
        <v>0</v>
      </c>
      <c r="T267" s="162">
        <f>S267*H267</f>
        <v>0</v>
      </c>
      <c r="U267" s="32"/>
      <c r="V267" s="32"/>
      <c r="W267" s="32"/>
      <c r="X267" s="32"/>
      <c r="Y267" s="32"/>
      <c r="Z267" s="32"/>
      <c r="AA267" s="32"/>
      <c r="AB267" s="32"/>
      <c r="AC267" s="32"/>
      <c r="AD267" s="32"/>
      <c r="AE267" s="32"/>
      <c r="AR267" s="163" t="s">
        <v>79</v>
      </c>
      <c r="AT267" s="163" t="s">
        <v>136</v>
      </c>
      <c r="AU267" s="163" t="s">
        <v>77</v>
      </c>
      <c r="AY267" s="17" t="s">
        <v>126</v>
      </c>
      <c r="BE267" s="164">
        <f>IF(N267="základní",J267,0)</f>
        <v>0</v>
      </c>
      <c r="BF267" s="164">
        <f>IF(N267="snížená",J267,0)</f>
        <v>0</v>
      </c>
      <c r="BG267" s="164">
        <f>IF(N267="zákl. přenesená",J267,0)</f>
        <v>0</v>
      </c>
      <c r="BH267" s="164">
        <f>IF(N267="sníž. přenesená",J267,0)</f>
        <v>0</v>
      </c>
      <c r="BI267" s="164">
        <f>IF(N267="nulová",J267,0)</f>
        <v>0</v>
      </c>
      <c r="BJ267" s="17" t="s">
        <v>77</v>
      </c>
      <c r="BK267" s="164">
        <f>ROUND(I267*H267,2)</f>
        <v>0</v>
      </c>
      <c r="BL267" s="17" t="s">
        <v>77</v>
      </c>
      <c r="BM267" s="163" t="s">
        <v>835</v>
      </c>
    </row>
    <row r="268" spans="1:47" s="2" customFormat="1" ht="19.5">
      <c r="A268" s="32"/>
      <c r="B268" s="33"/>
      <c r="C268" s="32"/>
      <c r="D268" s="165" t="s">
        <v>135</v>
      </c>
      <c r="E268" s="32"/>
      <c r="F268" s="166" t="s">
        <v>834</v>
      </c>
      <c r="G268" s="32"/>
      <c r="H268" s="32"/>
      <c r="I268" s="91"/>
      <c r="J268" s="32"/>
      <c r="K268" s="32"/>
      <c r="L268" s="33"/>
      <c r="M268" s="167"/>
      <c r="N268" s="168"/>
      <c r="O268" s="53"/>
      <c r="P268" s="53"/>
      <c r="Q268" s="53"/>
      <c r="R268" s="53"/>
      <c r="S268" s="53"/>
      <c r="T268" s="54"/>
      <c r="U268" s="32"/>
      <c r="V268" s="32"/>
      <c r="W268" s="32"/>
      <c r="X268" s="32"/>
      <c r="Y268" s="32"/>
      <c r="Z268" s="32"/>
      <c r="AA268" s="32"/>
      <c r="AB268" s="32"/>
      <c r="AC268" s="32"/>
      <c r="AD268" s="32"/>
      <c r="AE268" s="32"/>
      <c r="AT268" s="17" t="s">
        <v>135</v>
      </c>
      <c r="AU268" s="17" t="s">
        <v>77</v>
      </c>
    </row>
    <row r="269" spans="1:65" s="2" customFormat="1" ht="21.75" customHeight="1">
      <c r="A269" s="32"/>
      <c r="B269" s="151"/>
      <c r="C269" s="169" t="s">
        <v>270</v>
      </c>
      <c r="D269" s="169" t="s">
        <v>136</v>
      </c>
      <c r="E269" s="170" t="s">
        <v>836</v>
      </c>
      <c r="F269" s="171" t="s">
        <v>837</v>
      </c>
      <c r="G269" s="172" t="s">
        <v>167</v>
      </c>
      <c r="H269" s="173">
        <v>3</v>
      </c>
      <c r="I269" s="174"/>
      <c r="J269" s="175">
        <f>ROUND(I269*H269,2)</f>
        <v>0</v>
      </c>
      <c r="K269" s="171" t="s">
        <v>356</v>
      </c>
      <c r="L269" s="176"/>
      <c r="M269" s="177" t="s">
        <v>3</v>
      </c>
      <c r="N269" s="178" t="s">
        <v>40</v>
      </c>
      <c r="O269" s="53"/>
      <c r="P269" s="161">
        <f>O269*H269</f>
        <v>0</v>
      </c>
      <c r="Q269" s="161">
        <v>0</v>
      </c>
      <c r="R269" s="161">
        <f>Q269*H269</f>
        <v>0</v>
      </c>
      <c r="S269" s="161">
        <v>0</v>
      </c>
      <c r="T269" s="162">
        <f>S269*H269</f>
        <v>0</v>
      </c>
      <c r="U269" s="32"/>
      <c r="V269" s="32"/>
      <c r="W269" s="32"/>
      <c r="X269" s="32"/>
      <c r="Y269" s="32"/>
      <c r="Z269" s="32"/>
      <c r="AA269" s="32"/>
      <c r="AB269" s="32"/>
      <c r="AC269" s="32"/>
      <c r="AD269" s="32"/>
      <c r="AE269" s="32"/>
      <c r="AR269" s="163" t="s">
        <v>79</v>
      </c>
      <c r="AT269" s="163" t="s">
        <v>136</v>
      </c>
      <c r="AU269" s="163" t="s">
        <v>77</v>
      </c>
      <c r="AY269" s="17" t="s">
        <v>126</v>
      </c>
      <c r="BE269" s="164">
        <f>IF(N269="základní",J269,0)</f>
        <v>0</v>
      </c>
      <c r="BF269" s="164">
        <f>IF(N269="snížená",J269,0)</f>
        <v>0</v>
      </c>
      <c r="BG269" s="164">
        <f>IF(N269="zákl. přenesená",J269,0)</f>
        <v>0</v>
      </c>
      <c r="BH269" s="164">
        <f>IF(N269="sníž. přenesená",J269,0)</f>
        <v>0</v>
      </c>
      <c r="BI269" s="164">
        <f>IF(N269="nulová",J269,0)</f>
        <v>0</v>
      </c>
      <c r="BJ269" s="17" t="s">
        <v>77</v>
      </c>
      <c r="BK269" s="164">
        <f>ROUND(I269*H269,2)</f>
        <v>0</v>
      </c>
      <c r="BL269" s="17" t="s">
        <v>77</v>
      </c>
      <c r="BM269" s="163" t="s">
        <v>838</v>
      </c>
    </row>
    <row r="270" spans="1:47" s="2" customFormat="1" ht="19.5">
      <c r="A270" s="32"/>
      <c r="B270" s="33"/>
      <c r="C270" s="32"/>
      <c r="D270" s="165" t="s">
        <v>135</v>
      </c>
      <c r="E270" s="32"/>
      <c r="F270" s="166" t="s">
        <v>837</v>
      </c>
      <c r="G270" s="32"/>
      <c r="H270" s="32"/>
      <c r="I270" s="91"/>
      <c r="J270" s="32"/>
      <c r="K270" s="32"/>
      <c r="L270" s="33"/>
      <c r="M270" s="167"/>
      <c r="N270" s="168"/>
      <c r="O270" s="53"/>
      <c r="P270" s="53"/>
      <c r="Q270" s="53"/>
      <c r="R270" s="53"/>
      <c r="S270" s="53"/>
      <c r="T270" s="54"/>
      <c r="U270" s="32"/>
      <c r="V270" s="32"/>
      <c r="W270" s="32"/>
      <c r="X270" s="32"/>
      <c r="Y270" s="32"/>
      <c r="Z270" s="32"/>
      <c r="AA270" s="32"/>
      <c r="AB270" s="32"/>
      <c r="AC270" s="32"/>
      <c r="AD270" s="32"/>
      <c r="AE270" s="32"/>
      <c r="AT270" s="17" t="s">
        <v>135</v>
      </c>
      <c r="AU270" s="17" t="s">
        <v>77</v>
      </c>
    </row>
    <row r="271" spans="1:65" s="2" customFormat="1" ht="16.5" customHeight="1">
      <c r="A271" s="32"/>
      <c r="B271" s="151"/>
      <c r="C271" s="169" t="s">
        <v>459</v>
      </c>
      <c r="D271" s="169" t="s">
        <v>136</v>
      </c>
      <c r="E271" s="170" t="s">
        <v>839</v>
      </c>
      <c r="F271" s="171" t="s">
        <v>840</v>
      </c>
      <c r="G271" s="172" t="s">
        <v>167</v>
      </c>
      <c r="H271" s="173">
        <v>8</v>
      </c>
      <c r="I271" s="174"/>
      <c r="J271" s="175">
        <f>ROUND(I271*H271,2)</f>
        <v>0</v>
      </c>
      <c r="K271" s="171" t="s">
        <v>356</v>
      </c>
      <c r="L271" s="176"/>
      <c r="M271" s="177" t="s">
        <v>3</v>
      </c>
      <c r="N271" s="178" t="s">
        <v>40</v>
      </c>
      <c r="O271" s="53"/>
      <c r="P271" s="161">
        <f>O271*H271</f>
        <v>0</v>
      </c>
      <c r="Q271" s="161">
        <v>0</v>
      </c>
      <c r="R271" s="161">
        <f>Q271*H271</f>
        <v>0</v>
      </c>
      <c r="S271" s="161">
        <v>0</v>
      </c>
      <c r="T271" s="162">
        <f>S271*H271</f>
        <v>0</v>
      </c>
      <c r="U271" s="32"/>
      <c r="V271" s="32"/>
      <c r="W271" s="32"/>
      <c r="X271" s="32"/>
      <c r="Y271" s="32"/>
      <c r="Z271" s="32"/>
      <c r="AA271" s="32"/>
      <c r="AB271" s="32"/>
      <c r="AC271" s="32"/>
      <c r="AD271" s="32"/>
      <c r="AE271" s="32"/>
      <c r="AR271" s="163" t="s">
        <v>79</v>
      </c>
      <c r="AT271" s="163" t="s">
        <v>136</v>
      </c>
      <c r="AU271" s="163" t="s">
        <v>77</v>
      </c>
      <c r="AY271" s="17" t="s">
        <v>126</v>
      </c>
      <c r="BE271" s="164">
        <f>IF(N271="základní",J271,0)</f>
        <v>0</v>
      </c>
      <c r="BF271" s="164">
        <f>IF(N271="snížená",J271,0)</f>
        <v>0</v>
      </c>
      <c r="BG271" s="164">
        <f>IF(N271="zákl. přenesená",J271,0)</f>
        <v>0</v>
      </c>
      <c r="BH271" s="164">
        <f>IF(N271="sníž. přenesená",J271,0)</f>
        <v>0</v>
      </c>
      <c r="BI271" s="164">
        <f>IF(N271="nulová",J271,0)</f>
        <v>0</v>
      </c>
      <c r="BJ271" s="17" t="s">
        <v>77</v>
      </c>
      <c r="BK271" s="164">
        <f>ROUND(I271*H271,2)</f>
        <v>0</v>
      </c>
      <c r="BL271" s="17" t="s">
        <v>77</v>
      </c>
      <c r="BM271" s="163" t="s">
        <v>841</v>
      </c>
    </row>
    <row r="272" spans="1:47" s="2" customFormat="1" ht="12">
      <c r="A272" s="32"/>
      <c r="B272" s="33"/>
      <c r="C272" s="32"/>
      <c r="D272" s="165" t="s">
        <v>135</v>
      </c>
      <c r="E272" s="32"/>
      <c r="F272" s="166" t="s">
        <v>840</v>
      </c>
      <c r="G272" s="32"/>
      <c r="H272" s="32"/>
      <c r="I272" s="91"/>
      <c r="J272" s="32"/>
      <c r="K272" s="32"/>
      <c r="L272" s="33"/>
      <c r="M272" s="167"/>
      <c r="N272" s="168"/>
      <c r="O272" s="53"/>
      <c r="P272" s="53"/>
      <c r="Q272" s="53"/>
      <c r="R272" s="53"/>
      <c r="S272" s="53"/>
      <c r="T272" s="54"/>
      <c r="U272" s="32"/>
      <c r="V272" s="32"/>
      <c r="W272" s="32"/>
      <c r="X272" s="32"/>
      <c r="Y272" s="32"/>
      <c r="Z272" s="32"/>
      <c r="AA272" s="32"/>
      <c r="AB272" s="32"/>
      <c r="AC272" s="32"/>
      <c r="AD272" s="32"/>
      <c r="AE272" s="32"/>
      <c r="AT272" s="17" t="s">
        <v>135</v>
      </c>
      <c r="AU272" s="17" t="s">
        <v>77</v>
      </c>
    </row>
    <row r="273" spans="1:65" s="2" customFormat="1" ht="21.75" customHeight="1">
      <c r="A273" s="32"/>
      <c r="B273" s="151"/>
      <c r="C273" s="169" t="s">
        <v>273</v>
      </c>
      <c r="D273" s="169" t="s">
        <v>136</v>
      </c>
      <c r="E273" s="170" t="s">
        <v>842</v>
      </c>
      <c r="F273" s="171" t="s">
        <v>843</v>
      </c>
      <c r="G273" s="172" t="s">
        <v>167</v>
      </c>
      <c r="H273" s="173">
        <v>3</v>
      </c>
      <c r="I273" s="174"/>
      <c r="J273" s="175">
        <f>ROUND(I273*H273,2)</f>
        <v>0</v>
      </c>
      <c r="K273" s="171" t="s">
        <v>356</v>
      </c>
      <c r="L273" s="176"/>
      <c r="M273" s="177" t="s">
        <v>3</v>
      </c>
      <c r="N273" s="178" t="s">
        <v>40</v>
      </c>
      <c r="O273" s="53"/>
      <c r="P273" s="161">
        <f>O273*H273</f>
        <v>0</v>
      </c>
      <c r="Q273" s="161">
        <v>0</v>
      </c>
      <c r="R273" s="161">
        <f>Q273*H273</f>
        <v>0</v>
      </c>
      <c r="S273" s="161">
        <v>0</v>
      </c>
      <c r="T273" s="162">
        <f>S273*H273</f>
        <v>0</v>
      </c>
      <c r="U273" s="32"/>
      <c r="V273" s="32"/>
      <c r="W273" s="32"/>
      <c r="X273" s="32"/>
      <c r="Y273" s="32"/>
      <c r="Z273" s="32"/>
      <c r="AA273" s="32"/>
      <c r="AB273" s="32"/>
      <c r="AC273" s="32"/>
      <c r="AD273" s="32"/>
      <c r="AE273" s="32"/>
      <c r="AR273" s="163" t="s">
        <v>79</v>
      </c>
      <c r="AT273" s="163" t="s">
        <v>136</v>
      </c>
      <c r="AU273" s="163" t="s">
        <v>77</v>
      </c>
      <c r="AY273" s="17" t="s">
        <v>126</v>
      </c>
      <c r="BE273" s="164">
        <f>IF(N273="základní",J273,0)</f>
        <v>0</v>
      </c>
      <c r="BF273" s="164">
        <f>IF(N273="snížená",J273,0)</f>
        <v>0</v>
      </c>
      <c r="BG273" s="164">
        <f>IF(N273="zákl. přenesená",J273,0)</f>
        <v>0</v>
      </c>
      <c r="BH273" s="164">
        <f>IF(N273="sníž. přenesená",J273,0)</f>
        <v>0</v>
      </c>
      <c r="BI273" s="164">
        <f>IF(N273="nulová",J273,0)</f>
        <v>0</v>
      </c>
      <c r="BJ273" s="17" t="s">
        <v>77</v>
      </c>
      <c r="BK273" s="164">
        <f>ROUND(I273*H273,2)</f>
        <v>0</v>
      </c>
      <c r="BL273" s="17" t="s">
        <v>77</v>
      </c>
      <c r="BM273" s="163" t="s">
        <v>844</v>
      </c>
    </row>
    <row r="274" spans="1:47" s="2" customFormat="1" ht="12">
      <c r="A274" s="32"/>
      <c r="B274" s="33"/>
      <c r="C274" s="32"/>
      <c r="D274" s="165" t="s">
        <v>135</v>
      </c>
      <c r="E274" s="32"/>
      <c r="F274" s="166" t="s">
        <v>843</v>
      </c>
      <c r="G274" s="32"/>
      <c r="H274" s="32"/>
      <c r="I274" s="91"/>
      <c r="J274" s="32"/>
      <c r="K274" s="32"/>
      <c r="L274" s="33"/>
      <c r="M274" s="167"/>
      <c r="N274" s="168"/>
      <c r="O274" s="53"/>
      <c r="P274" s="53"/>
      <c r="Q274" s="53"/>
      <c r="R274" s="53"/>
      <c r="S274" s="53"/>
      <c r="T274" s="54"/>
      <c r="U274" s="32"/>
      <c r="V274" s="32"/>
      <c r="W274" s="32"/>
      <c r="X274" s="32"/>
      <c r="Y274" s="32"/>
      <c r="Z274" s="32"/>
      <c r="AA274" s="32"/>
      <c r="AB274" s="32"/>
      <c r="AC274" s="32"/>
      <c r="AD274" s="32"/>
      <c r="AE274" s="32"/>
      <c r="AT274" s="17" t="s">
        <v>135</v>
      </c>
      <c r="AU274" s="17" t="s">
        <v>77</v>
      </c>
    </row>
    <row r="275" spans="1:65" s="2" customFormat="1" ht="21.75" customHeight="1">
      <c r="A275" s="32"/>
      <c r="B275" s="151"/>
      <c r="C275" s="169" t="s">
        <v>469</v>
      </c>
      <c r="D275" s="169" t="s">
        <v>136</v>
      </c>
      <c r="E275" s="170" t="s">
        <v>845</v>
      </c>
      <c r="F275" s="171" t="s">
        <v>846</v>
      </c>
      <c r="G275" s="172" t="s">
        <v>167</v>
      </c>
      <c r="H275" s="173">
        <v>3</v>
      </c>
      <c r="I275" s="174"/>
      <c r="J275" s="175">
        <f>ROUND(I275*H275,2)</f>
        <v>0</v>
      </c>
      <c r="K275" s="171" t="s">
        <v>356</v>
      </c>
      <c r="L275" s="176"/>
      <c r="M275" s="177" t="s">
        <v>3</v>
      </c>
      <c r="N275" s="178" t="s">
        <v>40</v>
      </c>
      <c r="O275" s="53"/>
      <c r="P275" s="161">
        <f>O275*H275</f>
        <v>0</v>
      </c>
      <c r="Q275" s="161">
        <v>0</v>
      </c>
      <c r="R275" s="161">
        <f>Q275*H275</f>
        <v>0</v>
      </c>
      <c r="S275" s="161">
        <v>0</v>
      </c>
      <c r="T275" s="162">
        <f>S275*H275</f>
        <v>0</v>
      </c>
      <c r="U275" s="32"/>
      <c r="V275" s="32"/>
      <c r="W275" s="32"/>
      <c r="X275" s="32"/>
      <c r="Y275" s="32"/>
      <c r="Z275" s="32"/>
      <c r="AA275" s="32"/>
      <c r="AB275" s="32"/>
      <c r="AC275" s="32"/>
      <c r="AD275" s="32"/>
      <c r="AE275" s="32"/>
      <c r="AR275" s="163" t="s">
        <v>79</v>
      </c>
      <c r="AT275" s="163" t="s">
        <v>136</v>
      </c>
      <c r="AU275" s="163" t="s">
        <v>77</v>
      </c>
      <c r="AY275" s="17" t="s">
        <v>126</v>
      </c>
      <c r="BE275" s="164">
        <f>IF(N275="základní",J275,0)</f>
        <v>0</v>
      </c>
      <c r="BF275" s="164">
        <f>IF(N275="snížená",J275,0)</f>
        <v>0</v>
      </c>
      <c r="BG275" s="164">
        <f>IF(N275="zákl. přenesená",J275,0)</f>
        <v>0</v>
      </c>
      <c r="BH275" s="164">
        <f>IF(N275="sníž. přenesená",J275,0)</f>
        <v>0</v>
      </c>
      <c r="BI275" s="164">
        <f>IF(N275="nulová",J275,0)</f>
        <v>0</v>
      </c>
      <c r="BJ275" s="17" t="s">
        <v>77</v>
      </c>
      <c r="BK275" s="164">
        <f>ROUND(I275*H275,2)</f>
        <v>0</v>
      </c>
      <c r="BL275" s="17" t="s">
        <v>77</v>
      </c>
      <c r="BM275" s="163" t="s">
        <v>847</v>
      </c>
    </row>
    <row r="276" spans="1:47" s="2" customFormat="1" ht="12">
      <c r="A276" s="32"/>
      <c r="B276" s="33"/>
      <c r="C276" s="32"/>
      <c r="D276" s="165" t="s">
        <v>135</v>
      </c>
      <c r="E276" s="32"/>
      <c r="F276" s="166" t="s">
        <v>846</v>
      </c>
      <c r="G276" s="32"/>
      <c r="H276" s="32"/>
      <c r="I276" s="91"/>
      <c r="J276" s="32"/>
      <c r="K276" s="32"/>
      <c r="L276" s="33"/>
      <c r="M276" s="167"/>
      <c r="N276" s="168"/>
      <c r="O276" s="53"/>
      <c r="P276" s="53"/>
      <c r="Q276" s="53"/>
      <c r="R276" s="53"/>
      <c r="S276" s="53"/>
      <c r="T276" s="54"/>
      <c r="U276" s="32"/>
      <c r="V276" s="32"/>
      <c r="W276" s="32"/>
      <c r="X276" s="32"/>
      <c r="Y276" s="32"/>
      <c r="Z276" s="32"/>
      <c r="AA276" s="32"/>
      <c r="AB276" s="32"/>
      <c r="AC276" s="32"/>
      <c r="AD276" s="32"/>
      <c r="AE276" s="32"/>
      <c r="AT276" s="17" t="s">
        <v>135</v>
      </c>
      <c r="AU276" s="17" t="s">
        <v>77</v>
      </c>
    </row>
    <row r="277" spans="1:65" s="2" customFormat="1" ht="21.75" customHeight="1">
      <c r="A277" s="32"/>
      <c r="B277" s="151"/>
      <c r="C277" s="169" t="s">
        <v>281</v>
      </c>
      <c r="D277" s="169" t="s">
        <v>136</v>
      </c>
      <c r="E277" s="170" t="s">
        <v>848</v>
      </c>
      <c r="F277" s="171" t="s">
        <v>849</v>
      </c>
      <c r="G277" s="172" t="s">
        <v>167</v>
      </c>
      <c r="H277" s="173">
        <v>2</v>
      </c>
      <c r="I277" s="174"/>
      <c r="J277" s="175">
        <f>ROUND(I277*H277,2)</f>
        <v>0</v>
      </c>
      <c r="K277" s="171" t="s">
        <v>356</v>
      </c>
      <c r="L277" s="176"/>
      <c r="M277" s="177" t="s">
        <v>3</v>
      </c>
      <c r="N277" s="178" t="s">
        <v>40</v>
      </c>
      <c r="O277" s="53"/>
      <c r="P277" s="161">
        <f>O277*H277</f>
        <v>0</v>
      </c>
      <c r="Q277" s="161">
        <v>0</v>
      </c>
      <c r="R277" s="161">
        <f>Q277*H277</f>
        <v>0</v>
      </c>
      <c r="S277" s="161">
        <v>0</v>
      </c>
      <c r="T277" s="162">
        <f>S277*H277</f>
        <v>0</v>
      </c>
      <c r="U277" s="32"/>
      <c r="V277" s="32"/>
      <c r="W277" s="32"/>
      <c r="X277" s="32"/>
      <c r="Y277" s="32"/>
      <c r="Z277" s="32"/>
      <c r="AA277" s="32"/>
      <c r="AB277" s="32"/>
      <c r="AC277" s="32"/>
      <c r="AD277" s="32"/>
      <c r="AE277" s="32"/>
      <c r="AR277" s="163" t="s">
        <v>79</v>
      </c>
      <c r="AT277" s="163" t="s">
        <v>136</v>
      </c>
      <c r="AU277" s="163" t="s">
        <v>77</v>
      </c>
      <c r="AY277" s="17" t="s">
        <v>126</v>
      </c>
      <c r="BE277" s="164">
        <f>IF(N277="základní",J277,0)</f>
        <v>0</v>
      </c>
      <c r="BF277" s="164">
        <f>IF(N277="snížená",J277,0)</f>
        <v>0</v>
      </c>
      <c r="BG277" s="164">
        <f>IF(N277="zákl. přenesená",J277,0)</f>
        <v>0</v>
      </c>
      <c r="BH277" s="164">
        <f>IF(N277="sníž. přenesená",J277,0)</f>
        <v>0</v>
      </c>
      <c r="BI277" s="164">
        <f>IF(N277="nulová",J277,0)</f>
        <v>0</v>
      </c>
      <c r="BJ277" s="17" t="s">
        <v>77</v>
      </c>
      <c r="BK277" s="164">
        <f>ROUND(I277*H277,2)</f>
        <v>0</v>
      </c>
      <c r="BL277" s="17" t="s">
        <v>77</v>
      </c>
      <c r="BM277" s="163" t="s">
        <v>850</v>
      </c>
    </row>
    <row r="278" spans="1:47" s="2" customFormat="1" ht="12">
      <c r="A278" s="32"/>
      <c r="B278" s="33"/>
      <c r="C278" s="32"/>
      <c r="D278" s="165" t="s">
        <v>135</v>
      </c>
      <c r="E278" s="32"/>
      <c r="F278" s="166" t="s">
        <v>849</v>
      </c>
      <c r="G278" s="32"/>
      <c r="H278" s="32"/>
      <c r="I278" s="91"/>
      <c r="J278" s="32"/>
      <c r="K278" s="32"/>
      <c r="L278" s="33"/>
      <c r="M278" s="167"/>
      <c r="N278" s="168"/>
      <c r="O278" s="53"/>
      <c r="P278" s="53"/>
      <c r="Q278" s="53"/>
      <c r="R278" s="53"/>
      <c r="S278" s="53"/>
      <c r="T278" s="54"/>
      <c r="U278" s="32"/>
      <c r="V278" s="32"/>
      <c r="W278" s="32"/>
      <c r="X278" s="32"/>
      <c r="Y278" s="32"/>
      <c r="Z278" s="32"/>
      <c r="AA278" s="32"/>
      <c r="AB278" s="32"/>
      <c r="AC278" s="32"/>
      <c r="AD278" s="32"/>
      <c r="AE278" s="32"/>
      <c r="AT278" s="17" t="s">
        <v>135</v>
      </c>
      <c r="AU278" s="17" t="s">
        <v>77</v>
      </c>
    </row>
    <row r="279" spans="1:65" s="2" customFormat="1" ht="21.75" customHeight="1">
      <c r="A279" s="32"/>
      <c r="B279" s="151"/>
      <c r="C279" s="169" t="s">
        <v>480</v>
      </c>
      <c r="D279" s="169" t="s">
        <v>136</v>
      </c>
      <c r="E279" s="170" t="s">
        <v>851</v>
      </c>
      <c r="F279" s="171" t="s">
        <v>852</v>
      </c>
      <c r="G279" s="172" t="s">
        <v>167</v>
      </c>
      <c r="H279" s="173">
        <v>2</v>
      </c>
      <c r="I279" s="174"/>
      <c r="J279" s="175">
        <f>ROUND(I279*H279,2)</f>
        <v>0</v>
      </c>
      <c r="K279" s="171" t="s">
        <v>356</v>
      </c>
      <c r="L279" s="176"/>
      <c r="M279" s="177" t="s">
        <v>3</v>
      </c>
      <c r="N279" s="178" t="s">
        <v>40</v>
      </c>
      <c r="O279" s="53"/>
      <c r="P279" s="161">
        <f>O279*H279</f>
        <v>0</v>
      </c>
      <c r="Q279" s="161">
        <v>0</v>
      </c>
      <c r="R279" s="161">
        <f>Q279*H279</f>
        <v>0</v>
      </c>
      <c r="S279" s="161">
        <v>0</v>
      </c>
      <c r="T279" s="162">
        <f>S279*H279</f>
        <v>0</v>
      </c>
      <c r="U279" s="32"/>
      <c r="V279" s="32"/>
      <c r="W279" s="32"/>
      <c r="X279" s="32"/>
      <c r="Y279" s="32"/>
      <c r="Z279" s="32"/>
      <c r="AA279" s="32"/>
      <c r="AB279" s="32"/>
      <c r="AC279" s="32"/>
      <c r="AD279" s="32"/>
      <c r="AE279" s="32"/>
      <c r="AR279" s="163" t="s">
        <v>79</v>
      </c>
      <c r="AT279" s="163" t="s">
        <v>136</v>
      </c>
      <c r="AU279" s="163" t="s">
        <v>77</v>
      </c>
      <c r="AY279" s="17" t="s">
        <v>126</v>
      </c>
      <c r="BE279" s="164">
        <f>IF(N279="základní",J279,0)</f>
        <v>0</v>
      </c>
      <c r="BF279" s="164">
        <f>IF(N279="snížená",J279,0)</f>
        <v>0</v>
      </c>
      <c r="BG279" s="164">
        <f>IF(N279="zákl. přenesená",J279,0)</f>
        <v>0</v>
      </c>
      <c r="BH279" s="164">
        <f>IF(N279="sníž. přenesená",J279,0)</f>
        <v>0</v>
      </c>
      <c r="BI279" s="164">
        <f>IF(N279="nulová",J279,0)</f>
        <v>0</v>
      </c>
      <c r="BJ279" s="17" t="s">
        <v>77</v>
      </c>
      <c r="BK279" s="164">
        <f>ROUND(I279*H279,2)</f>
        <v>0</v>
      </c>
      <c r="BL279" s="17" t="s">
        <v>77</v>
      </c>
      <c r="BM279" s="163" t="s">
        <v>853</v>
      </c>
    </row>
    <row r="280" spans="1:47" s="2" customFormat="1" ht="12">
      <c r="A280" s="32"/>
      <c r="B280" s="33"/>
      <c r="C280" s="32"/>
      <c r="D280" s="165" t="s">
        <v>135</v>
      </c>
      <c r="E280" s="32"/>
      <c r="F280" s="166" t="s">
        <v>852</v>
      </c>
      <c r="G280" s="32"/>
      <c r="H280" s="32"/>
      <c r="I280" s="91"/>
      <c r="J280" s="32"/>
      <c r="K280" s="32"/>
      <c r="L280" s="33"/>
      <c r="M280" s="167"/>
      <c r="N280" s="168"/>
      <c r="O280" s="53"/>
      <c r="P280" s="53"/>
      <c r="Q280" s="53"/>
      <c r="R280" s="53"/>
      <c r="S280" s="53"/>
      <c r="T280" s="54"/>
      <c r="U280" s="32"/>
      <c r="V280" s="32"/>
      <c r="W280" s="32"/>
      <c r="X280" s="32"/>
      <c r="Y280" s="32"/>
      <c r="Z280" s="32"/>
      <c r="AA280" s="32"/>
      <c r="AB280" s="32"/>
      <c r="AC280" s="32"/>
      <c r="AD280" s="32"/>
      <c r="AE280" s="32"/>
      <c r="AT280" s="17" t="s">
        <v>135</v>
      </c>
      <c r="AU280" s="17" t="s">
        <v>77</v>
      </c>
    </row>
    <row r="281" spans="1:65" s="2" customFormat="1" ht="16.5" customHeight="1">
      <c r="A281" s="32"/>
      <c r="B281" s="151"/>
      <c r="C281" s="152" t="s">
        <v>284</v>
      </c>
      <c r="D281" s="152" t="s">
        <v>129</v>
      </c>
      <c r="E281" s="153" t="s">
        <v>134</v>
      </c>
      <c r="F281" s="154" t="s">
        <v>854</v>
      </c>
      <c r="G281" s="155" t="s">
        <v>167</v>
      </c>
      <c r="H281" s="156">
        <v>4</v>
      </c>
      <c r="I281" s="157"/>
      <c r="J281" s="158">
        <f>ROUND(I281*H281,2)</f>
        <v>0</v>
      </c>
      <c r="K281" s="154" t="s">
        <v>3</v>
      </c>
      <c r="L281" s="33"/>
      <c r="M281" s="159" t="s">
        <v>3</v>
      </c>
      <c r="N281" s="160" t="s">
        <v>40</v>
      </c>
      <c r="O281" s="53"/>
      <c r="P281" s="161">
        <f>O281*H281</f>
        <v>0</v>
      </c>
      <c r="Q281" s="161">
        <v>0</v>
      </c>
      <c r="R281" s="161">
        <f>Q281*H281</f>
        <v>0</v>
      </c>
      <c r="S281" s="161">
        <v>0</v>
      </c>
      <c r="T281" s="162">
        <f>S281*H281</f>
        <v>0</v>
      </c>
      <c r="U281" s="32"/>
      <c r="V281" s="32"/>
      <c r="W281" s="32"/>
      <c r="X281" s="32"/>
      <c r="Y281" s="32"/>
      <c r="Z281" s="32"/>
      <c r="AA281" s="32"/>
      <c r="AB281" s="32"/>
      <c r="AC281" s="32"/>
      <c r="AD281" s="32"/>
      <c r="AE281" s="32"/>
      <c r="AR281" s="163" t="s">
        <v>77</v>
      </c>
      <c r="AT281" s="163" t="s">
        <v>129</v>
      </c>
      <c r="AU281" s="163" t="s">
        <v>77</v>
      </c>
      <c r="AY281" s="17" t="s">
        <v>126</v>
      </c>
      <c r="BE281" s="164">
        <f>IF(N281="základní",J281,0)</f>
        <v>0</v>
      </c>
      <c r="BF281" s="164">
        <f>IF(N281="snížená",J281,0)</f>
        <v>0</v>
      </c>
      <c r="BG281" s="164">
        <f>IF(N281="zákl. přenesená",J281,0)</f>
        <v>0</v>
      </c>
      <c r="BH281" s="164">
        <f>IF(N281="sníž. přenesená",J281,0)</f>
        <v>0</v>
      </c>
      <c r="BI281" s="164">
        <f>IF(N281="nulová",J281,0)</f>
        <v>0</v>
      </c>
      <c r="BJ281" s="17" t="s">
        <v>77</v>
      </c>
      <c r="BK281" s="164">
        <f>ROUND(I281*H281,2)</f>
        <v>0</v>
      </c>
      <c r="BL281" s="17" t="s">
        <v>77</v>
      </c>
      <c r="BM281" s="163" t="s">
        <v>855</v>
      </c>
    </row>
    <row r="282" spans="1:47" s="2" customFormat="1" ht="39">
      <c r="A282" s="32"/>
      <c r="B282" s="33"/>
      <c r="C282" s="32"/>
      <c r="D282" s="165" t="s">
        <v>135</v>
      </c>
      <c r="E282" s="32"/>
      <c r="F282" s="166" t="s">
        <v>856</v>
      </c>
      <c r="G282" s="32"/>
      <c r="H282" s="32"/>
      <c r="I282" s="91"/>
      <c r="J282" s="32"/>
      <c r="K282" s="32"/>
      <c r="L282" s="33"/>
      <c r="M282" s="167"/>
      <c r="N282" s="168"/>
      <c r="O282" s="53"/>
      <c r="P282" s="53"/>
      <c r="Q282" s="53"/>
      <c r="R282" s="53"/>
      <c r="S282" s="53"/>
      <c r="T282" s="54"/>
      <c r="U282" s="32"/>
      <c r="V282" s="32"/>
      <c r="W282" s="32"/>
      <c r="X282" s="32"/>
      <c r="Y282" s="32"/>
      <c r="Z282" s="32"/>
      <c r="AA282" s="32"/>
      <c r="AB282" s="32"/>
      <c r="AC282" s="32"/>
      <c r="AD282" s="32"/>
      <c r="AE282" s="32"/>
      <c r="AT282" s="17" t="s">
        <v>135</v>
      </c>
      <c r="AU282" s="17" t="s">
        <v>77</v>
      </c>
    </row>
    <row r="283" spans="1:65" s="2" customFormat="1" ht="16.5" customHeight="1">
      <c r="A283" s="32"/>
      <c r="B283" s="151"/>
      <c r="C283" s="152" t="s">
        <v>487</v>
      </c>
      <c r="D283" s="152" t="s">
        <v>129</v>
      </c>
      <c r="E283" s="153" t="s">
        <v>857</v>
      </c>
      <c r="F283" s="154" t="s">
        <v>858</v>
      </c>
      <c r="G283" s="155" t="s">
        <v>167</v>
      </c>
      <c r="H283" s="156">
        <v>4</v>
      </c>
      <c r="I283" s="157"/>
      <c r="J283" s="158">
        <f>ROUND(I283*H283,2)</f>
        <v>0</v>
      </c>
      <c r="K283" s="154" t="s">
        <v>356</v>
      </c>
      <c r="L283" s="33"/>
      <c r="M283" s="159" t="s">
        <v>3</v>
      </c>
      <c r="N283" s="160" t="s">
        <v>40</v>
      </c>
      <c r="O283" s="53"/>
      <c r="P283" s="161">
        <f>O283*H283</f>
        <v>0</v>
      </c>
      <c r="Q283" s="161">
        <v>0</v>
      </c>
      <c r="R283" s="161">
        <f>Q283*H283</f>
        <v>0</v>
      </c>
      <c r="S283" s="161">
        <v>0</v>
      </c>
      <c r="T283" s="162">
        <f>S283*H283</f>
        <v>0</v>
      </c>
      <c r="U283" s="32"/>
      <c r="V283" s="32"/>
      <c r="W283" s="32"/>
      <c r="X283" s="32"/>
      <c r="Y283" s="32"/>
      <c r="Z283" s="32"/>
      <c r="AA283" s="32"/>
      <c r="AB283" s="32"/>
      <c r="AC283" s="32"/>
      <c r="AD283" s="32"/>
      <c r="AE283" s="32"/>
      <c r="AR283" s="163" t="s">
        <v>77</v>
      </c>
      <c r="AT283" s="163" t="s">
        <v>129</v>
      </c>
      <c r="AU283" s="163" t="s">
        <v>77</v>
      </c>
      <c r="AY283" s="17" t="s">
        <v>126</v>
      </c>
      <c r="BE283" s="164">
        <f>IF(N283="základní",J283,0)</f>
        <v>0</v>
      </c>
      <c r="BF283" s="164">
        <f>IF(N283="snížená",J283,0)</f>
        <v>0</v>
      </c>
      <c r="BG283" s="164">
        <f>IF(N283="zákl. přenesená",J283,0)</f>
        <v>0</v>
      </c>
      <c r="BH283" s="164">
        <f>IF(N283="sníž. přenesená",J283,0)</f>
        <v>0</v>
      </c>
      <c r="BI283" s="164">
        <f>IF(N283="nulová",J283,0)</f>
        <v>0</v>
      </c>
      <c r="BJ283" s="17" t="s">
        <v>77</v>
      </c>
      <c r="BK283" s="164">
        <f>ROUND(I283*H283,2)</f>
        <v>0</v>
      </c>
      <c r="BL283" s="17" t="s">
        <v>77</v>
      </c>
      <c r="BM283" s="163" t="s">
        <v>859</v>
      </c>
    </row>
    <row r="284" spans="1:47" s="2" customFormat="1" ht="12">
      <c r="A284" s="32"/>
      <c r="B284" s="33"/>
      <c r="C284" s="32"/>
      <c r="D284" s="165" t="s">
        <v>135</v>
      </c>
      <c r="E284" s="32"/>
      <c r="F284" s="166" t="s">
        <v>858</v>
      </c>
      <c r="G284" s="32"/>
      <c r="H284" s="32"/>
      <c r="I284" s="91"/>
      <c r="J284" s="32"/>
      <c r="K284" s="32"/>
      <c r="L284" s="33"/>
      <c r="M284" s="167"/>
      <c r="N284" s="168"/>
      <c r="O284" s="53"/>
      <c r="P284" s="53"/>
      <c r="Q284" s="53"/>
      <c r="R284" s="53"/>
      <c r="S284" s="53"/>
      <c r="T284" s="54"/>
      <c r="U284" s="32"/>
      <c r="V284" s="32"/>
      <c r="W284" s="32"/>
      <c r="X284" s="32"/>
      <c r="Y284" s="32"/>
      <c r="Z284" s="32"/>
      <c r="AA284" s="32"/>
      <c r="AB284" s="32"/>
      <c r="AC284" s="32"/>
      <c r="AD284" s="32"/>
      <c r="AE284" s="32"/>
      <c r="AT284" s="17" t="s">
        <v>135</v>
      </c>
      <c r="AU284" s="17" t="s">
        <v>77</v>
      </c>
    </row>
    <row r="285" spans="1:65" s="2" customFormat="1" ht="16.5" customHeight="1">
      <c r="A285" s="32"/>
      <c r="B285" s="151"/>
      <c r="C285" s="152" t="s">
        <v>286</v>
      </c>
      <c r="D285" s="152" t="s">
        <v>129</v>
      </c>
      <c r="E285" s="153" t="s">
        <v>860</v>
      </c>
      <c r="F285" s="154" t="s">
        <v>861</v>
      </c>
      <c r="G285" s="155" t="s">
        <v>167</v>
      </c>
      <c r="H285" s="156">
        <v>5</v>
      </c>
      <c r="I285" s="157"/>
      <c r="J285" s="158">
        <f>ROUND(I285*H285,2)</f>
        <v>0</v>
      </c>
      <c r="K285" s="154" t="s">
        <v>356</v>
      </c>
      <c r="L285" s="33"/>
      <c r="M285" s="159" t="s">
        <v>3</v>
      </c>
      <c r="N285" s="160" t="s">
        <v>40</v>
      </c>
      <c r="O285" s="53"/>
      <c r="P285" s="161">
        <f>O285*H285</f>
        <v>0</v>
      </c>
      <c r="Q285" s="161">
        <v>0</v>
      </c>
      <c r="R285" s="161">
        <f>Q285*H285</f>
        <v>0</v>
      </c>
      <c r="S285" s="161">
        <v>0</v>
      </c>
      <c r="T285" s="162">
        <f>S285*H285</f>
        <v>0</v>
      </c>
      <c r="U285" s="32"/>
      <c r="V285" s="32"/>
      <c r="W285" s="32"/>
      <c r="X285" s="32"/>
      <c r="Y285" s="32"/>
      <c r="Z285" s="32"/>
      <c r="AA285" s="32"/>
      <c r="AB285" s="32"/>
      <c r="AC285" s="32"/>
      <c r="AD285" s="32"/>
      <c r="AE285" s="32"/>
      <c r="AR285" s="163" t="s">
        <v>77</v>
      </c>
      <c r="AT285" s="163" t="s">
        <v>129</v>
      </c>
      <c r="AU285" s="163" t="s">
        <v>77</v>
      </c>
      <c r="AY285" s="17" t="s">
        <v>126</v>
      </c>
      <c r="BE285" s="164">
        <f>IF(N285="základní",J285,0)</f>
        <v>0</v>
      </c>
      <c r="BF285" s="164">
        <f>IF(N285="snížená",J285,0)</f>
        <v>0</v>
      </c>
      <c r="BG285" s="164">
        <f>IF(N285="zákl. přenesená",J285,0)</f>
        <v>0</v>
      </c>
      <c r="BH285" s="164">
        <f>IF(N285="sníž. přenesená",J285,0)</f>
        <v>0</v>
      </c>
      <c r="BI285" s="164">
        <f>IF(N285="nulová",J285,0)</f>
        <v>0</v>
      </c>
      <c r="BJ285" s="17" t="s">
        <v>77</v>
      </c>
      <c r="BK285" s="164">
        <f>ROUND(I285*H285,2)</f>
        <v>0</v>
      </c>
      <c r="BL285" s="17" t="s">
        <v>77</v>
      </c>
      <c r="BM285" s="163" t="s">
        <v>862</v>
      </c>
    </row>
    <row r="286" spans="1:47" s="2" customFormat="1" ht="29.25">
      <c r="A286" s="32"/>
      <c r="B286" s="33"/>
      <c r="C286" s="32"/>
      <c r="D286" s="165" t="s">
        <v>135</v>
      </c>
      <c r="E286" s="32"/>
      <c r="F286" s="166" t="s">
        <v>863</v>
      </c>
      <c r="G286" s="32"/>
      <c r="H286" s="32"/>
      <c r="I286" s="91"/>
      <c r="J286" s="32"/>
      <c r="K286" s="32"/>
      <c r="L286" s="33"/>
      <c r="M286" s="167"/>
      <c r="N286" s="168"/>
      <c r="O286" s="53"/>
      <c r="P286" s="53"/>
      <c r="Q286" s="53"/>
      <c r="R286" s="53"/>
      <c r="S286" s="53"/>
      <c r="T286" s="54"/>
      <c r="U286" s="32"/>
      <c r="V286" s="32"/>
      <c r="W286" s="32"/>
      <c r="X286" s="32"/>
      <c r="Y286" s="32"/>
      <c r="Z286" s="32"/>
      <c r="AA286" s="32"/>
      <c r="AB286" s="32"/>
      <c r="AC286" s="32"/>
      <c r="AD286" s="32"/>
      <c r="AE286" s="32"/>
      <c r="AT286" s="17" t="s">
        <v>135</v>
      </c>
      <c r="AU286" s="17" t="s">
        <v>77</v>
      </c>
    </row>
    <row r="287" spans="1:65" s="2" customFormat="1" ht="16.5" customHeight="1">
      <c r="A287" s="32"/>
      <c r="B287" s="151"/>
      <c r="C287" s="152" t="s">
        <v>496</v>
      </c>
      <c r="D287" s="152" t="s">
        <v>129</v>
      </c>
      <c r="E287" s="153" t="s">
        <v>864</v>
      </c>
      <c r="F287" s="154" t="s">
        <v>865</v>
      </c>
      <c r="G287" s="155" t="s">
        <v>167</v>
      </c>
      <c r="H287" s="156">
        <v>36</v>
      </c>
      <c r="I287" s="157"/>
      <c r="J287" s="158">
        <f>ROUND(I287*H287,2)</f>
        <v>0</v>
      </c>
      <c r="K287" s="154" t="s">
        <v>356</v>
      </c>
      <c r="L287" s="33"/>
      <c r="M287" s="159" t="s">
        <v>3</v>
      </c>
      <c r="N287" s="160" t="s">
        <v>40</v>
      </c>
      <c r="O287" s="53"/>
      <c r="P287" s="161">
        <f>O287*H287</f>
        <v>0</v>
      </c>
      <c r="Q287" s="161">
        <v>0</v>
      </c>
      <c r="R287" s="161">
        <f>Q287*H287</f>
        <v>0</v>
      </c>
      <c r="S287" s="161">
        <v>0</v>
      </c>
      <c r="T287" s="162">
        <f>S287*H287</f>
        <v>0</v>
      </c>
      <c r="U287" s="32"/>
      <c r="V287" s="32"/>
      <c r="W287" s="32"/>
      <c r="X287" s="32"/>
      <c r="Y287" s="32"/>
      <c r="Z287" s="32"/>
      <c r="AA287" s="32"/>
      <c r="AB287" s="32"/>
      <c r="AC287" s="32"/>
      <c r="AD287" s="32"/>
      <c r="AE287" s="32"/>
      <c r="AR287" s="163" t="s">
        <v>77</v>
      </c>
      <c r="AT287" s="163" t="s">
        <v>129</v>
      </c>
      <c r="AU287" s="163" t="s">
        <v>77</v>
      </c>
      <c r="AY287" s="17" t="s">
        <v>126</v>
      </c>
      <c r="BE287" s="164">
        <f>IF(N287="základní",J287,0)</f>
        <v>0</v>
      </c>
      <c r="BF287" s="164">
        <f>IF(N287="snížená",J287,0)</f>
        <v>0</v>
      </c>
      <c r="BG287" s="164">
        <f>IF(N287="zákl. přenesená",J287,0)</f>
        <v>0</v>
      </c>
      <c r="BH287" s="164">
        <f>IF(N287="sníž. přenesená",J287,0)</f>
        <v>0</v>
      </c>
      <c r="BI287" s="164">
        <f>IF(N287="nulová",J287,0)</f>
        <v>0</v>
      </c>
      <c r="BJ287" s="17" t="s">
        <v>77</v>
      </c>
      <c r="BK287" s="164">
        <f>ROUND(I287*H287,2)</f>
        <v>0</v>
      </c>
      <c r="BL287" s="17" t="s">
        <v>77</v>
      </c>
      <c r="BM287" s="163" t="s">
        <v>866</v>
      </c>
    </row>
    <row r="288" spans="1:47" s="2" customFormat="1" ht="19.5">
      <c r="A288" s="32"/>
      <c r="B288" s="33"/>
      <c r="C288" s="32"/>
      <c r="D288" s="165" t="s">
        <v>135</v>
      </c>
      <c r="E288" s="32"/>
      <c r="F288" s="166" t="s">
        <v>867</v>
      </c>
      <c r="G288" s="32"/>
      <c r="H288" s="32"/>
      <c r="I288" s="91"/>
      <c r="J288" s="32"/>
      <c r="K288" s="32"/>
      <c r="L288" s="33"/>
      <c r="M288" s="167"/>
      <c r="N288" s="168"/>
      <c r="O288" s="53"/>
      <c r="P288" s="53"/>
      <c r="Q288" s="53"/>
      <c r="R288" s="53"/>
      <c r="S288" s="53"/>
      <c r="T288" s="54"/>
      <c r="U288" s="32"/>
      <c r="V288" s="32"/>
      <c r="W288" s="32"/>
      <c r="X288" s="32"/>
      <c r="Y288" s="32"/>
      <c r="Z288" s="32"/>
      <c r="AA288" s="32"/>
      <c r="AB288" s="32"/>
      <c r="AC288" s="32"/>
      <c r="AD288" s="32"/>
      <c r="AE288" s="32"/>
      <c r="AT288" s="17" t="s">
        <v>135</v>
      </c>
      <c r="AU288" s="17" t="s">
        <v>77</v>
      </c>
    </row>
    <row r="289" spans="1:65" s="2" customFormat="1" ht="16.5" customHeight="1">
      <c r="A289" s="32"/>
      <c r="B289" s="151"/>
      <c r="C289" s="152" t="s">
        <v>289</v>
      </c>
      <c r="D289" s="152" t="s">
        <v>129</v>
      </c>
      <c r="E289" s="153" t="s">
        <v>868</v>
      </c>
      <c r="F289" s="154" t="s">
        <v>869</v>
      </c>
      <c r="G289" s="155" t="s">
        <v>167</v>
      </c>
      <c r="H289" s="156">
        <v>4</v>
      </c>
      <c r="I289" s="157"/>
      <c r="J289" s="158">
        <f>ROUND(I289*H289,2)</f>
        <v>0</v>
      </c>
      <c r="K289" s="154" t="s">
        <v>356</v>
      </c>
      <c r="L289" s="33"/>
      <c r="M289" s="159" t="s">
        <v>3</v>
      </c>
      <c r="N289" s="160" t="s">
        <v>40</v>
      </c>
      <c r="O289" s="53"/>
      <c r="P289" s="161">
        <f>O289*H289</f>
        <v>0</v>
      </c>
      <c r="Q289" s="161">
        <v>0</v>
      </c>
      <c r="R289" s="161">
        <f>Q289*H289</f>
        <v>0</v>
      </c>
      <c r="S289" s="161">
        <v>0</v>
      </c>
      <c r="T289" s="162">
        <f>S289*H289</f>
        <v>0</v>
      </c>
      <c r="U289" s="32"/>
      <c r="V289" s="32"/>
      <c r="W289" s="32"/>
      <c r="X289" s="32"/>
      <c r="Y289" s="32"/>
      <c r="Z289" s="32"/>
      <c r="AA289" s="32"/>
      <c r="AB289" s="32"/>
      <c r="AC289" s="32"/>
      <c r="AD289" s="32"/>
      <c r="AE289" s="32"/>
      <c r="AR289" s="163" t="s">
        <v>77</v>
      </c>
      <c r="AT289" s="163" t="s">
        <v>129</v>
      </c>
      <c r="AU289" s="163" t="s">
        <v>77</v>
      </c>
      <c r="AY289" s="17" t="s">
        <v>126</v>
      </c>
      <c r="BE289" s="164">
        <f>IF(N289="základní",J289,0)</f>
        <v>0</v>
      </c>
      <c r="BF289" s="164">
        <f>IF(N289="snížená",J289,0)</f>
        <v>0</v>
      </c>
      <c r="BG289" s="164">
        <f>IF(N289="zákl. přenesená",J289,0)</f>
        <v>0</v>
      </c>
      <c r="BH289" s="164">
        <f>IF(N289="sníž. přenesená",J289,0)</f>
        <v>0</v>
      </c>
      <c r="BI289" s="164">
        <f>IF(N289="nulová",J289,0)</f>
        <v>0</v>
      </c>
      <c r="BJ289" s="17" t="s">
        <v>77</v>
      </c>
      <c r="BK289" s="164">
        <f>ROUND(I289*H289,2)</f>
        <v>0</v>
      </c>
      <c r="BL289" s="17" t="s">
        <v>77</v>
      </c>
      <c r="BM289" s="163" t="s">
        <v>870</v>
      </c>
    </row>
    <row r="290" spans="1:47" s="2" customFormat="1" ht="19.5">
      <c r="A290" s="32"/>
      <c r="B290" s="33"/>
      <c r="C290" s="32"/>
      <c r="D290" s="165" t="s">
        <v>135</v>
      </c>
      <c r="E290" s="32"/>
      <c r="F290" s="166" t="s">
        <v>871</v>
      </c>
      <c r="G290" s="32"/>
      <c r="H290" s="32"/>
      <c r="I290" s="91"/>
      <c r="J290" s="32"/>
      <c r="K290" s="32"/>
      <c r="L290" s="33"/>
      <c r="M290" s="167"/>
      <c r="N290" s="168"/>
      <c r="O290" s="53"/>
      <c r="P290" s="53"/>
      <c r="Q290" s="53"/>
      <c r="R290" s="53"/>
      <c r="S290" s="53"/>
      <c r="T290" s="54"/>
      <c r="U290" s="32"/>
      <c r="V290" s="32"/>
      <c r="W290" s="32"/>
      <c r="X290" s="32"/>
      <c r="Y290" s="32"/>
      <c r="Z290" s="32"/>
      <c r="AA290" s="32"/>
      <c r="AB290" s="32"/>
      <c r="AC290" s="32"/>
      <c r="AD290" s="32"/>
      <c r="AE290" s="32"/>
      <c r="AT290" s="17" t="s">
        <v>135</v>
      </c>
      <c r="AU290" s="17" t="s">
        <v>77</v>
      </c>
    </row>
    <row r="291" spans="1:65" s="2" customFormat="1" ht="16.5" customHeight="1">
      <c r="A291" s="32"/>
      <c r="B291" s="151"/>
      <c r="C291" s="152" t="s">
        <v>514</v>
      </c>
      <c r="D291" s="152" t="s">
        <v>129</v>
      </c>
      <c r="E291" s="153" t="s">
        <v>872</v>
      </c>
      <c r="F291" s="154" t="s">
        <v>873</v>
      </c>
      <c r="G291" s="155" t="s">
        <v>167</v>
      </c>
      <c r="H291" s="156">
        <v>6</v>
      </c>
      <c r="I291" s="157"/>
      <c r="J291" s="158">
        <f>ROUND(I291*H291,2)</f>
        <v>0</v>
      </c>
      <c r="K291" s="154" t="s">
        <v>356</v>
      </c>
      <c r="L291" s="33"/>
      <c r="M291" s="159" t="s">
        <v>3</v>
      </c>
      <c r="N291" s="160" t="s">
        <v>40</v>
      </c>
      <c r="O291" s="53"/>
      <c r="P291" s="161">
        <f>O291*H291</f>
        <v>0</v>
      </c>
      <c r="Q291" s="161">
        <v>0</v>
      </c>
      <c r="R291" s="161">
        <f>Q291*H291</f>
        <v>0</v>
      </c>
      <c r="S291" s="161">
        <v>0</v>
      </c>
      <c r="T291" s="162">
        <f>S291*H291</f>
        <v>0</v>
      </c>
      <c r="U291" s="32"/>
      <c r="V291" s="32"/>
      <c r="W291" s="32"/>
      <c r="X291" s="32"/>
      <c r="Y291" s="32"/>
      <c r="Z291" s="32"/>
      <c r="AA291" s="32"/>
      <c r="AB291" s="32"/>
      <c r="AC291" s="32"/>
      <c r="AD291" s="32"/>
      <c r="AE291" s="32"/>
      <c r="AR291" s="163" t="s">
        <v>77</v>
      </c>
      <c r="AT291" s="163" t="s">
        <v>129</v>
      </c>
      <c r="AU291" s="163" t="s">
        <v>77</v>
      </c>
      <c r="AY291" s="17" t="s">
        <v>126</v>
      </c>
      <c r="BE291" s="164">
        <f>IF(N291="základní",J291,0)</f>
        <v>0</v>
      </c>
      <c r="BF291" s="164">
        <f>IF(N291="snížená",J291,0)</f>
        <v>0</v>
      </c>
      <c r="BG291" s="164">
        <f>IF(N291="zákl. přenesená",J291,0)</f>
        <v>0</v>
      </c>
      <c r="BH291" s="164">
        <f>IF(N291="sníž. přenesená",J291,0)</f>
        <v>0</v>
      </c>
      <c r="BI291" s="164">
        <f>IF(N291="nulová",J291,0)</f>
        <v>0</v>
      </c>
      <c r="BJ291" s="17" t="s">
        <v>77</v>
      </c>
      <c r="BK291" s="164">
        <f>ROUND(I291*H291,2)</f>
        <v>0</v>
      </c>
      <c r="BL291" s="17" t="s">
        <v>77</v>
      </c>
      <c r="BM291" s="163" t="s">
        <v>874</v>
      </c>
    </row>
    <row r="292" spans="1:47" s="2" customFormat="1" ht="19.5">
      <c r="A292" s="32"/>
      <c r="B292" s="33"/>
      <c r="C292" s="32"/>
      <c r="D292" s="165" t="s">
        <v>135</v>
      </c>
      <c r="E292" s="32"/>
      <c r="F292" s="166" t="s">
        <v>875</v>
      </c>
      <c r="G292" s="32"/>
      <c r="H292" s="32"/>
      <c r="I292" s="91"/>
      <c r="J292" s="32"/>
      <c r="K292" s="32"/>
      <c r="L292" s="33"/>
      <c r="M292" s="167"/>
      <c r="N292" s="168"/>
      <c r="O292" s="53"/>
      <c r="P292" s="53"/>
      <c r="Q292" s="53"/>
      <c r="R292" s="53"/>
      <c r="S292" s="53"/>
      <c r="T292" s="54"/>
      <c r="U292" s="32"/>
      <c r="V292" s="32"/>
      <c r="W292" s="32"/>
      <c r="X292" s="32"/>
      <c r="Y292" s="32"/>
      <c r="Z292" s="32"/>
      <c r="AA292" s="32"/>
      <c r="AB292" s="32"/>
      <c r="AC292" s="32"/>
      <c r="AD292" s="32"/>
      <c r="AE292" s="32"/>
      <c r="AT292" s="17" t="s">
        <v>135</v>
      </c>
      <c r="AU292" s="17" t="s">
        <v>77</v>
      </c>
    </row>
    <row r="293" spans="1:65" s="2" customFormat="1" ht="16.5" customHeight="1">
      <c r="A293" s="32"/>
      <c r="B293" s="151"/>
      <c r="C293" s="152" t="s">
        <v>294</v>
      </c>
      <c r="D293" s="152" t="s">
        <v>129</v>
      </c>
      <c r="E293" s="153" t="s">
        <v>876</v>
      </c>
      <c r="F293" s="154" t="s">
        <v>877</v>
      </c>
      <c r="G293" s="155" t="s">
        <v>167</v>
      </c>
      <c r="H293" s="156">
        <v>6</v>
      </c>
      <c r="I293" s="157"/>
      <c r="J293" s="158">
        <f>ROUND(I293*H293,2)</f>
        <v>0</v>
      </c>
      <c r="K293" s="154" t="s">
        <v>356</v>
      </c>
      <c r="L293" s="33"/>
      <c r="M293" s="159" t="s">
        <v>3</v>
      </c>
      <c r="N293" s="160" t="s">
        <v>40</v>
      </c>
      <c r="O293" s="53"/>
      <c r="P293" s="161">
        <f>O293*H293</f>
        <v>0</v>
      </c>
      <c r="Q293" s="161">
        <v>0</v>
      </c>
      <c r="R293" s="161">
        <f>Q293*H293</f>
        <v>0</v>
      </c>
      <c r="S293" s="161">
        <v>0</v>
      </c>
      <c r="T293" s="162">
        <f>S293*H293</f>
        <v>0</v>
      </c>
      <c r="U293" s="32"/>
      <c r="V293" s="32"/>
      <c r="W293" s="32"/>
      <c r="X293" s="32"/>
      <c r="Y293" s="32"/>
      <c r="Z293" s="32"/>
      <c r="AA293" s="32"/>
      <c r="AB293" s="32"/>
      <c r="AC293" s="32"/>
      <c r="AD293" s="32"/>
      <c r="AE293" s="32"/>
      <c r="AR293" s="163" t="s">
        <v>77</v>
      </c>
      <c r="AT293" s="163" t="s">
        <v>129</v>
      </c>
      <c r="AU293" s="163" t="s">
        <v>77</v>
      </c>
      <c r="AY293" s="17" t="s">
        <v>126</v>
      </c>
      <c r="BE293" s="164">
        <f>IF(N293="základní",J293,0)</f>
        <v>0</v>
      </c>
      <c r="BF293" s="164">
        <f>IF(N293="snížená",J293,0)</f>
        <v>0</v>
      </c>
      <c r="BG293" s="164">
        <f>IF(N293="zákl. přenesená",J293,0)</f>
        <v>0</v>
      </c>
      <c r="BH293" s="164">
        <f>IF(N293="sníž. přenesená",J293,0)</f>
        <v>0</v>
      </c>
      <c r="BI293" s="164">
        <f>IF(N293="nulová",J293,0)</f>
        <v>0</v>
      </c>
      <c r="BJ293" s="17" t="s">
        <v>77</v>
      </c>
      <c r="BK293" s="164">
        <f>ROUND(I293*H293,2)</f>
        <v>0</v>
      </c>
      <c r="BL293" s="17" t="s">
        <v>77</v>
      </c>
      <c r="BM293" s="163" t="s">
        <v>878</v>
      </c>
    </row>
    <row r="294" spans="1:47" s="2" customFormat="1" ht="19.5">
      <c r="A294" s="32"/>
      <c r="B294" s="33"/>
      <c r="C294" s="32"/>
      <c r="D294" s="165" t="s">
        <v>135</v>
      </c>
      <c r="E294" s="32"/>
      <c r="F294" s="166" t="s">
        <v>879</v>
      </c>
      <c r="G294" s="32"/>
      <c r="H294" s="32"/>
      <c r="I294" s="91"/>
      <c r="J294" s="32"/>
      <c r="K294" s="32"/>
      <c r="L294" s="33"/>
      <c r="M294" s="167"/>
      <c r="N294" s="168"/>
      <c r="O294" s="53"/>
      <c r="P294" s="53"/>
      <c r="Q294" s="53"/>
      <c r="R294" s="53"/>
      <c r="S294" s="53"/>
      <c r="T294" s="54"/>
      <c r="U294" s="32"/>
      <c r="V294" s="32"/>
      <c r="W294" s="32"/>
      <c r="X294" s="32"/>
      <c r="Y294" s="32"/>
      <c r="Z294" s="32"/>
      <c r="AA294" s="32"/>
      <c r="AB294" s="32"/>
      <c r="AC294" s="32"/>
      <c r="AD294" s="32"/>
      <c r="AE294" s="32"/>
      <c r="AT294" s="17" t="s">
        <v>135</v>
      </c>
      <c r="AU294" s="17" t="s">
        <v>77</v>
      </c>
    </row>
    <row r="295" spans="1:65" s="2" customFormat="1" ht="16.5" customHeight="1">
      <c r="A295" s="32"/>
      <c r="B295" s="151"/>
      <c r="C295" s="152" t="s">
        <v>525</v>
      </c>
      <c r="D295" s="152" t="s">
        <v>129</v>
      </c>
      <c r="E295" s="153" t="s">
        <v>880</v>
      </c>
      <c r="F295" s="154" t="s">
        <v>881</v>
      </c>
      <c r="G295" s="155" t="s">
        <v>167</v>
      </c>
      <c r="H295" s="156">
        <v>1</v>
      </c>
      <c r="I295" s="157"/>
      <c r="J295" s="158">
        <f>ROUND(I295*H295,2)</f>
        <v>0</v>
      </c>
      <c r="K295" s="154" t="s">
        <v>356</v>
      </c>
      <c r="L295" s="33"/>
      <c r="M295" s="159" t="s">
        <v>3</v>
      </c>
      <c r="N295" s="160" t="s">
        <v>40</v>
      </c>
      <c r="O295" s="53"/>
      <c r="P295" s="161">
        <f>O295*H295</f>
        <v>0</v>
      </c>
      <c r="Q295" s="161">
        <v>0</v>
      </c>
      <c r="R295" s="161">
        <f>Q295*H295</f>
        <v>0</v>
      </c>
      <c r="S295" s="161">
        <v>0</v>
      </c>
      <c r="T295" s="162">
        <f>S295*H295</f>
        <v>0</v>
      </c>
      <c r="U295" s="32"/>
      <c r="V295" s="32"/>
      <c r="W295" s="32"/>
      <c r="X295" s="32"/>
      <c r="Y295" s="32"/>
      <c r="Z295" s="32"/>
      <c r="AA295" s="32"/>
      <c r="AB295" s="32"/>
      <c r="AC295" s="32"/>
      <c r="AD295" s="32"/>
      <c r="AE295" s="32"/>
      <c r="AR295" s="163" t="s">
        <v>77</v>
      </c>
      <c r="AT295" s="163" t="s">
        <v>129</v>
      </c>
      <c r="AU295" s="163" t="s">
        <v>77</v>
      </c>
      <c r="AY295" s="17" t="s">
        <v>126</v>
      </c>
      <c r="BE295" s="164">
        <f>IF(N295="základní",J295,0)</f>
        <v>0</v>
      </c>
      <c r="BF295" s="164">
        <f>IF(N295="snížená",J295,0)</f>
        <v>0</v>
      </c>
      <c r="BG295" s="164">
        <f>IF(N295="zákl. přenesená",J295,0)</f>
        <v>0</v>
      </c>
      <c r="BH295" s="164">
        <f>IF(N295="sníž. přenesená",J295,0)</f>
        <v>0</v>
      </c>
      <c r="BI295" s="164">
        <f>IF(N295="nulová",J295,0)</f>
        <v>0</v>
      </c>
      <c r="BJ295" s="17" t="s">
        <v>77</v>
      </c>
      <c r="BK295" s="164">
        <f>ROUND(I295*H295,2)</f>
        <v>0</v>
      </c>
      <c r="BL295" s="17" t="s">
        <v>77</v>
      </c>
      <c r="BM295" s="163" t="s">
        <v>882</v>
      </c>
    </row>
    <row r="296" spans="1:47" s="2" customFormat="1" ht="19.5">
      <c r="A296" s="32"/>
      <c r="B296" s="33"/>
      <c r="C296" s="32"/>
      <c r="D296" s="165" t="s">
        <v>135</v>
      </c>
      <c r="E296" s="32"/>
      <c r="F296" s="166" t="s">
        <v>883</v>
      </c>
      <c r="G296" s="32"/>
      <c r="H296" s="32"/>
      <c r="I296" s="91"/>
      <c r="J296" s="32"/>
      <c r="K296" s="32"/>
      <c r="L296" s="33"/>
      <c r="M296" s="167"/>
      <c r="N296" s="168"/>
      <c r="O296" s="53"/>
      <c r="P296" s="53"/>
      <c r="Q296" s="53"/>
      <c r="R296" s="53"/>
      <c r="S296" s="53"/>
      <c r="T296" s="54"/>
      <c r="U296" s="32"/>
      <c r="V296" s="32"/>
      <c r="W296" s="32"/>
      <c r="X296" s="32"/>
      <c r="Y296" s="32"/>
      <c r="Z296" s="32"/>
      <c r="AA296" s="32"/>
      <c r="AB296" s="32"/>
      <c r="AC296" s="32"/>
      <c r="AD296" s="32"/>
      <c r="AE296" s="32"/>
      <c r="AT296" s="17" t="s">
        <v>135</v>
      </c>
      <c r="AU296" s="17" t="s">
        <v>77</v>
      </c>
    </row>
    <row r="297" spans="1:65" s="2" customFormat="1" ht="16.5" customHeight="1">
      <c r="A297" s="32"/>
      <c r="B297" s="151"/>
      <c r="C297" s="152" t="s">
        <v>298</v>
      </c>
      <c r="D297" s="152" t="s">
        <v>129</v>
      </c>
      <c r="E297" s="153" t="s">
        <v>884</v>
      </c>
      <c r="F297" s="154" t="s">
        <v>885</v>
      </c>
      <c r="G297" s="155" t="s">
        <v>167</v>
      </c>
      <c r="H297" s="156">
        <v>24</v>
      </c>
      <c r="I297" s="157"/>
      <c r="J297" s="158">
        <f>ROUND(I297*H297,2)</f>
        <v>0</v>
      </c>
      <c r="K297" s="154" t="s">
        <v>356</v>
      </c>
      <c r="L297" s="33"/>
      <c r="M297" s="159" t="s">
        <v>3</v>
      </c>
      <c r="N297" s="160" t="s">
        <v>40</v>
      </c>
      <c r="O297" s="53"/>
      <c r="P297" s="161">
        <f>O297*H297</f>
        <v>0</v>
      </c>
      <c r="Q297" s="161">
        <v>0</v>
      </c>
      <c r="R297" s="161">
        <f>Q297*H297</f>
        <v>0</v>
      </c>
      <c r="S297" s="161">
        <v>0</v>
      </c>
      <c r="T297" s="162">
        <f>S297*H297</f>
        <v>0</v>
      </c>
      <c r="U297" s="32"/>
      <c r="V297" s="32"/>
      <c r="W297" s="32"/>
      <c r="X297" s="32"/>
      <c r="Y297" s="32"/>
      <c r="Z297" s="32"/>
      <c r="AA297" s="32"/>
      <c r="AB297" s="32"/>
      <c r="AC297" s="32"/>
      <c r="AD297" s="32"/>
      <c r="AE297" s="32"/>
      <c r="AR297" s="163" t="s">
        <v>77</v>
      </c>
      <c r="AT297" s="163" t="s">
        <v>129</v>
      </c>
      <c r="AU297" s="163" t="s">
        <v>77</v>
      </c>
      <c r="AY297" s="17" t="s">
        <v>126</v>
      </c>
      <c r="BE297" s="164">
        <f>IF(N297="základní",J297,0)</f>
        <v>0</v>
      </c>
      <c r="BF297" s="164">
        <f>IF(N297="snížená",J297,0)</f>
        <v>0</v>
      </c>
      <c r="BG297" s="164">
        <f>IF(N297="zákl. přenesená",J297,0)</f>
        <v>0</v>
      </c>
      <c r="BH297" s="164">
        <f>IF(N297="sníž. přenesená",J297,0)</f>
        <v>0</v>
      </c>
      <c r="BI297" s="164">
        <f>IF(N297="nulová",J297,0)</f>
        <v>0</v>
      </c>
      <c r="BJ297" s="17" t="s">
        <v>77</v>
      </c>
      <c r="BK297" s="164">
        <f>ROUND(I297*H297,2)</f>
        <v>0</v>
      </c>
      <c r="BL297" s="17" t="s">
        <v>77</v>
      </c>
      <c r="BM297" s="163" t="s">
        <v>886</v>
      </c>
    </row>
    <row r="298" spans="1:47" s="2" customFormat="1" ht="39">
      <c r="A298" s="32"/>
      <c r="B298" s="33"/>
      <c r="C298" s="32"/>
      <c r="D298" s="165" t="s">
        <v>135</v>
      </c>
      <c r="E298" s="32"/>
      <c r="F298" s="166" t="s">
        <v>887</v>
      </c>
      <c r="G298" s="32"/>
      <c r="H298" s="32"/>
      <c r="I298" s="91"/>
      <c r="J298" s="32"/>
      <c r="K298" s="32"/>
      <c r="L298" s="33"/>
      <c r="M298" s="167"/>
      <c r="N298" s="168"/>
      <c r="O298" s="53"/>
      <c r="P298" s="53"/>
      <c r="Q298" s="53"/>
      <c r="R298" s="53"/>
      <c r="S298" s="53"/>
      <c r="T298" s="54"/>
      <c r="U298" s="32"/>
      <c r="V298" s="32"/>
      <c r="W298" s="32"/>
      <c r="X298" s="32"/>
      <c r="Y298" s="32"/>
      <c r="Z298" s="32"/>
      <c r="AA298" s="32"/>
      <c r="AB298" s="32"/>
      <c r="AC298" s="32"/>
      <c r="AD298" s="32"/>
      <c r="AE298" s="32"/>
      <c r="AT298" s="17" t="s">
        <v>135</v>
      </c>
      <c r="AU298" s="17" t="s">
        <v>77</v>
      </c>
    </row>
    <row r="299" spans="1:65" s="2" customFormat="1" ht="16.5" customHeight="1">
      <c r="A299" s="32"/>
      <c r="B299" s="151"/>
      <c r="C299" s="152" t="s">
        <v>532</v>
      </c>
      <c r="D299" s="152" t="s">
        <v>129</v>
      </c>
      <c r="E299" s="153" t="s">
        <v>888</v>
      </c>
      <c r="F299" s="154" t="s">
        <v>889</v>
      </c>
      <c r="G299" s="155" t="s">
        <v>167</v>
      </c>
      <c r="H299" s="156">
        <v>1</v>
      </c>
      <c r="I299" s="157"/>
      <c r="J299" s="158">
        <f>ROUND(I299*H299,2)</f>
        <v>0</v>
      </c>
      <c r="K299" s="154" t="s">
        <v>356</v>
      </c>
      <c r="L299" s="33"/>
      <c r="M299" s="159" t="s">
        <v>3</v>
      </c>
      <c r="N299" s="160" t="s">
        <v>40</v>
      </c>
      <c r="O299" s="53"/>
      <c r="P299" s="161">
        <f>O299*H299</f>
        <v>0</v>
      </c>
      <c r="Q299" s="161">
        <v>0</v>
      </c>
      <c r="R299" s="161">
        <f>Q299*H299</f>
        <v>0</v>
      </c>
      <c r="S299" s="161">
        <v>0</v>
      </c>
      <c r="T299" s="162">
        <f>S299*H299</f>
        <v>0</v>
      </c>
      <c r="U299" s="32"/>
      <c r="V299" s="32"/>
      <c r="W299" s="32"/>
      <c r="X299" s="32"/>
      <c r="Y299" s="32"/>
      <c r="Z299" s="32"/>
      <c r="AA299" s="32"/>
      <c r="AB299" s="32"/>
      <c r="AC299" s="32"/>
      <c r="AD299" s="32"/>
      <c r="AE299" s="32"/>
      <c r="AR299" s="163" t="s">
        <v>77</v>
      </c>
      <c r="AT299" s="163" t="s">
        <v>129</v>
      </c>
      <c r="AU299" s="163" t="s">
        <v>77</v>
      </c>
      <c r="AY299" s="17" t="s">
        <v>126</v>
      </c>
      <c r="BE299" s="164">
        <f>IF(N299="základní",J299,0)</f>
        <v>0</v>
      </c>
      <c r="BF299" s="164">
        <f>IF(N299="snížená",J299,0)</f>
        <v>0</v>
      </c>
      <c r="BG299" s="164">
        <f>IF(N299="zákl. přenesená",J299,0)</f>
        <v>0</v>
      </c>
      <c r="BH299" s="164">
        <f>IF(N299="sníž. přenesená",J299,0)</f>
        <v>0</v>
      </c>
      <c r="BI299" s="164">
        <f>IF(N299="nulová",J299,0)</f>
        <v>0</v>
      </c>
      <c r="BJ299" s="17" t="s">
        <v>77</v>
      </c>
      <c r="BK299" s="164">
        <f>ROUND(I299*H299,2)</f>
        <v>0</v>
      </c>
      <c r="BL299" s="17" t="s">
        <v>77</v>
      </c>
      <c r="BM299" s="163" t="s">
        <v>890</v>
      </c>
    </row>
    <row r="300" spans="1:47" s="2" customFormat="1" ht="29.25">
      <c r="A300" s="32"/>
      <c r="B300" s="33"/>
      <c r="C300" s="32"/>
      <c r="D300" s="165" t="s">
        <v>135</v>
      </c>
      <c r="E300" s="32"/>
      <c r="F300" s="166" t="s">
        <v>891</v>
      </c>
      <c r="G300" s="32"/>
      <c r="H300" s="32"/>
      <c r="I300" s="91"/>
      <c r="J300" s="32"/>
      <c r="K300" s="32"/>
      <c r="L300" s="33"/>
      <c r="M300" s="196"/>
      <c r="N300" s="197"/>
      <c r="O300" s="198"/>
      <c r="P300" s="198"/>
      <c r="Q300" s="198"/>
      <c r="R300" s="198"/>
      <c r="S300" s="198"/>
      <c r="T300" s="199"/>
      <c r="U300" s="32"/>
      <c r="V300" s="32"/>
      <c r="W300" s="32"/>
      <c r="X300" s="32"/>
      <c r="Y300" s="32"/>
      <c r="Z300" s="32"/>
      <c r="AA300" s="32"/>
      <c r="AB300" s="32"/>
      <c r="AC300" s="32"/>
      <c r="AD300" s="32"/>
      <c r="AE300" s="32"/>
      <c r="AT300" s="17" t="s">
        <v>135</v>
      </c>
      <c r="AU300" s="17" t="s">
        <v>77</v>
      </c>
    </row>
    <row r="301" spans="1:31" s="2" customFormat="1" ht="6.95" customHeight="1">
      <c r="A301" s="32"/>
      <c r="B301" s="42"/>
      <c r="C301" s="43"/>
      <c r="D301" s="43"/>
      <c r="E301" s="43"/>
      <c r="F301" s="43"/>
      <c r="G301" s="43"/>
      <c r="H301" s="43"/>
      <c r="I301" s="111"/>
      <c r="J301" s="43"/>
      <c r="K301" s="43"/>
      <c r="L301" s="33"/>
      <c r="M301" s="32"/>
      <c r="O301" s="32"/>
      <c r="P301" s="32"/>
      <c r="Q301" s="32"/>
      <c r="R301" s="32"/>
      <c r="S301" s="32"/>
      <c r="T301" s="32"/>
      <c r="U301" s="32"/>
      <c r="V301" s="32"/>
      <c r="W301" s="32"/>
      <c r="X301" s="32"/>
      <c r="Y301" s="32"/>
      <c r="Z301" s="32"/>
      <c r="AA301" s="32"/>
      <c r="AB301" s="32"/>
      <c r="AC301" s="32"/>
      <c r="AD301" s="32"/>
      <c r="AE301" s="32"/>
    </row>
  </sheetData>
  <autoFilter ref="C84:K300"/>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67"/>
  <sheetViews>
    <sheetView showGridLines="0" workbookViewId="0" topLeftCell="A255"/>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8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88"/>
      <c r="L2" s="295" t="s">
        <v>6</v>
      </c>
      <c r="M2" s="296"/>
      <c r="N2" s="296"/>
      <c r="O2" s="296"/>
      <c r="P2" s="296"/>
      <c r="Q2" s="296"/>
      <c r="R2" s="296"/>
      <c r="S2" s="296"/>
      <c r="T2" s="296"/>
      <c r="U2" s="296"/>
      <c r="V2" s="296"/>
      <c r="AT2" s="17" t="s">
        <v>86</v>
      </c>
    </row>
    <row r="3" spans="2:46" s="1" customFormat="1" ht="6.95" customHeight="1">
      <c r="B3" s="18"/>
      <c r="C3" s="19"/>
      <c r="D3" s="19"/>
      <c r="E3" s="19"/>
      <c r="F3" s="19"/>
      <c r="G3" s="19"/>
      <c r="H3" s="19"/>
      <c r="I3" s="89"/>
      <c r="J3" s="19"/>
      <c r="K3" s="19"/>
      <c r="L3" s="20"/>
      <c r="AT3" s="17" t="s">
        <v>79</v>
      </c>
    </row>
    <row r="4" spans="2:46" s="1" customFormat="1" ht="24.95" customHeight="1">
      <c r="B4" s="20"/>
      <c r="D4" s="21" t="s">
        <v>99</v>
      </c>
      <c r="I4" s="88"/>
      <c r="L4" s="20"/>
      <c r="M4" s="90" t="s">
        <v>11</v>
      </c>
      <c r="AT4" s="17" t="s">
        <v>4</v>
      </c>
    </row>
    <row r="5" spans="2:12" s="1" customFormat="1" ht="6.95" customHeight="1">
      <c r="B5" s="20"/>
      <c r="I5" s="88"/>
      <c r="L5" s="20"/>
    </row>
    <row r="6" spans="2:12" s="1" customFormat="1" ht="12" customHeight="1">
      <c r="B6" s="20"/>
      <c r="D6" s="27" t="s">
        <v>17</v>
      </c>
      <c r="I6" s="88"/>
      <c r="L6" s="20"/>
    </row>
    <row r="7" spans="2:12" s="1" customFormat="1" ht="16.5" customHeight="1">
      <c r="B7" s="20"/>
      <c r="E7" s="334" t="str">
        <f>'Rekapitulace stavby'!K6</f>
        <v>Oprava výhybek v žst.Hodonín</v>
      </c>
      <c r="F7" s="335"/>
      <c r="G7" s="335"/>
      <c r="H7" s="335"/>
      <c r="I7" s="88"/>
      <c r="L7" s="20"/>
    </row>
    <row r="8" spans="1:31" s="2" customFormat="1" ht="12" customHeight="1">
      <c r="A8" s="32"/>
      <c r="B8" s="33"/>
      <c r="C8" s="32"/>
      <c r="D8" s="27" t="s">
        <v>100</v>
      </c>
      <c r="E8" s="32"/>
      <c r="F8" s="32"/>
      <c r="G8" s="32"/>
      <c r="H8" s="32"/>
      <c r="I8" s="91"/>
      <c r="J8" s="32"/>
      <c r="K8" s="32"/>
      <c r="L8" s="92"/>
      <c r="S8" s="32"/>
      <c r="T8" s="32"/>
      <c r="U8" s="32"/>
      <c r="V8" s="32"/>
      <c r="W8" s="32"/>
      <c r="X8" s="32"/>
      <c r="Y8" s="32"/>
      <c r="Z8" s="32"/>
      <c r="AA8" s="32"/>
      <c r="AB8" s="32"/>
      <c r="AC8" s="32"/>
      <c r="AD8" s="32"/>
      <c r="AE8" s="32"/>
    </row>
    <row r="9" spans="1:31" s="2" customFormat="1" ht="16.5" customHeight="1">
      <c r="A9" s="32"/>
      <c r="B9" s="33"/>
      <c r="C9" s="32"/>
      <c r="D9" s="32"/>
      <c r="E9" s="318" t="s">
        <v>892</v>
      </c>
      <c r="F9" s="333"/>
      <c r="G9" s="333"/>
      <c r="H9" s="333"/>
      <c r="I9" s="91"/>
      <c r="J9" s="32"/>
      <c r="K9" s="32"/>
      <c r="L9" s="92"/>
      <c r="S9" s="32"/>
      <c r="T9" s="32"/>
      <c r="U9" s="32"/>
      <c r="V9" s="32"/>
      <c r="W9" s="32"/>
      <c r="X9" s="32"/>
      <c r="Y9" s="32"/>
      <c r="Z9" s="32"/>
      <c r="AA9" s="32"/>
      <c r="AB9" s="32"/>
      <c r="AC9" s="32"/>
      <c r="AD9" s="32"/>
      <c r="AE9" s="32"/>
    </row>
    <row r="10" spans="1:31" s="2" customFormat="1" ht="12">
      <c r="A10" s="32"/>
      <c r="B10" s="33"/>
      <c r="C10" s="32"/>
      <c r="D10" s="32"/>
      <c r="E10" s="32"/>
      <c r="F10" s="32"/>
      <c r="G10" s="32"/>
      <c r="H10" s="32"/>
      <c r="I10" s="91"/>
      <c r="J10" s="32"/>
      <c r="K10" s="32"/>
      <c r="L10" s="92"/>
      <c r="S10" s="32"/>
      <c r="T10" s="32"/>
      <c r="U10" s="32"/>
      <c r="V10" s="32"/>
      <c r="W10" s="32"/>
      <c r="X10" s="32"/>
      <c r="Y10" s="32"/>
      <c r="Z10" s="32"/>
      <c r="AA10" s="32"/>
      <c r="AB10" s="32"/>
      <c r="AC10" s="32"/>
      <c r="AD10" s="32"/>
      <c r="AE10" s="32"/>
    </row>
    <row r="11" spans="1:31" s="2" customFormat="1" ht="12" customHeight="1">
      <c r="A11" s="32"/>
      <c r="B11" s="33"/>
      <c r="C11" s="32"/>
      <c r="D11" s="27" t="s">
        <v>19</v>
      </c>
      <c r="E11" s="32"/>
      <c r="F11" s="25" t="s">
        <v>3</v>
      </c>
      <c r="G11" s="32"/>
      <c r="H11" s="32"/>
      <c r="I11" s="93" t="s">
        <v>20</v>
      </c>
      <c r="J11" s="25" t="s">
        <v>3</v>
      </c>
      <c r="K11" s="32"/>
      <c r="L11" s="92"/>
      <c r="S11" s="32"/>
      <c r="T11" s="32"/>
      <c r="U11" s="32"/>
      <c r="V11" s="32"/>
      <c r="W11" s="32"/>
      <c r="X11" s="32"/>
      <c r="Y11" s="32"/>
      <c r="Z11" s="32"/>
      <c r="AA11" s="32"/>
      <c r="AB11" s="32"/>
      <c r="AC11" s="32"/>
      <c r="AD11" s="32"/>
      <c r="AE11" s="32"/>
    </row>
    <row r="12" spans="1:31" s="2" customFormat="1" ht="12" customHeight="1">
      <c r="A12" s="32"/>
      <c r="B12" s="33"/>
      <c r="C12" s="32"/>
      <c r="D12" s="27" t="s">
        <v>21</v>
      </c>
      <c r="E12" s="32"/>
      <c r="F12" s="25" t="s">
        <v>22</v>
      </c>
      <c r="G12" s="32"/>
      <c r="H12" s="32"/>
      <c r="I12" s="93" t="s">
        <v>23</v>
      </c>
      <c r="J12" s="50" t="str">
        <f>'Rekapitulace stavby'!AN8</f>
        <v>5. 5. 2020</v>
      </c>
      <c r="K12" s="32"/>
      <c r="L12" s="92"/>
      <c r="S12" s="32"/>
      <c r="T12" s="32"/>
      <c r="U12" s="32"/>
      <c r="V12" s="32"/>
      <c r="W12" s="32"/>
      <c r="X12" s="32"/>
      <c r="Y12" s="32"/>
      <c r="Z12" s="32"/>
      <c r="AA12" s="32"/>
      <c r="AB12" s="32"/>
      <c r="AC12" s="32"/>
      <c r="AD12" s="32"/>
      <c r="AE12" s="32"/>
    </row>
    <row r="13" spans="1:31" s="2" customFormat="1" ht="10.9" customHeight="1">
      <c r="A13" s="32"/>
      <c r="B13" s="33"/>
      <c r="C13" s="32"/>
      <c r="D13" s="32"/>
      <c r="E13" s="32"/>
      <c r="F13" s="32"/>
      <c r="G13" s="32"/>
      <c r="H13" s="32"/>
      <c r="I13" s="91"/>
      <c r="J13" s="32"/>
      <c r="K13" s="32"/>
      <c r="L13" s="92"/>
      <c r="S13" s="32"/>
      <c r="T13" s="32"/>
      <c r="U13" s="32"/>
      <c r="V13" s="32"/>
      <c r="W13" s="32"/>
      <c r="X13" s="32"/>
      <c r="Y13" s="32"/>
      <c r="Z13" s="32"/>
      <c r="AA13" s="32"/>
      <c r="AB13" s="32"/>
      <c r="AC13" s="32"/>
      <c r="AD13" s="32"/>
      <c r="AE13" s="32"/>
    </row>
    <row r="14" spans="1:31" s="2" customFormat="1" ht="12" customHeight="1">
      <c r="A14" s="32"/>
      <c r="B14" s="33"/>
      <c r="C14" s="32"/>
      <c r="D14" s="27" t="s">
        <v>25</v>
      </c>
      <c r="E14" s="32"/>
      <c r="F14" s="32"/>
      <c r="G14" s="32"/>
      <c r="H14" s="32"/>
      <c r="I14" s="93" t="s">
        <v>26</v>
      </c>
      <c r="J14" s="25" t="str">
        <f>IF('Rekapitulace stavby'!AN10="","",'Rekapitulace stavby'!AN10)</f>
        <v/>
      </c>
      <c r="K14" s="32"/>
      <c r="L14" s="92"/>
      <c r="S14" s="32"/>
      <c r="T14" s="32"/>
      <c r="U14" s="32"/>
      <c r="V14" s="32"/>
      <c r="W14" s="32"/>
      <c r="X14" s="32"/>
      <c r="Y14" s="32"/>
      <c r="Z14" s="32"/>
      <c r="AA14" s="32"/>
      <c r="AB14" s="32"/>
      <c r="AC14" s="32"/>
      <c r="AD14" s="32"/>
      <c r="AE14" s="32"/>
    </row>
    <row r="15" spans="1:31" s="2" customFormat="1" ht="18" customHeight="1">
      <c r="A15" s="32"/>
      <c r="B15" s="33"/>
      <c r="C15" s="32"/>
      <c r="D15" s="32"/>
      <c r="E15" s="25" t="str">
        <f>IF('Rekapitulace stavby'!E11="","",'Rekapitulace stavby'!E11)</f>
        <v xml:space="preserve"> </v>
      </c>
      <c r="F15" s="32"/>
      <c r="G15" s="32"/>
      <c r="H15" s="32"/>
      <c r="I15" s="93" t="s">
        <v>27</v>
      </c>
      <c r="J15" s="25" t="str">
        <f>IF('Rekapitulace stavby'!AN11="","",'Rekapitulace stavby'!AN11)</f>
        <v/>
      </c>
      <c r="K15" s="32"/>
      <c r="L15" s="92"/>
      <c r="S15" s="32"/>
      <c r="T15" s="32"/>
      <c r="U15" s="32"/>
      <c r="V15" s="32"/>
      <c r="W15" s="32"/>
      <c r="X15" s="32"/>
      <c r="Y15" s="32"/>
      <c r="Z15" s="32"/>
      <c r="AA15" s="32"/>
      <c r="AB15" s="32"/>
      <c r="AC15" s="32"/>
      <c r="AD15" s="32"/>
      <c r="AE15" s="32"/>
    </row>
    <row r="16" spans="1:31" s="2" customFormat="1" ht="6.95" customHeight="1">
      <c r="A16" s="32"/>
      <c r="B16" s="33"/>
      <c r="C16" s="32"/>
      <c r="D16" s="32"/>
      <c r="E16" s="32"/>
      <c r="F16" s="32"/>
      <c r="G16" s="32"/>
      <c r="H16" s="32"/>
      <c r="I16" s="91"/>
      <c r="J16" s="32"/>
      <c r="K16" s="32"/>
      <c r="L16" s="92"/>
      <c r="S16" s="32"/>
      <c r="T16" s="32"/>
      <c r="U16" s="32"/>
      <c r="V16" s="32"/>
      <c r="W16" s="32"/>
      <c r="X16" s="32"/>
      <c r="Y16" s="32"/>
      <c r="Z16" s="32"/>
      <c r="AA16" s="32"/>
      <c r="AB16" s="32"/>
      <c r="AC16" s="32"/>
      <c r="AD16" s="32"/>
      <c r="AE16" s="32"/>
    </row>
    <row r="17" spans="1:31" s="2" customFormat="1" ht="12" customHeight="1">
      <c r="A17" s="32"/>
      <c r="B17" s="33"/>
      <c r="C17" s="32"/>
      <c r="D17" s="27" t="s">
        <v>28</v>
      </c>
      <c r="E17" s="32"/>
      <c r="F17" s="32"/>
      <c r="G17" s="32"/>
      <c r="H17" s="32"/>
      <c r="I17" s="93" t="s">
        <v>26</v>
      </c>
      <c r="J17" s="28" t="str">
        <f>'Rekapitulace stavby'!AN13</f>
        <v>Vyplň údaj</v>
      </c>
      <c r="K17" s="32"/>
      <c r="L17" s="92"/>
      <c r="S17" s="32"/>
      <c r="T17" s="32"/>
      <c r="U17" s="32"/>
      <c r="V17" s="32"/>
      <c r="W17" s="32"/>
      <c r="X17" s="32"/>
      <c r="Y17" s="32"/>
      <c r="Z17" s="32"/>
      <c r="AA17" s="32"/>
      <c r="AB17" s="32"/>
      <c r="AC17" s="32"/>
      <c r="AD17" s="32"/>
      <c r="AE17" s="32"/>
    </row>
    <row r="18" spans="1:31" s="2" customFormat="1" ht="18" customHeight="1">
      <c r="A18" s="32"/>
      <c r="B18" s="33"/>
      <c r="C18" s="32"/>
      <c r="D18" s="32"/>
      <c r="E18" s="336" t="str">
        <f>'Rekapitulace stavby'!E14</f>
        <v>Vyplň údaj</v>
      </c>
      <c r="F18" s="307"/>
      <c r="G18" s="307"/>
      <c r="H18" s="307"/>
      <c r="I18" s="93" t="s">
        <v>27</v>
      </c>
      <c r="J18" s="28" t="str">
        <f>'Rekapitulace stavby'!AN14</f>
        <v>Vyplň údaj</v>
      </c>
      <c r="K18" s="32"/>
      <c r="L18" s="9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91"/>
      <c r="J19" s="32"/>
      <c r="K19" s="32"/>
      <c r="L19" s="92"/>
      <c r="S19" s="32"/>
      <c r="T19" s="32"/>
      <c r="U19" s="32"/>
      <c r="V19" s="32"/>
      <c r="W19" s="32"/>
      <c r="X19" s="32"/>
      <c r="Y19" s="32"/>
      <c r="Z19" s="32"/>
      <c r="AA19" s="32"/>
      <c r="AB19" s="32"/>
      <c r="AC19" s="32"/>
      <c r="AD19" s="32"/>
      <c r="AE19" s="32"/>
    </row>
    <row r="20" spans="1:31" s="2" customFormat="1" ht="12" customHeight="1">
      <c r="A20" s="32"/>
      <c r="B20" s="33"/>
      <c r="C20" s="32"/>
      <c r="D20" s="27" t="s">
        <v>30</v>
      </c>
      <c r="E20" s="32"/>
      <c r="F20" s="32"/>
      <c r="G20" s="32"/>
      <c r="H20" s="32"/>
      <c r="I20" s="93" t="s">
        <v>26</v>
      </c>
      <c r="J20" s="25" t="str">
        <f>IF('Rekapitulace stavby'!AN16="","",'Rekapitulace stavby'!AN16)</f>
        <v/>
      </c>
      <c r="K20" s="32"/>
      <c r="L20" s="92"/>
      <c r="S20" s="32"/>
      <c r="T20" s="32"/>
      <c r="U20" s="32"/>
      <c r="V20" s="32"/>
      <c r="W20" s="32"/>
      <c r="X20" s="32"/>
      <c r="Y20" s="32"/>
      <c r="Z20" s="32"/>
      <c r="AA20" s="32"/>
      <c r="AB20" s="32"/>
      <c r="AC20" s="32"/>
      <c r="AD20" s="32"/>
      <c r="AE20" s="32"/>
    </row>
    <row r="21" spans="1:31" s="2" customFormat="1" ht="18" customHeight="1">
      <c r="A21" s="32"/>
      <c r="B21" s="33"/>
      <c r="C21" s="32"/>
      <c r="D21" s="32"/>
      <c r="E21" s="25" t="str">
        <f>IF('Rekapitulace stavby'!E17="","",'Rekapitulace stavby'!E17)</f>
        <v xml:space="preserve"> </v>
      </c>
      <c r="F21" s="32"/>
      <c r="G21" s="32"/>
      <c r="H21" s="32"/>
      <c r="I21" s="93" t="s">
        <v>27</v>
      </c>
      <c r="J21" s="25" t="str">
        <f>IF('Rekapitulace stavby'!AN17="","",'Rekapitulace stavby'!AN17)</f>
        <v/>
      </c>
      <c r="K21" s="32"/>
      <c r="L21" s="9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91"/>
      <c r="J22" s="32"/>
      <c r="K22" s="32"/>
      <c r="L22" s="92"/>
      <c r="S22" s="32"/>
      <c r="T22" s="32"/>
      <c r="U22" s="32"/>
      <c r="V22" s="32"/>
      <c r="W22" s="32"/>
      <c r="X22" s="32"/>
      <c r="Y22" s="32"/>
      <c r="Z22" s="32"/>
      <c r="AA22" s="32"/>
      <c r="AB22" s="32"/>
      <c r="AC22" s="32"/>
      <c r="AD22" s="32"/>
      <c r="AE22" s="32"/>
    </row>
    <row r="23" spans="1:31" s="2" customFormat="1" ht="12" customHeight="1">
      <c r="A23" s="32"/>
      <c r="B23" s="33"/>
      <c r="C23" s="32"/>
      <c r="D23" s="27" t="s">
        <v>31</v>
      </c>
      <c r="E23" s="32"/>
      <c r="F23" s="32"/>
      <c r="G23" s="32"/>
      <c r="H23" s="32"/>
      <c r="I23" s="93" t="s">
        <v>26</v>
      </c>
      <c r="J23" s="25" t="s">
        <v>3</v>
      </c>
      <c r="K23" s="32"/>
      <c r="L23" s="92"/>
      <c r="S23" s="32"/>
      <c r="T23" s="32"/>
      <c r="U23" s="32"/>
      <c r="V23" s="32"/>
      <c r="W23" s="32"/>
      <c r="X23" s="32"/>
      <c r="Y23" s="32"/>
      <c r="Z23" s="32"/>
      <c r="AA23" s="32"/>
      <c r="AB23" s="32"/>
      <c r="AC23" s="32"/>
      <c r="AD23" s="32"/>
      <c r="AE23" s="32"/>
    </row>
    <row r="24" spans="1:31" s="2" customFormat="1" ht="18" customHeight="1">
      <c r="A24" s="32"/>
      <c r="B24" s="33"/>
      <c r="C24" s="32"/>
      <c r="D24" s="32"/>
      <c r="E24" s="25" t="s">
        <v>893</v>
      </c>
      <c r="F24" s="32"/>
      <c r="G24" s="32"/>
      <c r="H24" s="32"/>
      <c r="I24" s="93" t="s">
        <v>27</v>
      </c>
      <c r="J24" s="25" t="s">
        <v>3</v>
      </c>
      <c r="K24" s="32"/>
      <c r="L24" s="9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91"/>
      <c r="J25" s="32"/>
      <c r="K25" s="32"/>
      <c r="L25" s="92"/>
      <c r="S25" s="32"/>
      <c r="T25" s="32"/>
      <c r="U25" s="32"/>
      <c r="V25" s="32"/>
      <c r="W25" s="32"/>
      <c r="X25" s="32"/>
      <c r="Y25" s="32"/>
      <c r="Z25" s="32"/>
      <c r="AA25" s="32"/>
      <c r="AB25" s="32"/>
      <c r="AC25" s="32"/>
      <c r="AD25" s="32"/>
      <c r="AE25" s="32"/>
    </row>
    <row r="26" spans="1:31" s="2" customFormat="1" ht="12" customHeight="1">
      <c r="A26" s="32"/>
      <c r="B26" s="33"/>
      <c r="C26" s="32"/>
      <c r="D26" s="27" t="s">
        <v>33</v>
      </c>
      <c r="E26" s="32"/>
      <c r="F26" s="32"/>
      <c r="G26" s="32"/>
      <c r="H26" s="32"/>
      <c r="I26" s="91"/>
      <c r="J26" s="32"/>
      <c r="K26" s="32"/>
      <c r="L26" s="92"/>
      <c r="S26" s="32"/>
      <c r="T26" s="32"/>
      <c r="U26" s="32"/>
      <c r="V26" s="32"/>
      <c r="W26" s="32"/>
      <c r="X26" s="32"/>
      <c r="Y26" s="32"/>
      <c r="Z26" s="32"/>
      <c r="AA26" s="32"/>
      <c r="AB26" s="32"/>
      <c r="AC26" s="32"/>
      <c r="AD26" s="32"/>
      <c r="AE26" s="32"/>
    </row>
    <row r="27" spans="1:31" s="8" customFormat="1" ht="16.5" customHeight="1">
      <c r="A27" s="94"/>
      <c r="B27" s="95"/>
      <c r="C27" s="94"/>
      <c r="D27" s="94"/>
      <c r="E27" s="311" t="s">
        <v>3</v>
      </c>
      <c r="F27" s="311"/>
      <c r="G27" s="311"/>
      <c r="H27" s="311"/>
      <c r="I27" s="96"/>
      <c r="J27" s="94"/>
      <c r="K27" s="94"/>
      <c r="L27" s="97"/>
      <c r="S27" s="94"/>
      <c r="T27" s="94"/>
      <c r="U27" s="94"/>
      <c r="V27" s="94"/>
      <c r="W27" s="94"/>
      <c r="X27" s="94"/>
      <c r="Y27" s="94"/>
      <c r="Z27" s="94"/>
      <c r="AA27" s="94"/>
      <c r="AB27" s="94"/>
      <c r="AC27" s="94"/>
      <c r="AD27" s="94"/>
      <c r="AE27" s="94"/>
    </row>
    <row r="28" spans="1:31" s="2" customFormat="1" ht="6.95" customHeight="1">
      <c r="A28" s="32"/>
      <c r="B28" s="33"/>
      <c r="C28" s="32"/>
      <c r="D28" s="32"/>
      <c r="E28" s="32"/>
      <c r="F28" s="32"/>
      <c r="G28" s="32"/>
      <c r="H28" s="32"/>
      <c r="I28" s="91"/>
      <c r="J28" s="32"/>
      <c r="K28" s="32"/>
      <c r="L28" s="92"/>
      <c r="S28" s="32"/>
      <c r="T28" s="32"/>
      <c r="U28" s="32"/>
      <c r="V28" s="32"/>
      <c r="W28" s="32"/>
      <c r="X28" s="32"/>
      <c r="Y28" s="32"/>
      <c r="Z28" s="32"/>
      <c r="AA28" s="32"/>
      <c r="AB28" s="32"/>
      <c r="AC28" s="32"/>
      <c r="AD28" s="32"/>
      <c r="AE28" s="32"/>
    </row>
    <row r="29" spans="1:31" s="2" customFormat="1" ht="6.95" customHeight="1">
      <c r="A29" s="32"/>
      <c r="B29" s="33"/>
      <c r="C29" s="32"/>
      <c r="D29" s="61"/>
      <c r="E29" s="61"/>
      <c r="F29" s="61"/>
      <c r="G29" s="61"/>
      <c r="H29" s="61"/>
      <c r="I29" s="98"/>
      <c r="J29" s="61"/>
      <c r="K29" s="61"/>
      <c r="L29" s="92"/>
      <c r="S29" s="32"/>
      <c r="T29" s="32"/>
      <c r="U29" s="32"/>
      <c r="V29" s="32"/>
      <c r="W29" s="32"/>
      <c r="X29" s="32"/>
      <c r="Y29" s="32"/>
      <c r="Z29" s="32"/>
      <c r="AA29" s="32"/>
      <c r="AB29" s="32"/>
      <c r="AC29" s="32"/>
      <c r="AD29" s="32"/>
      <c r="AE29" s="32"/>
    </row>
    <row r="30" spans="1:31" s="2" customFormat="1" ht="25.35" customHeight="1">
      <c r="A30" s="32"/>
      <c r="B30" s="33"/>
      <c r="C30" s="32"/>
      <c r="D30" s="99" t="s">
        <v>35</v>
      </c>
      <c r="E30" s="32"/>
      <c r="F30" s="32"/>
      <c r="G30" s="32"/>
      <c r="H30" s="32"/>
      <c r="I30" s="91"/>
      <c r="J30" s="66">
        <f>ROUND(J84,2)</f>
        <v>0</v>
      </c>
      <c r="K30" s="32"/>
      <c r="L30" s="92"/>
      <c r="S30" s="32"/>
      <c r="T30" s="32"/>
      <c r="U30" s="32"/>
      <c r="V30" s="32"/>
      <c r="W30" s="32"/>
      <c r="X30" s="32"/>
      <c r="Y30" s="32"/>
      <c r="Z30" s="32"/>
      <c r="AA30" s="32"/>
      <c r="AB30" s="32"/>
      <c r="AC30" s="32"/>
      <c r="AD30" s="32"/>
      <c r="AE30" s="32"/>
    </row>
    <row r="31" spans="1:31" s="2" customFormat="1" ht="6.95" customHeight="1">
      <c r="A31" s="32"/>
      <c r="B31" s="33"/>
      <c r="C31" s="32"/>
      <c r="D31" s="61"/>
      <c r="E31" s="61"/>
      <c r="F31" s="61"/>
      <c r="G31" s="61"/>
      <c r="H31" s="61"/>
      <c r="I31" s="98"/>
      <c r="J31" s="61"/>
      <c r="K31" s="61"/>
      <c r="L31" s="9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37</v>
      </c>
      <c r="G32" s="32"/>
      <c r="H32" s="32"/>
      <c r="I32" s="100" t="s">
        <v>36</v>
      </c>
      <c r="J32" s="36" t="s">
        <v>38</v>
      </c>
      <c r="K32" s="32"/>
      <c r="L32" s="92"/>
      <c r="S32" s="32"/>
      <c r="T32" s="32"/>
      <c r="U32" s="32"/>
      <c r="V32" s="32"/>
      <c r="W32" s="32"/>
      <c r="X32" s="32"/>
      <c r="Y32" s="32"/>
      <c r="Z32" s="32"/>
      <c r="AA32" s="32"/>
      <c r="AB32" s="32"/>
      <c r="AC32" s="32"/>
      <c r="AD32" s="32"/>
      <c r="AE32" s="32"/>
    </row>
    <row r="33" spans="1:31" s="2" customFormat="1" ht="14.45" customHeight="1">
      <c r="A33" s="32"/>
      <c r="B33" s="33"/>
      <c r="C33" s="32"/>
      <c r="D33" s="101" t="s">
        <v>39</v>
      </c>
      <c r="E33" s="27" t="s">
        <v>40</v>
      </c>
      <c r="F33" s="102">
        <f>ROUND((SUM(BE84:BE266)),2)</f>
        <v>0</v>
      </c>
      <c r="G33" s="32"/>
      <c r="H33" s="32"/>
      <c r="I33" s="103">
        <v>0.21</v>
      </c>
      <c r="J33" s="102">
        <f>ROUND(((SUM(BE84:BE266))*I33),2)</f>
        <v>0</v>
      </c>
      <c r="K33" s="32"/>
      <c r="L33" s="92"/>
      <c r="S33" s="32"/>
      <c r="T33" s="32"/>
      <c r="U33" s="32"/>
      <c r="V33" s="32"/>
      <c r="W33" s="32"/>
      <c r="X33" s="32"/>
      <c r="Y33" s="32"/>
      <c r="Z33" s="32"/>
      <c r="AA33" s="32"/>
      <c r="AB33" s="32"/>
      <c r="AC33" s="32"/>
      <c r="AD33" s="32"/>
      <c r="AE33" s="32"/>
    </row>
    <row r="34" spans="1:31" s="2" customFormat="1" ht="14.45" customHeight="1">
      <c r="A34" s="32"/>
      <c r="B34" s="33"/>
      <c r="C34" s="32"/>
      <c r="D34" s="32"/>
      <c r="E34" s="27" t="s">
        <v>41</v>
      </c>
      <c r="F34" s="102">
        <f>ROUND((SUM(BF84:BF266)),2)</f>
        <v>0</v>
      </c>
      <c r="G34" s="32"/>
      <c r="H34" s="32"/>
      <c r="I34" s="103">
        <v>0.15</v>
      </c>
      <c r="J34" s="102">
        <f>ROUND(((SUM(BF84:BF266))*I34),2)</f>
        <v>0</v>
      </c>
      <c r="K34" s="32"/>
      <c r="L34" s="92"/>
      <c r="S34" s="32"/>
      <c r="T34" s="32"/>
      <c r="U34" s="32"/>
      <c r="V34" s="32"/>
      <c r="W34" s="32"/>
      <c r="X34" s="32"/>
      <c r="Y34" s="32"/>
      <c r="Z34" s="32"/>
      <c r="AA34" s="32"/>
      <c r="AB34" s="32"/>
      <c r="AC34" s="32"/>
      <c r="AD34" s="32"/>
      <c r="AE34" s="32"/>
    </row>
    <row r="35" spans="1:31" s="2" customFormat="1" ht="14.45" customHeight="1" hidden="1">
      <c r="A35" s="32"/>
      <c r="B35" s="33"/>
      <c r="C35" s="32"/>
      <c r="D35" s="32"/>
      <c r="E35" s="27" t="s">
        <v>42</v>
      </c>
      <c r="F35" s="102">
        <f>ROUND((SUM(BG84:BG266)),2)</f>
        <v>0</v>
      </c>
      <c r="G35" s="32"/>
      <c r="H35" s="32"/>
      <c r="I35" s="103">
        <v>0.21</v>
      </c>
      <c r="J35" s="102">
        <f>0</f>
        <v>0</v>
      </c>
      <c r="K35" s="32"/>
      <c r="L35" s="92"/>
      <c r="S35" s="32"/>
      <c r="T35" s="32"/>
      <c r="U35" s="32"/>
      <c r="V35" s="32"/>
      <c r="W35" s="32"/>
      <c r="X35" s="32"/>
      <c r="Y35" s="32"/>
      <c r="Z35" s="32"/>
      <c r="AA35" s="32"/>
      <c r="AB35" s="32"/>
      <c r="AC35" s="32"/>
      <c r="AD35" s="32"/>
      <c r="AE35" s="32"/>
    </row>
    <row r="36" spans="1:31" s="2" customFormat="1" ht="14.45" customHeight="1" hidden="1">
      <c r="A36" s="32"/>
      <c r="B36" s="33"/>
      <c r="C36" s="32"/>
      <c r="D36" s="32"/>
      <c r="E36" s="27" t="s">
        <v>43</v>
      </c>
      <c r="F36" s="102">
        <f>ROUND((SUM(BH84:BH266)),2)</f>
        <v>0</v>
      </c>
      <c r="G36" s="32"/>
      <c r="H36" s="32"/>
      <c r="I36" s="103">
        <v>0.15</v>
      </c>
      <c r="J36" s="102">
        <f>0</f>
        <v>0</v>
      </c>
      <c r="K36" s="32"/>
      <c r="L36" s="92"/>
      <c r="S36" s="32"/>
      <c r="T36" s="32"/>
      <c r="U36" s="32"/>
      <c r="V36" s="32"/>
      <c r="W36" s="32"/>
      <c r="X36" s="32"/>
      <c r="Y36" s="32"/>
      <c r="Z36" s="32"/>
      <c r="AA36" s="32"/>
      <c r="AB36" s="32"/>
      <c r="AC36" s="32"/>
      <c r="AD36" s="32"/>
      <c r="AE36" s="32"/>
    </row>
    <row r="37" spans="1:31" s="2" customFormat="1" ht="14.45" customHeight="1" hidden="1">
      <c r="A37" s="32"/>
      <c r="B37" s="33"/>
      <c r="C37" s="32"/>
      <c r="D37" s="32"/>
      <c r="E37" s="27" t="s">
        <v>44</v>
      </c>
      <c r="F37" s="102">
        <f>ROUND((SUM(BI84:BI266)),2)</f>
        <v>0</v>
      </c>
      <c r="G37" s="32"/>
      <c r="H37" s="32"/>
      <c r="I37" s="103">
        <v>0</v>
      </c>
      <c r="J37" s="102">
        <f>0</f>
        <v>0</v>
      </c>
      <c r="K37" s="32"/>
      <c r="L37" s="9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91"/>
      <c r="J38" s="32"/>
      <c r="K38" s="32"/>
      <c r="L38" s="92"/>
      <c r="S38" s="32"/>
      <c r="T38" s="32"/>
      <c r="U38" s="32"/>
      <c r="V38" s="32"/>
      <c r="W38" s="32"/>
      <c r="X38" s="32"/>
      <c r="Y38" s="32"/>
      <c r="Z38" s="32"/>
      <c r="AA38" s="32"/>
      <c r="AB38" s="32"/>
      <c r="AC38" s="32"/>
      <c r="AD38" s="32"/>
      <c r="AE38" s="32"/>
    </row>
    <row r="39" spans="1:31" s="2" customFormat="1" ht="25.35" customHeight="1">
      <c r="A39" s="32"/>
      <c r="B39" s="33"/>
      <c r="C39" s="104"/>
      <c r="D39" s="105" t="s">
        <v>45</v>
      </c>
      <c r="E39" s="55"/>
      <c r="F39" s="55"/>
      <c r="G39" s="106" t="s">
        <v>46</v>
      </c>
      <c r="H39" s="107" t="s">
        <v>47</v>
      </c>
      <c r="I39" s="108"/>
      <c r="J39" s="109">
        <f>SUM(J30:J37)</f>
        <v>0</v>
      </c>
      <c r="K39" s="110"/>
      <c r="L39" s="92"/>
      <c r="S39" s="32"/>
      <c r="T39" s="32"/>
      <c r="U39" s="32"/>
      <c r="V39" s="32"/>
      <c r="W39" s="32"/>
      <c r="X39" s="32"/>
      <c r="Y39" s="32"/>
      <c r="Z39" s="32"/>
      <c r="AA39" s="32"/>
      <c r="AB39" s="32"/>
      <c r="AC39" s="32"/>
      <c r="AD39" s="32"/>
      <c r="AE39" s="32"/>
    </row>
    <row r="40" spans="1:31" s="2" customFormat="1" ht="14.45" customHeight="1">
      <c r="A40" s="32"/>
      <c r="B40" s="42"/>
      <c r="C40" s="43"/>
      <c r="D40" s="43"/>
      <c r="E40" s="43"/>
      <c r="F40" s="43"/>
      <c r="G40" s="43"/>
      <c r="H40" s="43"/>
      <c r="I40" s="111"/>
      <c r="J40" s="43"/>
      <c r="K40" s="43"/>
      <c r="L40" s="92"/>
      <c r="S40" s="32"/>
      <c r="T40" s="32"/>
      <c r="U40" s="32"/>
      <c r="V40" s="32"/>
      <c r="W40" s="32"/>
      <c r="X40" s="32"/>
      <c r="Y40" s="32"/>
      <c r="Z40" s="32"/>
      <c r="AA40" s="32"/>
      <c r="AB40" s="32"/>
      <c r="AC40" s="32"/>
      <c r="AD40" s="32"/>
      <c r="AE40" s="32"/>
    </row>
    <row r="44" spans="1:31" s="2" customFormat="1" ht="6.95" customHeight="1">
      <c r="A44" s="32"/>
      <c r="B44" s="44"/>
      <c r="C44" s="45"/>
      <c r="D44" s="45"/>
      <c r="E44" s="45"/>
      <c r="F44" s="45"/>
      <c r="G44" s="45"/>
      <c r="H44" s="45"/>
      <c r="I44" s="112"/>
      <c r="J44" s="45"/>
      <c r="K44" s="45"/>
      <c r="L44" s="92"/>
      <c r="S44" s="32"/>
      <c r="T44" s="32"/>
      <c r="U44" s="32"/>
      <c r="V44" s="32"/>
      <c r="W44" s="32"/>
      <c r="X44" s="32"/>
      <c r="Y44" s="32"/>
      <c r="Z44" s="32"/>
      <c r="AA44" s="32"/>
      <c r="AB44" s="32"/>
      <c r="AC44" s="32"/>
      <c r="AD44" s="32"/>
      <c r="AE44" s="32"/>
    </row>
    <row r="45" spans="1:31" s="2" customFormat="1" ht="24.95" customHeight="1">
      <c r="A45" s="32"/>
      <c r="B45" s="33"/>
      <c r="C45" s="21" t="s">
        <v>103</v>
      </c>
      <c r="D45" s="32"/>
      <c r="E45" s="32"/>
      <c r="F45" s="32"/>
      <c r="G45" s="32"/>
      <c r="H45" s="32"/>
      <c r="I45" s="91"/>
      <c r="J45" s="32"/>
      <c r="K45" s="32"/>
      <c r="L45" s="92"/>
      <c r="S45" s="32"/>
      <c r="T45" s="32"/>
      <c r="U45" s="32"/>
      <c r="V45" s="32"/>
      <c r="W45" s="32"/>
      <c r="X45" s="32"/>
      <c r="Y45" s="32"/>
      <c r="Z45" s="32"/>
      <c r="AA45" s="32"/>
      <c r="AB45" s="32"/>
      <c r="AC45" s="32"/>
      <c r="AD45" s="32"/>
      <c r="AE45" s="32"/>
    </row>
    <row r="46" spans="1:31" s="2" customFormat="1" ht="6.95" customHeight="1">
      <c r="A46" s="32"/>
      <c r="B46" s="33"/>
      <c r="C46" s="32"/>
      <c r="D46" s="32"/>
      <c r="E46" s="32"/>
      <c r="F46" s="32"/>
      <c r="G46" s="32"/>
      <c r="H46" s="32"/>
      <c r="I46" s="91"/>
      <c r="J46" s="32"/>
      <c r="K46" s="32"/>
      <c r="L46" s="92"/>
      <c r="S46" s="32"/>
      <c r="T46" s="32"/>
      <c r="U46" s="32"/>
      <c r="V46" s="32"/>
      <c r="W46" s="32"/>
      <c r="X46" s="32"/>
      <c r="Y46" s="32"/>
      <c r="Z46" s="32"/>
      <c r="AA46" s="32"/>
      <c r="AB46" s="32"/>
      <c r="AC46" s="32"/>
      <c r="AD46" s="32"/>
      <c r="AE46" s="32"/>
    </row>
    <row r="47" spans="1:31" s="2" customFormat="1" ht="12" customHeight="1">
      <c r="A47" s="32"/>
      <c r="B47" s="33"/>
      <c r="C47" s="27" t="s">
        <v>17</v>
      </c>
      <c r="D47" s="32"/>
      <c r="E47" s="32"/>
      <c r="F47" s="32"/>
      <c r="G47" s="32"/>
      <c r="H47" s="32"/>
      <c r="I47" s="91"/>
      <c r="J47" s="32"/>
      <c r="K47" s="32"/>
      <c r="L47" s="92"/>
      <c r="S47" s="32"/>
      <c r="T47" s="32"/>
      <c r="U47" s="32"/>
      <c r="V47" s="32"/>
      <c r="W47" s="32"/>
      <c r="X47" s="32"/>
      <c r="Y47" s="32"/>
      <c r="Z47" s="32"/>
      <c r="AA47" s="32"/>
      <c r="AB47" s="32"/>
      <c r="AC47" s="32"/>
      <c r="AD47" s="32"/>
      <c r="AE47" s="32"/>
    </row>
    <row r="48" spans="1:31" s="2" customFormat="1" ht="16.5" customHeight="1">
      <c r="A48" s="32"/>
      <c r="B48" s="33"/>
      <c r="C48" s="32"/>
      <c r="D48" s="32"/>
      <c r="E48" s="334" t="str">
        <f>E7</f>
        <v>Oprava výhybek v žst.Hodonín</v>
      </c>
      <c r="F48" s="335"/>
      <c r="G48" s="335"/>
      <c r="H48" s="335"/>
      <c r="I48" s="91"/>
      <c r="J48" s="32"/>
      <c r="K48" s="32"/>
      <c r="L48" s="92"/>
      <c r="S48" s="32"/>
      <c r="T48" s="32"/>
      <c r="U48" s="32"/>
      <c r="V48" s="32"/>
      <c r="W48" s="32"/>
      <c r="X48" s="32"/>
      <c r="Y48" s="32"/>
      <c r="Z48" s="32"/>
      <c r="AA48" s="32"/>
      <c r="AB48" s="32"/>
      <c r="AC48" s="32"/>
      <c r="AD48" s="32"/>
      <c r="AE48" s="32"/>
    </row>
    <row r="49" spans="1:31" s="2" customFormat="1" ht="12" customHeight="1">
      <c r="A49" s="32"/>
      <c r="B49" s="33"/>
      <c r="C49" s="27" t="s">
        <v>100</v>
      </c>
      <c r="D49" s="32"/>
      <c r="E49" s="32"/>
      <c r="F49" s="32"/>
      <c r="G49" s="32"/>
      <c r="H49" s="32"/>
      <c r="I49" s="91"/>
      <c r="J49" s="32"/>
      <c r="K49" s="32"/>
      <c r="L49" s="92"/>
      <c r="S49" s="32"/>
      <c r="T49" s="32"/>
      <c r="U49" s="32"/>
      <c r="V49" s="32"/>
      <c r="W49" s="32"/>
      <c r="X49" s="32"/>
      <c r="Y49" s="32"/>
      <c r="Z49" s="32"/>
      <c r="AA49" s="32"/>
      <c r="AB49" s="32"/>
      <c r="AC49" s="32"/>
      <c r="AD49" s="32"/>
      <c r="AE49" s="32"/>
    </row>
    <row r="50" spans="1:31" s="2" customFormat="1" ht="16.5" customHeight="1">
      <c r="A50" s="32"/>
      <c r="B50" s="33"/>
      <c r="C50" s="32"/>
      <c r="D50" s="32"/>
      <c r="E50" s="318" t="str">
        <f>E9</f>
        <v>SO 04 - Přeložky kabelů nn a vn</v>
      </c>
      <c r="F50" s="333"/>
      <c r="G50" s="333"/>
      <c r="H50" s="333"/>
      <c r="I50" s="91"/>
      <c r="J50" s="32"/>
      <c r="K50" s="32"/>
      <c r="L50" s="92"/>
      <c r="S50" s="32"/>
      <c r="T50" s="32"/>
      <c r="U50" s="32"/>
      <c r="V50" s="32"/>
      <c r="W50" s="32"/>
      <c r="X50" s="32"/>
      <c r="Y50" s="32"/>
      <c r="Z50" s="32"/>
      <c r="AA50" s="32"/>
      <c r="AB50" s="32"/>
      <c r="AC50" s="32"/>
      <c r="AD50" s="32"/>
      <c r="AE50" s="32"/>
    </row>
    <row r="51" spans="1:31" s="2" customFormat="1" ht="6.95" customHeight="1">
      <c r="A51" s="32"/>
      <c r="B51" s="33"/>
      <c r="C51" s="32"/>
      <c r="D51" s="32"/>
      <c r="E51" s="32"/>
      <c r="F51" s="32"/>
      <c r="G51" s="32"/>
      <c r="H51" s="32"/>
      <c r="I51" s="91"/>
      <c r="J51" s="32"/>
      <c r="K51" s="32"/>
      <c r="L51" s="92"/>
      <c r="S51" s="32"/>
      <c r="T51" s="32"/>
      <c r="U51" s="32"/>
      <c r="V51" s="32"/>
      <c r="W51" s="32"/>
      <c r="X51" s="32"/>
      <c r="Y51" s="32"/>
      <c r="Z51" s="32"/>
      <c r="AA51" s="32"/>
      <c r="AB51" s="32"/>
      <c r="AC51" s="32"/>
      <c r="AD51" s="32"/>
      <c r="AE51" s="32"/>
    </row>
    <row r="52" spans="1:31" s="2" customFormat="1" ht="12" customHeight="1">
      <c r="A52" s="32"/>
      <c r="B52" s="33"/>
      <c r="C52" s="27" t="s">
        <v>21</v>
      </c>
      <c r="D52" s="32"/>
      <c r="E52" s="32"/>
      <c r="F52" s="25" t="str">
        <f>F12</f>
        <v xml:space="preserve"> </v>
      </c>
      <c r="G52" s="32"/>
      <c r="H52" s="32"/>
      <c r="I52" s="93" t="s">
        <v>23</v>
      </c>
      <c r="J52" s="50" t="str">
        <f>IF(J12="","",J12)</f>
        <v>5. 5. 2020</v>
      </c>
      <c r="K52" s="32"/>
      <c r="L52" s="92"/>
      <c r="S52" s="32"/>
      <c r="T52" s="32"/>
      <c r="U52" s="32"/>
      <c r="V52" s="32"/>
      <c r="W52" s="32"/>
      <c r="X52" s="32"/>
      <c r="Y52" s="32"/>
      <c r="Z52" s="32"/>
      <c r="AA52" s="32"/>
      <c r="AB52" s="32"/>
      <c r="AC52" s="32"/>
      <c r="AD52" s="32"/>
      <c r="AE52" s="32"/>
    </row>
    <row r="53" spans="1:31" s="2" customFormat="1" ht="6.95" customHeight="1">
      <c r="A53" s="32"/>
      <c r="B53" s="33"/>
      <c r="C53" s="32"/>
      <c r="D53" s="32"/>
      <c r="E53" s="32"/>
      <c r="F53" s="32"/>
      <c r="G53" s="32"/>
      <c r="H53" s="32"/>
      <c r="I53" s="91"/>
      <c r="J53" s="32"/>
      <c r="K53" s="32"/>
      <c r="L53" s="92"/>
      <c r="S53" s="32"/>
      <c r="T53" s="32"/>
      <c r="U53" s="32"/>
      <c r="V53" s="32"/>
      <c r="W53" s="32"/>
      <c r="X53" s="32"/>
      <c r="Y53" s="32"/>
      <c r="Z53" s="32"/>
      <c r="AA53" s="32"/>
      <c r="AB53" s="32"/>
      <c r="AC53" s="32"/>
      <c r="AD53" s="32"/>
      <c r="AE53" s="32"/>
    </row>
    <row r="54" spans="1:31" s="2" customFormat="1" ht="15.2" customHeight="1">
      <c r="A54" s="32"/>
      <c r="B54" s="33"/>
      <c r="C54" s="27" t="s">
        <v>25</v>
      </c>
      <c r="D54" s="32"/>
      <c r="E54" s="32"/>
      <c r="F54" s="25" t="str">
        <f>E15</f>
        <v xml:space="preserve"> </v>
      </c>
      <c r="G54" s="32"/>
      <c r="H54" s="32"/>
      <c r="I54" s="93" t="s">
        <v>30</v>
      </c>
      <c r="J54" s="30" t="str">
        <f>E21</f>
        <v xml:space="preserve"> </v>
      </c>
      <c r="K54" s="32"/>
      <c r="L54" s="92"/>
      <c r="S54" s="32"/>
      <c r="T54" s="32"/>
      <c r="U54" s="32"/>
      <c r="V54" s="32"/>
      <c r="W54" s="32"/>
      <c r="X54" s="32"/>
      <c r="Y54" s="32"/>
      <c r="Z54" s="32"/>
      <c r="AA54" s="32"/>
      <c r="AB54" s="32"/>
      <c r="AC54" s="32"/>
      <c r="AD54" s="32"/>
      <c r="AE54" s="32"/>
    </row>
    <row r="55" spans="1:31" s="2" customFormat="1" ht="15.2" customHeight="1">
      <c r="A55" s="32"/>
      <c r="B55" s="33"/>
      <c r="C55" s="27" t="s">
        <v>28</v>
      </c>
      <c r="D55" s="32"/>
      <c r="E55" s="32"/>
      <c r="F55" s="25" t="str">
        <f>IF(E18="","",E18)</f>
        <v>Vyplň údaj</v>
      </c>
      <c r="G55" s="32"/>
      <c r="H55" s="32"/>
      <c r="I55" s="93" t="s">
        <v>31</v>
      </c>
      <c r="J55" s="30" t="str">
        <f>E24</f>
        <v>Ing. Jan Bradáč</v>
      </c>
      <c r="K55" s="32"/>
      <c r="L55" s="92"/>
      <c r="S55" s="32"/>
      <c r="T55" s="32"/>
      <c r="U55" s="32"/>
      <c r="V55" s="32"/>
      <c r="W55" s="32"/>
      <c r="X55" s="32"/>
      <c r="Y55" s="32"/>
      <c r="Z55" s="32"/>
      <c r="AA55" s="32"/>
      <c r="AB55" s="32"/>
      <c r="AC55" s="32"/>
      <c r="AD55" s="32"/>
      <c r="AE55" s="32"/>
    </row>
    <row r="56" spans="1:31" s="2" customFormat="1" ht="10.35" customHeight="1">
      <c r="A56" s="32"/>
      <c r="B56" s="33"/>
      <c r="C56" s="32"/>
      <c r="D56" s="32"/>
      <c r="E56" s="32"/>
      <c r="F56" s="32"/>
      <c r="G56" s="32"/>
      <c r="H56" s="32"/>
      <c r="I56" s="91"/>
      <c r="J56" s="32"/>
      <c r="K56" s="32"/>
      <c r="L56" s="92"/>
      <c r="S56" s="32"/>
      <c r="T56" s="32"/>
      <c r="U56" s="32"/>
      <c r="V56" s="32"/>
      <c r="W56" s="32"/>
      <c r="X56" s="32"/>
      <c r="Y56" s="32"/>
      <c r="Z56" s="32"/>
      <c r="AA56" s="32"/>
      <c r="AB56" s="32"/>
      <c r="AC56" s="32"/>
      <c r="AD56" s="32"/>
      <c r="AE56" s="32"/>
    </row>
    <row r="57" spans="1:31" s="2" customFormat="1" ht="29.25" customHeight="1">
      <c r="A57" s="32"/>
      <c r="B57" s="33"/>
      <c r="C57" s="113" t="s">
        <v>104</v>
      </c>
      <c r="D57" s="104"/>
      <c r="E57" s="104"/>
      <c r="F57" s="104"/>
      <c r="G57" s="104"/>
      <c r="H57" s="104"/>
      <c r="I57" s="114"/>
      <c r="J57" s="115" t="s">
        <v>105</v>
      </c>
      <c r="K57" s="104"/>
      <c r="L57" s="92"/>
      <c r="S57" s="32"/>
      <c r="T57" s="32"/>
      <c r="U57" s="32"/>
      <c r="V57" s="32"/>
      <c r="W57" s="32"/>
      <c r="X57" s="32"/>
      <c r="Y57" s="32"/>
      <c r="Z57" s="32"/>
      <c r="AA57" s="32"/>
      <c r="AB57" s="32"/>
      <c r="AC57" s="32"/>
      <c r="AD57" s="32"/>
      <c r="AE57" s="32"/>
    </row>
    <row r="58" spans="1:31" s="2" customFormat="1" ht="10.35" customHeight="1">
      <c r="A58" s="32"/>
      <c r="B58" s="33"/>
      <c r="C58" s="32"/>
      <c r="D58" s="32"/>
      <c r="E58" s="32"/>
      <c r="F58" s="32"/>
      <c r="G58" s="32"/>
      <c r="H58" s="32"/>
      <c r="I58" s="91"/>
      <c r="J58" s="32"/>
      <c r="K58" s="32"/>
      <c r="L58" s="92"/>
      <c r="S58" s="32"/>
      <c r="T58" s="32"/>
      <c r="U58" s="32"/>
      <c r="V58" s="32"/>
      <c r="W58" s="32"/>
      <c r="X58" s="32"/>
      <c r="Y58" s="32"/>
      <c r="Z58" s="32"/>
      <c r="AA58" s="32"/>
      <c r="AB58" s="32"/>
      <c r="AC58" s="32"/>
      <c r="AD58" s="32"/>
      <c r="AE58" s="32"/>
    </row>
    <row r="59" spans="1:47" s="2" customFormat="1" ht="22.9" customHeight="1">
      <c r="A59" s="32"/>
      <c r="B59" s="33"/>
      <c r="C59" s="116" t="s">
        <v>67</v>
      </c>
      <c r="D59" s="32"/>
      <c r="E59" s="32"/>
      <c r="F59" s="32"/>
      <c r="G59" s="32"/>
      <c r="H59" s="32"/>
      <c r="I59" s="91"/>
      <c r="J59" s="66">
        <f>J84</f>
        <v>0</v>
      </c>
      <c r="K59" s="32"/>
      <c r="L59" s="92"/>
      <c r="S59" s="32"/>
      <c r="T59" s="32"/>
      <c r="U59" s="32"/>
      <c r="V59" s="32"/>
      <c r="W59" s="32"/>
      <c r="X59" s="32"/>
      <c r="Y59" s="32"/>
      <c r="Z59" s="32"/>
      <c r="AA59" s="32"/>
      <c r="AB59" s="32"/>
      <c r="AC59" s="32"/>
      <c r="AD59" s="32"/>
      <c r="AE59" s="32"/>
      <c r="AU59" s="17" t="s">
        <v>106</v>
      </c>
    </row>
    <row r="60" spans="2:12" s="9" customFormat="1" ht="24.95" customHeight="1">
      <c r="B60" s="117"/>
      <c r="D60" s="118" t="s">
        <v>107</v>
      </c>
      <c r="E60" s="119"/>
      <c r="F60" s="119"/>
      <c r="G60" s="119"/>
      <c r="H60" s="119"/>
      <c r="I60" s="120"/>
      <c r="J60" s="121">
        <f>J85</f>
        <v>0</v>
      </c>
      <c r="L60" s="117"/>
    </row>
    <row r="61" spans="2:12" s="10" customFormat="1" ht="19.9" customHeight="1">
      <c r="B61" s="122"/>
      <c r="D61" s="123" t="s">
        <v>538</v>
      </c>
      <c r="E61" s="124"/>
      <c r="F61" s="124"/>
      <c r="G61" s="124"/>
      <c r="H61" s="124"/>
      <c r="I61" s="125"/>
      <c r="J61" s="126">
        <f>J86</f>
        <v>0</v>
      </c>
      <c r="L61" s="122"/>
    </row>
    <row r="62" spans="2:12" s="9" customFormat="1" ht="24.95" customHeight="1">
      <c r="B62" s="117"/>
      <c r="D62" s="118" t="s">
        <v>539</v>
      </c>
      <c r="E62" s="119"/>
      <c r="F62" s="119"/>
      <c r="G62" s="119"/>
      <c r="H62" s="119"/>
      <c r="I62" s="120"/>
      <c r="J62" s="121">
        <f>J90</f>
        <v>0</v>
      </c>
      <c r="L62" s="117"/>
    </row>
    <row r="63" spans="2:12" s="10" customFormat="1" ht="19.9" customHeight="1">
      <c r="B63" s="122"/>
      <c r="D63" s="123" t="s">
        <v>541</v>
      </c>
      <c r="E63" s="124"/>
      <c r="F63" s="124"/>
      <c r="G63" s="124"/>
      <c r="H63" s="124"/>
      <c r="I63" s="125"/>
      <c r="J63" s="126">
        <f>J91</f>
        <v>0</v>
      </c>
      <c r="L63" s="122"/>
    </row>
    <row r="64" spans="2:12" s="9" customFormat="1" ht="24.95" customHeight="1">
      <c r="B64" s="117"/>
      <c r="D64" s="118" t="s">
        <v>110</v>
      </c>
      <c r="E64" s="119"/>
      <c r="F64" s="119"/>
      <c r="G64" s="119"/>
      <c r="H64" s="119"/>
      <c r="I64" s="120"/>
      <c r="J64" s="121">
        <f>J202</f>
        <v>0</v>
      </c>
      <c r="L64" s="117"/>
    </row>
    <row r="65" spans="1:31" s="2" customFormat="1" ht="21.75" customHeight="1">
      <c r="A65" s="32"/>
      <c r="B65" s="33"/>
      <c r="C65" s="32"/>
      <c r="D65" s="32"/>
      <c r="E65" s="32"/>
      <c r="F65" s="32"/>
      <c r="G65" s="32"/>
      <c r="H65" s="32"/>
      <c r="I65" s="91"/>
      <c r="J65" s="32"/>
      <c r="K65" s="32"/>
      <c r="L65" s="92"/>
      <c r="S65" s="32"/>
      <c r="T65" s="32"/>
      <c r="U65" s="32"/>
      <c r="V65" s="32"/>
      <c r="W65" s="32"/>
      <c r="X65" s="32"/>
      <c r="Y65" s="32"/>
      <c r="Z65" s="32"/>
      <c r="AA65" s="32"/>
      <c r="AB65" s="32"/>
      <c r="AC65" s="32"/>
      <c r="AD65" s="32"/>
      <c r="AE65" s="32"/>
    </row>
    <row r="66" spans="1:31" s="2" customFormat="1" ht="6.95" customHeight="1">
      <c r="A66" s="32"/>
      <c r="B66" s="42"/>
      <c r="C66" s="43"/>
      <c r="D66" s="43"/>
      <c r="E66" s="43"/>
      <c r="F66" s="43"/>
      <c r="G66" s="43"/>
      <c r="H66" s="43"/>
      <c r="I66" s="111"/>
      <c r="J66" s="43"/>
      <c r="K66" s="43"/>
      <c r="L66" s="92"/>
      <c r="S66" s="32"/>
      <c r="T66" s="32"/>
      <c r="U66" s="32"/>
      <c r="V66" s="32"/>
      <c r="W66" s="32"/>
      <c r="X66" s="32"/>
      <c r="Y66" s="32"/>
      <c r="Z66" s="32"/>
      <c r="AA66" s="32"/>
      <c r="AB66" s="32"/>
      <c r="AC66" s="32"/>
      <c r="AD66" s="32"/>
      <c r="AE66" s="32"/>
    </row>
    <row r="70" spans="1:31" s="2" customFormat="1" ht="6.95" customHeight="1">
      <c r="A70" s="32"/>
      <c r="B70" s="44"/>
      <c r="C70" s="45"/>
      <c r="D70" s="45"/>
      <c r="E70" s="45"/>
      <c r="F70" s="45"/>
      <c r="G70" s="45"/>
      <c r="H70" s="45"/>
      <c r="I70" s="112"/>
      <c r="J70" s="45"/>
      <c r="K70" s="45"/>
      <c r="L70" s="92"/>
      <c r="S70" s="32"/>
      <c r="T70" s="32"/>
      <c r="U70" s="32"/>
      <c r="V70" s="32"/>
      <c r="W70" s="32"/>
      <c r="X70" s="32"/>
      <c r="Y70" s="32"/>
      <c r="Z70" s="32"/>
      <c r="AA70" s="32"/>
      <c r="AB70" s="32"/>
      <c r="AC70" s="32"/>
      <c r="AD70" s="32"/>
      <c r="AE70" s="32"/>
    </row>
    <row r="71" spans="1:31" s="2" customFormat="1" ht="24.95" customHeight="1">
      <c r="A71" s="32"/>
      <c r="B71" s="33"/>
      <c r="C71" s="21" t="s">
        <v>111</v>
      </c>
      <c r="D71" s="32"/>
      <c r="E71" s="32"/>
      <c r="F71" s="32"/>
      <c r="G71" s="32"/>
      <c r="H71" s="32"/>
      <c r="I71" s="91"/>
      <c r="J71" s="32"/>
      <c r="K71" s="32"/>
      <c r="L71" s="92"/>
      <c r="S71" s="32"/>
      <c r="T71" s="32"/>
      <c r="U71" s="32"/>
      <c r="V71" s="32"/>
      <c r="W71" s="32"/>
      <c r="X71" s="32"/>
      <c r="Y71" s="32"/>
      <c r="Z71" s="32"/>
      <c r="AA71" s="32"/>
      <c r="AB71" s="32"/>
      <c r="AC71" s="32"/>
      <c r="AD71" s="32"/>
      <c r="AE71" s="32"/>
    </row>
    <row r="72" spans="1:31" s="2" customFormat="1" ht="6.95" customHeight="1">
      <c r="A72" s="32"/>
      <c r="B72" s="33"/>
      <c r="C72" s="32"/>
      <c r="D72" s="32"/>
      <c r="E72" s="32"/>
      <c r="F72" s="32"/>
      <c r="G72" s="32"/>
      <c r="H72" s="32"/>
      <c r="I72" s="91"/>
      <c r="J72" s="32"/>
      <c r="K72" s="32"/>
      <c r="L72" s="92"/>
      <c r="S72" s="32"/>
      <c r="T72" s="32"/>
      <c r="U72" s="32"/>
      <c r="V72" s="32"/>
      <c r="W72" s="32"/>
      <c r="X72" s="32"/>
      <c r="Y72" s="32"/>
      <c r="Z72" s="32"/>
      <c r="AA72" s="32"/>
      <c r="AB72" s="32"/>
      <c r="AC72" s="32"/>
      <c r="AD72" s="32"/>
      <c r="AE72" s="32"/>
    </row>
    <row r="73" spans="1:31" s="2" customFormat="1" ht="12" customHeight="1">
      <c r="A73" s="32"/>
      <c r="B73" s="33"/>
      <c r="C73" s="27" t="s">
        <v>17</v>
      </c>
      <c r="D73" s="32"/>
      <c r="E73" s="32"/>
      <c r="F73" s="32"/>
      <c r="G73" s="32"/>
      <c r="H73" s="32"/>
      <c r="I73" s="91"/>
      <c r="J73" s="32"/>
      <c r="K73" s="32"/>
      <c r="L73" s="92"/>
      <c r="S73" s="32"/>
      <c r="T73" s="32"/>
      <c r="U73" s="32"/>
      <c r="V73" s="32"/>
      <c r="W73" s="32"/>
      <c r="X73" s="32"/>
      <c r="Y73" s="32"/>
      <c r="Z73" s="32"/>
      <c r="AA73" s="32"/>
      <c r="AB73" s="32"/>
      <c r="AC73" s="32"/>
      <c r="AD73" s="32"/>
      <c r="AE73" s="32"/>
    </row>
    <row r="74" spans="1:31" s="2" customFormat="1" ht="16.5" customHeight="1">
      <c r="A74" s="32"/>
      <c r="B74" s="33"/>
      <c r="C74" s="32"/>
      <c r="D74" s="32"/>
      <c r="E74" s="334" t="str">
        <f>E7</f>
        <v>Oprava výhybek v žst.Hodonín</v>
      </c>
      <c r="F74" s="335"/>
      <c r="G74" s="335"/>
      <c r="H74" s="335"/>
      <c r="I74" s="91"/>
      <c r="J74" s="32"/>
      <c r="K74" s="32"/>
      <c r="L74" s="92"/>
      <c r="S74" s="32"/>
      <c r="T74" s="32"/>
      <c r="U74" s="32"/>
      <c r="V74" s="32"/>
      <c r="W74" s="32"/>
      <c r="X74" s="32"/>
      <c r="Y74" s="32"/>
      <c r="Z74" s="32"/>
      <c r="AA74" s="32"/>
      <c r="AB74" s="32"/>
      <c r="AC74" s="32"/>
      <c r="AD74" s="32"/>
      <c r="AE74" s="32"/>
    </row>
    <row r="75" spans="1:31" s="2" customFormat="1" ht="12" customHeight="1">
      <c r="A75" s="32"/>
      <c r="B75" s="33"/>
      <c r="C75" s="27" t="s">
        <v>100</v>
      </c>
      <c r="D75" s="32"/>
      <c r="E75" s="32"/>
      <c r="F75" s="32"/>
      <c r="G75" s="32"/>
      <c r="H75" s="32"/>
      <c r="I75" s="91"/>
      <c r="J75" s="32"/>
      <c r="K75" s="32"/>
      <c r="L75" s="92"/>
      <c r="S75" s="32"/>
      <c r="T75" s="32"/>
      <c r="U75" s="32"/>
      <c r="V75" s="32"/>
      <c r="W75" s="32"/>
      <c r="X75" s="32"/>
      <c r="Y75" s="32"/>
      <c r="Z75" s="32"/>
      <c r="AA75" s="32"/>
      <c r="AB75" s="32"/>
      <c r="AC75" s="32"/>
      <c r="AD75" s="32"/>
      <c r="AE75" s="32"/>
    </row>
    <row r="76" spans="1:31" s="2" customFormat="1" ht="16.5" customHeight="1">
      <c r="A76" s="32"/>
      <c r="B76" s="33"/>
      <c r="C76" s="32"/>
      <c r="D76" s="32"/>
      <c r="E76" s="318" t="str">
        <f>E9</f>
        <v>SO 04 - Přeložky kabelů nn a vn</v>
      </c>
      <c r="F76" s="333"/>
      <c r="G76" s="333"/>
      <c r="H76" s="333"/>
      <c r="I76" s="91"/>
      <c r="J76" s="32"/>
      <c r="K76" s="32"/>
      <c r="L76" s="92"/>
      <c r="S76" s="32"/>
      <c r="T76" s="32"/>
      <c r="U76" s="32"/>
      <c r="V76" s="32"/>
      <c r="W76" s="32"/>
      <c r="X76" s="32"/>
      <c r="Y76" s="32"/>
      <c r="Z76" s="32"/>
      <c r="AA76" s="32"/>
      <c r="AB76" s="32"/>
      <c r="AC76" s="32"/>
      <c r="AD76" s="32"/>
      <c r="AE76" s="32"/>
    </row>
    <row r="77" spans="1:31" s="2" customFormat="1" ht="6.95" customHeight="1">
      <c r="A77" s="32"/>
      <c r="B77" s="33"/>
      <c r="C77" s="32"/>
      <c r="D77" s="32"/>
      <c r="E77" s="32"/>
      <c r="F77" s="32"/>
      <c r="G77" s="32"/>
      <c r="H77" s="32"/>
      <c r="I77" s="91"/>
      <c r="J77" s="32"/>
      <c r="K77" s="32"/>
      <c r="L77" s="92"/>
      <c r="S77" s="32"/>
      <c r="T77" s="32"/>
      <c r="U77" s="32"/>
      <c r="V77" s="32"/>
      <c r="W77" s="32"/>
      <c r="X77" s="32"/>
      <c r="Y77" s="32"/>
      <c r="Z77" s="32"/>
      <c r="AA77" s="32"/>
      <c r="AB77" s="32"/>
      <c r="AC77" s="32"/>
      <c r="AD77" s="32"/>
      <c r="AE77" s="32"/>
    </row>
    <row r="78" spans="1:31" s="2" customFormat="1" ht="12" customHeight="1">
      <c r="A78" s="32"/>
      <c r="B78" s="33"/>
      <c r="C78" s="27" t="s">
        <v>21</v>
      </c>
      <c r="D78" s="32"/>
      <c r="E78" s="32"/>
      <c r="F78" s="25" t="str">
        <f>F12</f>
        <v xml:space="preserve"> </v>
      </c>
      <c r="G78" s="32"/>
      <c r="H78" s="32"/>
      <c r="I78" s="93" t="s">
        <v>23</v>
      </c>
      <c r="J78" s="50" t="str">
        <f>IF(J12="","",J12)</f>
        <v>5. 5. 2020</v>
      </c>
      <c r="K78" s="32"/>
      <c r="L78" s="92"/>
      <c r="S78" s="32"/>
      <c r="T78" s="32"/>
      <c r="U78" s="32"/>
      <c r="V78" s="32"/>
      <c r="W78" s="32"/>
      <c r="X78" s="32"/>
      <c r="Y78" s="32"/>
      <c r="Z78" s="32"/>
      <c r="AA78" s="32"/>
      <c r="AB78" s="32"/>
      <c r="AC78" s="32"/>
      <c r="AD78" s="32"/>
      <c r="AE78" s="32"/>
    </row>
    <row r="79" spans="1:31" s="2" customFormat="1" ht="6.95" customHeight="1">
      <c r="A79" s="32"/>
      <c r="B79" s="33"/>
      <c r="C79" s="32"/>
      <c r="D79" s="32"/>
      <c r="E79" s="32"/>
      <c r="F79" s="32"/>
      <c r="G79" s="32"/>
      <c r="H79" s="32"/>
      <c r="I79" s="91"/>
      <c r="J79" s="32"/>
      <c r="K79" s="32"/>
      <c r="L79" s="92"/>
      <c r="S79" s="32"/>
      <c r="T79" s="32"/>
      <c r="U79" s="32"/>
      <c r="V79" s="32"/>
      <c r="W79" s="32"/>
      <c r="X79" s="32"/>
      <c r="Y79" s="32"/>
      <c r="Z79" s="32"/>
      <c r="AA79" s="32"/>
      <c r="AB79" s="32"/>
      <c r="AC79" s="32"/>
      <c r="AD79" s="32"/>
      <c r="AE79" s="32"/>
    </row>
    <row r="80" spans="1:31" s="2" customFormat="1" ht="15.2" customHeight="1">
      <c r="A80" s="32"/>
      <c r="B80" s="33"/>
      <c r="C80" s="27" t="s">
        <v>25</v>
      </c>
      <c r="D80" s="32"/>
      <c r="E80" s="32"/>
      <c r="F80" s="25" t="str">
        <f>E15</f>
        <v xml:space="preserve"> </v>
      </c>
      <c r="G80" s="32"/>
      <c r="H80" s="32"/>
      <c r="I80" s="93" t="s">
        <v>30</v>
      </c>
      <c r="J80" s="30" t="str">
        <f>E21</f>
        <v xml:space="preserve"> </v>
      </c>
      <c r="K80" s="32"/>
      <c r="L80" s="92"/>
      <c r="S80" s="32"/>
      <c r="T80" s="32"/>
      <c r="U80" s="32"/>
      <c r="V80" s="32"/>
      <c r="W80" s="32"/>
      <c r="X80" s="32"/>
      <c r="Y80" s="32"/>
      <c r="Z80" s="32"/>
      <c r="AA80" s="32"/>
      <c r="AB80" s="32"/>
      <c r="AC80" s="32"/>
      <c r="AD80" s="32"/>
      <c r="AE80" s="32"/>
    </row>
    <row r="81" spans="1:31" s="2" customFormat="1" ht="15.2" customHeight="1">
      <c r="A81" s="32"/>
      <c r="B81" s="33"/>
      <c r="C81" s="27" t="s">
        <v>28</v>
      </c>
      <c r="D81" s="32"/>
      <c r="E81" s="32"/>
      <c r="F81" s="25" t="str">
        <f>IF(E18="","",E18)</f>
        <v>Vyplň údaj</v>
      </c>
      <c r="G81" s="32"/>
      <c r="H81" s="32"/>
      <c r="I81" s="93" t="s">
        <v>31</v>
      </c>
      <c r="J81" s="30" t="str">
        <f>E24</f>
        <v>Ing. Jan Bradáč</v>
      </c>
      <c r="K81" s="32"/>
      <c r="L81" s="92"/>
      <c r="S81" s="32"/>
      <c r="T81" s="32"/>
      <c r="U81" s="32"/>
      <c r="V81" s="32"/>
      <c r="W81" s="32"/>
      <c r="X81" s="32"/>
      <c r="Y81" s="32"/>
      <c r="Z81" s="32"/>
      <c r="AA81" s="32"/>
      <c r="AB81" s="32"/>
      <c r="AC81" s="32"/>
      <c r="AD81" s="32"/>
      <c r="AE81" s="32"/>
    </row>
    <row r="82" spans="1:31" s="2" customFormat="1" ht="10.35" customHeight="1">
      <c r="A82" s="32"/>
      <c r="B82" s="33"/>
      <c r="C82" s="32"/>
      <c r="D82" s="32"/>
      <c r="E82" s="32"/>
      <c r="F82" s="32"/>
      <c r="G82" s="32"/>
      <c r="H82" s="32"/>
      <c r="I82" s="91"/>
      <c r="J82" s="32"/>
      <c r="K82" s="32"/>
      <c r="L82" s="92"/>
      <c r="S82" s="32"/>
      <c r="T82" s="32"/>
      <c r="U82" s="32"/>
      <c r="V82" s="32"/>
      <c r="W82" s="32"/>
      <c r="X82" s="32"/>
      <c r="Y82" s="32"/>
      <c r="Z82" s="32"/>
      <c r="AA82" s="32"/>
      <c r="AB82" s="32"/>
      <c r="AC82" s="32"/>
      <c r="AD82" s="32"/>
      <c r="AE82" s="32"/>
    </row>
    <row r="83" spans="1:31" s="11" customFormat="1" ht="29.25" customHeight="1">
      <c r="A83" s="127"/>
      <c r="B83" s="128"/>
      <c r="C83" s="129" t="s">
        <v>112</v>
      </c>
      <c r="D83" s="130" t="s">
        <v>54</v>
      </c>
      <c r="E83" s="130" t="s">
        <v>50</v>
      </c>
      <c r="F83" s="130" t="s">
        <v>51</v>
      </c>
      <c r="G83" s="130" t="s">
        <v>113</v>
      </c>
      <c r="H83" s="130" t="s">
        <v>114</v>
      </c>
      <c r="I83" s="131" t="s">
        <v>115</v>
      </c>
      <c r="J83" s="130" t="s">
        <v>105</v>
      </c>
      <c r="K83" s="132" t="s">
        <v>116</v>
      </c>
      <c r="L83" s="133"/>
      <c r="M83" s="57" t="s">
        <v>3</v>
      </c>
      <c r="N83" s="58" t="s">
        <v>39</v>
      </c>
      <c r="O83" s="58" t="s">
        <v>117</v>
      </c>
      <c r="P83" s="58" t="s">
        <v>118</v>
      </c>
      <c r="Q83" s="58" t="s">
        <v>119</v>
      </c>
      <c r="R83" s="58" t="s">
        <v>120</v>
      </c>
      <c r="S83" s="58" t="s">
        <v>121</v>
      </c>
      <c r="T83" s="59" t="s">
        <v>122</v>
      </c>
      <c r="U83" s="127"/>
      <c r="V83" s="127"/>
      <c r="W83" s="127"/>
      <c r="X83" s="127"/>
      <c r="Y83" s="127"/>
      <c r="Z83" s="127"/>
      <c r="AA83" s="127"/>
      <c r="AB83" s="127"/>
      <c r="AC83" s="127"/>
      <c r="AD83" s="127"/>
      <c r="AE83" s="127"/>
    </row>
    <row r="84" spans="1:63" s="2" customFormat="1" ht="22.9" customHeight="1">
      <c r="A84" s="32"/>
      <c r="B84" s="33"/>
      <c r="C84" s="64" t="s">
        <v>123</v>
      </c>
      <c r="D84" s="32"/>
      <c r="E84" s="32"/>
      <c r="F84" s="32"/>
      <c r="G84" s="32"/>
      <c r="H84" s="32"/>
      <c r="I84" s="91"/>
      <c r="J84" s="134">
        <f>BK84</f>
        <v>0</v>
      </c>
      <c r="K84" s="32"/>
      <c r="L84" s="33"/>
      <c r="M84" s="60"/>
      <c r="N84" s="51"/>
      <c r="O84" s="61"/>
      <c r="P84" s="135">
        <f>P85+P90+P202</f>
        <v>0</v>
      </c>
      <c r="Q84" s="61"/>
      <c r="R84" s="135">
        <f>R85+R90+R202</f>
        <v>66.41956</v>
      </c>
      <c r="S84" s="61"/>
      <c r="T84" s="136">
        <f>T85+T90+T202</f>
        <v>0</v>
      </c>
      <c r="U84" s="32"/>
      <c r="V84" s="32"/>
      <c r="W84" s="32"/>
      <c r="X84" s="32"/>
      <c r="Y84" s="32"/>
      <c r="Z84" s="32"/>
      <c r="AA84" s="32"/>
      <c r="AB84" s="32"/>
      <c r="AC84" s="32"/>
      <c r="AD84" s="32"/>
      <c r="AE84" s="32"/>
      <c r="AT84" s="17" t="s">
        <v>68</v>
      </c>
      <c r="AU84" s="17" t="s">
        <v>106</v>
      </c>
      <c r="BK84" s="137">
        <f>BK85+BK90+BK202</f>
        <v>0</v>
      </c>
    </row>
    <row r="85" spans="2:63" s="12" customFormat="1" ht="25.9" customHeight="1">
      <c r="B85" s="138"/>
      <c r="D85" s="139" t="s">
        <v>68</v>
      </c>
      <c r="E85" s="140" t="s">
        <v>124</v>
      </c>
      <c r="F85" s="140" t="s">
        <v>125</v>
      </c>
      <c r="I85" s="141"/>
      <c r="J85" s="142">
        <f>BK85</f>
        <v>0</v>
      </c>
      <c r="L85" s="138"/>
      <c r="M85" s="143"/>
      <c r="N85" s="144"/>
      <c r="O85" s="144"/>
      <c r="P85" s="145">
        <f>P86</f>
        <v>0</v>
      </c>
      <c r="Q85" s="144"/>
      <c r="R85" s="145">
        <f>R86</f>
        <v>5.4477</v>
      </c>
      <c r="S85" s="144"/>
      <c r="T85" s="146">
        <f>T86</f>
        <v>0</v>
      </c>
      <c r="AR85" s="139" t="s">
        <v>77</v>
      </c>
      <c r="AT85" s="147" t="s">
        <v>68</v>
      </c>
      <c r="AU85" s="147" t="s">
        <v>69</v>
      </c>
      <c r="AY85" s="139" t="s">
        <v>126</v>
      </c>
      <c r="BK85" s="148">
        <f>BK86</f>
        <v>0</v>
      </c>
    </row>
    <row r="86" spans="2:63" s="12" customFormat="1" ht="22.9" customHeight="1">
      <c r="B86" s="138"/>
      <c r="D86" s="139" t="s">
        <v>68</v>
      </c>
      <c r="E86" s="149" t="s">
        <v>77</v>
      </c>
      <c r="F86" s="149" t="s">
        <v>542</v>
      </c>
      <c r="I86" s="141"/>
      <c r="J86" s="150">
        <f>BK86</f>
        <v>0</v>
      </c>
      <c r="L86" s="138"/>
      <c r="M86" s="143"/>
      <c r="N86" s="144"/>
      <c r="O86" s="144"/>
      <c r="P86" s="145">
        <f>SUM(P87:P89)</f>
        <v>0</v>
      </c>
      <c r="Q86" s="144"/>
      <c r="R86" s="145">
        <f>SUM(R87:R89)</f>
        <v>5.4477</v>
      </c>
      <c r="S86" s="144"/>
      <c r="T86" s="146">
        <f>SUM(T87:T89)</f>
        <v>0</v>
      </c>
      <c r="AR86" s="139" t="s">
        <v>77</v>
      </c>
      <c r="AT86" s="147" t="s">
        <v>68</v>
      </c>
      <c r="AU86" s="147" t="s">
        <v>77</v>
      </c>
      <c r="AY86" s="139" t="s">
        <v>126</v>
      </c>
      <c r="BK86" s="148">
        <f>SUM(BK87:BK89)</f>
        <v>0</v>
      </c>
    </row>
    <row r="87" spans="1:65" s="2" customFormat="1" ht="16.5" customHeight="1">
      <c r="A87" s="32"/>
      <c r="B87" s="151"/>
      <c r="C87" s="152" t="s">
        <v>77</v>
      </c>
      <c r="D87" s="152" t="s">
        <v>129</v>
      </c>
      <c r="E87" s="153" t="s">
        <v>894</v>
      </c>
      <c r="F87" s="154" t="s">
        <v>895</v>
      </c>
      <c r="G87" s="155" t="s">
        <v>248</v>
      </c>
      <c r="H87" s="156">
        <v>90</v>
      </c>
      <c r="I87" s="157"/>
      <c r="J87" s="158">
        <f>ROUND(I87*H87,2)</f>
        <v>0</v>
      </c>
      <c r="K87" s="154" t="s">
        <v>356</v>
      </c>
      <c r="L87" s="33"/>
      <c r="M87" s="159" t="s">
        <v>3</v>
      </c>
      <c r="N87" s="160" t="s">
        <v>40</v>
      </c>
      <c r="O87" s="53"/>
      <c r="P87" s="161">
        <f>O87*H87</f>
        <v>0</v>
      </c>
      <c r="Q87" s="161">
        <v>0.06053</v>
      </c>
      <c r="R87" s="161">
        <f>Q87*H87</f>
        <v>5.4477</v>
      </c>
      <c r="S87" s="161">
        <v>0</v>
      </c>
      <c r="T87" s="162">
        <f>S87*H87</f>
        <v>0</v>
      </c>
      <c r="U87" s="32"/>
      <c r="V87" s="32"/>
      <c r="W87" s="32"/>
      <c r="X87" s="32"/>
      <c r="Y87" s="32"/>
      <c r="Z87" s="32"/>
      <c r="AA87" s="32"/>
      <c r="AB87" s="32"/>
      <c r="AC87" s="32"/>
      <c r="AD87" s="32"/>
      <c r="AE87" s="32"/>
      <c r="AR87" s="163" t="s">
        <v>134</v>
      </c>
      <c r="AT87" s="163" t="s">
        <v>129</v>
      </c>
      <c r="AU87" s="163" t="s">
        <v>79</v>
      </c>
      <c r="AY87" s="17" t="s">
        <v>126</v>
      </c>
      <c r="BE87" s="164">
        <f>IF(N87="základní",J87,0)</f>
        <v>0</v>
      </c>
      <c r="BF87" s="164">
        <f>IF(N87="snížená",J87,0)</f>
        <v>0</v>
      </c>
      <c r="BG87" s="164">
        <f>IF(N87="zákl. přenesená",J87,0)</f>
        <v>0</v>
      </c>
      <c r="BH87" s="164">
        <f>IF(N87="sníž. přenesená",J87,0)</f>
        <v>0</v>
      </c>
      <c r="BI87" s="164">
        <f>IF(N87="nulová",J87,0)</f>
        <v>0</v>
      </c>
      <c r="BJ87" s="17" t="s">
        <v>77</v>
      </c>
      <c r="BK87" s="164">
        <f>ROUND(I87*H87,2)</f>
        <v>0</v>
      </c>
      <c r="BL87" s="17" t="s">
        <v>134</v>
      </c>
      <c r="BM87" s="163" t="s">
        <v>896</v>
      </c>
    </row>
    <row r="88" spans="1:47" s="2" customFormat="1" ht="29.25">
      <c r="A88" s="32"/>
      <c r="B88" s="33"/>
      <c r="C88" s="32"/>
      <c r="D88" s="165" t="s">
        <v>135</v>
      </c>
      <c r="E88" s="32"/>
      <c r="F88" s="166" t="s">
        <v>897</v>
      </c>
      <c r="G88" s="32"/>
      <c r="H88" s="32"/>
      <c r="I88" s="91"/>
      <c r="J88" s="32"/>
      <c r="K88" s="32"/>
      <c r="L88" s="33"/>
      <c r="M88" s="167"/>
      <c r="N88" s="168"/>
      <c r="O88" s="53"/>
      <c r="P88" s="53"/>
      <c r="Q88" s="53"/>
      <c r="R88" s="53"/>
      <c r="S88" s="53"/>
      <c r="T88" s="54"/>
      <c r="U88" s="32"/>
      <c r="V88" s="32"/>
      <c r="W88" s="32"/>
      <c r="X88" s="32"/>
      <c r="Y88" s="32"/>
      <c r="Z88" s="32"/>
      <c r="AA88" s="32"/>
      <c r="AB88" s="32"/>
      <c r="AC88" s="32"/>
      <c r="AD88" s="32"/>
      <c r="AE88" s="32"/>
      <c r="AT88" s="17" t="s">
        <v>135</v>
      </c>
      <c r="AU88" s="17" t="s">
        <v>79</v>
      </c>
    </row>
    <row r="89" spans="1:47" s="2" customFormat="1" ht="58.5">
      <c r="A89" s="32"/>
      <c r="B89" s="33"/>
      <c r="C89" s="32"/>
      <c r="D89" s="165" t="s">
        <v>359</v>
      </c>
      <c r="E89" s="32"/>
      <c r="F89" s="187" t="s">
        <v>898</v>
      </c>
      <c r="G89" s="32"/>
      <c r="H89" s="32"/>
      <c r="I89" s="91"/>
      <c r="J89" s="32"/>
      <c r="K89" s="32"/>
      <c r="L89" s="33"/>
      <c r="M89" s="167"/>
      <c r="N89" s="168"/>
      <c r="O89" s="53"/>
      <c r="P89" s="53"/>
      <c r="Q89" s="53"/>
      <c r="R89" s="53"/>
      <c r="S89" s="53"/>
      <c r="T89" s="54"/>
      <c r="U89" s="32"/>
      <c r="V89" s="32"/>
      <c r="W89" s="32"/>
      <c r="X89" s="32"/>
      <c r="Y89" s="32"/>
      <c r="Z89" s="32"/>
      <c r="AA89" s="32"/>
      <c r="AB89" s="32"/>
      <c r="AC89" s="32"/>
      <c r="AD89" s="32"/>
      <c r="AE89" s="32"/>
      <c r="AT89" s="17" t="s">
        <v>359</v>
      </c>
      <c r="AU89" s="17" t="s">
        <v>79</v>
      </c>
    </row>
    <row r="90" spans="2:63" s="12" customFormat="1" ht="25.9" customHeight="1">
      <c r="B90" s="138"/>
      <c r="D90" s="139" t="s">
        <v>68</v>
      </c>
      <c r="E90" s="140" t="s">
        <v>136</v>
      </c>
      <c r="F90" s="140" t="s">
        <v>553</v>
      </c>
      <c r="I90" s="141"/>
      <c r="J90" s="142">
        <f>BK90</f>
        <v>0</v>
      </c>
      <c r="L90" s="138"/>
      <c r="M90" s="143"/>
      <c r="N90" s="144"/>
      <c r="O90" s="144"/>
      <c r="P90" s="145">
        <f>P91</f>
        <v>0</v>
      </c>
      <c r="Q90" s="144"/>
      <c r="R90" s="145">
        <f>R91</f>
        <v>60.97186</v>
      </c>
      <c r="S90" s="144"/>
      <c r="T90" s="146">
        <f>T91</f>
        <v>0</v>
      </c>
      <c r="AR90" s="139" t="s">
        <v>141</v>
      </c>
      <c r="AT90" s="147" t="s">
        <v>68</v>
      </c>
      <c r="AU90" s="147" t="s">
        <v>69</v>
      </c>
      <c r="AY90" s="139" t="s">
        <v>126</v>
      </c>
      <c r="BK90" s="148">
        <f>BK91</f>
        <v>0</v>
      </c>
    </row>
    <row r="91" spans="2:63" s="12" customFormat="1" ht="22.9" customHeight="1">
      <c r="B91" s="138"/>
      <c r="D91" s="139" t="s">
        <v>68</v>
      </c>
      <c r="E91" s="149" t="s">
        <v>556</v>
      </c>
      <c r="F91" s="149" t="s">
        <v>557</v>
      </c>
      <c r="I91" s="141"/>
      <c r="J91" s="150">
        <f>BK91</f>
        <v>0</v>
      </c>
      <c r="L91" s="138"/>
      <c r="M91" s="143"/>
      <c r="N91" s="144"/>
      <c r="O91" s="144"/>
      <c r="P91" s="145">
        <f>SUM(P92:P201)</f>
        <v>0</v>
      </c>
      <c r="Q91" s="144"/>
      <c r="R91" s="145">
        <f>SUM(R92:R201)</f>
        <v>60.97186</v>
      </c>
      <c r="S91" s="144"/>
      <c r="T91" s="146">
        <f>SUM(T92:T201)</f>
        <v>0</v>
      </c>
      <c r="AR91" s="139" t="s">
        <v>141</v>
      </c>
      <c r="AT91" s="147" t="s">
        <v>68</v>
      </c>
      <c r="AU91" s="147" t="s">
        <v>77</v>
      </c>
      <c r="AY91" s="139" t="s">
        <v>126</v>
      </c>
      <c r="BK91" s="148">
        <f>SUM(BK92:BK201)</f>
        <v>0</v>
      </c>
    </row>
    <row r="92" spans="1:65" s="2" customFormat="1" ht="16.5" customHeight="1">
      <c r="A92" s="32"/>
      <c r="B92" s="151"/>
      <c r="C92" s="152" t="s">
        <v>79</v>
      </c>
      <c r="D92" s="152" t="s">
        <v>129</v>
      </c>
      <c r="E92" s="153" t="s">
        <v>558</v>
      </c>
      <c r="F92" s="154" t="s">
        <v>559</v>
      </c>
      <c r="G92" s="155" t="s">
        <v>263</v>
      </c>
      <c r="H92" s="156">
        <v>0.2</v>
      </c>
      <c r="I92" s="157"/>
      <c r="J92" s="158">
        <f>ROUND(I92*H92,2)</f>
        <v>0</v>
      </c>
      <c r="K92" s="154" t="s">
        <v>356</v>
      </c>
      <c r="L92" s="33"/>
      <c r="M92" s="159" t="s">
        <v>3</v>
      </c>
      <c r="N92" s="160" t="s">
        <v>40</v>
      </c>
      <c r="O92" s="53"/>
      <c r="P92" s="161">
        <f>O92*H92</f>
        <v>0</v>
      </c>
      <c r="Q92" s="161">
        <v>0.0088</v>
      </c>
      <c r="R92" s="161">
        <f>Q92*H92</f>
        <v>0.0017600000000000003</v>
      </c>
      <c r="S92" s="161">
        <v>0</v>
      </c>
      <c r="T92" s="162">
        <f>S92*H92</f>
        <v>0</v>
      </c>
      <c r="U92" s="32"/>
      <c r="V92" s="32"/>
      <c r="W92" s="32"/>
      <c r="X92" s="32"/>
      <c r="Y92" s="32"/>
      <c r="Z92" s="32"/>
      <c r="AA92" s="32"/>
      <c r="AB92" s="32"/>
      <c r="AC92" s="32"/>
      <c r="AD92" s="32"/>
      <c r="AE92" s="32"/>
      <c r="AR92" s="163" t="s">
        <v>234</v>
      </c>
      <c r="AT92" s="163" t="s">
        <v>129</v>
      </c>
      <c r="AU92" s="163" t="s">
        <v>79</v>
      </c>
      <c r="AY92" s="17" t="s">
        <v>126</v>
      </c>
      <c r="BE92" s="164">
        <f>IF(N92="základní",J92,0)</f>
        <v>0</v>
      </c>
      <c r="BF92" s="164">
        <f>IF(N92="snížená",J92,0)</f>
        <v>0</v>
      </c>
      <c r="BG92" s="164">
        <f>IF(N92="zákl. přenesená",J92,0)</f>
        <v>0</v>
      </c>
      <c r="BH92" s="164">
        <f>IF(N92="sníž. přenesená",J92,0)</f>
        <v>0</v>
      </c>
      <c r="BI92" s="164">
        <f>IF(N92="nulová",J92,0)</f>
        <v>0</v>
      </c>
      <c r="BJ92" s="17" t="s">
        <v>77</v>
      </c>
      <c r="BK92" s="164">
        <f>ROUND(I92*H92,2)</f>
        <v>0</v>
      </c>
      <c r="BL92" s="17" t="s">
        <v>234</v>
      </c>
      <c r="BM92" s="163" t="s">
        <v>899</v>
      </c>
    </row>
    <row r="93" spans="1:47" s="2" customFormat="1" ht="12">
      <c r="A93" s="32"/>
      <c r="B93" s="33"/>
      <c r="C93" s="32"/>
      <c r="D93" s="165" t="s">
        <v>135</v>
      </c>
      <c r="E93" s="32"/>
      <c r="F93" s="166" t="s">
        <v>561</v>
      </c>
      <c r="G93" s="32"/>
      <c r="H93" s="32"/>
      <c r="I93" s="91"/>
      <c r="J93" s="32"/>
      <c r="K93" s="32"/>
      <c r="L93" s="33"/>
      <c r="M93" s="167"/>
      <c r="N93" s="168"/>
      <c r="O93" s="53"/>
      <c r="P93" s="53"/>
      <c r="Q93" s="53"/>
      <c r="R93" s="53"/>
      <c r="S93" s="53"/>
      <c r="T93" s="54"/>
      <c r="U93" s="32"/>
      <c r="V93" s="32"/>
      <c r="W93" s="32"/>
      <c r="X93" s="32"/>
      <c r="Y93" s="32"/>
      <c r="Z93" s="32"/>
      <c r="AA93" s="32"/>
      <c r="AB93" s="32"/>
      <c r="AC93" s="32"/>
      <c r="AD93" s="32"/>
      <c r="AE93" s="32"/>
      <c r="AT93" s="17" t="s">
        <v>135</v>
      </c>
      <c r="AU93" s="17" t="s">
        <v>79</v>
      </c>
    </row>
    <row r="94" spans="1:47" s="2" customFormat="1" ht="68.25">
      <c r="A94" s="32"/>
      <c r="B94" s="33"/>
      <c r="C94" s="32"/>
      <c r="D94" s="165" t="s">
        <v>359</v>
      </c>
      <c r="E94" s="32"/>
      <c r="F94" s="187" t="s">
        <v>562</v>
      </c>
      <c r="G94" s="32"/>
      <c r="H94" s="32"/>
      <c r="I94" s="91"/>
      <c r="J94" s="32"/>
      <c r="K94" s="32"/>
      <c r="L94" s="33"/>
      <c r="M94" s="167"/>
      <c r="N94" s="168"/>
      <c r="O94" s="53"/>
      <c r="P94" s="53"/>
      <c r="Q94" s="53"/>
      <c r="R94" s="53"/>
      <c r="S94" s="53"/>
      <c r="T94" s="54"/>
      <c r="U94" s="32"/>
      <c r="V94" s="32"/>
      <c r="W94" s="32"/>
      <c r="X94" s="32"/>
      <c r="Y94" s="32"/>
      <c r="Z94" s="32"/>
      <c r="AA94" s="32"/>
      <c r="AB94" s="32"/>
      <c r="AC94" s="32"/>
      <c r="AD94" s="32"/>
      <c r="AE94" s="32"/>
      <c r="AT94" s="17" t="s">
        <v>359</v>
      </c>
      <c r="AU94" s="17" t="s">
        <v>79</v>
      </c>
    </row>
    <row r="95" spans="1:65" s="2" customFormat="1" ht="16.5" customHeight="1">
      <c r="A95" s="32"/>
      <c r="B95" s="151"/>
      <c r="C95" s="152" t="s">
        <v>141</v>
      </c>
      <c r="D95" s="152" t="s">
        <v>129</v>
      </c>
      <c r="E95" s="153" t="s">
        <v>900</v>
      </c>
      <c r="F95" s="154" t="s">
        <v>901</v>
      </c>
      <c r="G95" s="155" t="s">
        <v>132</v>
      </c>
      <c r="H95" s="156">
        <v>2</v>
      </c>
      <c r="I95" s="157"/>
      <c r="J95" s="158">
        <f>ROUND(I95*H95,2)</f>
        <v>0</v>
      </c>
      <c r="K95" s="154" t="s">
        <v>356</v>
      </c>
      <c r="L95" s="33"/>
      <c r="M95" s="159" t="s">
        <v>3</v>
      </c>
      <c r="N95" s="160" t="s">
        <v>40</v>
      </c>
      <c r="O95" s="53"/>
      <c r="P95" s="161">
        <f>O95*H95</f>
        <v>0</v>
      </c>
      <c r="Q95" s="161">
        <v>0</v>
      </c>
      <c r="R95" s="161">
        <f>Q95*H95</f>
        <v>0</v>
      </c>
      <c r="S95" s="161">
        <v>0</v>
      </c>
      <c r="T95" s="162">
        <f>S95*H95</f>
        <v>0</v>
      </c>
      <c r="U95" s="32"/>
      <c r="V95" s="32"/>
      <c r="W95" s="32"/>
      <c r="X95" s="32"/>
      <c r="Y95" s="32"/>
      <c r="Z95" s="32"/>
      <c r="AA95" s="32"/>
      <c r="AB95" s="32"/>
      <c r="AC95" s="32"/>
      <c r="AD95" s="32"/>
      <c r="AE95" s="32"/>
      <c r="AR95" s="163" t="s">
        <v>234</v>
      </c>
      <c r="AT95" s="163" t="s">
        <v>129</v>
      </c>
      <c r="AU95" s="163" t="s">
        <v>79</v>
      </c>
      <c r="AY95" s="17" t="s">
        <v>126</v>
      </c>
      <c r="BE95" s="164">
        <f>IF(N95="základní",J95,0)</f>
        <v>0</v>
      </c>
      <c r="BF95" s="164">
        <f>IF(N95="snížená",J95,0)</f>
        <v>0</v>
      </c>
      <c r="BG95" s="164">
        <f>IF(N95="zákl. přenesená",J95,0)</f>
        <v>0</v>
      </c>
      <c r="BH95" s="164">
        <f>IF(N95="sníž. přenesená",J95,0)</f>
        <v>0</v>
      </c>
      <c r="BI95" s="164">
        <f>IF(N95="nulová",J95,0)</f>
        <v>0</v>
      </c>
      <c r="BJ95" s="17" t="s">
        <v>77</v>
      </c>
      <c r="BK95" s="164">
        <f>ROUND(I95*H95,2)</f>
        <v>0</v>
      </c>
      <c r="BL95" s="17" t="s">
        <v>234</v>
      </c>
      <c r="BM95" s="163" t="s">
        <v>902</v>
      </c>
    </row>
    <row r="96" spans="1:47" s="2" customFormat="1" ht="19.5">
      <c r="A96" s="32"/>
      <c r="B96" s="33"/>
      <c r="C96" s="32"/>
      <c r="D96" s="165" t="s">
        <v>135</v>
      </c>
      <c r="E96" s="32"/>
      <c r="F96" s="166" t="s">
        <v>903</v>
      </c>
      <c r="G96" s="32"/>
      <c r="H96" s="32"/>
      <c r="I96" s="91"/>
      <c r="J96" s="32"/>
      <c r="K96" s="32"/>
      <c r="L96" s="33"/>
      <c r="M96" s="167"/>
      <c r="N96" s="168"/>
      <c r="O96" s="53"/>
      <c r="P96" s="53"/>
      <c r="Q96" s="53"/>
      <c r="R96" s="53"/>
      <c r="S96" s="53"/>
      <c r="T96" s="54"/>
      <c r="U96" s="32"/>
      <c r="V96" s="32"/>
      <c r="W96" s="32"/>
      <c r="X96" s="32"/>
      <c r="Y96" s="32"/>
      <c r="Z96" s="32"/>
      <c r="AA96" s="32"/>
      <c r="AB96" s="32"/>
      <c r="AC96" s="32"/>
      <c r="AD96" s="32"/>
      <c r="AE96" s="32"/>
      <c r="AT96" s="17" t="s">
        <v>135</v>
      </c>
      <c r="AU96" s="17" t="s">
        <v>79</v>
      </c>
    </row>
    <row r="97" spans="1:47" s="2" customFormat="1" ht="58.5">
      <c r="A97" s="32"/>
      <c r="B97" s="33"/>
      <c r="C97" s="32"/>
      <c r="D97" s="165" t="s">
        <v>359</v>
      </c>
      <c r="E97" s="32"/>
      <c r="F97" s="187" t="s">
        <v>904</v>
      </c>
      <c r="G97" s="32"/>
      <c r="H97" s="32"/>
      <c r="I97" s="91"/>
      <c r="J97" s="32"/>
      <c r="K97" s="32"/>
      <c r="L97" s="33"/>
      <c r="M97" s="167"/>
      <c r="N97" s="168"/>
      <c r="O97" s="53"/>
      <c r="P97" s="53"/>
      <c r="Q97" s="53"/>
      <c r="R97" s="53"/>
      <c r="S97" s="53"/>
      <c r="T97" s="54"/>
      <c r="U97" s="32"/>
      <c r="V97" s="32"/>
      <c r="W97" s="32"/>
      <c r="X97" s="32"/>
      <c r="Y97" s="32"/>
      <c r="Z97" s="32"/>
      <c r="AA97" s="32"/>
      <c r="AB97" s="32"/>
      <c r="AC97" s="32"/>
      <c r="AD97" s="32"/>
      <c r="AE97" s="32"/>
      <c r="AT97" s="17" t="s">
        <v>359</v>
      </c>
      <c r="AU97" s="17" t="s">
        <v>79</v>
      </c>
    </row>
    <row r="98" spans="1:65" s="2" customFormat="1" ht="16.5" customHeight="1">
      <c r="A98" s="32"/>
      <c r="B98" s="151"/>
      <c r="C98" s="152" t="s">
        <v>134</v>
      </c>
      <c r="D98" s="152" t="s">
        <v>129</v>
      </c>
      <c r="E98" s="153" t="s">
        <v>905</v>
      </c>
      <c r="F98" s="154" t="s">
        <v>906</v>
      </c>
      <c r="G98" s="155" t="s">
        <v>248</v>
      </c>
      <c r="H98" s="156">
        <v>2</v>
      </c>
      <c r="I98" s="157"/>
      <c r="J98" s="158">
        <f>ROUND(I98*H98,2)</f>
        <v>0</v>
      </c>
      <c r="K98" s="154" t="s">
        <v>356</v>
      </c>
      <c r="L98" s="33"/>
      <c r="M98" s="159" t="s">
        <v>3</v>
      </c>
      <c r="N98" s="160" t="s">
        <v>40</v>
      </c>
      <c r="O98" s="53"/>
      <c r="P98" s="161">
        <f>O98*H98</f>
        <v>0</v>
      </c>
      <c r="Q98" s="161">
        <v>0</v>
      </c>
      <c r="R98" s="161">
        <f>Q98*H98</f>
        <v>0</v>
      </c>
      <c r="S98" s="161">
        <v>0</v>
      </c>
      <c r="T98" s="162">
        <f>S98*H98</f>
        <v>0</v>
      </c>
      <c r="U98" s="32"/>
      <c r="V98" s="32"/>
      <c r="W98" s="32"/>
      <c r="X98" s="32"/>
      <c r="Y98" s="32"/>
      <c r="Z98" s="32"/>
      <c r="AA98" s="32"/>
      <c r="AB98" s="32"/>
      <c r="AC98" s="32"/>
      <c r="AD98" s="32"/>
      <c r="AE98" s="32"/>
      <c r="AR98" s="163" t="s">
        <v>234</v>
      </c>
      <c r="AT98" s="163" t="s">
        <v>129</v>
      </c>
      <c r="AU98" s="163" t="s">
        <v>79</v>
      </c>
      <c r="AY98" s="17" t="s">
        <v>126</v>
      </c>
      <c r="BE98" s="164">
        <f>IF(N98="základní",J98,0)</f>
        <v>0</v>
      </c>
      <c r="BF98" s="164">
        <f>IF(N98="snížená",J98,0)</f>
        <v>0</v>
      </c>
      <c r="BG98" s="164">
        <f>IF(N98="zákl. přenesená",J98,0)</f>
        <v>0</v>
      </c>
      <c r="BH98" s="164">
        <f>IF(N98="sníž. přenesená",J98,0)</f>
        <v>0</v>
      </c>
      <c r="BI98" s="164">
        <f>IF(N98="nulová",J98,0)</f>
        <v>0</v>
      </c>
      <c r="BJ98" s="17" t="s">
        <v>77</v>
      </c>
      <c r="BK98" s="164">
        <f>ROUND(I98*H98,2)</f>
        <v>0</v>
      </c>
      <c r="BL98" s="17" t="s">
        <v>234</v>
      </c>
      <c r="BM98" s="163" t="s">
        <v>907</v>
      </c>
    </row>
    <row r="99" spans="1:47" s="2" customFormat="1" ht="19.5">
      <c r="A99" s="32"/>
      <c r="B99" s="33"/>
      <c r="C99" s="32"/>
      <c r="D99" s="165" t="s">
        <v>135</v>
      </c>
      <c r="E99" s="32"/>
      <c r="F99" s="166" t="s">
        <v>908</v>
      </c>
      <c r="G99" s="32"/>
      <c r="H99" s="32"/>
      <c r="I99" s="91"/>
      <c r="J99" s="32"/>
      <c r="K99" s="32"/>
      <c r="L99" s="33"/>
      <c r="M99" s="167"/>
      <c r="N99" s="168"/>
      <c r="O99" s="53"/>
      <c r="P99" s="53"/>
      <c r="Q99" s="53"/>
      <c r="R99" s="53"/>
      <c r="S99" s="53"/>
      <c r="T99" s="54"/>
      <c r="U99" s="32"/>
      <c r="V99" s="32"/>
      <c r="W99" s="32"/>
      <c r="X99" s="32"/>
      <c r="Y99" s="32"/>
      <c r="Z99" s="32"/>
      <c r="AA99" s="32"/>
      <c r="AB99" s="32"/>
      <c r="AC99" s="32"/>
      <c r="AD99" s="32"/>
      <c r="AE99" s="32"/>
      <c r="AT99" s="17" t="s">
        <v>135</v>
      </c>
      <c r="AU99" s="17" t="s">
        <v>79</v>
      </c>
    </row>
    <row r="100" spans="1:47" s="2" customFormat="1" ht="58.5">
      <c r="A100" s="32"/>
      <c r="B100" s="33"/>
      <c r="C100" s="32"/>
      <c r="D100" s="165" t="s">
        <v>359</v>
      </c>
      <c r="E100" s="32"/>
      <c r="F100" s="187" t="s">
        <v>904</v>
      </c>
      <c r="G100" s="32"/>
      <c r="H100" s="32"/>
      <c r="I100" s="91"/>
      <c r="J100" s="32"/>
      <c r="K100" s="32"/>
      <c r="L100" s="33"/>
      <c r="M100" s="167"/>
      <c r="N100" s="168"/>
      <c r="O100" s="53"/>
      <c r="P100" s="53"/>
      <c r="Q100" s="53"/>
      <c r="R100" s="53"/>
      <c r="S100" s="53"/>
      <c r="T100" s="54"/>
      <c r="U100" s="32"/>
      <c r="V100" s="32"/>
      <c r="W100" s="32"/>
      <c r="X100" s="32"/>
      <c r="Y100" s="32"/>
      <c r="Z100" s="32"/>
      <c r="AA100" s="32"/>
      <c r="AB100" s="32"/>
      <c r="AC100" s="32"/>
      <c r="AD100" s="32"/>
      <c r="AE100" s="32"/>
      <c r="AT100" s="17" t="s">
        <v>359</v>
      </c>
      <c r="AU100" s="17" t="s">
        <v>79</v>
      </c>
    </row>
    <row r="101" spans="1:65" s="2" customFormat="1" ht="16.5" customHeight="1">
      <c r="A101" s="32"/>
      <c r="B101" s="151"/>
      <c r="C101" s="152" t="s">
        <v>127</v>
      </c>
      <c r="D101" s="152" t="s">
        <v>129</v>
      </c>
      <c r="E101" s="153" t="s">
        <v>909</v>
      </c>
      <c r="F101" s="154" t="s">
        <v>910</v>
      </c>
      <c r="G101" s="155" t="s">
        <v>144</v>
      </c>
      <c r="H101" s="156">
        <v>1</v>
      </c>
      <c r="I101" s="157"/>
      <c r="J101" s="158">
        <f>ROUND(I101*H101,2)</f>
        <v>0</v>
      </c>
      <c r="K101" s="154" t="s">
        <v>356</v>
      </c>
      <c r="L101" s="33"/>
      <c r="M101" s="159" t="s">
        <v>3</v>
      </c>
      <c r="N101" s="160" t="s">
        <v>40</v>
      </c>
      <c r="O101" s="53"/>
      <c r="P101" s="161">
        <f>O101*H101</f>
        <v>0</v>
      </c>
      <c r="Q101" s="161">
        <v>2.25634</v>
      </c>
      <c r="R101" s="161">
        <f>Q101*H101</f>
        <v>2.25634</v>
      </c>
      <c r="S101" s="161">
        <v>0</v>
      </c>
      <c r="T101" s="162">
        <f>S101*H101</f>
        <v>0</v>
      </c>
      <c r="U101" s="32"/>
      <c r="V101" s="32"/>
      <c r="W101" s="32"/>
      <c r="X101" s="32"/>
      <c r="Y101" s="32"/>
      <c r="Z101" s="32"/>
      <c r="AA101" s="32"/>
      <c r="AB101" s="32"/>
      <c r="AC101" s="32"/>
      <c r="AD101" s="32"/>
      <c r="AE101" s="32"/>
      <c r="AR101" s="163" t="s">
        <v>234</v>
      </c>
      <c r="AT101" s="163" t="s">
        <v>129</v>
      </c>
      <c r="AU101" s="163" t="s">
        <v>79</v>
      </c>
      <c r="AY101" s="17" t="s">
        <v>126</v>
      </c>
      <c r="BE101" s="164">
        <f>IF(N101="základní",J101,0)</f>
        <v>0</v>
      </c>
      <c r="BF101" s="164">
        <f>IF(N101="snížená",J101,0)</f>
        <v>0</v>
      </c>
      <c r="BG101" s="164">
        <f>IF(N101="zákl. přenesená",J101,0)</f>
        <v>0</v>
      </c>
      <c r="BH101" s="164">
        <f>IF(N101="sníž. přenesená",J101,0)</f>
        <v>0</v>
      </c>
      <c r="BI101" s="164">
        <f>IF(N101="nulová",J101,0)</f>
        <v>0</v>
      </c>
      <c r="BJ101" s="17" t="s">
        <v>77</v>
      </c>
      <c r="BK101" s="164">
        <f>ROUND(I101*H101,2)</f>
        <v>0</v>
      </c>
      <c r="BL101" s="17" t="s">
        <v>234</v>
      </c>
      <c r="BM101" s="163" t="s">
        <v>911</v>
      </c>
    </row>
    <row r="102" spans="1:47" s="2" customFormat="1" ht="12">
      <c r="A102" s="32"/>
      <c r="B102" s="33"/>
      <c r="C102" s="32"/>
      <c r="D102" s="165" t="s">
        <v>135</v>
      </c>
      <c r="E102" s="32"/>
      <c r="F102" s="166" t="s">
        <v>912</v>
      </c>
      <c r="G102" s="32"/>
      <c r="H102" s="32"/>
      <c r="I102" s="91"/>
      <c r="J102" s="32"/>
      <c r="K102" s="32"/>
      <c r="L102" s="33"/>
      <c r="M102" s="167"/>
      <c r="N102" s="168"/>
      <c r="O102" s="53"/>
      <c r="P102" s="53"/>
      <c r="Q102" s="53"/>
      <c r="R102" s="53"/>
      <c r="S102" s="53"/>
      <c r="T102" s="54"/>
      <c r="U102" s="32"/>
      <c r="V102" s="32"/>
      <c r="W102" s="32"/>
      <c r="X102" s="32"/>
      <c r="Y102" s="32"/>
      <c r="Z102" s="32"/>
      <c r="AA102" s="32"/>
      <c r="AB102" s="32"/>
      <c r="AC102" s="32"/>
      <c r="AD102" s="32"/>
      <c r="AE102" s="32"/>
      <c r="AT102" s="17" t="s">
        <v>135</v>
      </c>
      <c r="AU102" s="17" t="s">
        <v>79</v>
      </c>
    </row>
    <row r="103" spans="1:65" s="2" customFormat="1" ht="16.5" customHeight="1">
      <c r="A103" s="32"/>
      <c r="B103" s="151"/>
      <c r="C103" s="152" t="s">
        <v>145</v>
      </c>
      <c r="D103" s="152" t="s">
        <v>129</v>
      </c>
      <c r="E103" s="153" t="s">
        <v>580</v>
      </c>
      <c r="F103" s="154" t="s">
        <v>581</v>
      </c>
      <c r="G103" s="155" t="s">
        <v>144</v>
      </c>
      <c r="H103" s="156">
        <v>1</v>
      </c>
      <c r="I103" s="157"/>
      <c r="J103" s="158">
        <f>ROUND(I103*H103,2)</f>
        <v>0</v>
      </c>
      <c r="K103" s="154" t="s">
        <v>356</v>
      </c>
      <c r="L103" s="33"/>
      <c r="M103" s="159" t="s">
        <v>3</v>
      </c>
      <c r="N103" s="160" t="s">
        <v>40</v>
      </c>
      <c r="O103" s="53"/>
      <c r="P103" s="161">
        <f>O103*H103</f>
        <v>0</v>
      </c>
      <c r="Q103" s="161">
        <v>0</v>
      </c>
      <c r="R103" s="161">
        <f>Q103*H103</f>
        <v>0</v>
      </c>
      <c r="S103" s="161">
        <v>0</v>
      </c>
      <c r="T103" s="162">
        <f>S103*H103</f>
        <v>0</v>
      </c>
      <c r="U103" s="32"/>
      <c r="V103" s="32"/>
      <c r="W103" s="32"/>
      <c r="X103" s="32"/>
      <c r="Y103" s="32"/>
      <c r="Z103" s="32"/>
      <c r="AA103" s="32"/>
      <c r="AB103" s="32"/>
      <c r="AC103" s="32"/>
      <c r="AD103" s="32"/>
      <c r="AE103" s="32"/>
      <c r="AR103" s="163" t="s">
        <v>234</v>
      </c>
      <c r="AT103" s="163" t="s">
        <v>129</v>
      </c>
      <c r="AU103" s="163" t="s">
        <v>79</v>
      </c>
      <c r="AY103" s="17" t="s">
        <v>126</v>
      </c>
      <c r="BE103" s="164">
        <f>IF(N103="základní",J103,0)</f>
        <v>0</v>
      </c>
      <c r="BF103" s="164">
        <f>IF(N103="snížená",J103,0)</f>
        <v>0</v>
      </c>
      <c r="BG103" s="164">
        <f>IF(N103="zákl. přenesená",J103,0)</f>
        <v>0</v>
      </c>
      <c r="BH103" s="164">
        <f>IF(N103="sníž. přenesená",J103,0)</f>
        <v>0</v>
      </c>
      <c r="BI103" s="164">
        <f>IF(N103="nulová",J103,0)</f>
        <v>0</v>
      </c>
      <c r="BJ103" s="17" t="s">
        <v>77</v>
      </c>
      <c r="BK103" s="164">
        <f>ROUND(I103*H103,2)</f>
        <v>0</v>
      </c>
      <c r="BL103" s="17" t="s">
        <v>234</v>
      </c>
      <c r="BM103" s="163" t="s">
        <v>913</v>
      </c>
    </row>
    <row r="104" spans="1:47" s="2" customFormat="1" ht="12">
      <c r="A104" s="32"/>
      <c r="B104" s="33"/>
      <c r="C104" s="32"/>
      <c r="D104" s="165" t="s">
        <v>135</v>
      </c>
      <c r="E104" s="32"/>
      <c r="F104" s="166" t="s">
        <v>583</v>
      </c>
      <c r="G104" s="32"/>
      <c r="H104" s="32"/>
      <c r="I104" s="91"/>
      <c r="J104" s="32"/>
      <c r="K104" s="32"/>
      <c r="L104" s="33"/>
      <c r="M104" s="167"/>
      <c r="N104" s="168"/>
      <c r="O104" s="53"/>
      <c r="P104" s="53"/>
      <c r="Q104" s="53"/>
      <c r="R104" s="53"/>
      <c r="S104" s="53"/>
      <c r="T104" s="54"/>
      <c r="U104" s="32"/>
      <c r="V104" s="32"/>
      <c r="W104" s="32"/>
      <c r="X104" s="32"/>
      <c r="Y104" s="32"/>
      <c r="Z104" s="32"/>
      <c r="AA104" s="32"/>
      <c r="AB104" s="32"/>
      <c r="AC104" s="32"/>
      <c r="AD104" s="32"/>
      <c r="AE104" s="32"/>
      <c r="AT104" s="17" t="s">
        <v>135</v>
      </c>
      <c r="AU104" s="17" t="s">
        <v>79</v>
      </c>
    </row>
    <row r="105" spans="1:65" s="2" customFormat="1" ht="16.5" customHeight="1">
      <c r="A105" s="32"/>
      <c r="B105" s="151"/>
      <c r="C105" s="152" t="s">
        <v>154</v>
      </c>
      <c r="D105" s="152" t="s">
        <v>129</v>
      </c>
      <c r="E105" s="153" t="s">
        <v>914</v>
      </c>
      <c r="F105" s="154" t="s">
        <v>915</v>
      </c>
      <c r="G105" s="155" t="s">
        <v>132</v>
      </c>
      <c r="H105" s="156">
        <v>2</v>
      </c>
      <c r="I105" s="157"/>
      <c r="J105" s="158">
        <f>ROUND(I105*H105,2)</f>
        <v>0</v>
      </c>
      <c r="K105" s="154" t="s">
        <v>356</v>
      </c>
      <c r="L105" s="33"/>
      <c r="M105" s="159" t="s">
        <v>3</v>
      </c>
      <c r="N105" s="160" t="s">
        <v>40</v>
      </c>
      <c r="O105" s="53"/>
      <c r="P105" s="161">
        <f>O105*H105</f>
        <v>0</v>
      </c>
      <c r="Q105" s="161">
        <v>0.01743</v>
      </c>
      <c r="R105" s="161">
        <f>Q105*H105</f>
        <v>0.03486</v>
      </c>
      <c r="S105" s="161">
        <v>0</v>
      </c>
      <c r="T105" s="162">
        <f>S105*H105</f>
        <v>0</v>
      </c>
      <c r="U105" s="32"/>
      <c r="V105" s="32"/>
      <c r="W105" s="32"/>
      <c r="X105" s="32"/>
      <c r="Y105" s="32"/>
      <c r="Z105" s="32"/>
      <c r="AA105" s="32"/>
      <c r="AB105" s="32"/>
      <c r="AC105" s="32"/>
      <c r="AD105" s="32"/>
      <c r="AE105" s="32"/>
      <c r="AR105" s="163" t="s">
        <v>234</v>
      </c>
      <c r="AT105" s="163" t="s">
        <v>129</v>
      </c>
      <c r="AU105" s="163" t="s">
        <v>79</v>
      </c>
      <c r="AY105" s="17" t="s">
        <v>126</v>
      </c>
      <c r="BE105" s="164">
        <f>IF(N105="základní",J105,0)</f>
        <v>0</v>
      </c>
      <c r="BF105" s="164">
        <f>IF(N105="snížená",J105,0)</f>
        <v>0</v>
      </c>
      <c r="BG105" s="164">
        <f>IF(N105="zákl. přenesená",J105,0)</f>
        <v>0</v>
      </c>
      <c r="BH105" s="164">
        <f>IF(N105="sníž. přenesená",J105,0)</f>
        <v>0</v>
      </c>
      <c r="BI105" s="164">
        <f>IF(N105="nulová",J105,0)</f>
        <v>0</v>
      </c>
      <c r="BJ105" s="17" t="s">
        <v>77</v>
      </c>
      <c r="BK105" s="164">
        <f>ROUND(I105*H105,2)</f>
        <v>0</v>
      </c>
      <c r="BL105" s="17" t="s">
        <v>234</v>
      </c>
      <c r="BM105" s="163" t="s">
        <v>916</v>
      </c>
    </row>
    <row r="106" spans="1:47" s="2" customFormat="1" ht="12">
      <c r="A106" s="32"/>
      <c r="B106" s="33"/>
      <c r="C106" s="32"/>
      <c r="D106" s="165" t="s">
        <v>135</v>
      </c>
      <c r="E106" s="32"/>
      <c r="F106" s="166" t="s">
        <v>917</v>
      </c>
      <c r="G106" s="32"/>
      <c r="H106" s="32"/>
      <c r="I106" s="91"/>
      <c r="J106" s="32"/>
      <c r="K106" s="32"/>
      <c r="L106" s="33"/>
      <c r="M106" s="167"/>
      <c r="N106" s="168"/>
      <c r="O106" s="53"/>
      <c r="P106" s="53"/>
      <c r="Q106" s="53"/>
      <c r="R106" s="53"/>
      <c r="S106" s="53"/>
      <c r="T106" s="54"/>
      <c r="U106" s="32"/>
      <c r="V106" s="32"/>
      <c r="W106" s="32"/>
      <c r="X106" s="32"/>
      <c r="Y106" s="32"/>
      <c r="Z106" s="32"/>
      <c r="AA106" s="32"/>
      <c r="AB106" s="32"/>
      <c r="AC106" s="32"/>
      <c r="AD106" s="32"/>
      <c r="AE106" s="32"/>
      <c r="AT106" s="17" t="s">
        <v>135</v>
      </c>
      <c r="AU106" s="17" t="s">
        <v>79</v>
      </c>
    </row>
    <row r="107" spans="1:65" s="2" customFormat="1" ht="16.5" customHeight="1">
      <c r="A107" s="32"/>
      <c r="B107" s="151"/>
      <c r="C107" s="152" t="s">
        <v>140</v>
      </c>
      <c r="D107" s="152" t="s">
        <v>129</v>
      </c>
      <c r="E107" s="153" t="s">
        <v>918</v>
      </c>
      <c r="F107" s="154" t="s">
        <v>919</v>
      </c>
      <c r="G107" s="155" t="s">
        <v>248</v>
      </c>
      <c r="H107" s="156">
        <v>10</v>
      </c>
      <c r="I107" s="157"/>
      <c r="J107" s="158">
        <f>ROUND(I107*H107,2)</f>
        <v>0</v>
      </c>
      <c r="K107" s="154" t="s">
        <v>356</v>
      </c>
      <c r="L107" s="33"/>
      <c r="M107" s="159" t="s">
        <v>3</v>
      </c>
      <c r="N107" s="160" t="s">
        <v>40</v>
      </c>
      <c r="O107" s="53"/>
      <c r="P107" s="161">
        <f>O107*H107</f>
        <v>0</v>
      </c>
      <c r="Q107" s="161">
        <v>0</v>
      </c>
      <c r="R107" s="161">
        <f>Q107*H107</f>
        <v>0</v>
      </c>
      <c r="S107" s="161">
        <v>0</v>
      </c>
      <c r="T107" s="162">
        <f>S107*H107</f>
        <v>0</v>
      </c>
      <c r="U107" s="32"/>
      <c r="V107" s="32"/>
      <c r="W107" s="32"/>
      <c r="X107" s="32"/>
      <c r="Y107" s="32"/>
      <c r="Z107" s="32"/>
      <c r="AA107" s="32"/>
      <c r="AB107" s="32"/>
      <c r="AC107" s="32"/>
      <c r="AD107" s="32"/>
      <c r="AE107" s="32"/>
      <c r="AR107" s="163" t="s">
        <v>234</v>
      </c>
      <c r="AT107" s="163" t="s">
        <v>129</v>
      </c>
      <c r="AU107" s="163" t="s">
        <v>79</v>
      </c>
      <c r="AY107" s="17" t="s">
        <v>126</v>
      </c>
      <c r="BE107" s="164">
        <f>IF(N107="základní",J107,0)</f>
        <v>0</v>
      </c>
      <c r="BF107" s="164">
        <f>IF(N107="snížená",J107,0)</f>
        <v>0</v>
      </c>
      <c r="BG107" s="164">
        <f>IF(N107="zákl. přenesená",J107,0)</f>
        <v>0</v>
      </c>
      <c r="BH107" s="164">
        <f>IF(N107="sníž. přenesená",J107,0)</f>
        <v>0</v>
      </c>
      <c r="BI107" s="164">
        <f>IF(N107="nulová",J107,0)</f>
        <v>0</v>
      </c>
      <c r="BJ107" s="17" t="s">
        <v>77</v>
      </c>
      <c r="BK107" s="164">
        <f>ROUND(I107*H107,2)</f>
        <v>0</v>
      </c>
      <c r="BL107" s="17" t="s">
        <v>234</v>
      </c>
      <c r="BM107" s="163" t="s">
        <v>920</v>
      </c>
    </row>
    <row r="108" spans="1:47" s="2" customFormat="1" ht="19.5">
      <c r="A108" s="32"/>
      <c r="B108" s="33"/>
      <c r="C108" s="32"/>
      <c r="D108" s="165" t="s">
        <v>135</v>
      </c>
      <c r="E108" s="32"/>
      <c r="F108" s="166" t="s">
        <v>921</v>
      </c>
      <c r="G108" s="32"/>
      <c r="H108" s="32"/>
      <c r="I108" s="91"/>
      <c r="J108" s="32"/>
      <c r="K108" s="32"/>
      <c r="L108" s="33"/>
      <c r="M108" s="167"/>
      <c r="N108" s="168"/>
      <c r="O108" s="53"/>
      <c r="P108" s="53"/>
      <c r="Q108" s="53"/>
      <c r="R108" s="53"/>
      <c r="S108" s="53"/>
      <c r="T108" s="54"/>
      <c r="U108" s="32"/>
      <c r="V108" s="32"/>
      <c r="W108" s="32"/>
      <c r="X108" s="32"/>
      <c r="Y108" s="32"/>
      <c r="Z108" s="32"/>
      <c r="AA108" s="32"/>
      <c r="AB108" s="32"/>
      <c r="AC108" s="32"/>
      <c r="AD108" s="32"/>
      <c r="AE108" s="32"/>
      <c r="AT108" s="17" t="s">
        <v>135</v>
      </c>
      <c r="AU108" s="17" t="s">
        <v>79</v>
      </c>
    </row>
    <row r="109" spans="1:47" s="2" customFormat="1" ht="29.25">
      <c r="A109" s="32"/>
      <c r="B109" s="33"/>
      <c r="C109" s="32"/>
      <c r="D109" s="165" t="s">
        <v>359</v>
      </c>
      <c r="E109" s="32"/>
      <c r="F109" s="187" t="s">
        <v>592</v>
      </c>
      <c r="G109" s="32"/>
      <c r="H109" s="32"/>
      <c r="I109" s="91"/>
      <c r="J109" s="32"/>
      <c r="K109" s="32"/>
      <c r="L109" s="33"/>
      <c r="M109" s="167"/>
      <c r="N109" s="168"/>
      <c r="O109" s="53"/>
      <c r="P109" s="53"/>
      <c r="Q109" s="53"/>
      <c r="R109" s="53"/>
      <c r="S109" s="53"/>
      <c r="T109" s="54"/>
      <c r="U109" s="32"/>
      <c r="V109" s="32"/>
      <c r="W109" s="32"/>
      <c r="X109" s="32"/>
      <c r="Y109" s="32"/>
      <c r="Z109" s="32"/>
      <c r="AA109" s="32"/>
      <c r="AB109" s="32"/>
      <c r="AC109" s="32"/>
      <c r="AD109" s="32"/>
      <c r="AE109" s="32"/>
      <c r="AT109" s="17" t="s">
        <v>359</v>
      </c>
      <c r="AU109" s="17" t="s">
        <v>79</v>
      </c>
    </row>
    <row r="110" spans="1:65" s="2" customFormat="1" ht="16.5" customHeight="1">
      <c r="A110" s="32"/>
      <c r="B110" s="151"/>
      <c r="C110" s="152" t="s">
        <v>159</v>
      </c>
      <c r="D110" s="152" t="s">
        <v>129</v>
      </c>
      <c r="E110" s="153" t="s">
        <v>922</v>
      </c>
      <c r="F110" s="154" t="s">
        <v>923</v>
      </c>
      <c r="G110" s="155" t="s">
        <v>248</v>
      </c>
      <c r="H110" s="156">
        <v>62</v>
      </c>
      <c r="I110" s="157"/>
      <c r="J110" s="158">
        <f>ROUND(I110*H110,2)</f>
        <v>0</v>
      </c>
      <c r="K110" s="154" t="s">
        <v>356</v>
      </c>
      <c r="L110" s="33"/>
      <c r="M110" s="159" t="s">
        <v>3</v>
      </c>
      <c r="N110" s="160" t="s">
        <v>40</v>
      </c>
      <c r="O110" s="53"/>
      <c r="P110" s="161">
        <f>O110*H110</f>
        <v>0</v>
      </c>
      <c r="Q110" s="161">
        <v>0</v>
      </c>
      <c r="R110" s="161">
        <f>Q110*H110</f>
        <v>0</v>
      </c>
      <c r="S110" s="161">
        <v>0</v>
      </c>
      <c r="T110" s="162">
        <f>S110*H110</f>
        <v>0</v>
      </c>
      <c r="U110" s="32"/>
      <c r="V110" s="32"/>
      <c r="W110" s="32"/>
      <c r="X110" s="32"/>
      <c r="Y110" s="32"/>
      <c r="Z110" s="32"/>
      <c r="AA110" s="32"/>
      <c r="AB110" s="32"/>
      <c r="AC110" s="32"/>
      <c r="AD110" s="32"/>
      <c r="AE110" s="32"/>
      <c r="AR110" s="163" t="s">
        <v>234</v>
      </c>
      <c r="AT110" s="163" t="s">
        <v>129</v>
      </c>
      <c r="AU110" s="163" t="s">
        <v>79</v>
      </c>
      <c r="AY110" s="17" t="s">
        <v>126</v>
      </c>
      <c r="BE110" s="164">
        <f>IF(N110="základní",J110,0)</f>
        <v>0</v>
      </c>
      <c r="BF110" s="164">
        <f>IF(N110="snížená",J110,0)</f>
        <v>0</v>
      </c>
      <c r="BG110" s="164">
        <f>IF(N110="zákl. přenesená",J110,0)</f>
        <v>0</v>
      </c>
      <c r="BH110" s="164">
        <f>IF(N110="sníž. přenesená",J110,0)</f>
        <v>0</v>
      </c>
      <c r="BI110" s="164">
        <f>IF(N110="nulová",J110,0)</f>
        <v>0</v>
      </c>
      <c r="BJ110" s="17" t="s">
        <v>77</v>
      </c>
      <c r="BK110" s="164">
        <f>ROUND(I110*H110,2)</f>
        <v>0</v>
      </c>
      <c r="BL110" s="17" t="s">
        <v>234</v>
      </c>
      <c r="BM110" s="163" t="s">
        <v>924</v>
      </c>
    </row>
    <row r="111" spans="1:47" s="2" customFormat="1" ht="19.5">
      <c r="A111" s="32"/>
      <c r="B111" s="33"/>
      <c r="C111" s="32"/>
      <c r="D111" s="165" t="s">
        <v>135</v>
      </c>
      <c r="E111" s="32"/>
      <c r="F111" s="166" t="s">
        <v>925</v>
      </c>
      <c r="G111" s="32"/>
      <c r="H111" s="32"/>
      <c r="I111" s="91"/>
      <c r="J111" s="32"/>
      <c r="K111" s="32"/>
      <c r="L111" s="33"/>
      <c r="M111" s="167"/>
      <c r="N111" s="168"/>
      <c r="O111" s="53"/>
      <c r="P111" s="53"/>
      <c r="Q111" s="53"/>
      <c r="R111" s="53"/>
      <c r="S111" s="53"/>
      <c r="T111" s="54"/>
      <c r="U111" s="32"/>
      <c r="V111" s="32"/>
      <c r="W111" s="32"/>
      <c r="X111" s="32"/>
      <c r="Y111" s="32"/>
      <c r="Z111" s="32"/>
      <c r="AA111" s="32"/>
      <c r="AB111" s="32"/>
      <c r="AC111" s="32"/>
      <c r="AD111" s="32"/>
      <c r="AE111" s="32"/>
      <c r="AT111" s="17" t="s">
        <v>135</v>
      </c>
      <c r="AU111" s="17" t="s">
        <v>79</v>
      </c>
    </row>
    <row r="112" spans="1:47" s="2" customFormat="1" ht="29.25">
      <c r="A112" s="32"/>
      <c r="B112" s="33"/>
      <c r="C112" s="32"/>
      <c r="D112" s="165" t="s">
        <v>359</v>
      </c>
      <c r="E112" s="32"/>
      <c r="F112" s="187" t="s">
        <v>592</v>
      </c>
      <c r="G112" s="32"/>
      <c r="H112" s="32"/>
      <c r="I112" s="91"/>
      <c r="J112" s="32"/>
      <c r="K112" s="32"/>
      <c r="L112" s="33"/>
      <c r="M112" s="167"/>
      <c r="N112" s="168"/>
      <c r="O112" s="53"/>
      <c r="P112" s="53"/>
      <c r="Q112" s="53"/>
      <c r="R112" s="53"/>
      <c r="S112" s="53"/>
      <c r="T112" s="54"/>
      <c r="U112" s="32"/>
      <c r="V112" s="32"/>
      <c r="W112" s="32"/>
      <c r="X112" s="32"/>
      <c r="Y112" s="32"/>
      <c r="Z112" s="32"/>
      <c r="AA112" s="32"/>
      <c r="AB112" s="32"/>
      <c r="AC112" s="32"/>
      <c r="AD112" s="32"/>
      <c r="AE112" s="32"/>
      <c r="AT112" s="17" t="s">
        <v>359</v>
      </c>
      <c r="AU112" s="17" t="s">
        <v>79</v>
      </c>
    </row>
    <row r="113" spans="1:65" s="2" customFormat="1" ht="16.5" customHeight="1">
      <c r="A113" s="32"/>
      <c r="B113" s="151"/>
      <c r="C113" s="152" t="s">
        <v>150</v>
      </c>
      <c r="D113" s="152" t="s">
        <v>129</v>
      </c>
      <c r="E113" s="153" t="s">
        <v>926</v>
      </c>
      <c r="F113" s="154" t="s">
        <v>927</v>
      </c>
      <c r="G113" s="155" t="s">
        <v>248</v>
      </c>
      <c r="H113" s="156">
        <v>94</v>
      </c>
      <c r="I113" s="157"/>
      <c r="J113" s="158">
        <f>ROUND(I113*H113,2)</f>
        <v>0</v>
      </c>
      <c r="K113" s="154" t="s">
        <v>356</v>
      </c>
      <c r="L113" s="33"/>
      <c r="M113" s="159" t="s">
        <v>3</v>
      </c>
      <c r="N113" s="160" t="s">
        <v>40</v>
      </c>
      <c r="O113" s="53"/>
      <c r="P113" s="161">
        <f>O113*H113</f>
        <v>0</v>
      </c>
      <c r="Q113" s="161">
        <v>0</v>
      </c>
      <c r="R113" s="161">
        <f>Q113*H113</f>
        <v>0</v>
      </c>
      <c r="S113" s="161">
        <v>0</v>
      </c>
      <c r="T113" s="162">
        <f>S113*H113</f>
        <v>0</v>
      </c>
      <c r="U113" s="32"/>
      <c r="V113" s="32"/>
      <c r="W113" s="32"/>
      <c r="X113" s="32"/>
      <c r="Y113" s="32"/>
      <c r="Z113" s="32"/>
      <c r="AA113" s="32"/>
      <c r="AB113" s="32"/>
      <c r="AC113" s="32"/>
      <c r="AD113" s="32"/>
      <c r="AE113" s="32"/>
      <c r="AR113" s="163" t="s">
        <v>234</v>
      </c>
      <c r="AT113" s="163" t="s">
        <v>129</v>
      </c>
      <c r="AU113" s="163" t="s">
        <v>79</v>
      </c>
      <c r="AY113" s="17" t="s">
        <v>126</v>
      </c>
      <c r="BE113" s="164">
        <f>IF(N113="základní",J113,0)</f>
        <v>0</v>
      </c>
      <c r="BF113" s="164">
        <f>IF(N113="snížená",J113,0)</f>
        <v>0</v>
      </c>
      <c r="BG113" s="164">
        <f>IF(N113="zákl. přenesená",J113,0)</f>
        <v>0</v>
      </c>
      <c r="BH113" s="164">
        <f>IF(N113="sníž. přenesená",J113,0)</f>
        <v>0</v>
      </c>
      <c r="BI113" s="164">
        <f>IF(N113="nulová",J113,0)</f>
        <v>0</v>
      </c>
      <c r="BJ113" s="17" t="s">
        <v>77</v>
      </c>
      <c r="BK113" s="164">
        <f>ROUND(I113*H113,2)</f>
        <v>0</v>
      </c>
      <c r="BL113" s="17" t="s">
        <v>234</v>
      </c>
      <c r="BM113" s="163" t="s">
        <v>928</v>
      </c>
    </row>
    <row r="114" spans="1:47" s="2" customFormat="1" ht="19.5">
      <c r="A114" s="32"/>
      <c r="B114" s="33"/>
      <c r="C114" s="32"/>
      <c r="D114" s="165" t="s">
        <v>135</v>
      </c>
      <c r="E114" s="32"/>
      <c r="F114" s="166" t="s">
        <v>929</v>
      </c>
      <c r="G114" s="32"/>
      <c r="H114" s="32"/>
      <c r="I114" s="91"/>
      <c r="J114" s="32"/>
      <c r="K114" s="32"/>
      <c r="L114" s="33"/>
      <c r="M114" s="167"/>
      <c r="N114" s="168"/>
      <c r="O114" s="53"/>
      <c r="P114" s="53"/>
      <c r="Q114" s="53"/>
      <c r="R114" s="53"/>
      <c r="S114" s="53"/>
      <c r="T114" s="54"/>
      <c r="U114" s="32"/>
      <c r="V114" s="32"/>
      <c r="W114" s="32"/>
      <c r="X114" s="32"/>
      <c r="Y114" s="32"/>
      <c r="Z114" s="32"/>
      <c r="AA114" s="32"/>
      <c r="AB114" s="32"/>
      <c r="AC114" s="32"/>
      <c r="AD114" s="32"/>
      <c r="AE114" s="32"/>
      <c r="AT114" s="17" t="s">
        <v>135</v>
      </c>
      <c r="AU114" s="17" t="s">
        <v>79</v>
      </c>
    </row>
    <row r="115" spans="1:47" s="2" customFormat="1" ht="29.25">
      <c r="A115" s="32"/>
      <c r="B115" s="33"/>
      <c r="C115" s="32"/>
      <c r="D115" s="165" t="s">
        <v>359</v>
      </c>
      <c r="E115" s="32"/>
      <c r="F115" s="187" t="s">
        <v>592</v>
      </c>
      <c r="G115" s="32"/>
      <c r="H115" s="32"/>
      <c r="I115" s="91"/>
      <c r="J115" s="32"/>
      <c r="K115" s="32"/>
      <c r="L115" s="33"/>
      <c r="M115" s="167"/>
      <c r="N115" s="168"/>
      <c r="O115" s="53"/>
      <c r="P115" s="53"/>
      <c r="Q115" s="53"/>
      <c r="R115" s="53"/>
      <c r="S115" s="53"/>
      <c r="T115" s="54"/>
      <c r="U115" s="32"/>
      <c r="V115" s="32"/>
      <c r="W115" s="32"/>
      <c r="X115" s="32"/>
      <c r="Y115" s="32"/>
      <c r="Z115" s="32"/>
      <c r="AA115" s="32"/>
      <c r="AB115" s="32"/>
      <c r="AC115" s="32"/>
      <c r="AD115" s="32"/>
      <c r="AE115" s="32"/>
      <c r="AT115" s="17" t="s">
        <v>359</v>
      </c>
      <c r="AU115" s="17" t="s">
        <v>79</v>
      </c>
    </row>
    <row r="116" spans="1:65" s="2" customFormat="1" ht="16.5" customHeight="1">
      <c r="A116" s="32"/>
      <c r="B116" s="151"/>
      <c r="C116" s="152" t="s">
        <v>164</v>
      </c>
      <c r="D116" s="152" t="s">
        <v>129</v>
      </c>
      <c r="E116" s="153" t="s">
        <v>930</v>
      </c>
      <c r="F116" s="154" t="s">
        <v>931</v>
      </c>
      <c r="G116" s="155" t="s">
        <v>248</v>
      </c>
      <c r="H116" s="156">
        <v>10</v>
      </c>
      <c r="I116" s="157"/>
      <c r="J116" s="158">
        <f>ROUND(I116*H116,2)</f>
        <v>0</v>
      </c>
      <c r="K116" s="154" t="s">
        <v>356</v>
      </c>
      <c r="L116" s="33"/>
      <c r="M116" s="159" t="s">
        <v>3</v>
      </c>
      <c r="N116" s="160" t="s">
        <v>40</v>
      </c>
      <c r="O116" s="53"/>
      <c r="P116" s="161">
        <f>O116*H116</f>
        <v>0</v>
      </c>
      <c r="Q116" s="161">
        <v>0</v>
      </c>
      <c r="R116" s="161">
        <f>Q116*H116</f>
        <v>0</v>
      </c>
      <c r="S116" s="161">
        <v>0</v>
      </c>
      <c r="T116" s="162">
        <f>S116*H116</f>
        <v>0</v>
      </c>
      <c r="U116" s="32"/>
      <c r="V116" s="32"/>
      <c r="W116" s="32"/>
      <c r="X116" s="32"/>
      <c r="Y116" s="32"/>
      <c r="Z116" s="32"/>
      <c r="AA116" s="32"/>
      <c r="AB116" s="32"/>
      <c r="AC116" s="32"/>
      <c r="AD116" s="32"/>
      <c r="AE116" s="32"/>
      <c r="AR116" s="163" t="s">
        <v>234</v>
      </c>
      <c r="AT116" s="163" t="s">
        <v>129</v>
      </c>
      <c r="AU116" s="163" t="s">
        <v>79</v>
      </c>
      <c r="AY116" s="17" t="s">
        <v>126</v>
      </c>
      <c r="BE116" s="164">
        <f>IF(N116="základní",J116,0)</f>
        <v>0</v>
      </c>
      <c r="BF116" s="164">
        <f>IF(N116="snížená",J116,0)</f>
        <v>0</v>
      </c>
      <c r="BG116" s="164">
        <f>IF(N116="zákl. přenesená",J116,0)</f>
        <v>0</v>
      </c>
      <c r="BH116" s="164">
        <f>IF(N116="sníž. přenesená",J116,0)</f>
        <v>0</v>
      </c>
      <c r="BI116" s="164">
        <f>IF(N116="nulová",J116,0)</f>
        <v>0</v>
      </c>
      <c r="BJ116" s="17" t="s">
        <v>77</v>
      </c>
      <c r="BK116" s="164">
        <f>ROUND(I116*H116,2)</f>
        <v>0</v>
      </c>
      <c r="BL116" s="17" t="s">
        <v>234</v>
      </c>
      <c r="BM116" s="163" t="s">
        <v>932</v>
      </c>
    </row>
    <row r="117" spans="1:47" s="2" customFormat="1" ht="19.5">
      <c r="A117" s="32"/>
      <c r="B117" s="33"/>
      <c r="C117" s="32"/>
      <c r="D117" s="165" t="s">
        <v>135</v>
      </c>
      <c r="E117" s="32"/>
      <c r="F117" s="166" t="s">
        <v>933</v>
      </c>
      <c r="G117" s="32"/>
      <c r="H117" s="32"/>
      <c r="I117" s="91"/>
      <c r="J117" s="32"/>
      <c r="K117" s="32"/>
      <c r="L117" s="33"/>
      <c r="M117" s="167"/>
      <c r="N117" s="168"/>
      <c r="O117" s="53"/>
      <c r="P117" s="53"/>
      <c r="Q117" s="53"/>
      <c r="R117" s="53"/>
      <c r="S117" s="53"/>
      <c r="T117" s="54"/>
      <c r="U117" s="32"/>
      <c r="V117" s="32"/>
      <c r="W117" s="32"/>
      <c r="X117" s="32"/>
      <c r="Y117" s="32"/>
      <c r="Z117" s="32"/>
      <c r="AA117" s="32"/>
      <c r="AB117" s="32"/>
      <c r="AC117" s="32"/>
      <c r="AD117" s="32"/>
      <c r="AE117" s="32"/>
      <c r="AT117" s="17" t="s">
        <v>135</v>
      </c>
      <c r="AU117" s="17" t="s">
        <v>79</v>
      </c>
    </row>
    <row r="118" spans="1:47" s="2" customFormat="1" ht="29.25">
      <c r="A118" s="32"/>
      <c r="B118" s="33"/>
      <c r="C118" s="32"/>
      <c r="D118" s="165" t="s">
        <v>359</v>
      </c>
      <c r="E118" s="32"/>
      <c r="F118" s="187" t="s">
        <v>592</v>
      </c>
      <c r="G118" s="32"/>
      <c r="H118" s="32"/>
      <c r="I118" s="91"/>
      <c r="J118" s="32"/>
      <c r="K118" s="32"/>
      <c r="L118" s="33"/>
      <c r="M118" s="167"/>
      <c r="N118" s="168"/>
      <c r="O118" s="53"/>
      <c r="P118" s="53"/>
      <c r="Q118" s="53"/>
      <c r="R118" s="53"/>
      <c r="S118" s="53"/>
      <c r="T118" s="54"/>
      <c r="U118" s="32"/>
      <c r="V118" s="32"/>
      <c r="W118" s="32"/>
      <c r="X118" s="32"/>
      <c r="Y118" s="32"/>
      <c r="Z118" s="32"/>
      <c r="AA118" s="32"/>
      <c r="AB118" s="32"/>
      <c r="AC118" s="32"/>
      <c r="AD118" s="32"/>
      <c r="AE118" s="32"/>
      <c r="AT118" s="17" t="s">
        <v>359</v>
      </c>
      <c r="AU118" s="17" t="s">
        <v>79</v>
      </c>
    </row>
    <row r="119" spans="1:65" s="2" customFormat="1" ht="16.5" customHeight="1">
      <c r="A119" s="32"/>
      <c r="B119" s="151"/>
      <c r="C119" s="152" t="s">
        <v>153</v>
      </c>
      <c r="D119" s="152" t="s">
        <v>129</v>
      </c>
      <c r="E119" s="153" t="s">
        <v>934</v>
      </c>
      <c r="F119" s="154" t="s">
        <v>935</v>
      </c>
      <c r="G119" s="155" t="s">
        <v>167</v>
      </c>
      <c r="H119" s="156">
        <v>2</v>
      </c>
      <c r="I119" s="157"/>
      <c r="J119" s="158">
        <f>ROUND(I119*H119,2)</f>
        <v>0</v>
      </c>
      <c r="K119" s="154" t="s">
        <v>356</v>
      </c>
      <c r="L119" s="33"/>
      <c r="M119" s="159" t="s">
        <v>3</v>
      </c>
      <c r="N119" s="160" t="s">
        <v>40</v>
      </c>
      <c r="O119" s="53"/>
      <c r="P119" s="161">
        <f>O119*H119</f>
        <v>0</v>
      </c>
      <c r="Q119" s="161">
        <v>0</v>
      </c>
      <c r="R119" s="161">
        <f>Q119*H119</f>
        <v>0</v>
      </c>
      <c r="S119" s="161">
        <v>0</v>
      </c>
      <c r="T119" s="162">
        <f>S119*H119</f>
        <v>0</v>
      </c>
      <c r="U119" s="32"/>
      <c r="V119" s="32"/>
      <c r="W119" s="32"/>
      <c r="X119" s="32"/>
      <c r="Y119" s="32"/>
      <c r="Z119" s="32"/>
      <c r="AA119" s="32"/>
      <c r="AB119" s="32"/>
      <c r="AC119" s="32"/>
      <c r="AD119" s="32"/>
      <c r="AE119" s="32"/>
      <c r="AR119" s="163" t="s">
        <v>234</v>
      </c>
      <c r="AT119" s="163" t="s">
        <v>129</v>
      </c>
      <c r="AU119" s="163" t="s">
        <v>79</v>
      </c>
      <c r="AY119" s="17" t="s">
        <v>126</v>
      </c>
      <c r="BE119" s="164">
        <f>IF(N119="základní",J119,0)</f>
        <v>0</v>
      </c>
      <c r="BF119" s="164">
        <f>IF(N119="snížená",J119,0)</f>
        <v>0</v>
      </c>
      <c r="BG119" s="164">
        <f>IF(N119="zákl. přenesená",J119,0)</f>
        <v>0</v>
      </c>
      <c r="BH119" s="164">
        <f>IF(N119="sníž. přenesená",J119,0)</f>
        <v>0</v>
      </c>
      <c r="BI119" s="164">
        <f>IF(N119="nulová",J119,0)</f>
        <v>0</v>
      </c>
      <c r="BJ119" s="17" t="s">
        <v>77</v>
      </c>
      <c r="BK119" s="164">
        <f>ROUND(I119*H119,2)</f>
        <v>0</v>
      </c>
      <c r="BL119" s="17" t="s">
        <v>234</v>
      </c>
      <c r="BM119" s="163" t="s">
        <v>936</v>
      </c>
    </row>
    <row r="120" spans="1:47" s="2" customFormat="1" ht="19.5">
      <c r="A120" s="32"/>
      <c r="B120" s="33"/>
      <c r="C120" s="32"/>
      <c r="D120" s="165" t="s">
        <v>135</v>
      </c>
      <c r="E120" s="32"/>
      <c r="F120" s="166" t="s">
        <v>937</v>
      </c>
      <c r="G120" s="32"/>
      <c r="H120" s="32"/>
      <c r="I120" s="91"/>
      <c r="J120" s="32"/>
      <c r="K120" s="32"/>
      <c r="L120" s="33"/>
      <c r="M120" s="167"/>
      <c r="N120" s="168"/>
      <c r="O120" s="53"/>
      <c r="P120" s="53"/>
      <c r="Q120" s="53"/>
      <c r="R120" s="53"/>
      <c r="S120" s="53"/>
      <c r="T120" s="54"/>
      <c r="U120" s="32"/>
      <c r="V120" s="32"/>
      <c r="W120" s="32"/>
      <c r="X120" s="32"/>
      <c r="Y120" s="32"/>
      <c r="Z120" s="32"/>
      <c r="AA120" s="32"/>
      <c r="AB120" s="32"/>
      <c r="AC120" s="32"/>
      <c r="AD120" s="32"/>
      <c r="AE120" s="32"/>
      <c r="AT120" s="17" t="s">
        <v>135</v>
      </c>
      <c r="AU120" s="17" t="s">
        <v>79</v>
      </c>
    </row>
    <row r="121" spans="1:47" s="2" customFormat="1" ht="39">
      <c r="A121" s="32"/>
      <c r="B121" s="33"/>
      <c r="C121" s="32"/>
      <c r="D121" s="165" t="s">
        <v>359</v>
      </c>
      <c r="E121" s="32"/>
      <c r="F121" s="187" t="s">
        <v>613</v>
      </c>
      <c r="G121" s="32"/>
      <c r="H121" s="32"/>
      <c r="I121" s="91"/>
      <c r="J121" s="32"/>
      <c r="K121" s="32"/>
      <c r="L121" s="33"/>
      <c r="M121" s="167"/>
      <c r="N121" s="168"/>
      <c r="O121" s="53"/>
      <c r="P121" s="53"/>
      <c r="Q121" s="53"/>
      <c r="R121" s="53"/>
      <c r="S121" s="53"/>
      <c r="T121" s="54"/>
      <c r="U121" s="32"/>
      <c r="V121" s="32"/>
      <c r="W121" s="32"/>
      <c r="X121" s="32"/>
      <c r="Y121" s="32"/>
      <c r="Z121" s="32"/>
      <c r="AA121" s="32"/>
      <c r="AB121" s="32"/>
      <c r="AC121" s="32"/>
      <c r="AD121" s="32"/>
      <c r="AE121" s="32"/>
      <c r="AT121" s="17" t="s">
        <v>359</v>
      </c>
      <c r="AU121" s="17" t="s">
        <v>79</v>
      </c>
    </row>
    <row r="122" spans="1:65" s="2" customFormat="1" ht="16.5" customHeight="1">
      <c r="A122" s="32"/>
      <c r="B122" s="151"/>
      <c r="C122" s="152" t="s">
        <v>172</v>
      </c>
      <c r="D122" s="152" t="s">
        <v>129</v>
      </c>
      <c r="E122" s="153" t="s">
        <v>938</v>
      </c>
      <c r="F122" s="154" t="s">
        <v>939</v>
      </c>
      <c r="G122" s="155" t="s">
        <v>248</v>
      </c>
      <c r="H122" s="156">
        <v>20</v>
      </c>
      <c r="I122" s="157"/>
      <c r="J122" s="158">
        <f>ROUND(I122*H122,2)</f>
        <v>0</v>
      </c>
      <c r="K122" s="154" t="s">
        <v>356</v>
      </c>
      <c r="L122" s="33"/>
      <c r="M122" s="159" t="s">
        <v>3</v>
      </c>
      <c r="N122" s="160" t="s">
        <v>40</v>
      </c>
      <c r="O122" s="53"/>
      <c r="P122" s="161">
        <f>O122*H122</f>
        <v>0</v>
      </c>
      <c r="Q122" s="161">
        <v>0</v>
      </c>
      <c r="R122" s="161">
        <f>Q122*H122</f>
        <v>0</v>
      </c>
      <c r="S122" s="161">
        <v>0</v>
      </c>
      <c r="T122" s="162">
        <f>S122*H122</f>
        <v>0</v>
      </c>
      <c r="U122" s="32"/>
      <c r="V122" s="32"/>
      <c r="W122" s="32"/>
      <c r="X122" s="32"/>
      <c r="Y122" s="32"/>
      <c r="Z122" s="32"/>
      <c r="AA122" s="32"/>
      <c r="AB122" s="32"/>
      <c r="AC122" s="32"/>
      <c r="AD122" s="32"/>
      <c r="AE122" s="32"/>
      <c r="AR122" s="163" t="s">
        <v>234</v>
      </c>
      <c r="AT122" s="163" t="s">
        <v>129</v>
      </c>
      <c r="AU122" s="163" t="s">
        <v>79</v>
      </c>
      <c r="AY122" s="17" t="s">
        <v>126</v>
      </c>
      <c r="BE122" s="164">
        <f>IF(N122="základní",J122,0)</f>
        <v>0</v>
      </c>
      <c r="BF122" s="164">
        <f>IF(N122="snížená",J122,0)</f>
        <v>0</v>
      </c>
      <c r="BG122" s="164">
        <f>IF(N122="zákl. přenesená",J122,0)</f>
        <v>0</v>
      </c>
      <c r="BH122" s="164">
        <f>IF(N122="sníž. přenesená",J122,0)</f>
        <v>0</v>
      </c>
      <c r="BI122" s="164">
        <f>IF(N122="nulová",J122,0)</f>
        <v>0</v>
      </c>
      <c r="BJ122" s="17" t="s">
        <v>77</v>
      </c>
      <c r="BK122" s="164">
        <f>ROUND(I122*H122,2)</f>
        <v>0</v>
      </c>
      <c r="BL122" s="17" t="s">
        <v>234</v>
      </c>
      <c r="BM122" s="163" t="s">
        <v>940</v>
      </c>
    </row>
    <row r="123" spans="1:47" s="2" customFormat="1" ht="12">
      <c r="A123" s="32"/>
      <c r="B123" s="33"/>
      <c r="C123" s="32"/>
      <c r="D123" s="165" t="s">
        <v>135</v>
      </c>
      <c r="E123" s="32"/>
      <c r="F123" s="166" t="s">
        <v>941</v>
      </c>
      <c r="G123" s="32"/>
      <c r="H123" s="32"/>
      <c r="I123" s="91"/>
      <c r="J123" s="32"/>
      <c r="K123" s="32"/>
      <c r="L123" s="33"/>
      <c r="M123" s="167"/>
      <c r="N123" s="168"/>
      <c r="O123" s="53"/>
      <c r="P123" s="53"/>
      <c r="Q123" s="53"/>
      <c r="R123" s="53"/>
      <c r="S123" s="53"/>
      <c r="T123" s="54"/>
      <c r="U123" s="32"/>
      <c r="V123" s="32"/>
      <c r="W123" s="32"/>
      <c r="X123" s="32"/>
      <c r="Y123" s="32"/>
      <c r="Z123" s="32"/>
      <c r="AA123" s="32"/>
      <c r="AB123" s="32"/>
      <c r="AC123" s="32"/>
      <c r="AD123" s="32"/>
      <c r="AE123" s="32"/>
      <c r="AT123" s="17" t="s">
        <v>135</v>
      </c>
      <c r="AU123" s="17" t="s">
        <v>79</v>
      </c>
    </row>
    <row r="124" spans="1:65" s="2" customFormat="1" ht="16.5" customHeight="1">
      <c r="A124" s="32"/>
      <c r="B124" s="151"/>
      <c r="C124" s="152" t="s">
        <v>157</v>
      </c>
      <c r="D124" s="152" t="s">
        <v>129</v>
      </c>
      <c r="E124" s="153" t="s">
        <v>942</v>
      </c>
      <c r="F124" s="154" t="s">
        <v>943</v>
      </c>
      <c r="G124" s="155" t="s">
        <v>132</v>
      </c>
      <c r="H124" s="156">
        <v>75</v>
      </c>
      <c r="I124" s="157"/>
      <c r="J124" s="158">
        <f>ROUND(I124*H124,2)</f>
        <v>0</v>
      </c>
      <c r="K124" s="154" t="s">
        <v>356</v>
      </c>
      <c r="L124" s="33"/>
      <c r="M124" s="159" t="s">
        <v>3</v>
      </c>
      <c r="N124" s="160" t="s">
        <v>40</v>
      </c>
      <c r="O124" s="53"/>
      <c r="P124" s="161">
        <f>O124*H124</f>
        <v>0</v>
      </c>
      <c r="Q124" s="161">
        <v>0.00084</v>
      </c>
      <c r="R124" s="161">
        <f>Q124*H124</f>
        <v>0.063</v>
      </c>
      <c r="S124" s="161">
        <v>0</v>
      </c>
      <c r="T124" s="162">
        <f>S124*H124</f>
        <v>0</v>
      </c>
      <c r="U124" s="32"/>
      <c r="V124" s="32"/>
      <c r="W124" s="32"/>
      <c r="X124" s="32"/>
      <c r="Y124" s="32"/>
      <c r="Z124" s="32"/>
      <c r="AA124" s="32"/>
      <c r="AB124" s="32"/>
      <c r="AC124" s="32"/>
      <c r="AD124" s="32"/>
      <c r="AE124" s="32"/>
      <c r="AR124" s="163" t="s">
        <v>234</v>
      </c>
      <c r="AT124" s="163" t="s">
        <v>129</v>
      </c>
      <c r="AU124" s="163" t="s">
        <v>79</v>
      </c>
      <c r="AY124" s="17" t="s">
        <v>126</v>
      </c>
      <c r="BE124" s="164">
        <f>IF(N124="základní",J124,0)</f>
        <v>0</v>
      </c>
      <c r="BF124" s="164">
        <f>IF(N124="snížená",J124,0)</f>
        <v>0</v>
      </c>
      <c r="BG124" s="164">
        <f>IF(N124="zákl. přenesená",J124,0)</f>
        <v>0</v>
      </c>
      <c r="BH124" s="164">
        <f>IF(N124="sníž. přenesená",J124,0)</f>
        <v>0</v>
      </c>
      <c r="BI124" s="164">
        <f>IF(N124="nulová",J124,0)</f>
        <v>0</v>
      </c>
      <c r="BJ124" s="17" t="s">
        <v>77</v>
      </c>
      <c r="BK124" s="164">
        <f>ROUND(I124*H124,2)</f>
        <v>0</v>
      </c>
      <c r="BL124" s="17" t="s">
        <v>234</v>
      </c>
      <c r="BM124" s="163" t="s">
        <v>944</v>
      </c>
    </row>
    <row r="125" spans="1:47" s="2" customFormat="1" ht="12">
      <c r="A125" s="32"/>
      <c r="B125" s="33"/>
      <c r="C125" s="32"/>
      <c r="D125" s="165" t="s">
        <v>135</v>
      </c>
      <c r="E125" s="32"/>
      <c r="F125" s="166" t="s">
        <v>945</v>
      </c>
      <c r="G125" s="32"/>
      <c r="H125" s="32"/>
      <c r="I125" s="91"/>
      <c r="J125" s="32"/>
      <c r="K125" s="32"/>
      <c r="L125" s="33"/>
      <c r="M125" s="167"/>
      <c r="N125" s="168"/>
      <c r="O125" s="53"/>
      <c r="P125" s="53"/>
      <c r="Q125" s="53"/>
      <c r="R125" s="53"/>
      <c r="S125" s="53"/>
      <c r="T125" s="54"/>
      <c r="U125" s="32"/>
      <c r="V125" s="32"/>
      <c r="W125" s="32"/>
      <c r="X125" s="32"/>
      <c r="Y125" s="32"/>
      <c r="Z125" s="32"/>
      <c r="AA125" s="32"/>
      <c r="AB125" s="32"/>
      <c r="AC125" s="32"/>
      <c r="AD125" s="32"/>
      <c r="AE125" s="32"/>
      <c r="AT125" s="17" t="s">
        <v>135</v>
      </c>
      <c r="AU125" s="17" t="s">
        <v>79</v>
      </c>
    </row>
    <row r="126" spans="1:47" s="2" customFormat="1" ht="29.25">
      <c r="A126" s="32"/>
      <c r="B126" s="33"/>
      <c r="C126" s="32"/>
      <c r="D126" s="165" t="s">
        <v>359</v>
      </c>
      <c r="E126" s="32"/>
      <c r="F126" s="187" t="s">
        <v>946</v>
      </c>
      <c r="G126" s="32"/>
      <c r="H126" s="32"/>
      <c r="I126" s="91"/>
      <c r="J126" s="32"/>
      <c r="K126" s="32"/>
      <c r="L126" s="33"/>
      <c r="M126" s="167"/>
      <c r="N126" s="168"/>
      <c r="O126" s="53"/>
      <c r="P126" s="53"/>
      <c r="Q126" s="53"/>
      <c r="R126" s="53"/>
      <c r="S126" s="53"/>
      <c r="T126" s="54"/>
      <c r="U126" s="32"/>
      <c r="V126" s="32"/>
      <c r="W126" s="32"/>
      <c r="X126" s="32"/>
      <c r="Y126" s="32"/>
      <c r="Z126" s="32"/>
      <c r="AA126" s="32"/>
      <c r="AB126" s="32"/>
      <c r="AC126" s="32"/>
      <c r="AD126" s="32"/>
      <c r="AE126" s="32"/>
      <c r="AT126" s="17" t="s">
        <v>359</v>
      </c>
      <c r="AU126" s="17" t="s">
        <v>79</v>
      </c>
    </row>
    <row r="127" spans="1:65" s="2" customFormat="1" ht="16.5" customHeight="1">
      <c r="A127" s="32"/>
      <c r="B127" s="151"/>
      <c r="C127" s="152" t="s">
        <v>9</v>
      </c>
      <c r="D127" s="152" t="s">
        <v>129</v>
      </c>
      <c r="E127" s="153" t="s">
        <v>947</v>
      </c>
      <c r="F127" s="154" t="s">
        <v>948</v>
      </c>
      <c r="G127" s="155" t="s">
        <v>132</v>
      </c>
      <c r="H127" s="156">
        <v>75</v>
      </c>
      <c r="I127" s="157"/>
      <c r="J127" s="158">
        <f>ROUND(I127*H127,2)</f>
        <v>0</v>
      </c>
      <c r="K127" s="154" t="s">
        <v>356</v>
      </c>
      <c r="L127" s="33"/>
      <c r="M127" s="159" t="s">
        <v>3</v>
      </c>
      <c r="N127" s="160" t="s">
        <v>40</v>
      </c>
      <c r="O127" s="53"/>
      <c r="P127" s="161">
        <f>O127*H127</f>
        <v>0</v>
      </c>
      <c r="Q127" s="161">
        <v>0</v>
      </c>
      <c r="R127" s="161">
        <f>Q127*H127</f>
        <v>0</v>
      </c>
      <c r="S127" s="161">
        <v>0</v>
      </c>
      <c r="T127" s="162">
        <f>S127*H127</f>
        <v>0</v>
      </c>
      <c r="U127" s="32"/>
      <c r="V127" s="32"/>
      <c r="W127" s="32"/>
      <c r="X127" s="32"/>
      <c r="Y127" s="32"/>
      <c r="Z127" s="32"/>
      <c r="AA127" s="32"/>
      <c r="AB127" s="32"/>
      <c r="AC127" s="32"/>
      <c r="AD127" s="32"/>
      <c r="AE127" s="32"/>
      <c r="AR127" s="163" t="s">
        <v>234</v>
      </c>
      <c r="AT127" s="163" t="s">
        <v>129</v>
      </c>
      <c r="AU127" s="163" t="s">
        <v>79</v>
      </c>
      <c r="AY127" s="17" t="s">
        <v>126</v>
      </c>
      <c r="BE127" s="164">
        <f>IF(N127="základní",J127,0)</f>
        <v>0</v>
      </c>
      <c r="BF127" s="164">
        <f>IF(N127="snížená",J127,0)</f>
        <v>0</v>
      </c>
      <c r="BG127" s="164">
        <f>IF(N127="zákl. přenesená",J127,0)</f>
        <v>0</v>
      </c>
      <c r="BH127" s="164">
        <f>IF(N127="sníž. přenesená",J127,0)</f>
        <v>0</v>
      </c>
      <c r="BI127" s="164">
        <f>IF(N127="nulová",J127,0)</f>
        <v>0</v>
      </c>
      <c r="BJ127" s="17" t="s">
        <v>77</v>
      </c>
      <c r="BK127" s="164">
        <f>ROUND(I127*H127,2)</f>
        <v>0</v>
      </c>
      <c r="BL127" s="17" t="s">
        <v>234</v>
      </c>
      <c r="BM127" s="163" t="s">
        <v>949</v>
      </c>
    </row>
    <row r="128" spans="1:47" s="2" customFormat="1" ht="12">
      <c r="A128" s="32"/>
      <c r="B128" s="33"/>
      <c r="C128" s="32"/>
      <c r="D128" s="165" t="s">
        <v>135</v>
      </c>
      <c r="E128" s="32"/>
      <c r="F128" s="166" t="s">
        <v>950</v>
      </c>
      <c r="G128" s="32"/>
      <c r="H128" s="32"/>
      <c r="I128" s="91"/>
      <c r="J128" s="32"/>
      <c r="K128" s="32"/>
      <c r="L128" s="33"/>
      <c r="M128" s="167"/>
      <c r="N128" s="168"/>
      <c r="O128" s="53"/>
      <c r="P128" s="53"/>
      <c r="Q128" s="53"/>
      <c r="R128" s="53"/>
      <c r="S128" s="53"/>
      <c r="T128" s="54"/>
      <c r="U128" s="32"/>
      <c r="V128" s="32"/>
      <c r="W128" s="32"/>
      <c r="X128" s="32"/>
      <c r="Y128" s="32"/>
      <c r="Z128" s="32"/>
      <c r="AA128" s="32"/>
      <c r="AB128" s="32"/>
      <c r="AC128" s="32"/>
      <c r="AD128" s="32"/>
      <c r="AE128" s="32"/>
      <c r="AT128" s="17" t="s">
        <v>135</v>
      </c>
      <c r="AU128" s="17" t="s">
        <v>79</v>
      </c>
    </row>
    <row r="129" spans="1:47" s="2" customFormat="1" ht="29.25">
      <c r="A129" s="32"/>
      <c r="B129" s="33"/>
      <c r="C129" s="32"/>
      <c r="D129" s="165" t="s">
        <v>359</v>
      </c>
      <c r="E129" s="32"/>
      <c r="F129" s="187" t="s">
        <v>946</v>
      </c>
      <c r="G129" s="32"/>
      <c r="H129" s="32"/>
      <c r="I129" s="91"/>
      <c r="J129" s="32"/>
      <c r="K129" s="32"/>
      <c r="L129" s="33"/>
      <c r="M129" s="167"/>
      <c r="N129" s="168"/>
      <c r="O129" s="53"/>
      <c r="P129" s="53"/>
      <c r="Q129" s="53"/>
      <c r="R129" s="53"/>
      <c r="S129" s="53"/>
      <c r="T129" s="54"/>
      <c r="U129" s="32"/>
      <c r="V129" s="32"/>
      <c r="W129" s="32"/>
      <c r="X129" s="32"/>
      <c r="Y129" s="32"/>
      <c r="Z129" s="32"/>
      <c r="AA129" s="32"/>
      <c r="AB129" s="32"/>
      <c r="AC129" s="32"/>
      <c r="AD129" s="32"/>
      <c r="AE129" s="32"/>
      <c r="AT129" s="17" t="s">
        <v>359</v>
      </c>
      <c r="AU129" s="17" t="s">
        <v>79</v>
      </c>
    </row>
    <row r="130" spans="1:65" s="2" customFormat="1" ht="16.5" customHeight="1">
      <c r="A130" s="32"/>
      <c r="B130" s="151"/>
      <c r="C130" s="152" t="s">
        <v>158</v>
      </c>
      <c r="D130" s="152" t="s">
        <v>129</v>
      </c>
      <c r="E130" s="153" t="s">
        <v>951</v>
      </c>
      <c r="F130" s="154" t="s">
        <v>952</v>
      </c>
      <c r="G130" s="155" t="s">
        <v>248</v>
      </c>
      <c r="H130" s="156">
        <v>166</v>
      </c>
      <c r="I130" s="157"/>
      <c r="J130" s="158">
        <f>ROUND(I130*H130,2)</f>
        <v>0</v>
      </c>
      <c r="K130" s="154" t="s">
        <v>356</v>
      </c>
      <c r="L130" s="33"/>
      <c r="M130" s="159" t="s">
        <v>3</v>
      </c>
      <c r="N130" s="160" t="s">
        <v>40</v>
      </c>
      <c r="O130" s="53"/>
      <c r="P130" s="161">
        <f>O130*H130</f>
        <v>0</v>
      </c>
      <c r="Q130" s="161">
        <v>0.203</v>
      </c>
      <c r="R130" s="161">
        <f>Q130*H130</f>
        <v>33.698</v>
      </c>
      <c r="S130" s="161">
        <v>0</v>
      </c>
      <c r="T130" s="162">
        <f>S130*H130</f>
        <v>0</v>
      </c>
      <c r="U130" s="32"/>
      <c r="V130" s="32"/>
      <c r="W130" s="32"/>
      <c r="X130" s="32"/>
      <c r="Y130" s="32"/>
      <c r="Z130" s="32"/>
      <c r="AA130" s="32"/>
      <c r="AB130" s="32"/>
      <c r="AC130" s="32"/>
      <c r="AD130" s="32"/>
      <c r="AE130" s="32"/>
      <c r="AR130" s="163" t="s">
        <v>234</v>
      </c>
      <c r="AT130" s="163" t="s">
        <v>129</v>
      </c>
      <c r="AU130" s="163" t="s">
        <v>79</v>
      </c>
      <c r="AY130" s="17" t="s">
        <v>126</v>
      </c>
      <c r="BE130" s="164">
        <f>IF(N130="základní",J130,0)</f>
        <v>0</v>
      </c>
      <c r="BF130" s="164">
        <f>IF(N130="snížená",J130,0)</f>
        <v>0</v>
      </c>
      <c r="BG130" s="164">
        <f>IF(N130="zákl. přenesená",J130,0)</f>
        <v>0</v>
      </c>
      <c r="BH130" s="164">
        <f>IF(N130="sníž. přenesená",J130,0)</f>
        <v>0</v>
      </c>
      <c r="BI130" s="164">
        <f>IF(N130="nulová",J130,0)</f>
        <v>0</v>
      </c>
      <c r="BJ130" s="17" t="s">
        <v>77</v>
      </c>
      <c r="BK130" s="164">
        <f>ROUND(I130*H130,2)</f>
        <v>0</v>
      </c>
      <c r="BL130" s="17" t="s">
        <v>234</v>
      </c>
      <c r="BM130" s="163" t="s">
        <v>953</v>
      </c>
    </row>
    <row r="131" spans="1:47" s="2" customFormat="1" ht="19.5">
      <c r="A131" s="32"/>
      <c r="B131" s="33"/>
      <c r="C131" s="32"/>
      <c r="D131" s="165" t="s">
        <v>135</v>
      </c>
      <c r="E131" s="32"/>
      <c r="F131" s="166" t="s">
        <v>954</v>
      </c>
      <c r="G131" s="32"/>
      <c r="H131" s="32"/>
      <c r="I131" s="91"/>
      <c r="J131" s="32"/>
      <c r="K131" s="32"/>
      <c r="L131" s="33"/>
      <c r="M131" s="167"/>
      <c r="N131" s="168"/>
      <c r="O131" s="53"/>
      <c r="P131" s="53"/>
      <c r="Q131" s="53"/>
      <c r="R131" s="53"/>
      <c r="S131" s="53"/>
      <c r="T131" s="54"/>
      <c r="U131" s="32"/>
      <c r="V131" s="32"/>
      <c r="W131" s="32"/>
      <c r="X131" s="32"/>
      <c r="Y131" s="32"/>
      <c r="Z131" s="32"/>
      <c r="AA131" s="32"/>
      <c r="AB131" s="32"/>
      <c r="AC131" s="32"/>
      <c r="AD131" s="32"/>
      <c r="AE131" s="32"/>
      <c r="AT131" s="17" t="s">
        <v>135</v>
      </c>
      <c r="AU131" s="17" t="s">
        <v>79</v>
      </c>
    </row>
    <row r="132" spans="1:47" s="2" customFormat="1" ht="39">
      <c r="A132" s="32"/>
      <c r="B132" s="33"/>
      <c r="C132" s="32"/>
      <c r="D132" s="165" t="s">
        <v>359</v>
      </c>
      <c r="E132" s="32"/>
      <c r="F132" s="187" t="s">
        <v>955</v>
      </c>
      <c r="G132" s="32"/>
      <c r="H132" s="32"/>
      <c r="I132" s="91"/>
      <c r="J132" s="32"/>
      <c r="K132" s="32"/>
      <c r="L132" s="33"/>
      <c r="M132" s="167"/>
      <c r="N132" s="168"/>
      <c r="O132" s="53"/>
      <c r="P132" s="53"/>
      <c r="Q132" s="53"/>
      <c r="R132" s="53"/>
      <c r="S132" s="53"/>
      <c r="T132" s="54"/>
      <c r="U132" s="32"/>
      <c r="V132" s="32"/>
      <c r="W132" s="32"/>
      <c r="X132" s="32"/>
      <c r="Y132" s="32"/>
      <c r="Z132" s="32"/>
      <c r="AA132" s="32"/>
      <c r="AB132" s="32"/>
      <c r="AC132" s="32"/>
      <c r="AD132" s="32"/>
      <c r="AE132" s="32"/>
      <c r="AT132" s="17" t="s">
        <v>359</v>
      </c>
      <c r="AU132" s="17" t="s">
        <v>79</v>
      </c>
    </row>
    <row r="133" spans="1:65" s="2" customFormat="1" ht="16.5" customHeight="1">
      <c r="A133" s="32"/>
      <c r="B133" s="151"/>
      <c r="C133" s="169" t="s">
        <v>185</v>
      </c>
      <c r="D133" s="169" t="s">
        <v>136</v>
      </c>
      <c r="E133" s="170" t="s">
        <v>956</v>
      </c>
      <c r="F133" s="171" t="s">
        <v>957</v>
      </c>
      <c r="G133" s="172" t="s">
        <v>248</v>
      </c>
      <c r="H133" s="173">
        <v>166</v>
      </c>
      <c r="I133" s="174"/>
      <c r="J133" s="175">
        <f>ROUND(I133*H133,2)</f>
        <v>0</v>
      </c>
      <c r="K133" s="171" t="s">
        <v>356</v>
      </c>
      <c r="L133" s="176"/>
      <c r="M133" s="177" t="s">
        <v>3</v>
      </c>
      <c r="N133" s="178" t="s">
        <v>40</v>
      </c>
      <c r="O133" s="53"/>
      <c r="P133" s="161">
        <f>O133*H133</f>
        <v>0</v>
      </c>
      <c r="Q133" s="161">
        <v>0.003</v>
      </c>
      <c r="R133" s="161">
        <f>Q133*H133</f>
        <v>0.498</v>
      </c>
      <c r="S133" s="161">
        <v>0</v>
      </c>
      <c r="T133" s="162">
        <f>S133*H133</f>
        <v>0</v>
      </c>
      <c r="U133" s="32"/>
      <c r="V133" s="32"/>
      <c r="W133" s="32"/>
      <c r="X133" s="32"/>
      <c r="Y133" s="32"/>
      <c r="Z133" s="32"/>
      <c r="AA133" s="32"/>
      <c r="AB133" s="32"/>
      <c r="AC133" s="32"/>
      <c r="AD133" s="32"/>
      <c r="AE133" s="32"/>
      <c r="AR133" s="163" t="s">
        <v>658</v>
      </c>
      <c r="AT133" s="163" t="s">
        <v>136</v>
      </c>
      <c r="AU133" s="163" t="s">
        <v>79</v>
      </c>
      <c r="AY133" s="17" t="s">
        <v>126</v>
      </c>
      <c r="BE133" s="164">
        <f>IF(N133="základní",J133,0)</f>
        <v>0</v>
      </c>
      <c r="BF133" s="164">
        <f>IF(N133="snížená",J133,0)</f>
        <v>0</v>
      </c>
      <c r="BG133" s="164">
        <f>IF(N133="zákl. přenesená",J133,0)</f>
        <v>0</v>
      </c>
      <c r="BH133" s="164">
        <f>IF(N133="sníž. přenesená",J133,0)</f>
        <v>0</v>
      </c>
      <c r="BI133" s="164">
        <f>IF(N133="nulová",J133,0)</f>
        <v>0</v>
      </c>
      <c r="BJ133" s="17" t="s">
        <v>77</v>
      </c>
      <c r="BK133" s="164">
        <f>ROUND(I133*H133,2)</f>
        <v>0</v>
      </c>
      <c r="BL133" s="17" t="s">
        <v>658</v>
      </c>
      <c r="BM133" s="163" t="s">
        <v>958</v>
      </c>
    </row>
    <row r="134" spans="1:47" s="2" customFormat="1" ht="12">
      <c r="A134" s="32"/>
      <c r="B134" s="33"/>
      <c r="C134" s="32"/>
      <c r="D134" s="165" t="s">
        <v>135</v>
      </c>
      <c r="E134" s="32"/>
      <c r="F134" s="166" t="s">
        <v>957</v>
      </c>
      <c r="G134" s="32"/>
      <c r="H134" s="32"/>
      <c r="I134" s="91"/>
      <c r="J134" s="32"/>
      <c r="K134" s="32"/>
      <c r="L134" s="33"/>
      <c r="M134" s="167"/>
      <c r="N134" s="168"/>
      <c r="O134" s="53"/>
      <c r="P134" s="53"/>
      <c r="Q134" s="53"/>
      <c r="R134" s="53"/>
      <c r="S134" s="53"/>
      <c r="T134" s="54"/>
      <c r="U134" s="32"/>
      <c r="V134" s="32"/>
      <c r="W134" s="32"/>
      <c r="X134" s="32"/>
      <c r="Y134" s="32"/>
      <c r="Z134" s="32"/>
      <c r="AA134" s="32"/>
      <c r="AB134" s="32"/>
      <c r="AC134" s="32"/>
      <c r="AD134" s="32"/>
      <c r="AE134" s="32"/>
      <c r="AT134" s="17" t="s">
        <v>135</v>
      </c>
      <c r="AU134" s="17" t="s">
        <v>79</v>
      </c>
    </row>
    <row r="135" spans="1:65" s="2" customFormat="1" ht="16.5" customHeight="1">
      <c r="A135" s="32"/>
      <c r="B135" s="151"/>
      <c r="C135" s="169" t="s">
        <v>162</v>
      </c>
      <c r="D135" s="169" t="s">
        <v>136</v>
      </c>
      <c r="E135" s="170" t="s">
        <v>959</v>
      </c>
      <c r="F135" s="171" t="s">
        <v>960</v>
      </c>
      <c r="G135" s="172" t="s">
        <v>167</v>
      </c>
      <c r="H135" s="173">
        <v>94</v>
      </c>
      <c r="I135" s="174"/>
      <c r="J135" s="175">
        <f>ROUND(I135*H135,2)</f>
        <v>0</v>
      </c>
      <c r="K135" s="171" t="s">
        <v>3</v>
      </c>
      <c r="L135" s="176"/>
      <c r="M135" s="177" t="s">
        <v>3</v>
      </c>
      <c r="N135" s="178" t="s">
        <v>40</v>
      </c>
      <c r="O135" s="53"/>
      <c r="P135" s="161">
        <f>O135*H135</f>
        <v>0</v>
      </c>
      <c r="Q135" s="161">
        <v>0.031</v>
      </c>
      <c r="R135" s="161">
        <f>Q135*H135</f>
        <v>2.914</v>
      </c>
      <c r="S135" s="161">
        <v>0</v>
      </c>
      <c r="T135" s="162">
        <f>S135*H135</f>
        <v>0</v>
      </c>
      <c r="U135" s="32"/>
      <c r="V135" s="32"/>
      <c r="W135" s="32"/>
      <c r="X135" s="32"/>
      <c r="Y135" s="32"/>
      <c r="Z135" s="32"/>
      <c r="AA135" s="32"/>
      <c r="AB135" s="32"/>
      <c r="AC135" s="32"/>
      <c r="AD135" s="32"/>
      <c r="AE135" s="32"/>
      <c r="AR135" s="163" t="s">
        <v>658</v>
      </c>
      <c r="AT135" s="163" t="s">
        <v>136</v>
      </c>
      <c r="AU135" s="163" t="s">
        <v>79</v>
      </c>
      <c r="AY135" s="17" t="s">
        <v>126</v>
      </c>
      <c r="BE135" s="164">
        <f>IF(N135="základní",J135,0)</f>
        <v>0</v>
      </c>
      <c r="BF135" s="164">
        <f>IF(N135="snížená",J135,0)</f>
        <v>0</v>
      </c>
      <c r="BG135" s="164">
        <f>IF(N135="zákl. přenesená",J135,0)</f>
        <v>0</v>
      </c>
      <c r="BH135" s="164">
        <f>IF(N135="sníž. přenesená",J135,0)</f>
        <v>0</v>
      </c>
      <c r="BI135" s="164">
        <f>IF(N135="nulová",J135,0)</f>
        <v>0</v>
      </c>
      <c r="BJ135" s="17" t="s">
        <v>77</v>
      </c>
      <c r="BK135" s="164">
        <f>ROUND(I135*H135,2)</f>
        <v>0</v>
      </c>
      <c r="BL135" s="17" t="s">
        <v>658</v>
      </c>
      <c r="BM135" s="163" t="s">
        <v>961</v>
      </c>
    </row>
    <row r="136" spans="1:47" s="2" customFormat="1" ht="12">
      <c r="A136" s="32"/>
      <c r="B136" s="33"/>
      <c r="C136" s="32"/>
      <c r="D136" s="165" t="s">
        <v>135</v>
      </c>
      <c r="E136" s="32"/>
      <c r="F136" s="166" t="s">
        <v>960</v>
      </c>
      <c r="G136" s="32"/>
      <c r="H136" s="32"/>
      <c r="I136" s="91"/>
      <c r="J136" s="32"/>
      <c r="K136" s="32"/>
      <c r="L136" s="33"/>
      <c r="M136" s="167"/>
      <c r="N136" s="168"/>
      <c r="O136" s="53"/>
      <c r="P136" s="53"/>
      <c r="Q136" s="53"/>
      <c r="R136" s="53"/>
      <c r="S136" s="53"/>
      <c r="T136" s="54"/>
      <c r="U136" s="32"/>
      <c r="V136" s="32"/>
      <c r="W136" s="32"/>
      <c r="X136" s="32"/>
      <c r="Y136" s="32"/>
      <c r="Z136" s="32"/>
      <c r="AA136" s="32"/>
      <c r="AB136" s="32"/>
      <c r="AC136" s="32"/>
      <c r="AD136" s="32"/>
      <c r="AE136" s="32"/>
      <c r="AT136" s="17" t="s">
        <v>135</v>
      </c>
      <c r="AU136" s="17" t="s">
        <v>79</v>
      </c>
    </row>
    <row r="137" spans="1:65" s="2" customFormat="1" ht="16.5" customHeight="1">
      <c r="A137" s="32"/>
      <c r="B137" s="151"/>
      <c r="C137" s="152" t="s">
        <v>192</v>
      </c>
      <c r="D137" s="152" t="s">
        <v>129</v>
      </c>
      <c r="E137" s="153" t="s">
        <v>962</v>
      </c>
      <c r="F137" s="154" t="s">
        <v>963</v>
      </c>
      <c r="G137" s="155" t="s">
        <v>167</v>
      </c>
      <c r="H137" s="156">
        <v>1</v>
      </c>
      <c r="I137" s="157"/>
      <c r="J137" s="158">
        <f>ROUND(I137*H137,2)</f>
        <v>0</v>
      </c>
      <c r="K137" s="154" t="s">
        <v>356</v>
      </c>
      <c r="L137" s="33"/>
      <c r="M137" s="159" t="s">
        <v>3</v>
      </c>
      <c r="N137" s="160" t="s">
        <v>40</v>
      </c>
      <c r="O137" s="53"/>
      <c r="P137" s="161">
        <f>O137*H137</f>
        <v>0</v>
      </c>
      <c r="Q137" s="161">
        <v>0.0076</v>
      </c>
      <c r="R137" s="161">
        <f>Q137*H137</f>
        <v>0.0076</v>
      </c>
      <c r="S137" s="161">
        <v>0</v>
      </c>
      <c r="T137" s="162">
        <f>S137*H137</f>
        <v>0</v>
      </c>
      <c r="U137" s="32"/>
      <c r="V137" s="32"/>
      <c r="W137" s="32"/>
      <c r="X137" s="32"/>
      <c r="Y137" s="32"/>
      <c r="Z137" s="32"/>
      <c r="AA137" s="32"/>
      <c r="AB137" s="32"/>
      <c r="AC137" s="32"/>
      <c r="AD137" s="32"/>
      <c r="AE137" s="32"/>
      <c r="AR137" s="163" t="s">
        <v>234</v>
      </c>
      <c r="AT137" s="163" t="s">
        <v>129</v>
      </c>
      <c r="AU137" s="163" t="s">
        <v>79</v>
      </c>
      <c r="AY137" s="17" t="s">
        <v>126</v>
      </c>
      <c r="BE137" s="164">
        <f>IF(N137="základní",J137,0)</f>
        <v>0</v>
      </c>
      <c r="BF137" s="164">
        <f>IF(N137="snížená",J137,0)</f>
        <v>0</v>
      </c>
      <c r="BG137" s="164">
        <f>IF(N137="zákl. přenesená",J137,0)</f>
        <v>0</v>
      </c>
      <c r="BH137" s="164">
        <f>IF(N137="sníž. přenesená",J137,0)</f>
        <v>0</v>
      </c>
      <c r="BI137" s="164">
        <f>IF(N137="nulová",J137,0)</f>
        <v>0</v>
      </c>
      <c r="BJ137" s="17" t="s">
        <v>77</v>
      </c>
      <c r="BK137" s="164">
        <f>ROUND(I137*H137,2)</f>
        <v>0</v>
      </c>
      <c r="BL137" s="17" t="s">
        <v>234</v>
      </c>
      <c r="BM137" s="163" t="s">
        <v>964</v>
      </c>
    </row>
    <row r="138" spans="1:47" s="2" customFormat="1" ht="12">
      <c r="A138" s="32"/>
      <c r="B138" s="33"/>
      <c r="C138" s="32"/>
      <c r="D138" s="165" t="s">
        <v>135</v>
      </c>
      <c r="E138" s="32"/>
      <c r="F138" s="166" t="s">
        <v>965</v>
      </c>
      <c r="G138" s="32"/>
      <c r="H138" s="32"/>
      <c r="I138" s="91"/>
      <c r="J138" s="32"/>
      <c r="K138" s="32"/>
      <c r="L138" s="33"/>
      <c r="M138" s="167"/>
      <c r="N138" s="168"/>
      <c r="O138" s="53"/>
      <c r="P138" s="53"/>
      <c r="Q138" s="53"/>
      <c r="R138" s="53"/>
      <c r="S138" s="53"/>
      <c r="T138" s="54"/>
      <c r="U138" s="32"/>
      <c r="V138" s="32"/>
      <c r="W138" s="32"/>
      <c r="X138" s="32"/>
      <c r="Y138" s="32"/>
      <c r="Z138" s="32"/>
      <c r="AA138" s="32"/>
      <c r="AB138" s="32"/>
      <c r="AC138" s="32"/>
      <c r="AD138" s="32"/>
      <c r="AE138" s="32"/>
      <c r="AT138" s="17" t="s">
        <v>135</v>
      </c>
      <c r="AU138" s="17" t="s">
        <v>79</v>
      </c>
    </row>
    <row r="139" spans="1:47" s="2" customFormat="1" ht="29.25">
      <c r="A139" s="32"/>
      <c r="B139" s="33"/>
      <c r="C139" s="32"/>
      <c r="D139" s="165" t="s">
        <v>359</v>
      </c>
      <c r="E139" s="32"/>
      <c r="F139" s="187" t="s">
        <v>966</v>
      </c>
      <c r="G139" s="32"/>
      <c r="H139" s="32"/>
      <c r="I139" s="91"/>
      <c r="J139" s="32"/>
      <c r="K139" s="32"/>
      <c r="L139" s="33"/>
      <c r="M139" s="167"/>
      <c r="N139" s="168"/>
      <c r="O139" s="53"/>
      <c r="P139" s="53"/>
      <c r="Q139" s="53"/>
      <c r="R139" s="53"/>
      <c r="S139" s="53"/>
      <c r="T139" s="54"/>
      <c r="U139" s="32"/>
      <c r="V139" s="32"/>
      <c r="W139" s="32"/>
      <c r="X139" s="32"/>
      <c r="Y139" s="32"/>
      <c r="Z139" s="32"/>
      <c r="AA139" s="32"/>
      <c r="AB139" s="32"/>
      <c r="AC139" s="32"/>
      <c r="AD139" s="32"/>
      <c r="AE139" s="32"/>
      <c r="AT139" s="17" t="s">
        <v>359</v>
      </c>
      <c r="AU139" s="17" t="s">
        <v>79</v>
      </c>
    </row>
    <row r="140" spans="1:65" s="2" customFormat="1" ht="16.5" customHeight="1">
      <c r="A140" s="32"/>
      <c r="B140" s="151"/>
      <c r="C140" s="152" t="s">
        <v>163</v>
      </c>
      <c r="D140" s="152" t="s">
        <v>129</v>
      </c>
      <c r="E140" s="153" t="s">
        <v>967</v>
      </c>
      <c r="F140" s="154" t="s">
        <v>968</v>
      </c>
      <c r="G140" s="155" t="s">
        <v>248</v>
      </c>
      <c r="H140" s="156">
        <v>1</v>
      </c>
      <c r="I140" s="157"/>
      <c r="J140" s="158">
        <f>ROUND(I140*H140,2)</f>
        <v>0</v>
      </c>
      <c r="K140" s="154" t="s">
        <v>356</v>
      </c>
      <c r="L140" s="33"/>
      <c r="M140" s="159" t="s">
        <v>3</v>
      </c>
      <c r="N140" s="160" t="s">
        <v>40</v>
      </c>
      <c r="O140" s="53"/>
      <c r="P140" s="161">
        <f>O140*H140</f>
        <v>0</v>
      </c>
      <c r="Q140" s="161">
        <v>0.0019</v>
      </c>
      <c r="R140" s="161">
        <f>Q140*H140</f>
        <v>0.0019</v>
      </c>
      <c r="S140" s="161">
        <v>0</v>
      </c>
      <c r="T140" s="162">
        <f>S140*H140</f>
        <v>0</v>
      </c>
      <c r="U140" s="32"/>
      <c r="V140" s="32"/>
      <c r="W140" s="32"/>
      <c r="X140" s="32"/>
      <c r="Y140" s="32"/>
      <c r="Z140" s="32"/>
      <c r="AA140" s="32"/>
      <c r="AB140" s="32"/>
      <c r="AC140" s="32"/>
      <c r="AD140" s="32"/>
      <c r="AE140" s="32"/>
      <c r="AR140" s="163" t="s">
        <v>234</v>
      </c>
      <c r="AT140" s="163" t="s">
        <v>129</v>
      </c>
      <c r="AU140" s="163" t="s">
        <v>79</v>
      </c>
      <c r="AY140" s="17" t="s">
        <v>126</v>
      </c>
      <c r="BE140" s="164">
        <f>IF(N140="základní",J140,0)</f>
        <v>0</v>
      </c>
      <c r="BF140" s="164">
        <f>IF(N140="snížená",J140,0)</f>
        <v>0</v>
      </c>
      <c r="BG140" s="164">
        <f>IF(N140="zákl. přenesená",J140,0)</f>
        <v>0</v>
      </c>
      <c r="BH140" s="164">
        <f>IF(N140="sníž. přenesená",J140,0)</f>
        <v>0</v>
      </c>
      <c r="BI140" s="164">
        <f>IF(N140="nulová",J140,0)</f>
        <v>0</v>
      </c>
      <c r="BJ140" s="17" t="s">
        <v>77</v>
      </c>
      <c r="BK140" s="164">
        <f>ROUND(I140*H140,2)</f>
        <v>0</v>
      </c>
      <c r="BL140" s="17" t="s">
        <v>234</v>
      </c>
      <c r="BM140" s="163" t="s">
        <v>969</v>
      </c>
    </row>
    <row r="141" spans="1:47" s="2" customFormat="1" ht="12">
      <c r="A141" s="32"/>
      <c r="B141" s="33"/>
      <c r="C141" s="32"/>
      <c r="D141" s="165" t="s">
        <v>135</v>
      </c>
      <c r="E141" s="32"/>
      <c r="F141" s="166" t="s">
        <v>970</v>
      </c>
      <c r="G141" s="32"/>
      <c r="H141" s="32"/>
      <c r="I141" s="91"/>
      <c r="J141" s="32"/>
      <c r="K141" s="32"/>
      <c r="L141" s="33"/>
      <c r="M141" s="167"/>
      <c r="N141" s="168"/>
      <c r="O141" s="53"/>
      <c r="P141" s="53"/>
      <c r="Q141" s="53"/>
      <c r="R141" s="53"/>
      <c r="S141" s="53"/>
      <c r="T141" s="54"/>
      <c r="U141" s="32"/>
      <c r="V141" s="32"/>
      <c r="W141" s="32"/>
      <c r="X141" s="32"/>
      <c r="Y141" s="32"/>
      <c r="Z141" s="32"/>
      <c r="AA141" s="32"/>
      <c r="AB141" s="32"/>
      <c r="AC141" s="32"/>
      <c r="AD141" s="32"/>
      <c r="AE141" s="32"/>
      <c r="AT141" s="17" t="s">
        <v>135</v>
      </c>
      <c r="AU141" s="17" t="s">
        <v>79</v>
      </c>
    </row>
    <row r="142" spans="1:47" s="2" customFormat="1" ht="29.25">
      <c r="A142" s="32"/>
      <c r="B142" s="33"/>
      <c r="C142" s="32"/>
      <c r="D142" s="165" t="s">
        <v>359</v>
      </c>
      <c r="E142" s="32"/>
      <c r="F142" s="187" t="s">
        <v>966</v>
      </c>
      <c r="G142" s="32"/>
      <c r="H142" s="32"/>
      <c r="I142" s="91"/>
      <c r="J142" s="32"/>
      <c r="K142" s="32"/>
      <c r="L142" s="33"/>
      <c r="M142" s="167"/>
      <c r="N142" s="168"/>
      <c r="O142" s="53"/>
      <c r="P142" s="53"/>
      <c r="Q142" s="53"/>
      <c r="R142" s="53"/>
      <c r="S142" s="53"/>
      <c r="T142" s="54"/>
      <c r="U142" s="32"/>
      <c r="V142" s="32"/>
      <c r="W142" s="32"/>
      <c r="X142" s="32"/>
      <c r="Y142" s="32"/>
      <c r="Z142" s="32"/>
      <c r="AA142" s="32"/>
      <c r="AB142" s="32"/>
      <c r="AC142" s="32"/>
      <c r="AD142" s="32"/>
      <c r="AE142" s="32"/>
      <c r="AT142" s="17" t="s">
        <v>359</v>
      </c>
      <c r="AU142" s="17" t="s">
        <v>79</v>
      </c>
    </row>
    <row r="143" spans="1:65" s="2" customFormat="1" ht="16.5" customHeight="1">
      <c r="A143" s="32"/>
      <c r="B143" s="151"/>
      <c r="C143" s="152" t="s">
        <v>8</v>
      </c>
      <c r="D143" s="152" t="s">
        <v>129</v>
      </c>
      <c r="E143" s="153" t="s">
        <v>971</v>
      </c>
      <c r="F143" s="154" t="s">
        <v>972</v>
      </c>
      <c r="G143" s="155" t="s">
        <v>248</v>
      </c>
      <c r="H143" s="156">
        <v>40</v>
      </c>
      <c r="I143" s="157"/>
      <c r="J143" s="158">
        <f>ROUND(I143*H143,2)</f>
        <v>0</v>
      </c>
      <c r="K143" s="154" t="s">
        <v>356</v>
      </c>
      <c r="L143" s="33"/>
      <c r="M143" s="159" t="s">
        <v>3</v>
      </c>
      <c r="N143" s="160" t="s">
        <v>40</v>
      </c>
      <c r="O143" s="53"/>
      <c r="P143" s="161">
        <f>O143*H143</f>
        <v>0</v>
      </c>
      <c r="Q143" s="161">
        <v>0.22563</v>
      </c>
      <c r="R143" s="161">
        <f>Q143*H143</f>
        <v>9.0252</v>
      </c>
      <c r="S143" s="161">
        <v>0</v>
      </c>
      <c r="T143" s="162">
        <f>S143*H143</f>
        <v>0</v>
      </c>
      <c r="U143" s="32"/>
      <c r="V143" s="32"/>
      <c r="W143" s="32"/>
      <c r="X143" s="32"/>
      <c r="Y143" s="32"/>
      <c r="Z143" s="32"/>
      <c r="AA143" s="32"/>
      <c r="AB143" s="32"/>
      <c r="AC143" s="32"/>
      <c r="AD143" s="32"/>
      <c r="AE143" s="32"/>
      <c r="AR143" s="163" t="s">
        <v>234</v>
      </c>
      <c r="AT143" s="163" t="s">
        <v>129</v>
      </c>
      <c r="AU143" s="163" t="s">
        <v>79</v>
      </c>
      <c r="AY143" s="17" t="s">
        <v>126</v>
      </c>
      <c r="BE143" s="164">
        <f>IF(N143="základní",J143,0)</f>
        <v>0</v>
      </c>
      <c r="BF143" s="164">
        <f>IF(N143="snížená",J143,0)</f>
        <v>0</v>
      </c>
      <c r="BG143" s="164">
        <f>IF(N143="zákl. přenesená",J143,0)</f>
        <v>0</v>
      </c>
      <c r="BH143" s="164">
        <f>IF(N143="sníž. přenesená",J143,0)</f>
        <v>0</v>
      </c>
      <c r="BI143" s="164">
        <f>IF(N143="nulová",J143,0)</f>
        <v>0</v>
      </c>
      <c r="BJ143" s="17" t="s">
        <v>77</v>
      </c>
      <c r="BK143" s="164">
        <f>ROUND(I143*H143,2)</f>
        <v>0</v>
      </c>
      <c r="BL143" s="17" t="s">
        <v>234</v>
      </c>
      <c r="BM143" s="163" t="s">
        <v>973</v>
      </c>
    </row>
    <row r="144" spans="1:47" s="2" customFormat="1" ht="19.5">
      <c r="A144" s="32"/>
      <c r="B144" s="33"/>
      <c r="C144" s="32"/>
      <c r="D144" s="165" t="s">
        <v>135</v>
      </c>
      <c r="E144" s="32"/>
      <c r="F144" s="166" t="s">
        <v>974</v>
      </c>
      <c r="G144" s="32"/>
      <c r="H144" s="32"/>
      <c r="I144" s="91"/>
      <c r="J144" s="32"/>
      <c r="K144" s="32"/>
      <c r="L144" s="33"/>
      <c r="M144" s="167"/>
      <c r="N144" s="168"/>
      <c r="O144" s="53"/>
      <c r="P144" s="53"/>
      <c r="Q144" s="53"/>
      <c r="R144" s="53"/>
      <c r="S144" s="53"/>
      <c r="T144" s="54"/>
      <c r="U144" s="32"/>
      <c r="V144" s="32"/>
      <c r="W144" s="32"/>
      <c r="X144" s="32"/>
      <c r="Y144" s="32"/>
      <c r="Z144" s="32"/>
      <c r="AA144" s="32"/>
      <c r="AB144" s="32"/>
      <c r="AC144" s="32"/>
      <c r="AD144" s="32"/>
      <c r="AE144" s="32"/>
      <c r="AT144" s="17" t="s">
        <v>135</v>
      </c>
      <c r="AU144" s="17" t="s">
        <v>79</v>
      </c>
    </row>
    <row r="145" spans="1:47" s="2" customFormat="1" ht="48.75">
      <c r="A145" s="32"/>
      <c r="B145" s="33"/>
      <c r="C145" s="32"/>
      <c r="D145" s="165" t="s">
        <v>359</v>
      </c>
      <c r="E145" s="32"/>
      <c r="F145" s="187" t="s">
        <v>618</v>
      </c>
      <c r="G145" s="32"/>
      <c r="H145" s="32"/>
      <c r="I145" s="91"/>
      <c r="J145" s="32"/>
      <c r="K145" s="32"/>
      <c r="L145" s="33"/>
      <c r="M145" s="167"/>
      <c r="N145" s="168"/>
      <c r="O145" s="53"/>
      <c r="P145" s="53"/>
      <c r="Q145" s="53"/>
      <c r="R145" s="53"/>
      <c r="S145" s="53"/>
      <c r="T145" s="54"/>
      <c r="U145" s="32"/>
      <c r="V145" s="32"/>
      <c r="W145" s="32"/>
      <c r="X145" s="32"/>
      <c r="Y145" s="32"/>
      <c r="Z145" s="32"/>
      <c r="AA145" s="32"/>
      <c r="AB145" s="32"/>
      <c r="AC145" s="32"/>
      <c r="AD145" s="32"/>
      <c r="AE145" s="32"/>
      <c r="AT145" s="17" t="s">
        <v>359</v>
      </c>
      <c r="AU145" s="17" t="s">
        <v>79</v>
      </c>
    </row>
    <row r="146" spans="1:65" s="2" customFormat="1" ht="16.5" customHeight="1">
      <c r="A146" s="32"/>
      <c r="B146" s="151"/>
      <c r="C146" s="169" t="s">
        <v>202</v>
      </c>
      <c r="D146" s="169" t="s">
        <v>136</v>
      </c>
      <c r="E146" s="170" t="s">
        <v>975</v>
      </c>
      <c r="F146" s="171" t="s">
        <v>976</v>
      </c>
      <c r="G146" s="172" t="s">
        <v>248</v>
      </c>
      <c r="H146" s="173">
        <v>40</v>
      </c>
      <c r="I146" s="174"/>
      <c r="J146" s="175">
        <f>ROUND(I146*H146,2)</f>
        <v>0</v>
      </c>
      <c r="K146" s="171" t="s">
        <v>356</v>
      </c>
      <c r="L146" s="176"/>
      <c r="M146" s="177" t="s">
        <v>3</v>
      </c>
      <c r="N146" s="178" t="s">
        <v>40</v>
      </c>
      <c r="O146" s="53"/>
      <c r="P146" s="161">
        <f>O146*H146</f>
        <v>0</v>
      </c>
      <c r="Q146" s="161">
        <v>0.00128</v>
      </c>
      <c r="R146" s="161">
        <f>Q146*H146</f>
        <v>0.0512</v>
      </c>
      <c r="S146" s="161">
        <v>0</v>
      </c>
      <c r="T146" s="162">
        <f>S146*H146</f>
        <v>0</v>
      </c>
      <c r="U146" s="32"/>
      <c r="V146" s="32"/>
      <c r="W146" s="32"/>
      <c r="X146" s="32"/>
      <c r="Y146" s="32"/>
      <c r="Z146" s="32"/>
      <c r="AA146" s="32"/>
      <c r="AB146" s="32"/>
      <c r="AC146" s="32"/>
      <c r="AD146" s="32"/>
      <c r="AE146" s="32"/>
      <c r="AR146" s="163" t="s">
        <v>658</v>
      </c>
      <c r="AT146" s="163" t="s">
        <v>136</v>
      </c>
      <c r="AU146" s="163" t="s">
        <v>79</v>
      </c>
      <c r="AY146" s="17" t="s">
        <v>126</v>
      </c>
      <c r="BE146" s="164">
        <f>IF(N146="základní",J146,0)</f>
        <v>0</v>
      </c>
      <c r="BF146" s="164">
        <f>IF(N146="snížená",J146,0)</f>
        <v>0</v>
      </c>
      <c r="BG146" s="164">
        <f>IF(N146="zákl. přenesená",J146,0)</f>
        <v>0</v>
      </c>
      <c r="BH146" s="164">
        <f>IF(N146="sníž. přenesená",J146,0)</f>
        <v>0</v>
      </c>
      <c r="BI146" s="164">
        <f>IF(N146="nulová",J146,0)</f>
        <v>0</v>
      </c>
      <c r="BJ146" s="17" t="s">
        <v>77</v>
      </c>
      <c r="BK146" s="164">
        <f>ROUND(I146*H146,2)</f>
        <v>0</v>
      </c>
      <c r="BL146" s="17" t="s">
        <v>658</v>
      </c>
      <c r="BM146" s="163" t="s">
        <v>977</v>
      </c>
    </row>
    <row r="147" spans="1:47" s="2" customFormat="1" ht="12">
      <c r="A147" s="32"/>
      <c r="B147" s="33"/>
      <c r="C147" s="32"/>
      <c r="D147" s="165" t="s">
        <v>135</v>
      </c>
      <c r="E147" s="32"/>
      <c r="F147" s="166" t="s">
        <v>976</v>
      </c>
      <c r="G147" s="32"/>
      <c r="H147" s="32"/>
      <c r="I147" s="91"/>
      <c r="J147" s="32"/>
      <c r="K147" s="32"/>
      <c r="L147" s="33"/>
      <c r="M147" s="167"/>
      <c r="N147" s="168"/>
      <c r="O147" s="53"/>
      <c r="P147" s="53"/>
      <c r="Q147" s="53"/>
      <c r="R147" s="53"/>
      <c r="S147" s="53"/>
      <c r="T147" s="54"/>
      <c r="U147" s="32"/>
      <c r="V147" s="32"/>
      <c r="W147" s="32"/>
      <c r="X147" s="32"/>
      <c r="Y147" s="32"/>
      <c r="Z147" s="32"/>
      <c r="AA147" s="32"/>
      <c r="AB147" s="32"/>
      <c r="AC147" s="32"/>
      <c r="AD147" s="32"/>
      <c r="AE147" s="32"/>
      <c r="AT147" s="17" t="s">
        <v>135</v>
      </c>
      <c r="AU147" s="17" t="s">
        <v>79</v>
      </c>
    </row>
    <row r="148" spans="1:65" s="2" customFormat="1" ht="16.5" customHeight="1">
      <c r="A148" s="32"/>
      <c r="B148" s="151"/>
      <c r="C148" s="152" t="s">
        <v>206</v>
      </c>
      <c r="D148" s="152" t="s">
        <v>129</v>
      </c>
      <c r="E148" s="153" t="s">
        <v>978</v>
      </c>
      <c r="F148" s="154" t="s">
        <v>979</v>
      </c>
      <c r="G148" s="155" t="s">
        <v>248</v>
      </c>
      <c r="H148" s="156">
        <v>166</v>
      </c>
      <c r="I148" s="157"/>
      <c r="J148" s="158">
        <f>ROUND(I148*H148,2)</f>
        <v>0</v>
      </c>
      <c r="K148" s="154" t="s">
        <v>356</v>
      </c>
      <c r="L148" s="33"/>
      <c r="M148" s="159" t="s">
        <v>3</v>
      </c>
      <c r="N148" s="160" t="s">
        <v>40</v>
      </c>
      <c r="O148" s="53"/>
      <c r="P148" s="161">
        <f>O148*H148</f>
        <v>0</v>
      </c>
      <c r="Q148" s="161">
        <v>0.043</v>
      </c>
      <c r="R148" s="161">
        <f>Q148*H148</f>
        <v>7.137999999999999</v>
      </c>
      <c r="S148" s="161">
        <v>0</v>
      </c>
      <c r="T148" s="162">
        <f>S148*H148</f>
        <v>0</v>
      </c>
      <c r="U148" s="32"/>
      <c r="V148" s="32"/>
      <c r="W148" s="32"/>
      <c r="X148" s="32"/>
      <c r="Y148" s="32"/>
      <c r="Z148" s="32"/>
      <c r="AA148" s="32"/>
      <c r="AB148" s="32"/>
      <c r="AC148" s="32"/>
      <c r="AD148" s="32"/>
      <c r="AE148" s="32"/>
      <c r="AR148" s="163" t="s">
        <v>234</v>
      </c>
      <c r="AT148" s="163" t="s">
        <v>129</v>
      </c>
      <c r="AU148" s="163" t="s">
        <v>79</v>
      </c>
      <c r="AY148" s="17" t="s">
        <v>126</v>
      </c>
      <c r="BE148" s="164">
        <f>IF(N148="základní",J148,0)</f>
        <v>0</v>
      </c>
      <c r="BF148" s="164">
        <f>IF(N148="snížená",J148,0)</f>
        <v>0</v>
      </c>
      <c r="BG148" s="164">
        <f>IF(N148="zákl. přenesená",J148,0)</f>
        <v>0</v>
      </c>
      <c r="BH148" s="164">
        <f>IF(N148="sníž. přenesená",J148,0)</f>
        <v>0</v>
      </c>
      <c r="BI148" s="164">
        <f>IF(N148="nulová",J148,0)</f>
        <v>0</v>
      </c>
      <c r="BJ148" s="17" t="s">
        <v>77</v>
      </c>
      <c r="BK148" s="164">
        <f>ROUND(I148*H148,2)</f>
        <v>0</v>
      </c>
      <c r="BL148" s="17" t="s">
        <v>234</v>
      </c>
      <c r="BM148" s="163" t="s">
        <v>980</v>
      </c>
    </row>
    <row r="149" spans="1:47" s="2" customFormat="1" ht="19.5">
      <c r="A149" s="32"/>
      <c r="B149" s="33"/>
      <c r="C149" s="32"/>
      <c r="D149" s="165" t="s">
        <v>135</v>
      </c>
      <c r="E149" s="32"/>
      <c r="F149" s="166" t="s">
        <v>981</v>
      </c>
      <c r="G149" s="32"/>
      <c r="H149" s="32"/>
      <c r="I149" s="91"/>
      <c r="J149" s="32"/>
      <c r="K149" s="32"/>
      <c r="L149" s="33"/>
      <c r="M149" s="167"/>
      <c r="N149" s="168"/>
      <c r="O149" s="53"/>
      <c r="P149" s="53"/>
      <c r="Q149" s="53"/>
      <c r="R149" s="53"/>
      <c r="S149" s="53"/>
      <c r="T149" s="54"/>
      <c r="U149" s="32"/>
      <c r="V149" s="32"/>
      <c r="W149" s="32"/>
      <c r="X149" s="32"/>
      <c r="Y149" s="32"/>
      <c r="Z149" s="32"/>
      <c r="AA149" s="32"/>
      <c r="AB149" s="32"/>
      <c r="AC149" s="32"/>
      <c r="AD149" s="32"/>
      <c r="AE149" s="32"/>
      <c r="AT149" s="17" t="s">
        <v>135</v>
      </c>
      <c r="AU149" s="17" t="s">
        <v>79</v>
      </c>
    </row>
    <row r="150" spans="1:47" s="2" customFormat="1" ht="48.75">
      <c r="A150" s="32"/>
      <c r="B150" s="33"/>
      <c r="C150" s="32"/>
      <c r="D150" s="165" t="s">
        <v>359</v>
      </c>
      <c r="E150" s="32"/>
      <c r="F150" s="187" t="s">
        <v>618</v>
      </c>
      <c r="G150" s="32"/>
      <c r="H150" s="32"/>
      <c r="I150" s="91"/>
      <c r="J150" s="32"/>
      <c r="K150" s="32"/>
      <c r="L150" s="33"/>
      <c r="M150" s="167"/>
      <c r="N150" s="168"/>
      <c r="O150" s="53"/>
      <c r="P150" s="53"/>
      <c r="Q150" s="53"/>
      <c r="R150" s="53"/>
      <c r="S150" s="53"/>
      <c r="T150" s="54"/>
      <c r="U150" s="32"/>
      <c r="V150" s="32"/>
      <c r="W150" s="32"/>
      <c r="X150" s="32"/>
      <c r="Y150" s="32"/>
      <c r="Z150" s="32"/>
      <c r="AA150" s="32"/>
      <c r="AB150" s="32"/>
      <c r="AC150" s="32"/>
      <c r="AD150" s="32"/>
      <c r="AE150" s="32"/>
      <c r="AT150" s="17" t="s">
        <v>359</v>
      </c>
      <c r="AU150" s="17" t="s">
        <v>79</v>
      </c>
    </row>
    <row r="151" spans="1:65" s="2" customFormat="1" ht="16.5" customHeight="1">
      <c r="A151" s="32"/>
      <c r="B151" s="151"/>
      <c r="C151" s="152" t="s">
        <v>210</v>
      </c>
      <c r="D151" s="152" t="s">
        <v>129</v>
      </c>
      <c r="E151" s="153" t="s">
        <v>982</v>
      </c>
      <c r="F151" s="154" t="s">
        <v>983</v>
      </c>
      <c r="G151" s="155" t="s">
        <v>248</v>
      </c>
      <c r="H151" s="156">
        <v>94</v>
      </c>
      <c r="I151" s="157"/>
      <c r="J151" s="158">
        <f>ROUND(I151*H151,2)</f>
        <v>0</v>
      </c>
      <c r="K151" s="154" t="s">
        <v>3</v>
      </c>
      <c r="L151" s="33"/>
      <c r="M151" s="159" t="s">
        <v>3</v>
      </c>
      <c r="N151" s="160" t="s">
        <v>40</v>
      </c>
      <c r="O151" s="53"/>
      <c r="P151" s="161">
        <f>O151*H151</f>
        <v>0</v>
      </c>
      <c r="Q151" s="161">
        <v>0.043</v>
      </c>
      <c r="R151" s="161">
        <f>Q151*H151</f>
        <v>4.042</v>
      </c>
      <c r="S151" s="161">
        <v>0</v>
      </c>
      <c r="T151" s="162">
        <f>S151*H151</f>
        <v>0</v>
      </c>
      <c r="U151" s="32"/>
      <c r="V151" s="32"/>
      <c r="W151" s="32"/>
      <c r="X151" s="32"/>
      <c r="Y151" s="32"/>
      <c r="Z151" s="32"/>
      <c r="AA151" s="32"/>
      <c r="AB151" s="32"/>
      <c r="AC151" s="32"/>
      <c r="AD151" s="32"/>
      <c r="AE151" s="32"/>
      <c r="AR151" s="163" t="s">
        <v>234</v>
      </c>
      <c r="AT151" s="163" t="s">
        <v>129</v>
      </c>
      <c r="AU151" s="163" t="s">
        <v>79</v>
      </c>
      <c r="AY151" s="17" t="s">
        <v>126</v>
      </c>
      <c r="BE151" s="164">
        <f>IF(N151="základní",J151,0)</f>
        <v>0</v>
      </c>
      <c r="BF151" s="164">
        <f>IF(N151="snížená",J151,0)</f>
        <v>0</v>
      </c>
      <c r="BG151" s="164">
        <f>IF(N151="zákl. přenesená",J151,0)</f>
        <v>0</v>
      </c>
      <c r="BH151" s="164">
        <f>IF(N151="sníž. přenesená",J151,0)</f>
        <v>0</v>
      </c>
      <c r="BI151" s="164">
        <f>IF(N151="nulová",J151,0)</f>
        <v>0</v>
      </c>
      <c r="BJ151" s="17" t="s">
        <v>77</v>
      </c>
      <c r="BK151" s="164">
        <f>ROUND(I151*H151,2)</f>
        <v>0</v>
      </c>
      <c r="BL151" s="17" t="s">
        <v>234</v>
      </c>
      <c r="BM151" s="163" t="s">
        <v>984</v>
      </c>
    </row>
    <row r="152" spans="1:47" s="2" customFormat="1" ht="12">
      <c r="A152" s="32"/>
      <c r="B152" s="33"/>
      <c r="C152" s="32"/>
      <c r="D152" s="165" t="s">
        <v>135</v>
      </c>
      <c r="E152" s="32"/>
      <c r="F152" s="166" t="s">
        <v>983</v>
      </c>
      <c r="G152" s="32"/>
      <c r="H152" s="32"/>
      <c r="I152" s="91"/>
      <c r="J152" s="32"/>
      <c r="K152" s="32"/>
      <c r="L152" s="33"/>
      <c r="M152" s="167"/>
      <c r="N152" s="168"/>
      <c r="O152" s="53"/>
      <c r="P152" s="53"/>
      <c r="Q152" s="53"/>
      <c r="R152" s="53"/>
      <c r="S152" s="53"/>
      <c r="T152" s="54"/>
      <c r="U152" s="32"/>
      <c r="V152" s="32"/>
      <c r="W152" s="32"/>
      <c r="X152" s="32"/>
      <c r="Y152" s="32"/>
      <c r="Z152" s="32"/>
      <c r="AA152" s="32"/>
      <c r="AB152" s="32"/>
      <c r="AC152" s="32"/>
      <c r="AD152" s="32"/>
      <c r="AE152" s="32"/>
      <c r="AT152" s="17" t="s">
        <v>135</v>
      </c>
      <c r="AU152" s="17" t="s">
        <v>79</v>
      </c>
    </row>
    <row r="153" spans="1:47" s="2" customFormat="1" ht="48.75">
      <c r="A153" s="32"/>
      <c r="B153" s="33"/>
      <c r="C153" s="32"/>
      <c r="D153" s="165" t="s">
        <v>359</v>
      </c>
      <c r="E153" s="32"/>
      <c r="F153" s="187" t="s">
        <v>618</v>
      </c>
      <c r="G153" s="32"/>
      <c r="H153" s="32"/>
      <c r="I153" s="91"/>
      <c r="J153" s="32"/>
      <c r="K153" s="32"/>
      <c r="L153" s="33"/>
      <c r="M153" s="167"/>
      <c r="N153" s="168"/>
      <c r="O153" s="53"/>
      <c r="P153" s="53"/>
      <c r="Q153" s="53"/>
      <c r="R153" s="53"/>
      <c r="S153" s="53"/>
      <c r="T153" s="54"/>
      <c r="U153" s="32"/>
      <c r="V153" s="32"/>
      <c r="W153" s="32"/>
      <c r="X153" s="32"/>
      <c r="Y153" s="32"/>
      <c r="Z153" s="32"/>
      <c r="AA153" s="32"/>
      <c r="AB153" s="32"/>
      <c r="AC153" s="32"/>
      <c r="AD153" s="32"/>
      <c r="AE153" s="32"/>
      <c r="AT153" s="17" t="s">
        <v>359</v>
      </c>
      <c r="AU153" s="17" t="s">
        <v>79</v>
      </c>
    </row>
    <row r="154" spans="1:65" s="2" customFormat="1" ht="16.5" customHeight="1">
      <c r="A154" s="32"/>
      <c r="B154" s="151"/>
      <c r="C154" s="152" t="s">
        <v>214</v>
      </c>
      <c r="D154" s="152" t="s">
        <v>129</v>
      </c>
      <c r="E154" s="153" t="s">
        <v>985</v>
      </c>
      <c r="F154" s="154" t="s">
        <v>986</v>
      </c>
      <c r="G154" s="155" t="s">
        <v>248</v>
      </c>
      <c r="H154" s="156">
        <v>94</v>
      </c>
      <c r="I154" s="157"/>
      <c r="J154" s="158">
        <f>ROUND(I154*H154,2)</f>
        <v>0</v>
      </c>
      <c r="K154" s="154" t="s">
        <v>356</v>
      </c>
      <c r="L154" s="33"/>
      <c r="M154" s="159" t="s">
        <v>3</v>
      </c>
      <c r="N154" s="160" t="s">
        <v>40</v>
      </c>
      <c r="O154" s="53"/>
      <c r="P154" s="161">
        <f>O154*H154</f>
        <v>0</v>
      </c>
      <c r="Q154" s="161">
        <v>0.0024</v>
      </c>
      <c r="R154" s="161">
        <f>Q154*H154</f>
        <v>0.22559999999999997</v>
      </c>
      <c r="S154" s="161">
        <v>0</v>
      </c>
      <c r="T154" s="162">
        <f>S154*H154</f>
        <v>0</v>
      </c>
      <c r="U154" s="32"/>
      <c r="V154" s="32"/>
      <c r="W154" s="32"/>
      <c r="X154" s="32"/>
      <c r="Y154" s="32"/>
      <c r="Z154" s="32"/>
      <c r="AA154" s="32"/>
      <c r="AB154" s="32"/>
      <c r="AC154" s="32"/>
      <c r="AD154" s="32"/>
      <c r="AE154" s="32"/>
      <c r="AR154" s="163" t="s">
        <v>234</v>
      </c>
      <c r="AT154" s="163" t="s">
        <v>129</v>
      </c>
      <c r="AU154" s="163" t="s">
        <v>79</v>
      </c>
      <c r="AY154" s="17" t="s">
        <v>126</v>
      </c>
      <c r="BE154" s="164">
        <f>IF(N154="základní",J154,0)</f>
        <v>0</v>
      </c>
      <c r="BF154" s="164">
        <f>IF(N154="snížená",J154,0)</f>
        <v>0</v>
      </c>
      <c r="BG154" s="164">
        <f>IF(N154="zákl. přenesená",J154,0)</f>
        <v>0</v>
      </c>
      <c r="BH154" s="164">
        <f>IF(N154="sníž. přenesená",J154,0)</f>
        <v>0</v>
      </c>
      <c r="BI154" s="164">
        <f>IF(N154="nulová",J154,0)</f>
        <v>0</v>
      </c>
      <c r="BJ154" s="17" t="s">
        <v>77</v>
      </c>
      <c r="BK154" s="164">
        <f>ROUND(I154*H154,2)</f>
        <v>0</v>
      </c>
      <c r="BL154" s="17" t="s">
        <v>234</v>
      </c>
      <c r="BM154" s="163" t="s">
        <v>987</v>
      </c>
    </row>
    <row r="155" spans="1:47" s="2" customFormat="1" ht="19.5">
      <c r="A155" s="32"/>
      <c r="B155" s="33"/>
      <c r="C155" s="32"/>
      <c r="D155" s="165" t="s">
        <v>135</v>
      </c>
      <c r="E155" s="32"/>
      <c r="F155" s="166" t="s">
        <v>988</v>
      </c>
      <c r="G155" s="32"/>
      <c r="H155" s="32"/>
      <c r="I155" s="91"/>
      <c r="J155" s="32"/>
      <c r="K155" s="32"/>
      <c r="L155" s="33"/>
      <c r="M155" s="167"/>
      <c r="N155" s="168"/>
      <c r="O155" s="53"/>
      <c r="P155" s="53"/>
      <c r="Q155" s="53"/>
      <c r="R155" s="53"/>
      <c r="S155" s="53"/>
      <c r="T155" s="54"/>
      <c r="U155" s="32"/>
      <c r="V155" s="32"/>
      <c r="W155" s="32"/>
      <c r="X155" s="32"/>
      <c r="Y155" s="32"/>
      <c r="Z155" s="32"/>
      <c r="AA155" s="32"/>
      <c r="AB155" s="32"/>
      <c r="AC155" s="32"/>
      <c r="AD155" s="32"/>
      <c r="AE155" s="32"/>
      <c r="AT155" s="17" t="s">
        <v>135</v>
      </c>
      <c r="AU155" s="17" t="s">
        <v>79</v>
      </c>
    </row>
    <row r="156" spans="1:47" s="2" customFormat="1" ht="39">
      <c r="A156" s="32"/>
      <c r="B156" s="33"/>
      <c r="C156" s="32"/>
      <c r="D156" s="165" t="s">
        <v>359</v>
      </c>
      <c r="E156" s="32"/>
      <c r="F156" s="187" t="s">
        <v>989</v>
      </c>
      <c r="G156" s="32"/>
      <c r="H156" s="32"/>
      <c r="I156" s="91"/>
      <c r="J156" s="32"/>
      <c r="K156" s="32"/>
      <c r="L156" s="33"/>
      <c r="M156" s="167"/>
      <c r="N156" s="168"/>
      <c r="O156" s="53"/>
      <c r="P156" s="53"/>
      <c r="Q156" s="53"/>
      <c r="R156" s="53"/>
      <c r="S156" s="53"/>
      <c r="T156" s="54"/>
      <c r="U156" s="32"/>
      <c r="V156" s="32"/>
      <c r="W156" s="32"/>
      <c r="X156" s="32"/>
      <c r="Y156" s="32"/>
      <c r="Z156" s="32"/>
      <c r="AA156" s="32"/>
      <c r="AB156" s="32"/>
      <c r="AC156" s="32"/>
      <c r="AD156" s="32"/>
      <c r="AE156" s="32"/>
      <c r="AT156" s="17" t="s">
        <v>359</v>
      </c>
      <c r="AU156" s="17" t="s">
        <v>79</v>
      </c>
    </row>
    <row r="157" spans="1:65" s="2" customFormat="1" ht="16.5" customHeight="1">
      <c r="A157" s="32"/>
      <c r="B157" s="151"/>
      <c r="C157" s="152" t="s">
        <v>168</v>
      </c>
      <c r="D157" s="152" t="s">
        <v>129</v>
      </c>
      <c r="E157" s="153" t="s">
        <v>990</v>
      </c>
      <c r="F157" s="154" t="s">
        <v>991</v>
      </c>
      <c r="G157" s="155" t="s">
        <v>248</v>
      </c>
      <c r="H157" s="156">
        <v>10</v>
      </c>
      <c r="I157" s="157"/>
      <c r="J157" s="158">
        <f>ROUND(I157*H157,2)</f>
        <v>0</v>
      </c>
      <c r="K157" s="154" t="s">
        <v>356</v>
      </c>
      <c r="L157" s="33"/>
      <c r="M157" s="159" t="s">
        <v>3</v>
      </c>
      <c r="N157" s="160" t="s">
        <v>40</v>
      </c>
      <c r="O157" s="53"/>
      <c r="P157" s="161">
        <f>O157*H157</f>
        <v>0</v>
      </c>
      <c r="Q157" s="161">
        <v>0</v>
      </c>
      <c r="R157" s="161">
        <f>Q157*H157</f>
        <v>0</v>
      </c>
      <c r="S157" s="161">
        <v>0</v>
      </c>
      <c r="T157" s="162">
        <f>S157*H157</f>
        <v>0</v>
      </c>
      <c r="U157" s="32"/>
      <c r="V157" s="32"/>
      <c r="W157" s="32"/>
      <c r="X157" s="32"/>
      <c r="Y157" s="32"/>
      <c r="Z157" s="32"/>
      <c r="AA157" s="32"/>
      <c r="AB157" s="32"/>
      <c r="AC157" s="32"/>
      <c r="AD157" s="32"/>
      <c r="AE157" s="32"/>
      <c r="AR157" s="163" t="s">
        <v>234</v>
      </c>
      <c r="AT157" s="163" t="s">
        <v>129</v>
      </c>
      <c r="AU157" s="163" t="s">
        <v>79</v>
      </c>
      <c r="AY157" s="17" t="s">
        <v>126</v>
      </c>
      <c r="BE157" s="164">
        <f>IF(N157="základní",J157,0)</f>
        <v>0</v>
      </c>
      <c r="BF157" s="164">
        <f>IF(N157="snížená",J157,0)</f>
        <v>0</v>
      </c>
      <c r="BG157" s="164">
        <f>IF(N157="zákl. přenesená",J157,0)</f>
        <v>0</v>
      </c>
      <c r="BH157" s="164">
        <f>IF(N157="sníž. přenesená",J157,0)</f>
        <v>0</v>
      </c>
      <c r="BI157" s="164">
        <f>IF(N157="nulová",J157,0)</f>
        <v>0</v>
      </c>
      <c r="BJ157" s="17" t="s">
        <v>77</v>
      </c>
      <c r="BK157" s="164">
        <f>ROUND(I157*H157,2)</f>
        <v>0</v>
      </c>
      <c r="BL157" s="17" t="s">
        <v>234</v>
      </c>
      <c r="BM157" s="163" t="s">
        <v>992</v>
      </c>
    </row>
    <row r="158" spans="1:47" s="2" customFormat="1" ht="19.5">
      <c r="A158" s="32"/>
      <c r="B158" s="33"/>
      <c r="C158" s="32"/>
      <c r="D158" s="165" t="s">
        <v>135</v>
      </c>
      <c r="E158" s="32"/>
      <c r="F158" s="166" t="s">
        <v>993</v>
      </c>
      <c r="G158" s="32"/>
      <c r="H158" s="32"/>
      <c r="I158" s="91"/>
      <c r="J158" s="32"/>
      <c r="K158" s="32"/>
      <c r="L158" s="33"/>
      <c r="M158" s="167"/>
      <c r="N158" s="168"/>
      <c r="O158" s="53"/>
      <c r="P158" s="53"/>
      <c r="Q158" s="53"/>
      <c r="R158" s="53"/>
      <c r="S158" s="53"/>
      <c r="T158" s="54"/>
      <c r="U158" s="32"/>
      <c r="V158" s="32"/>
      <c r="W158" s="32"/>
      <c r="X158" s="32"/>
      <c r="Y158" s="32"/>
      <c r="Z158" s="32"/>
      <c r="AA158" s="32"/>
      <c r="AB158" s="32"/>
      <c r="AC158" s="32"/>
      <c r="AD158" s="32"/>
      <c r="AE158" s="32"/>
      <c r="AT158" s="17" t="s">
        <v>135</v>
      </c>
      <c r="AU158" s="17" t="s">
        <v>79</v>
      </c>
    </row>
    <row r="159" spans="1:65" s="2" customFormat="1" ht="16.5" customHeight="1">
      <c r="A159" s="32"/>
      <c r="B159" s="151"/>
      <c r="C159" s="152" t="s">
        <v>221</v>
      </c>
      <c r="D159" s="152" t="s">
        <v>129</v>
      </c>
      <c r="E159" s="153" t="s">
        <v>994</v>
      </c>
      <c r="F159" s="154" t="s">
        <v>995</v>
      </c>
      <c r="G159" s="155" t="s">
        <v>248</v>
      </c>
      <c r="H159" s="156">
        <v>62</v>
      </c>
      <c r="I159" s="157"/>
      <c r="J159" s="158">
        <f>ROUND(I159*H159,2)</f>
        <v>0</v>
      </c>
      <c r="K159" s="154" t="s">
        <v>356</v>
      </c>
      <c r="L159" s="33"/>
      <c r="M159" s="159" t="s">
        <v>3</v>
      </c>
      <c r="N159" s="160" t="s">
        <v>40</v>
      </c>
      <c r="O159" s="53"/>
      <c r="P159" s="161">
        <f>O159*H159</f>
        <v>0</v>
      </c>
      <c r="Q159" s="161">
        <v>0</v>
      </c>
      <c r="R159" s="161">
        <f>Q159*H159</f>
        <v>0</v>
      </c>
      <c r="S159" s="161">
        <v>0</v>
      </c>
      <c r="T159" s="162">
        <f>S159*H159</f>
        <v>0</v>
      </c>
      <c r="U159" s="32"/>
      <c r="V159" s="32"/>
      <c r="W159" s="32"/>
      <c r="X159" s="32"/>
      <c r="Y159" s="32"/>
      <c r="Z159" s="32"/>
      <c r="AA159" s="32"/>
      <c r="AB159" s="32"/>
      <c r="AC159" s="32"/>
      <c r="AD159" s="32"/>
      <c r="AE159" s="32"/>
      <c r="AR159" s="163" t="s">
        <v>234</v>
      </c>
      <c r="AT159" s="163" t="s">
        <v>129</v>
      </c>
      <c r="AU159" s="163" t="s">
        <v>79</v>
      </c>
      <c r="AY159" s="17" t="s">
        <v>126</v>
      </c>
      <c r="BE159" s="164">
        <f>IF(N159="základní",J159,0)</f>
        <v>0</v>
      </c>
      <c r="BF159" s="164">
        <f>IF(N159="snížená",J159,0)</f>
        <v>0</v>
      </c>
      <c r="BG159" s="164">
        <f>IF(N159="zákl. přenesená",J159,0)</f>
        <v>0</v>
      </c>
      <c r="BH159" s="164">
        <f>IF(N159="sníž. přenesená",J159,0)</f>
        <v>0</v>
      </c>
      <c r="BI159" s="164">
        <f>IF(N159="nulová",J159,0)</f>
        <v>0</v>
      </c>
      <c r="BJ159" s="17" t="s">
        <v>77</v>
      </c>
      <c r="BK159" s="164">
        <f>ROUND(I159*H159,2)</f>
        <v>0</v>
      </c>
      <c r="BL159" s="17" t="s">
        <v>234</v>
      </c>
      <c r="BM159" s="163" t="s">
        <v>996</v>
      </c>
    </row>
    <row r="160" spans="1:47" s="2" customFormat="1" ht="19.5">
      <c r="A160" s="32"/>
      <c r="B160" s="33"/>
      <c r="C160" s="32"/>
      <c r="D160" s="165" t="s">
        <v>135</v>
      </c>
      <c r="E160" s="32"/>
      <c r="F160" s="166" t="s">
        <v>997</v>
      </c>
      <c r="G160" s="32"/>
      <c r="H160" s="32"/>
      <c r="I160" s="91"/>
      <c r="J160" s="32"/>
      <c r="K160" s="32"/>
      <c r="L160" s="33"/>
      <c r="M160" s="167"/>
      <c r="N160" s="168"/>
      <c r="O160" s="53"/>
      <c r="P160" s="53"/>
      <c r="Q160" s="53"/>
      <c r="R160" s="53"/>
      <c r="S160" s="53"/>
      <c r="T160" s="54"/>
      <c r="U160" s="32"/>
      <c r="V160" s="32"/>
      <c r="W160" s="32"/>
      <c r="X160" s="32"/>
      <c r="Y160" s="32"/>
      <c r="Z160" s="32"/>
      <c r="AA160" s="32"/>
      <c r="AB160" s="32"/>
      <c r="AC160" s="32"/>
      <c r="AD160" s="32"/>
      <c r="AE160" s="32"/>
      <c r="AT160" s="17" t="s">
        <v>135</v>
      </c>
      <c r="AU160" s="17" t="s">
        <v>79</v>
      </c>
    </row>
    <row r="161" spans="1:65" s="2" customFormat="1" ht="21.75" customHeight="1">
      <c r="A161" s="32"/>
      <c r="B161" s="151"/>
      <c r="C161" s="169" t="s">
        <v>171</v>
      </c>
      <c r="D161" s="169" t="s">
        <v>136</v>
      </c>
      <c r="E161" s="170" t="s">
        <v>998</v>
      </c>
      <c r="F161" s="171" t="s">
        <v>999</v>
      </c>
      <c r="G161" s="172" t="s">
        <v>248</v>
      </c>
      <c r="H161" s="173">
        <v>225</v>
      </c>
      <c r="I161" s="174"/>
      <c r="J161" s="175">
        <f>ROUND(I161*H161,2)</f>
        <v>0</v>
      </c>
      <c r="K161" s="171" t="s">
        <v>356</v>
      </c>
      <c r="L161" s="176"/>
      <c r="M161" s="177" t="s">
        <v>3</v>
      </c>
      <c r="N161" s="178" t="s">
        <v>40</v>
      </c>
      <c r="O161" s="53"/>
      <c r="P161" s="161">
        <f>O161*H161</f>
        <v>0</v>
      </c>
      <c r="Q161" s="161">
        <v>0</v>
      </c>
      <c r="R161" s="161">
        <f>Q161*H161</f>
        <v>0</v>
      </c>
      <c r="S161" s="161">
        <v>0</v>
      </c>
      <c r="T161" s="162">
        <f>S161*H161</f>
        <v>0</v>
      </c>
      <c r="U161" s="32"/>
      <c r="V161" s="32"/>
      <c r="W161" s="32"/>
      <c r="X161" s="32"/>
      <c r="Y161" s="32"/>
      <c r="Z161" s="32"/>
      <c r="AA161" s="32"/>
      <c r="AB161" s="32"/>
      <c r="AC161" s="32"/>
      <c r="AD161" s="32"/>
      <c r="AE161" s="32"/>
      <c r="AR161" s="163" t="s">
        <v>1000</v>
      </c>
      <c r="AT161" s="163" t="s">
        <v>136</v>
      </c>
      <c r="AU161" s="163" t="s">
        <v>79</v>
      </c>
      <c r="AY161" s="17" t="s">
        <v>126</v>
      </c>
      <c r="BE161" s="164">
        <f>IF(N161="základní",J161,0)</f>
        <v>0</v>
      </c>
      <c r="BF161" s="164">
        <f>IF(N161="snížená",J161,0)</f>
        <v>0</v>
      </c>
      <c r="BG161" s="164">
        <f>IF(N161="zákl. přenesená",J161,0)</f>
        <v>0</v>
      </c>
      <c r="BH161" s="164">
        <f>IF(N161="sníž. přenesená",J161,0)</f>
        <v>0</v>
      </c>
      <c r="BI161" s="164">
        <f>IF(N161="nulová",J161,0)</f>
        <v>0</v>
      </c>
      <c r="BJ161" s="17" t="s">
        <v>77</v>
      </c>
      <c r="BK161" s="164">
        <f>ROUND(I161*H161,2)</f>
        <v>0</v>
      </c>
      <c r="BL161" s="17" t="s">
        <v>234</v>
      </c>
      <c r="BM161" s="163" t="s">
        <v>1001</v>
      </c>
    </row>
    <row r="162" spans="1:47" s="2" customFormat="1" ht="12">
      <c r="A162" s="32"/>
      <c r="B162" s="33"/>
      <c r="C162" s="32"/>
      <c r="D162" s="165" t="s">
        <v>135</v>
      </c>
      <c r="E162" s="32"/>
      <c r="F162" s="166" t="s">
        <v>999</v>
      </c>
      <c r="G162" s="32"/>
      <c r="H162" s="32"/>
      <c r="I162" s="91"/>
      <c r="J162" s="32"/>
      <c r="K162" s="32"/>
      <c r="L162" s="33"/>
      <c r="M162" s="167"/>
      <c r="N162" s="168"/>
      <c r="O162" s="53"/>
      <c r="P162" s="53"/>
      <c r="Q162" s="53"/>
      <c r="R162" s="53"/>
      <c r="S162" s="53"/>
      <c r="T162" s="54"/>
      <c r="U162" s="32"/>
      <c r="V162" s="32"/>
      <c r="W162" s="32"/>
      <c r="X162" s="32"/>
      <c r="Y162" s="32"/>
      <c r="Z162" s="32"/>
      <c r="AA162" s="32"/>
      <c r="AB162" s="32"/>
      <c r="AC162" s="32"/>
      <c r="AD162" s="32"/>
      <c r="AE162" s="32"/>
      <c r="AT162" s="17" t="s">
        <v>135</v>
      </c>
      <c r="AU162" s="17" t="s">
        <v>79</v>
      </c>
    </row>
    <row r="163" spans="1:65" s="2" customFormat="1" ht="16.5" customHeight="1">
      <c r="A163" s="32"/>
      <c r="B163" s="151"/>
      <c r="C163" s="169" t="s">
        <v>228</v>
      </c>
      <c r="D163" s="169" t="s">
        <v>136</v>
      </c>
      <c r="E163" s="170" t="s">
        <v>1002</v>
      </c>
      <c r="F163" s="171" t="s">
        <v>1003</v>
      </c>
      <c r="G163" s="172" t="s">
        <v>248</v>
      </c>
      <c r="H163" s="173">
        <v>225</v>
      </c>
      <c r="I163" s="174"/>
      <c r="J163" s="175">
        <f>ROUND(I163*H163,2)</f>
        <v>0</v>
      </c>
      <c r="K163" s="171" t="s">
        <v>356</v>
      </c>
      <c r="L163" s="176"/>
      <c r="M163" s="177" t="s">
        <v>3</v>
      </c>
      <c r="N163" s="178" t="s">
        <v>40</v>
      </c>
      <c r="O163" s="53"/>
      <c r="P163" s="161">
        <f>O163*H163</f>
        <v>0</v>
      </c>
      <c r="Q163" s="161">
        <v>0</v>
      </c>
      <c r="R163" s="161">
        <f>Q163*H163</f>
        <v>0</v>
      </c>
      <c r="S163" s="161">
        <v>0</v>
      </c>
      <c r="T163" s="162">
        <f>S163*H163</f>
        <v>0</v>
      </c>
      <c r="U163" s="32"/>
      <c r="V163" s="32"/>
      <c r="W163" s="32"/>
      <c r="X163" s="32"/>
      <c r="Y163" s="32"/>
      <c r="Z163" s="32"/>
      <c r="AA163" s="32"/>
      <c r="AB163" s="32"/>
      <c r="AC163" s="32"/>
      <c r="AD163" s="32"/>
      <c r="AE163" s="32"/>
      <c r="AR163" s="163" t="s">
        <v>1000</v>
      </c>
      <c r="AT163" s="163" t="s">
        <v>136</v>
      </c>
      <c r="AU163" s="163" t="s">
        <v>79</v>
      </c>
      <c r="AY163" s="17" t="s">
        <v>126</v>
      </c>
      <c r="BE163" s="164">
        <f>IF(N163="základní",J163,0)</f>
        <v>0</v>
      </c>
      <c r="BF163" s="164">
        <f>IF(N163="snížená",J163,0)</f>
        <v>0</v>
      </c>
      <c r="BG163" s="164">
        <f>IF(N163="zákl. přenesená",J163,0)</f>
        <v>0</v>
      </c>
      <c r="BH163" s="164">
        <f>IF(N163="sníž. přenesená",J163,0)</f>
        <v>0</v>
      </c>
      <c r="BI163" s="164">
        <f>IF(N163="nulová",J163,0)</f>
        <v>0</v>
      </c>
      <c r="BJ163" s="17" t="s">
        <v>77</v>
      </c>
      <c r="BK163" s="164">
        <f>ROUND(I163*H163,2)</f>
        <v>0</v>
      </c>
      <c r="BL163" s="17" t="s">
        <v>234</v>
      </c>
      <c r="BM163" s="163" t="s">
        <v>1004</v>
      </c>
    </row>
    <row r="164" spans="1:47" s="2" customFormat="1" ht="12">
      <c r="A164" s="32"/>
      <c r="B164" s="33"/>
      <c r="C164" s="32"/>
      <c r="D164" s="165" t="s">
        <v>135</v>
      </c>
      <c r="E164" s="32"/>
      <c r="F164" s="166" t="s">
        <v>1005</v>
      </c>
      <c r="G164" s="32"/>
      <c r="H164" s="32"/>
      <c r="I164" s="91"/>
      <c r="J164" s="32"/>
      <c r="K164" s="32"/>
      <c r="L164" s="33"/>
      <c r="M164" s="167"/>
      <c r="N164" s="168"/>
      <c r="O164" s="53"/>
      <c r="P164" s="53"/>
      <c r="Q164" s="53"/>
      <c r="R164" s="53"/>
      <c r="S164" s="53"/>
      <c r="T164" s="54"/>
      <c r="U164" s="32"/>
      <c r="V164" s="32"/>
      <c r="W164" s="32"/>
      <c r="X164" s="32"/>
      <c r="Y164" s="32"/>
      <c r="Z164" s="32"/>
      <c r="AA164" s="32"/>
      <c r="AB164" s="32"/>
      <c r="AC164" s="32"/>
      <c r="AD164" s="32"/>
      <c r="AE164" s="32"/>
      <c r="AT164" s="17" t="s">
        <v>135</v>
      </c>
      <c r="AU164" s="17" t="s">
        <v>79</v>
      </c>
    </row>
    <row r="165" spans="1:65" s="2" customFormat="1" ht="16.5" customHeight="1">
      <c r="A165" s="32"/>
      <c r="B165" s="151"/>
      <c r="C165" s="152" t="s">
        <v>175</v>
      </c>
      <c r="D165" s="152" t="s">
        <v>129</v>
      </c>
      <c r="E165" s="153" t="s">
        <v>1006</v>
      </c>
      <c r="F165" s="154" t="s">
        <v>1007</v>
      </c>
      <c r="G165" s="155" t="s">
        <v>248</v>
      </c>
      <c r="H165" s="156">
        <v>94</v>
      </c>
      <c r="I165" s="157"/>
      <c r="J165" s="158">
        <f>ROUND(I165*H165,2)</f>
        <v>0</v>
      </c>
      <c r="K165" s="154" t="s">
        <v>356</v>
      </c>
      <c r="L165" s="33"/>
      <c r="M165" s="159" t="s">
        <v>3</v>
      </c>
      <c r="N165" s="160" t="s">
        <v>40</v>
      </c>
      <c r="O165" s="53"/>
      <c r="P165" s="161">
        <f>O165*H165</f>
        <v>0</v>
      </c>
      <c r="Q165" s="161">
        <v>0</v>
      </c>
      <c r="R165" s="161">
        <f>Q165*H165</f>
        <v>0</v>
      </c>
      <c r="S165" s="161">
        <v>0</v>
      </c>
      <c r="T165" s="162">
        <f>S165*H165</f>
        <v>0</v>
      </c>
      <c r="U165" s="32"/>
      <c r="V165" s="32"/>
      <c r="W165" s="32"/>
      <c r="X165" s="32"/>
      <c r="Y165" s="32"/>
      <c r="Z165" s="32"/>
      <c r="AA165" s="32"/>
      <c r="AB165" s="32"/>
      <c r="AC165" s="32"/>
      <c r="AD165" s="32"/>
      <c r="AE165" s="32"/>
      <c r="AR165" s="163" t="s">
        <v>234</v>
      </c>
      <c r="AT165" s="163" t="s">
        <v>129</v>
      </c>
      <c r="AU165" s="163" t="s">
        <v>79</v>
      </c>
      <c r="AY165" s="17" t="s">
        <v>126</v>
      </c>
      <c r="BE165" s="164">
        <f>IF(N165="základní",J165,0)</f>
        <v>0</v>
      </c>
      <c r="BF165" s="164">
        <f>IF(N165="snížená",J165,0)</f>
        <v>0</v>
      </c>
      <c r="BG165" s="164">
        <f>IF(N165="zákl. přenesená",J165,0)</f>
        <v>0</v>
      </c>
      <c r="BH165" s="164">
        <f>IF(N165="sníž. přenesená",J165,0)</f>
        <v>0</v>
      </c>
      <c r="BI165" s="164">
        <f>IF(N165="nulová",J165,0)</f>
        <v>0</v>
      </c>
      <c r="BJ165" s="17" t="s">
        <v>77</v>
      </c>
      <c r="BK165" s="164">
        <f>ROUND(I165*H165,2)</f>
        <v>0</v>
      </c>
      <c r="BL165" s="17" t="s">
        <v>234</v>
      </c>
      <c r="BM165" s="163" t="s">
        <v>1008</v>
      </c>
    </row>
    <row r="166" spans="1:47" s="2" customFormat="1" ht="19.5">
      <c r="A166" s="32"/>
      <c r="B166" s="33"/>
      <c r="C166" s="32"/>
      <c r="D166" s="165" t="s">
        <v>135</v>
      </c>
      <c r="E166" s="32"/>
      <c r="F166" s="166" t="s">
        <v>1009</v>
      </c>
      <c r="G166" s="32"/>
      <c r="H166" s="32"/>
      <c r="I166" s="91"/>
      <c r="J166" s="32"/>
      <c r="K166" s="32"/>
      <c r="L166" s="33"/>
      <c r="M166" s="167"/>
      <c r="N166" s="168"/>
      <c r="O166" s="53"/>
      <c r="P166" s="53"/>
      <c r="Q166" s="53"/>
      <c r="R166" s="53"/>
      <c r="S166" s="53"/>
      <c r="T166" s="54"/>
      <c r="U166" s="32"/>
      <c r="V166" s="32"/>
      <c r="W166" s="32"/>
      <c r="X166" s="32"/>
      <c r="Y166" s="32"/>
      <c r="Z166" s="32"/>
      <c r="AA166" s="32"/>
      <c r="AB166" s="32"/>
      <c r="AC166" s="32"/>
      <c r="AD166" s="32"/>
      <c r="AE166" s="32"/>
      <c r="AT166" s="17" t="s">
        <v>135</v>
      </c>
      <c r="AU166" s="17" t="s">
        <v>79</v>
      </c>
    </row>
    <row r="167" spans="1:65" s="2" customFormat="1" ht="16.5" customHeight="1">
      <c r="A167" s="32"/>
      <c r="B167" s="151"/>
      <c r="C167" s="169" t="s">
        <v>235</v>
      </c>
      <c r="D167" s="169" t="s">
        <v>136</v>
      </c>
      <c r="E167" s="170" t="s">
        <v>1010</v>
      </c>
      <c r="F167" s="171" t="s">
        <v>1011</v>
      </c>
      <c r="G167" s="172" t="s">
        <v>248</v>
      </c>
      <c r="H167" s="173">
        <v>40</v>
      </c>
      <c r="I167" s="174"/>
      <c r="J167" s="175">
        <f>ROUND(I167*H167,2)</f>
        <v>0</v>
      </c>
      <c r="K167" s="171" t="s">
        <v>356</v>
      </c>
      <c r="L167" s="176"/>
      <c r="M167" s="177" t="s">
        <v>3</v>
      </c>
      <c r="N167" s="178" t="s">
        <v>40</v>
      </c>
      <c r="O167" s="53"/>
      <c r="P167" s="161">
        <f>O167*H167</f>
        <v>0</v>
      </c>
      <c r="Q167" s="161">
        <v>0</v>
      </c>
      <c r="R167" s="161">
        <f>Q167*H167</f>
        <v>0</v>
      </c>
      <c r="S167" s="161">
        <v>0</v>
      </c>
      <c r="T167" s="162">
        <f>S167*H167</f>
        <v>0</v>
      </c>
      <c r="U167" s="32"/>
      <c r="V167" s="32"/>
      <c r="W167" s="32"/>
      <c r="X167" s="32"/>
      <c r="Y167" s="32"/>
      <c r="Z167" s="32"/>
      <c r="AA167" s="32"/>
      <c r="AB167" s="32"/>
      <c r="AC167" s="32"/>
      <c r="AD167" s="32"/>
      <c r="AE167" s="32"/>
      <c r="AR167" s="163" t="s">
        <v>1000</v>
      </c>
      <c r="AT167" s="163" t="s">
        <v>136</v>
      </c>
      <c r="AU167" s="163" t="s">
        <v>79</v>
      </c>
      <c r="AY167" s="17" t="s">
        <v>126</v>
      </c>
      <c r="BE167" s="164">
        <f>IF(N167="základní",J167,0)</f>
        <v>0</v>
      </c>
      <c r="BF167" s="164">
        <f>IF(N167="snížená",J167,0)</f>
        <v>0</v>
      </c>
      <c r="BG167" s="164">
        <f>IF(N167="zákl. přenesená",J167,0)</f>
        <v>0</v>
      </c>
      <c r="BH167" s="164">
        <f>IF(N167="sníž. přenesená",J167,0)</f>
        <v>0</v>
      </c>
      <c r="BI167" s="164">
        <f>IF(N167="nulová",J167,0)</f>
        <v>0</v>
      </c>
      <c r="BJ167" s="17" t="s">
        <v>77</v>
      </c>
      <c r="BK167" s="164">
        <f>ROUND(I167*H167,2)</f>
        <v>0</v>
      </c>
      <c r="BL167" s="17" t="s">
        <v>234</v>
      </c>
      <c r="BM167" s="163" t="s">
        <v>1012</v>
      </c>
    </row>
    <row r="168" spans="1:47" s="2" customFormat="1" ht="12">
      <c r="A168" s="32"/>
      <c r="B168" s="33"/>
      <c r="C168" s="32"/>
      <c r="D168" s="165" t="s">
        <v>135</v>
      </c>
      <c r="E168" s="32"/>
      <c r="F168" s="166" t="s">
        <v>1011</v>
      </c>
      <c r="G168" s="32"/>
      <c r="H168" s="32"/>
      <c r="I168" s="91"/>
      <c r="J168" s="32"/>
      <c r="K168" s="32"/>
      <c r="L168" s="33"/>
      <c r="M168" s="167"/>
      <c r="N168" s="168"/>
      <c r="O168" s="53"/>
      <c r="P168" s="53"/>
      <c r="Q168" s="53"/>
      <c r="R168" s="53"/>
      <c r="S168" s="53"/>
      <c r="T168" s="54"/>
      <c r="U168" s="32"/>
      <c r="V168" s="32"/>
      <c r="W168" s="32"/>
      <c r="X168" s="32"/>
      <c r="Y168" s="32"/>
      <c r="Z168" s="32"/>
      <c r="AA168" s="32"/>
      <c r="AB168" s="32"/>
      <c r="AC168" s="32"/>
      <c r="AD168" s="32"/>
      <c r="AE168" s="32"/>
      <c r="AT168" s="17" t="s">
        <v>135</v>
      </c>
      <c r="AU168" s="17" t="s">
        <v>79</v>
      </c>
    </row>
    <row r="169" spans="1:65" s="2" customFormat="1" ht="16.5" customHeight="1">
      <c r="A169" s="32"/>
      <c r="B169" s="151"/>
      <c r="C169" s="169" t="s">
        <v>178</v>
      </c>
      <c r="D169" s="169" t="s">
        <v>136</v>
      </c>
      <c r="E169" s="170" t="s">
        <v>1013</v>
      </c>
      <c r="F169" s="171" t="s">
        <v>1014</v>
      </c>
      <c r="G169" s="172" t="s">
        <v>248</v>
      </c>
      <c r="H169" s="173">
        <v>35</v>
      </c>
      <c r="I169" s="174"/>
      <c r="J169" s="175">
        <f>ROUND(I169*H169,2)</f>
        <v>0</v>
      </c>
      <c r="K169" s="171" t="s">
        <v>356</v>
      </c>
      <c r="L169" s="176"/>
      <c r="M169" s="177" t="s">
        <v>3</v>
      </c>
      <c r="N169" s="178" t="s">
        <v>40</v>
      </c>
      <c r="O169" s="53"/>
      <c r="P169" s="161">
        <f>O169*H169</f>
        <v>0</v>
      </c>
      <c r="Q169" s="161">
        <v>0</v>
      </c>
      <c r="R169" s="161">
        <f>Q169*H169</f>
        <v>0</v>
      </c>
      <c r="S169" s="161">
        <v>0</v>
      </c>
      <c r="T169" s="162">
        <f>S169*H169</f>
        <v>0</v>
      </c>
      <c r="U169" s="32"/>
      <c r="V169" s="32"/>
      <c r="W169" s="32"/>
      <c r="X169" s="32"/>
      <c r="Y169" s="32"/>
      <c r="Z169" s="32"/>
      <c r="AA169" s="32"/>
      <c r="AB169" s="32"/>
      <c r="AC169" s="32"/>
      <c r="AD169" s="32"/>
      <c r="AE169" s="32"/>
      <c r="AR169" s="163" t="s">
        <v>1000</v>
      </c>
      <c r="AT169" s="163" t="s">
        <v>136</v>
      </c>
      <c r="AU169" s="163" t="s">
        <v>79</v>
      </c>
      <c r="AY169" s="17" t="s">
        <v>126</v>
      </c>
      <c r="BE169" s="164">
        <f>IF(N169="základní",J169,0)</f>
        <v>0</v>
      </c>
      <c r="BF169" s="164">
        <f>IF(N169="snížená",J169,0)</f>
        <v>0</v>
      </c>
      <c r="BG169" s="164">
        <f>IF(N169="zákl. přenesená",J169,0)</f>
        <v>0</v>
      </c>
      <c r="BH169" s="164">
        <f>IF(N169="sníž. přenesená",J169,0)</f>
        <v>0</v>
      </c>
      <c r="BI169" s="164">
        <f>IF(N169="nulová",J169,0)</f>
        <v>0</v>
      </c>
      <c r="BJ169" s="17" t="s">
        <v>77</v>
      </c>
      <c r="BK169" s="164">
        <f>ROUND(I169*H169,2)</f>
        <v>0</v>
      </c>
      <c r="BL169" s="17" t="s">
        <v>234</v>
      </c>
      <c r="BM169" s="163" t="s">
        <v>1015</v>
      </c>
    </row>
    <row r="170" spans="1:47" s="2" customFormat="1" ht="12">
      <c r="A170" s="32"/>
      <c r="B170" s="33"/>
      <c r="C170" s="32"/>
      <c r="D170" s="165" t="s">
        <v>135</v>
      </c>
      <c r="E170" s="32"/>
      <c r="F170" s="166" t="s">
        <v>1014</v>
      </c>
      <c r="G170" s="32"/>
      <c r="H170" s="32"/>
      <c r="I170" s="91"/>
      <c r="J170" s="32"/>
      <c r="K170" s="32"/>
      <c r="L170" s="33"/>
      <c r="M170" s="167"/>
      <c r="N170" s="168"/>
      <c r="O170" s="53"/>
      <c r="P170" s="53"/>
      <c r="Q170" s="53"/>
      <c r="R170" s="53"/>
      <c r="S170" s="53"/>
      <c r="T170" s="54"/>
      <c r="U170" s="32"/>
      <c r="V170" s="32"/>
      <c r="W170" s="32"/>
      <c r="X170" s="32"/>
      <c r="Y170" s="32"/>
      <c r="Z170" s="32"/>
      <c r="AA170" s="32"/>
      <c r="AB170" s="32"/>
      <c r="AC170" s="32"/>
      <c r="AD170" s="32"/>
      <c r="AE170" s="32"/>
      <c r="AT170" s="17" t="s">
        <v>135</v>
      </c>
      <c r="AU170" s="17" t="s">
        <v>79</v>
      </c>
    </row>
    <row r="171" spans="1:65" s="2" customFormat="1" ht="16.5" customHeight="1">
      <c r="A171" s="32"/>
      <c r="B171" s="151"/>
      <c r="C171" s="169" t="s">
        <v>242</v>
      </c>
      <c r="D171" s="169" t="s">
        <v>136</v>
      </c>
      <c r="E171" s="170" t="s">
        <v>1016</v>
      </c>
      <c r="F171" s="171" t="s">
        <v>1017</v>
      </c>
      <c r="G171" s="172" t="s">
        <v>248</v>
      </c>
      <c r="H171" s="173">
        <v>40</v>
      </c>
      <c r="I171" s="174"/>
      <c r="J171" s="175">
        <f>ROUND(I171*H171,2)</f>
        <v>0</v>
      </c>
      <c r="K171" s="171" t="s">
        <v>356</v>
      </c>
      <c r="L171" s="176"/>
      <c r="M171" s="177" t="s">
        <v>3</v>
      </c>
      <c r="N171" s="178" t="s">
        <v>40</v>
      </c>
      <c r="O171" s="53"/>
      <c r="P171" s="161">
        <f>O171*H171</f>
        <v>0</v>
      </c>
      <c r="Q171" s="161">
        <v>0</v>
      </c>
      <c r="R171" s="161">
        <f>Q171*H171</f>
        <v>0</v>
      </c>
      <c r="S171" s="161">
        <v>0</v>
      </c>
      <c r="T171" s="162">
        <f>S171*H171</f>
        <v>0</v>
      </c>
      <c r="U171" s="32"/>
      <c r="V171" s="32"/>
      <c r="W171" s="32"/>
      <c r="X171" s="32"/>
      <c r="Y171" s="32"/>
      <c r="Z171" s="32"/>
      <c r="AA171" s="32"/>
      <c r="AB171" s="32"/>
      <c r="AC171" s="32"/>
      <c r="AD171" s="32"/>
      <c r="AE171" s="32"/>
      <c r="AR171" s="163" t="s">
        <v>1000</v>
      </c>
      <c r="AT171" s="163" t="s">
        <v>136</v>
      </c>
      <c r="AU171" s="163" t="s">
        <v>79</v>
      </c>
      <c r="AY171" s="17" t="s">
        <v>126</v>
      </c>
      <c r="BE171" s="164">
        <f>IF(N171="základní",J171,0)</f>
        <v>0</v>
      </c>
      <c r="BF171" s="164">
        <f>IF(N171="snížená",J171,0)</f>
        <v>0</v>
      </c>
      <c r="BG171" s="164">
        <f>IF(N171="zákl. přenesená",J171,0)</f>
        <v>0</v>
      </c>
      <c r="BH171" s="164">
        <f>IF(N171="sníž. přenesená",J171,0)</f>
        <v>0</v>
      </c>
      <c r="BI171" s="164">
        <f>IF(N171="nulová",J171,0)</f>
        <v>0</v>
      </c>
      <c r="BJ171" s="17" t="s">
        <v>77</v>
      </c>
      <c r="BK171" s="164">
        <f>ROUND(I171*H171,2)</f>
        <v>0</v>
      </c>
      <c r="BL171" s="17" t="s">
        <v>234</v>
      </c>
      <c r="BM171" s="163" t="s">
        <v>1018</v>
      </c>
    </row>
    <row r="172" spans="1:47" s="2" customFormat="1" ht="12">
      <c r="A172" s="32"/>
      <c r="B172" s="33"/>
      <c r="C172" s="32"/>
      <c r="D172" s="165" t="s">
        <v>135</v>
      </c>
      <c r="E172" s="32"/>
      <c r="F172" s="166" t="s">
        <v>1017</v>
      </c>
      <c r="G172" s="32"/>
      <c r="H172" s="32"/>
      <c r="I172" s="91"/>
      <c r="J172" s="32"/>
      <c r="K172" s="32"/>
      <c r="L172" s="33"/>
      <c r="M172" s="167"/>
      <c r="N172" s="168"/>
      <c r="O172" s="53"/>
      <c r="P172" s="53"/>
      <c r="Q172" s="53"/>
      <c r="R172" s="53"/>
      <c r="S172" s="53"/>
      <c r="T172" s="54"/>
      <c r="U172" s="32"/>
      <c r="V172" s="32"/>
      <c r="W172" s="32"/>
      <c r="X172" s="32"/>
      <c r="Y172" s="32"/>
      <c r="Z172" s="32"/>
      <c r="AA172" s="32"/>
      <c r="AB172" s="32"/>
      <c r="AC172" s="32"/>
      <c r="AD172" s="32"/>
      <c r="AE172" s="32"/>
      <c r="AT172" s="17" t="s">
        <v>135</v>
      </c>
      <c r="AU172" s="17" t="s">
        <v>79</v>
      </c>
    </row>
    <row r="173" spans="1:65" s="2" customFormat="1" ht="21.75" customHeight="1">
      <c r="A173" s="32"/>
      <c r="B173" s="151"/>
      <c r="C173" s="169" t="s">
        <v>181</v>
      </c>
      <c r="D173" s="169" t="s">
        <v>136</v>
      </c>
      <c r="E173" s="170" t="s">
        <v>1019</v>
      </c>
      <c r="F173" s="171" t="s">
        <v>1020</v>
      </c>
      <c r="G173" s="172" t="s">
        <v>167</v>
      </c>
      <c r="H173" s="173">
        <v>2</v>
      </c>
      <c r="I173" s="174"/>
      <c r="J173" s="175">
        <f>ROUND(I173*H173,2)</f>
        <v>0</v>
      </c>
      <c r="K173" s="171" t="s">
        <v>356</v>
      </c>
      <c r="L173" s="176"/>
      <c r="M173" s="177" t="s">
        <v>3</v>
      </c>
      <c r="N173" s="178" t="s">
        <v>40</v>
      </c>
      <c r="O173" s="53"/>
      <c r="P173" s="161">
        <f>O173*H173</f>
        <v>0</v>
      </c>
      <c r="Q173" s="161">
        <v>0</v>
      </c>
      <c r="R173" s="161">
        <f>Q173*H173</f>
        <v>0</v>
      </c>
      <c r="S173" s="161">
        <v>0</v>
      </c>
      <c r="T173" s="162">
        <f>S173*H173</f>
        <v>0</v>
      </c>
      <c r="U173" s="32"/>
      <c r="V173" s="32"/>
      <c r="W173" s="32"/>
      <c r="X173" s="32"/>
      <c r="Y173" s="32"/>
      <c r="Z173" s="32"/>
      <c r="AA173" s="32"/>
      <c r="AB173" s="32"/>
      <c r="AC173" s="32"/>
      <c r="AD173" s="32"/>
      <c r="AE173" s="32"/>
      <c r="AR173" s="163" t="s">
        <v>1000</v>
      </c>
      <c r="AT173" s="163" t="s">
        <v>136</v>
      </c>
      <c r="AU173" s="163" t="s">
        <v>79</v>
      </c>
      <c r="AY173" s="17" t="s">
        <v>126</v>
      </c>
      <c r="BE173" s="164">
        <f>IF(N173="základní",J173,0)</f>
        <v>0</v>
      </c>
      <c r="BF173" s="164">
        <f>IF(N173="snížená",J173,0)</f>
        <v>0</v>
      </c>
      <c r="BG173" s="164">
        <f>IF(N173="zákl. přenesená",J173,0)</f>
        <v>0</v>
      </c>
      <c r="BH173" s="164">
        <f>IF(N173="sníž. přenesená",J173,0)</f>
        <v>0</v>
      </c>
      <c r="BI173" s="164">
        <f>IF(N173="nulová",J173,0)</f>
        <v>0</v>
      </c>
      <c r="BJ173" s="17" t="s">
        <v>77</v>
      </c>
      <c r="BK173" s="164">
        <f>ROUND(I173*H173,2)</f>
        <v>0</v>
      </c>
      <c r="BL173" s="17" t="s">
        <v>234</v>
      </c>
      <c r="BM173" s="163" t="s">
        <v>1021</v>
      </c>
    </row>
    <row r="174" spans="1:47" s="2" customFormat="1" ht="19.5">
      <c r="A174" s="32"/>
      <c r="B174" s="33"/>
      <c r="C174" s="32"/>
      <c r="D174" s="165" t="s">
        <v>135</v>
      </c>
      <c r="E174" s="32"/>
      <c r="F174" s="166" t="s">
        <v>1020</v>
      </c>
      <c r="G174" s="32"/>
      <c r="H174" s="32"/>
      <c r="I174" s="91"/>
      <c r="J174" s="32"/>
      <c r="K174" s="32"/>
      <c r="L174" s="33"/>
      <c r="M174" s="167"/>
      <c r="N174" s="168"/>
      <c r="O174" s="53"/>
      <c r="P174" s="53"/>
      <c r="Q174" s="53"/>
      <c r="R174" s="53"/>
      <c r="S174" s="53"/>
      <c r="T174" s="54"/>
      <c r="U174" s="32"/>
      <c r="V174" s="32"/>
      <c r="W174" s="32"/>
      <c r="X174" s="32"/>
      <c r="Y174" s="32"/>
      <c r="Z174" s="32"/>
      <c r="AA174" s="32"/>
      <c r="AB174" s="32"/>
      <c r="AC174" s="32"/>
      <c r="AD174" s="32"/>
      <c r="AE174" s="32"/>
      <c r="AT174" s="17" t="s">
        <v>135</v>
      </c>
      <c r="AU174" s="17" t="s">
        <v>79</v>
      </c>
    </row>
    <row r="175" spans="1:65" s="2" customFormat="1" ht="21.75" customHeight="1">
      <c r="A175" s="32"/>
      <c r="B175" s="151"/>
      <c r="C175" s="169" t="s">
        <v>250</v>
      </c>
      <c r="D175" s="169" t="s">
        <v>136</v>
      </c>
      <c r="E175" s="170" t="s">
        <v>1022</v>
      </c>
      <c r="F175" s="171" t="s">
        <v>1023</v>
      </c>
      <c r="G175" s="172" t="s">
        <v>167</v>
      </c>
      <c r="H175" s="173">
        <v>2</v>
      </c>
      <c r="I175" s="174"/>
      <c r="J175" s="175">
        <f>ROUND(I175*H175,2)</f>
        <v>0</v>
      </c>
      <c r="K175" s="171" t="s">
        <v>356</v>
      </c>
      <c r="L175" s="176"/>
      <c r="M175" s="177" t="s">
        <v>3</v>
      </c>
      <c r="N175" s="178" t="s">
        <v>40</v>
      </c>
      <c r="O175" s="53"/>
      <c r="P175" s="161">
        <f>O175*H175</f>
        <v>0</v>
      </c>
      <c r="Q175" s="161">
        <v>0</v>
      </c>
      <c r="R175" s="161">
        <f>Q175*H175</f>
        <v>0</v>
      </c>
      <c r="S175" s="161">
        <v>0</v>
      </c>
      <c r="T175" s="162">
        <f>S175*H175</f>
        <v>0</v>
      </c>
      <c r="U175" s="32"/>
      <c r="V175" s="32"/>
      <c r="W175" s="32"/>
      <c r="X175" s="32"/>
      <c r="Y175" s="32"/>
      <c r="Z175" s="32"/>
      <c r="AA175" s="32"/>
      <c r="AB175" s="32"/>
      <c r="AC175" s="32"/>
      <c r="AD175" s="32"/>
      <c r="AE175" s="32"/>
      <c r="AR175" s="163" t="s">
        <v>1000</v>
      </c>
      <c r="AT175" s="163" t="s">
        <v>136</v>
      </c>
      <c r="AU175" s="163" t="s">
        <v>79</v>
      </c>
      <c r="AY175" s="17" t="s">
        <v>126</v>
      </c>
      <c r="BE175" s="164">
        <f>IF(N175="základní",J175,0)</f>
        <v>0</v>
      </c>
      <c r="BF175" s="164">
        <f>IF(N175="snížená",J175,0)</f>
        <v>0</v>
      </c>
      <c r="BG175" s="164">
        <f>IF(N175="zákl. přenesená",J175,0)</f>
        <v>0</v>
      </c>
      <c r="BH175" s="164">
        <f>IF(N175="sníž. přenesená",J175,0)</f>
        <v>0</v>
      </c>
      <c r="BI175" s="164">
        <f>IF(N175="nulová",J175,0)</f>
        <v>0</v>
      </c>
      <c r="BJ175" s="17" t="s">
        <v>77</v>
      </c>
      <c r="BK175" s="164">
        <f>ROUND(I175*H175,2)</f>
        <v>0</v>
      </c>
      <c r="BL175" s="17" t="s">
        <v>234</v>
      </c>
      <c r="BM175" s="163" t="s">
        <v>1024</v>
      </c>
    </row>
    <row r="176" spans="1:47" s="2" customFormat="1" ht="19.5">
      <c r="A176" s="32"/>
      <c r="B176" s="33"/>
      <c r="C176" s="32"/>
      <c r="D176" s="165" t="s">
        <v>135</v>
      </c>
      <c r="E176" s="32"/>
      <c r="F176" s="166" t="s">
        <v>1023</v>
      </c>
      <c r="G176" s="32"/>
      <c r="H176" s="32"/>
      <c r="I176" s="91"/>
      <c r="J176" s="32"/>
      <c r="K176" s="32"/>
      <c r="L176" s="33"/>
      <c r="M176" s="167"/>
      <c r="N176" s="168"/>
      <c r="O176" s="53"/>
      <c r="P176" s="53"/>
      <c r="Q176" s="53"/>
      <c r="R176" s="53"/>
      <c r="S176" s="53"/>
      <c r="T176" s="54"/>
      <c r="U176" s="32"/>
      <c r="V176" s="32"/>
      <c r="W176" s="32"/>
      <c r="X176" s="32"/>
      <c r="Y176" s="32"/>
      <c r="Z176" s="32"/>
      <c r="AA176" s="32"/>
      <c r="AB176" s="32"/>
      <c r="AC176" s="32"/>
      <c r="AD176" s="32"/>
      <c r="AE176" s="32"/>
      <c r="AT176" s="17" t="s">
        <v>135</v>
      </c>
      <c r="AU176" s="17" t="s">
        <v>79</v>
      </c>
    </row>
    <row r="177" spans="1:65" s="2" customFormat="1" ht="16.5" customHeight="1">
      <c r="A177" s="32"/>
      <c r="B177" s="151"/>
      <c r="C177" s="152" t="s">
        <v>184</v>
      </c>
      <c r="D177" s="152" t="s">
        <v>129</v>
      </c>
      <c r="E177" s="153" t="s">
        <v>1025</v>
      </c>
      <c r="F177" s="154" t="s">
        <v>1026</v>
      </c>
      <c r="G177" s="155" t="s">
        <v>248</v>
      </c>
      <c r="H177" s="156">
        <v>10</v>
      </c>
      <c r="I177" s="157"/>
      <c r="J177" s="158">
        <f>ROUND(I177*H177,2)</f>
        <v>0</v>
      </c>
      <c r="K177" s="154" t="s">
        <v>356</v>
      </c>
      <c r="L177" s="33"/>
      <c r="M177" s="159" t="s">
        <v>3</v>
      </c>
      <c r="N177" s="160" t="s">
        <v>40</v>
      </c>
      <c r="O177" s="53"/>
      <c r="P177" s="161">
        <f>O177*H177</f>
        <v>0</v>
      </c>
      <c r="Q177" s="161">
        <v>0</v>
      </c>
      <c r="R177" s="161">
        <f>Q177*H177</f>
        <v>0</v>
      </c>
      <c r="S177" s="161">
        <v>0</v>
      </c>
      <c r="T177" s="162">
        <f>S177*H177</f>
        <v>0</v>
      </c>
      <c r="U177" s="32"/>
      <c r="V177" s="32"/>
      <c r="W177" s="32"/>
      <c r="X177" s="32"/>
      <c r="Y177" s="32"/>
      <c r="Z177" s="32"/>
      <c r="AA177" s="32"/>
      <c r="AB177" s="32"/>
      <c r="AC177" s="32"/>
      <c r="AD177" s="32"/>
      <c r="AE177" s="32"/>
      <c r="AR177" s="163" t="s">
        <v>234</v>
      </c>
      <c r="AT177" s="163" t="s">
        <v>129</v>
      </c>
      <c r="AU177" s="163" t="s">
        <v>79</v>
      </c>
      <c r="AY177" s="17" t="s">
        <v>126</v>
      </c>
      <c r="BE177" s="164">
        <f>IF(N177="základní",J177,0)</f>
        <v>0</v>
      </c>
      <c r="BF177" s="164">
        <f>IF(N177="snížená",J177,0)</f>
        <v>0</v>
      </c>
      <c r="BG177" s="164">
        <f>IF(N177="zákl. přenesená",J177,0)</f>
        <v>0</v>
      </c>
      <c r="BH177" s="164">
        <f>IF(N177="sníž. přenesená",J177,0)</f>
        <v>0</v>
      </c>
      <c r="BI177" s="164">
        <f>IF(N177="nulová",J177,0)</f>
        <v>0</v>
      </c>
      <c r="BJ177" s="17" t="s">
        <v>77</v>
      </c>
      <c r="BK177" s="164">
        <f>ROUND(I177*H177,2)</f>
        <v>0</v>
      </c>
      <c r="BL177" s="17" t="s">
        <v>234</v>
      </c>
      <c r="BM177" s="163" t="s">
        <v>1027</v>
      </c>
    </row>
    <row r="178" spans="1:47" s="2" customFormat="1" ht="19.5">
      <c r="A178" s="32"/>
      <c r="B178" s="33"/>
      <c r="C178" s="32"/>
      <c r="D178" s="165" t="s">
        <v>135</v>
      </c>
      <c r="E178" s="32"/>
      <c r="F178" s="166" t="s">
        <v>1028</v>
      </c>
      <c r="G178" s="32"/>
      <c r="H178" s="32"/>
      <c r="I178" s="91"/>
      <c r="J178" s="32"/>
      <c r="K178" s="32"/>
      <c r="L178" s="33"/>
      <c r="M178" s="167"/>
      <c r="N178" s="168"/>
      <c r="O178" s="53"/>
      <c r="P178" s="53"/>
      <c r="Q178" s="53"/>
      <c r="R178" s="53"/>
      <c r="S178" s="53"/>
      <c r="T178" s="54"/>
      <c r="U178" s="32"/>
      <c r="V178" s="32"/>
      <c r="W178" s="32"/>
      <c r="X178" s="32"/>
      <c r="Y178" s="32"/>
      <c r="Z178" s="32"/>
      <c r="AA178" s="32"/>
      <c r="AB178" s="32"/>
      <c r="AC178" s="32"/>
      <c r="AD178" s="32"/>
      <c r="AE178" s="32"/>
      <c r="AT178" s="17" t="s">
        <v>135</v>
      </c>
      <c r="AU178" s="17" t="s">
        <v>79</v>
      </c>
    </row>
    <row r="179" spans="1:65" s="2" customFormat="1" ht="16.5" customHeight="1">
      <c r="A179" s="32"/>
      <c r="B179" s="151"/>
      <c r="C179" s="152" t="s">
        <v>257</v>
      </c>
      <c r="D179" s="152" t="s">
        <v>129</v>
      </c>
      <c r="E179" s="153" t="s">
        <v>1029</v>
      </c>
      <c r="F179" s="154" t="s">
        <v>1030</v>
      </c>
      <c r="G179" s="155" t="s">
        <v>144</v>
      </c>
      <c r="H179" s="156">
        <v>20</v>
      </c>
      <c r="I179" s="157"/>
      <c r="J179" s="158">
        <f>ROUND(I179*H179,2)</f>
        <v>0</v>
      </c>
      <c r="K179" s="154" t="s">
        <v>356</v>
      </c>
      <c r="L179" s="33"/>
      <c r="M179" s="159" t="s">
        <v>3</v>
      </c>
      <c r="N179" s="160" t="s">
        <v>40</v>
      </c>
      <c r="O179" s="53"/>
      <c r="P179" s="161">
        <f>O179*H179</f>
        <v>0</v>
      </c>
      <c r="Q179" s="161">
        <v>0</v>
      </c>
      <c r="R179" s="161">
        <f>Q179*H179</f>
        <v>0</v>
      </c>
      <c r="S179" s="161">
        <v>0</v>
      </c>
      <c r="T179" s="162">
        <f>S179*H179</f>
        <v>0</v>
      </c>
      <c r="U179" s="32"/>
      <c r="V179" s="32"/>
      <c r="W179" s="32"/>
      <c r="X179" s="32"/>
      <c r="Y179" s="32"/>
      <c r="Z179" s="32"/>
      <c r="AA179" s="32"/>
      <c r="AB179" s="32"/>
      <c r="AC179" s="32"/>
      <c r="AD179" s="32"/>
      <c r="AE179" s="32"/>
      <c r="AR179" s="163" t="s">
        <v>234</v>
      </c>
      <c r="AT179" s="163" t="s">
        <v>129</v>
      </c>
      <c r="AU179" s="163" t="s">
        <v>79</v>
      </c>
      <c r="AY179" s="17" t="s">
        <v>126</v>
      </c>
      <c r="BE179" s="164">
        <f>IF(N179="základní",J179,0)</f>
        <v>0</v>
      </c>
      <c r="BF179" s="164">
        <f>IF(N179="snížená",J179,0)</f>
        <v>0</v>
      </c>
      <c r="BG179" s="164">
        <f>IF(N179="zákl. přenesená",J179,0)</f>
        <v>0</v>
      </c>
      <c r="BH179" s="164">
        <f>IF(N179="sníž. přenesená",J179,0)</f>
        <v>0</v>
      </c>
      <c r="BI179" s="164">
        <f>IF(N179="nulová",J179,0)</f>
        <v>0</v>
      </c>
      <c r="BJ179" s="17" t="s">
        <v>77</v>
      </c>
      <c r="BK179" s="164">
        <f>ROUND(I179*H179,2)</f>
        <v>0</v>
      </c>
      <c r="BL179" s="17" t="s">
        <v>234</v>
      </c>
      <c r="BM179" s="163" t="s">
        <v>1031</v>
      </c>
    </row>
    <row r="180" spans="1:47" s="2" customFormat="1" ht="19.5">
      <c r="A180" s="32"/>
      <c r="B180" s="33"/>
      <c r="C180" s="32"/>
      <c r="D180" s="165" t="s">
        <v>135</v>
      </c>
      <c r="E180" s="32"/>
      <c r="F180" s="166" t="s">
        <v>1032</v>
      </c>
      <c r="G180" s="32"/>
      <c r="H180" s="32"/>
      <c r="I180" s="91"/>
      <c r="J180" s="32"/>
      <c r="K180" s="32"/>
      <c r="L180" s="33"/>
      <c r="M180" s="167"/>
      <c r="N180" s="168"/>
      <c r="O180" s="53"/>
      <c r="P180" s="53"/>
      <c r="Q180" s="53"/>
      <c r="R180" s="53"/>
      <c r="S180" s="53"/>
      <c r="T180" s="54"/>
      <c r="U180" s="32"/>
      <c r="V180" s="32"/>
      <c r="W180" s="32"/>
      <c r="X180" s="32"/>
      <c r="Y180" s="32"/>
      <c r="Z180" s="32"/>
      <c r="AA180" s="32"/>
      <c r="AB180" s="32"/>
      <c r="AC180" s="32"/>
      <c r="AD180" s="32"/>
      <c r="AE180" s="32"/>
      <c r="AT180" s="17" t="s">
        <v>135</v>
      </c>
      <c r="AU180" s="17" t="s">
        <v>79</v>
      </c>
    </row>
    <row r="181" spans="1:47" s="2" customFormat="1" ht="39">
      <c r="A181" s="32"/>
      <c r="B181" s="33"/>
      <c r="C181" s="32"/>
      <c r="D181" s="165" t="s">
        <v>359</v>
      </c>
      <c r="E181" s="32"/>
      <c r="F181" s="187" t="s">
        <v>1033</v>
      </c>
      <c r="G181" s="32"/>
      <c r="H181" s="32"/>
      <c r="I181" s="91"/>
      <c r="J181" s="32"/>
      <c r="K181" s="32"/>
      <c r="L181" s="33"/>
      <c r="M181" s="167"/>
      <c r="N181" s="168"/>
      <c r="O181" s="53"/>
      <c r="P181" s="53"/>
      <c r="Q181" s="53"/>
      <c r="R181" s="53"/>
      <c r="S181" s="53"/>
      <c r="T181" s="54"/>
      <c r="U181" s="32"/>
      <c r="V181" s="32"/>
      <c r="W181" s="32"/>
      <c r="X181" s="32"/>
      <c r="Y181" s="32"/>
      <c r="Z181" s="32"/>
      <c r="AA181" s="32"/>
      <c r="AB181" s="32"/>
      <c r="AC181" s="32"/>
      <c r="AD181" s="32"/>
      <c r="AE181" s="32"/>
      <c r="AT181" s="17" t="s">
        <v>359</v>
      </c>
      <c r="AU181" s="17" t="s">
        <v>79</v>
      </c>
    </row>
    <row r="182" spans="1:65" s="2" customFormat="1" ht="16.5" customHeight="1">
      <c r="A182" s="32"/>
      <c r="B182" s="151"/>
      <c r="C182" s="169" t="s">
        <v>188</v>
      </c>
      <c r="D182" s="169" t="s">
        <v>136</v>
      </c>
      <c r="E182" s="170" t="s">
        <v>1034</v>
      </c>
      <c r="F182" s="171" t="s">
        <v>1035</v>
      </c>
      <c r="G182" s="172" t="s">
        <v>248</v>
      </c>
      <c r="H182" s="173">
        <v>2</v>
      </c>
      <c r="I182" s="174"/>
      <c r="J182" s="175">
        <f>ROUND(I182*H182,2)</f>
        <v>0</v>
      </c>
      <c r="K182" s="171" t="s">
        <v>356</v>
      </c>
      <c r="L182" s="176"/>
      <c r="M182" s="177" t="s">
        <v>3</v>
      </c>
      <c r="N182" s="178" t="s">
        <v>40</v>
      </c>
      <c r="O182" s="53"/>
      <c r="P182" s="161">
        <f>O182*H182</f>
        <v>0</v>
      </c>
      <c r="Q182" s="161">
        <v>0</v>
      </c>
      <c r="R182" s="161">
        <f>Q182*H182</f>
        <v>0</v>
      </c>
      <c r="S182" s="161">
        <v>0</v>
      </c>
      <c r="T182" s="162">
        <f>S182*H182</f>
        <v>0</v>
      </c>
      <c r="U182" s="32"/>
      <c r="V182" s="32"/>
      <c r="W182" s="32"/>
      <c r="X182" s="32"/>
      <c r="Y182" s="32"/>
      <c r="Z182" s="32"/>
      <c r="AA182" s="32"/>
      <c r="AB182" s="32"/>
      <c r="AC182" s="32"/>
      <c r="AD182" s="32"/>
      <c r="AE182" s="32"/>
      <c r="AR182" s="163" t="s">
        <v>1000</v>
      </c>
      <c r="AT182" s="163" t="s">
        <v>136</v>
      </c>
      <c r="AU182" s="163" t="s">
        <v>79</v>
      </c>
      <c r="AY182" s="17" t="s">
        <v>126</v>
      </c>
      <c r="BE182" s="164">
        <f>IF(N182="základní",J182,0)</f>
        <v>0</v>
      </c>
      <c r="BF182" s="164">
        <f>IF(N182="snížená",J182,0)</f>
        <v>0</v>
      </c>
      <c r="BG182" s="164">
        <f>IF(N182="zákl. přenesená",J182,0)</f>
        <v>0</v>
      </c>
      <c r="BH182" s="164">
        <f>IF(N182="sníž. přenesená",J182,0)</f>
        <v>0</v>
      </c>
      <c r="BI182" s="164">
        <f>IF(N182="nulová",J182,0)</f>
        <v>0</v>
      </c>
      <c r="BJ182" s="17" t="s">
        <v>77</v>
      </c>
      <c r="BK182" s="164">
        <f>ROUND(I182*H182,2)</f>
        <v>0</v>
      </c>
      <c r="BL182" s="17" t="s">
        <v>234</v>
      </c>
      <c r="BM182" s="163" t="s">
        <v>1036</v>
      </c>
    </row>
    <row r="183" spans="1:47" s="2" customFormat="1" ht="12">
      <c r="A183" s="32"/>
      <c r="B183" s="33"/>
      <c r="C183" s="32"/>
      <c r="D183" s="165" t="s">
        <v>135</v>
      </c>
      <c r="E183" s="32"/>
      <c r="F183" s="166" t="s">
        <v>1035</v>
      </c>
      <c r="G183" s="32"/>
      <c r="H183" s="32"/>
      <c r="I183" s="91"/>
      <c r="J183" s="32"/>
      <c r="K183" s="32"/>
      <c r="L183" s="33"/>
      <c r="M183" s="167"/>
      <c r="N183" s="168"/>
      <c r="O183" s="53"/>
      <c r="P183" s="53"/>
      <c r="Q183" s="53"/>
      <c r="R183" s="53"/>
      <c r="S183" s="53"/>
      <c r="T183" s="54"/>
      <c r="U183" s="32"/>
      <c r="V183" s="32"/>
      <c r="W183" s="32"/>
      <c r="X183" s="32"/>
      <c r="Y183" s="32"/>
      <c r="Z183" s="32"/>
      <c r="AA183" s="32"/>
      <c r="AB183" s="32"/>
      <c r="AC183" s="32"/>
      <c r="AD183" s="32"/>
      <c r="AE183" s="32"/>
      <c r="AT183" s="17" t="s">
        <v>135</v>
      </c>
      <c r="AU183" s="17" t="s">
        <v>79</v>
      </c>
    </row>
    <row r="184" spans="1:65" s="2" customFormat="1" ht="16.5" customHeight="1">
      <c r="A184" s="32"/>
      <c r="B184" s="151"/>
      <c r="C184" s="152" t="s">
        <v>267</v>
      </c>
      <c r="D184" s="152" t="s">
        <v>129</v>
      </c>
      <c r="E184" s="153" t="s">
        <v>1037</v>
      </c>
      <c r="F184" s="154" t="s">
        <v>1038</v>
      </c>
      <c r="G184" s="155" t="s">
        <v>144</v>
      </c>
      <c r="H184" s="156">
        <v>400</v>
      </c>
      <c r="I184" s="157"/>
      <c r="J184" s="158">
        <f>ROUND(I184*H184,2)</f>
        <v>0</v>
      </c>
      <c r="K184" s="154" t="s">
        <v>356</v>
      </c>
      <c r="L184" s="33"/>
      <c r="M184" s="159" t="s">
        <v>3</v>
      </c>
      <c r="N184" s="160" t="s">
        <v>40</v>
      </c>
      <c r="O184" s="53"/>
      <c r="P184" s="161">
        <f>O184*H184</f>
        <v>0</v>
      </c>
      <c r="Q184" s="161">
        <v>0</v>
      </c>
      <c r="R184" s="161">
        <f>Q184*H184</f>
        <v>0</v>
      </c>
      <c r="S184" s="161">
        <v>0</v>
      </c>
      <c r="T184" s="162">
        <f>S184*H184</f>
        <v>0</v>
      </c>
      <c r="U184" s="32"/>
      <c r="V184" s="32"/>
      <c r="W184" s="32"/>
      <c r="X184" s="32"/>
      <c r="Y184" s="32"/>
      <c r="Z184" s="32"/>
      <c r="AA184" s="32"/>
      <c r="AB184" s="32"/>
      <c r="AC184" s="32"/>
      <c r="AD184" s="32"/>
      <c r="AE184" s="32"/>
      <c r="AR184" s="163" t="s">
        <v>234</v>
      </c>
      <c r="AT184" s="163" t="s">
        <v>129</v>
      </c>
      <c r="AU184" s="163" t="s">
        <v>79</v>
      </c>
      <c r="AY184" s="17" t="s">
        <v>126</v>
      </c>
      <c r="BE184" s="164">
        <f>IF(N184="základní",J184,0)</f>
        <v>0</v>
      </c>
      <c r="BF184" s="164">
        <f>IF(N184="snížená",J184,0)</f>
        <v>0</v>
      </c>
      <c r="BG184" s="164">
        <f>IF(N184="zákl. přenesená",J184,0)</f>
        <v>0</v>
      </c>
      <c r="BH184" s="164">
        <f>IF(N184="sníž. přenesená",J184,0)</f>
        <v>0</v>
      </c>
      <c r="BI184" s="164">
        <f>IF(N184="nulová",J184,0)</f>
        <v>0</v>
      </c>
      <c r="BJ184" s="17" t="s">
        <v>77</v>
      </c>
      <c r="BK184" s="164">
        <f>ROUND(I184*H184,2)</f>
        <v>0</v>
      </c>
      <c r="BL184" s="17" t="s">
        <v>234</v>
      </c>
      <c r="BM184" s="163" t="s">
        <v>1039</v>
      </c>
    </row>
    <row r="185" spans="1:47" s="2" customFormat="1" ht="19.5">
      <c r="A185" s="32"/>
      <c r="B185" s="33"/>
      <c r="C185" s="32"/>
      <c r="D185" s="165" t="s">
        <v>135</v>
      </c>
      <c r="E185" s="32"/>
      <c r="F185" s="166" t="s">
        <v>1040</v>
      </c>
      <c r="G185" s="32"/>
      <c r="H185" s="32"/>
      <c r="I185" s="91"/>
      <c r="J185" s="32"/>
      <c r="K185" s="32"/>
      <c r="L185" s="33"/>
      <c r="M185" s="167"/>
      <c r="N185" s="168"/>
      <c r="O185" s="53"/>
      <c r="P185" s="53"/>
      <c r="Q185" s="53"/>
      <c r="R185" s="53"/>
      <c r="S185" s="53"/>
      <c r="T185" s="54"/>
      <c r="U185" s="32"/>
      <c r="V185" s="32"/>
      <c r="W185" s="32"/>
      <c r="X185" s="32"/>
      <c r="Y185" s="32"/>
      <c r="Z185" s="32"/>
      <c r="AA185" s="32"/>
      <c r="AB185" s="32"/>
      <c r="AC185" s="32"/>
      <c r="AD185" s="32"/>
      <c r="AE185" s="32"/>
      <c r="AT185" s="17" t="s">
        <v>135</v>
      </c>
      <c r="AU185" s="17" t="s">
        <v>79</v>
      </c>
    </row>
    <row r="186" spans="1:47" s="2" customFormat="1" ht="39">
      <c r="A186" s="32"/>
      <c r="B186" s="33"/>
      <c r="C186" s="32"/>
      <c r="D186" s="165" t="s">
        <v>359</v>
      </c>
      <c r="E186" s="32"/>
      <c r="F186" s="187" t="s">
        <v>1033</v>
      </c>
      <c r="G186" s="32"/>
      <c r="H186" s="32"/>
      <c r="I186" s="91"/>
      <c r="J186" s="32"/>
      <c r="K186" s="32"/>
      <c r="L186" s="33"/>
      <c r="M186" s="167"/>
      <c r="N186" s="168"/>
      <c r="O186" s="53"/>
      <c r="P186" s="53"/>
      <c r="Q186" s="53"/>
      <c r="R186" s="53"/>
      <c r="S186" s="53"/>
      <c r="T186" s="54"/>
      <c r="U186" s="32"/>
      <c r="V186" s="32"/>
      <c r="W186" s="32"/>
      <c r="X186" s="32"/>
      <c r="Y186" s="32"/>
      <c r="Z186" s="32"/>
      <c r="AA186" s="32"/>
      <c r="AB186" s="32"/>
      <c r="AC186" s="32"/>
      <c r="AD186" s="32"/>
      <c r="AE186" s="32"/>
      <c r="AT186" s="17" t="s">
        <v>359</v>
      </c>
      <c r="AU186" s="17" t="s">
        <v>79</v>
      </c>
    </row>
    <row r="187" spans="1:65" s="2" customFormat="1" ht="16.5" customHeight="1">
      <c r="A187" s="32"/>
      <c r="B187" s="151"/>
      <c r="C187" s="152" t="s">
        <v>191</v>
      </c>
      <c r="D187" s="152" t="s">
        <v>129</v>
      </c>
      <c r="E187" s="153" t="s">
        <v>1041</v>
      </c>
      <c r="F187" s="154" t="s">
        <v>1042</v>
      </c>
      <c r="G187" s="155" t="s">
        <v>132</v>
      </c>
      <c r="H187" s="156">
        <v>120</v>
      </c>
      <c r="I187" s="157"/>
      <c r="J187" s="158">
        <f>ROUND(I187*H187,2)</f>
        <v>0</v>
      </c>
      <c r="K187" s="154" t="s">
        <v>356</v>
      </c>
      <c r="L187" s="33"/>
      <c r="M187" s="159" t="s">
        <v>3</v>
      </c>
      <c r="N187" s="160" t="s">
        <v>40</v>
      </c>
      <c r="O187" s="53"/>
      <c r="P187" s="161">
        <f>O187*H187</f>
        <v>0</v>
      </c>
      <c r="Q187" s="161">
        <v>0</v>
      </c>
      <c r="R187" s="161">
        <f>Q187*H187</f>
        <v>0</v>
      </c>
      <c r="S187" s="161">
        <v>0</v>
      </c>
      <c r="T187" s="162">
        <f>S187*H187</f>
        <v>0</v>
      </c>
      <c r="U187" s="32"/>
      <c r="V187" s="32"/>
      <c r="W187" s="32"/>
      <c r="X187" s="32"/>
      <c r="Y187" s="32"/>
      <c r="Z187" s="32"/>
      <c r="AA187" s="32"/>
      <c r="AB187" s="32"/>
      <c r="AC187" s="32"/>
      <c r="AD187" s="32"/>
      <c r="AE187" s="32"/>
      <c r="AR187" s="163" t="s">
        <v>234</v>
      </c>
      <c r="AT187" s="163" t="s">
        <v>129</v>
      </c>
      <c r="AU187" s="163" t="s">
        <v>79</v>
      </c>
      <c r="AY187" s="17" t="s">
        <v>126</v>
      </c>
      <c r="BE187" s="164">
        <f>IF(N187="základní",J187,0)</f>
        <v>0</v>
      </c>
      <c r="BF187" s="164">
        <f>IF(N187="snížená",J187,0)</f>
        <v>0</v>
      </c>
      <c r="BG187" s="164">
        <f>IF(N187="zákl. přenesená",J187,0)</f>
        <v>0</v>
      </c>
      <c r="BH187" s="164">
        <f>IF(N187="sníž. přenesená",J187,0)</f>
        <v>0</v>
      </c>
      <c r="BI187" s="164">
        <f>IF(N187="nulová",J187,0)</f>
        <v>0</v>
      </c>
      <c r="BJ187" s="17" t="s">
        <v>77</v>
      </c>
      <c r="BK187" s="164">
        <f>ROUND(I187*H187,2)</f>
        <v>0</v>
      </c>
      <c r="BL187" s="17" t="s">
        <v>234</v>
      </c>
      <c r="BM187" s="163" t="s">
        <v>1043</v>
      </c>
    </row>
    <row r="188" spans="1:47" s="2" customFormat="1" ht="12">
      <c r="A188" s="32"/>
      <c r="B188" s="33"/>
      <c r="C188" s="32"/>
      <c r="D188" s="165" t="s">
        <v>135</v>
      </c>
      <c r="E188" s="32"/>
      <c r="F188" s="166" t="s">
        <v>1044</v>
      </c>
      <c r="G188" s="32"/>
      <c r="H188" s="32"/>
      <c r="I188" s="91"/>
      <c r="J188" s="32"/>
      <c r="K188" s="32"/>
      <c r="L188" s="33"/>
      <c r="M188" s="167"/>
      <c r="N188" s="168"/>
      <c r="O188" s="53"/>
      <c r="P188" s="53"/>
      <c r="Q188" s="53"/>
      <c r="R188" s="53"/>
      <c r="S188" s="53"/>
      <c r="T188" s="54"/>
      <c r="U188" s="32"/>
      <c r="V188" s="32"/>
      <c r="W188" s="32"/>
      <c r="X188" s="32"/>
      <c r="Y188" s="32"/>
      <c r="Z188" s="32"/>
      <c r="AA188" s="32"/>
      <c r="AB188" s="32"/>
      <c r="AC188" s="32"/>
      <c r="AD188" s="32"/>
      <c r="AE188" s="32"/>
      <c r="AT188" s="17" t="s">
        <v>135</v>
      </c>
      <c r="AU188" s="17" t="s">
        <v>79</v>
      </c>
    </row>
    <row r="189" spans="1:47" s="2" customFormat="1" ht="39">
      <c r="A189" s="32"/>
      <c r="B189" s="33"/>
      <c r="C189" s="32"/>
      <c r="D189" s="165" t="s">
        <v>359</v>
      </c>
      <c r="E189" s="32"/>
      <c r="F189" s="187" t="s">
        <v>643</v>
      </c>
      <c r="G189" s="32"/>
      <c r="H189" s="32"/>
      <c r="I189" s="91"/>
      <c r="J189" s="32"/>
      <c r="K189" s="32"/>
      <c r="L189" s="33"/>
      <c r="M189" s="167"/>
      <c r="N189" s="168"/>
      <c r="O189" s="53"/>
      <c r="P189" s="53"/>
      <c r="Q189" s="53"/>
      <c r="R189" s="53"/>
      <c r="S189" s="53"/>
      <c r="T189" s="54"/>
      <c r="U189" s="32"/>
      <c r="V189" s="32"/>
      <c r="W189" s="32"/>
      <c r="X189" s="32"/>
      <c r="Y189" s="32"/>
      <c r="Z189" s="32"/>
      <c r="AA189" s="32"/>
      <c r="AB189" s="32"/>
      <c r="AC189" s="32"/>
      <c r="AD189" s="32"/>
      <c r="AE189" s="32"/>
      <c r="AT189" s="17" t="s">
        <v>359</v>
      </c>
      <c r="AU189" s="17" t="s">
        <v>79</v>
      </c>
    </row>
    <row r="190" spans="1:65" s="2" customFormat="1" ht="16.5" customHeight="1">
      <c r="A190" s="32"/>
      <c r="B190" s="151"/>
      <c r="C190" s="152" t="s">
        <v>278</v>
      </c>
      <c r="D190" s="152" t="s">
        <v>129</v>
      </c>
      <c r="E190" s="153" t="s">
        <v>1045</v>
      </c>
      <c r="F190" s="154" t="s">
        <v>1046</v>
      </c>
      <c r="G190" s="155" t="s">
        <v>167</v>
      </c>
      <c r="H190" s="156">
        <v>60</v>
      </c>
      <c r="I190" s="157"/>
      <c r="J190" s="158">
        <f>ROUND(I190*H190,2)</f>
        <v>0</v>
      </c>
      <c r="K190" s="154" t="s">
        <v>356</v>
      </c>
      <c r="L190" s="33"/>
      <c r="M190" s="159" t="s">
        <v>3</v>
      </c>
      <c r="N190" s="160" t="s">
        <v>40</v>
      </c>
      <c r="O190" s="53"/>
      <c r="P190" s="161">
        <f>O190*H190</f>
        <v>0</v>
      </c>
      <c r="Q190" s="161">
        <v>0</v>
      </c>
      <c r="R190" s="161">
        <f>Q190*H190</f>
        <v>0</v>
      </c>
      <c r="S190" s="161">
        <v>0</v>
      </c>
      <c r="T190" s="162">
        <f>S190*H190</f>
        <v>0</v>
      </c>
      <c r="U190" s="32"/>
      <c r="V190" s="32"/>
      <c r="W190" s="32"/>
      <c r="X190" s="32"/>
      <c r="Y190" s="32"/>
      <c r="Z190" s="32"/>
      <c r="AA190" s="32"/>
      <c r="AB190" s="32"/>
      <c r="AC190" s="32"/>
      <c r="AD190" s="32"/>
      <c r="AE190" s="32"/>
      <c r="AR190" s="163" t="s">
        <v>234</v>
      </c>
      <c r="AT190" s="163" t="s">
        <v>129</v>
      </c>
      <c r="AU190" s="163" t="s">
        <v>79</v>
      </c>
      <c r="AY190" s="17" t="s">
        <v>126</v>
      </c>
      <c r="BE190" s="164">
        <f>IF(N190="základní",J190,0)</f>
        <v>0</v>
      </c>
      <c r="BF190" s="164">
        <f>IF(N190="snížená",J190,0)</f>
        <v>0</v>
      </c>
      <c r="BG190" s="164">
        <f>IF(N190="zákl. přenesená",J190,0)</f>
        <v>0</v>
      </c>
      <c r="BH190" s="164">
        <f>IF(N190="sníž. přenesená",J190,0)</f>
        <v>0</v>
      </c>
      <c r="BI190" s="164">
        <f>IF(N190="nulová",J190,0)</f>
        <v>0</v>
      </c>
      <c r="BJ190" s="17" t="s">
        <v>77</v>
      </c>
      <c r="BK190" s="164">
        <f>ROUND(I190*H190,2)</f>
        <v>0</v>
      </c>
      <c r="BL190" s="17" t="s">
        <v>234</v>
      </c>
      <c r="BM190" s="163" t="s">
        <v>1047</v>
      </c>
    </row>
    <row r="191" spans="1:47" s="2" customFormat="1" ht="12">
      <c r="A191" s="32"/>
      <c r="B191" s="33"/>
      <c r="C191" s="32"/>
      <c r="D191" s="165" t="s">
        <v>135</v>
      </c>
      <c r="E191" s="32"/>
      <c r="F191" s="166" t="s">
        <v>1048</v>
      </c>
      <c r="G191" s="32"/>
      <c r="H191" s="32"/>
      <c r="I191" s="91"/>
      <c r="J191" s="32"/>
      <c r="K191" s="32"/>
      <c r="L191" s="33"/>
      <c r="M191" s="167"/>
      <c r="N191" s="168"/>
      <c r="O191" s="53"/>
      <c r="P191" s="53"/>
      <c r="Q191" s="53"/>
      <c r="R191" s="53"/>
      <c r="S191" s="53"/>
      <c r="T191" s="54"/>
      <c r="U191" s="32"/>
      <c r="V191" s="32"/>
      <c r="W191" s="32"/>
      <c r="X191" s="32"/>
      <c r="Y191" s="32"/>
      <c r="Z191" s="32"/>
      <c r="AA191" s="32"/>
      <c r="AB191" s="32"/>
      <c r="AC191" s="32"/>
      <c r="AD191" s="32"/>
      <c r="AE191" s="32"/>
      <c r="AT191" s="17" t="s">
        <v>135</v>
      </c>
      <c r="AU191" s="17" t="s">
        <v>79</v>
      </c>
    </row>
    <row r="192" spans="1:47" s="2" customFormat="1" ht="39">
      <c r="A192" s="32"/>
      <c r="B192" s="33"/>
      <c r="C192" s="32"/>
      <c r="D192" s="165" t="s">
        <v>359</v>
      </c>
      <c r="E192" s="32"/>
      <c r="F192" s="187" t="s">
        <v>643</v>
      </c>
      <c r="G192" s="32"/>
      <c r="H192" s="32"/>
      <c r="I192" s="91"/>
      <c r="J192" s="32"/>
      <c r="K192" s="32"/>
      <c r="L192" s="33"/>
      <c r="M192" s="167"/>
      <c r="N192" s="168"/>
      <c r="O192" s="53"/>
      <c r="P192" s="53"/>
      <c r="Q192" s="53"/>
      <c r="R192" s="53"/>
      <c r="S192" s="53"/>
      <c r="T192" s="54"/>
      <c r="U192" s="32"/>
      <c r="V192" s="32"/>
      <c r="W192" s="32"/>
      <c r="X192" s="32"/>
      <c r="Y192" s="32"/>
      <c r="Z192" s="32"/>
      <c r="AA192" s="32"/>
      <c r="AB192" s="32"/>
      <c r="AC192" s="32"/>
      <c r="AD192" s="32"/>
      <c r="AE192" s="32"/>
      <c r="AT192" s="17" t="s">
        <v>359</v>
      </c>
      <c r="AU192" s="17" t="s">
        <v>79</v>
      </c>
    </row>
    <row r="193" spans="1:65" s="2" customFormat="1" ht="16.5" customHeight="1">
      <c r="A193" s="32"/>
      <c r="B193" s="151"/>
      <c r="C193" s="152" t="s">
        <v>195</v>
      </c>
      <c r="D193" s="152" t="s">
        <v>129</v>
      </c>
      <c r="E193" s="153" t="s">
        <v>1049</v>
      </c>
      <c r="F193" s="154" t="s">
        <v>1050</v>
      </c>
      <c r="G193" s="155" t="s">
        <v>132</v>
      </c>
      <c r="H193" s="156">
        <v>2</v>
      </c>
      <c r="I193" s="157"/>
      <c r="J193" s="158">
        <f>ROUND(I193*H193,2)</f>
        <v>0</v>
      </c>
      <c r="K193" s="154" t="s">
        <v>356</v>
      </c>
      <c r="L193" s="33"/>
      <c r="M193" s="159" t="s">
        <v>3</v>
      </c>
      <c r="N193" s="160" t="s">
        <v>40</v>
      </c>
      <c r="O193" s="53"/>
      <c r="P193" s="161">
        <f>O193*H193</f>
        <v>0</v>
      </c>
      <c r="Q193" s="161">
        <v>0.30361</v>
      </c>
      <c r="R193" s="161">
        <f>Q193*H193</f>
        <v>0.60722</v>
      </c>
      <c r="S193" s="161">
        <v>0</v>
      </c>
      <c r="T193" s="162">
        <f>S193*H193</f>
        <v>0</v>
      </c>
      <c r="U193" s="32"/>
      <c r="V193" s="32"/>
      <c r="W193" s="32"/>
      <c r="X193" s="32"/>
      <c r="Y193" s="32"/>
      <c r="Z193" s="32"/>
      <c r="AA193" s="32"/>
      <c r="AB193" s="32"/>
      <c r="AC193" s="32"/>
      <c r="AD193" s="32"/>
      <c r="AE193" s="32"/>
      <c r="AR193" s="163" t="s">
        <v>234</v>
      </c>
      <c r="AT193" s="163" t="s">
        <v>129</v>
      </c>
      <c r="AU193" s="163" t="s">
        <v>79</v>
      </c>
      <c r="AY193" s="17" t="s">
        <v>126</v>
      </c>
      <c r="BE193" s="164">
        <f>IF(N193="základní",J193,0)</f>
        <v>0</v>
      </c>
      <c r="BF193" s="164">
        <f>IF(N193="snížená",J193,0)</f>
        <v>0</v>
      </c>
      <c r="BG193" s="164">
        <f>IF(N193="zákl. přenesená",J193,0)</f>
        <v>0</v>
      </c>
      <c r="BH193" s="164">
        <f>IF(N193="sníž. přenesená",J193,0)</f>
        <v>0</v>
      </c>
      <c r="BI193" s="164">
        <f>IF(N193="nulová",J193,0)</f>
        <v>0</v>
      </c>
      <c r="BJ193" s="17" t="s">
        <v>77</v>
      </c>
      <c r="BK193" s="164">
        <f>ROUND(I193*H193,2)</f>
        <v>0</v>
      </c>
      <c r="BL193" s="17" t="s">
        <v>234</v>
      </c>
      <c r="BM193" s="163" t="s">
        <v>1051</v>
      </c>
    </row>
    <row r="194" spans="1:47" s="2" customFormat="1" ht="19.5">
      <c r="A194" s="32"/>
      <c r="B194" s="33"/>
      <c r="C194" s="32"/>
      <c r="D194" s="165" t="s">
        <v>135</v>
      </c>
      <c r="E194" s="32"/>
      <c r="F194" s="166" t="s">
        <v>1052</v>
      </c>
      <c r="G194" s="32"/>
      <c r="H194" s="32"/>
      <c r="I194" s="91"/>
      <c r="J194" s="32"/>
      <c r="K194" s="32"/>
      <c r="L194" s="33"/>
      <c r="M194" s="167"/>
      <c r="N194" s="168"/>
      <c r="O194" s="53"/>
      <c r="P194" s="53"/>
      <c r="Q194" s="53"/>
      <c r="R194" s="53"/>
      <c r="S194" s="53"/>
      <c r="T194" s="54"/>
      <c r="U194" s="32"/>
      <c r="V194" s="32"/>
      <c r="W194" s="32"/>
      <c r="X194" s="32"/>
      <c r="Y194" s="32"/>
      <c r="Z194" s="32"/>
      <c r="AA194" s="32"/>
      <c r="AB194" s="32"/>
      <c r="AC194" s="32"/>
      <c r="AD194" s="32"/>
      <c r="AE194" s="32"/>
      <c r="AT194" s="17" t="s">
        <v>135</v>
      </c>
      <c r="AU194" s="17" t="s">
        <v>79</v>
      </c>
    </row>
    <row r="195" spans="1:47" s="2" customFormat="1" ht="68.25">
      <c r="A195" s="32"/>
      <c r="B195" s="33"/>
      <c r="C195" s="32"/>
      <c r="D195" s="165" t="s">
        <v>359</v>
      </c>
      <c r="E195" s="32"/>
      <c r="F195" s="187" t="s">
        <v>1053</v>
      </c>
      <c r="G195" s="32"/>
      <c r="H195" s="32"/>
      <c r="I195" s="91"/>
      <c r="J195" s="32"/>
      <c r="K195" s="32"/>
      <c r="L195" s="33"/>
      <c r="M195" s="167"/>
      <c r="N195" s="168"/>
      <c r="O195" s="53"/>
      <c r="P195" s="53"/>
      <c r="Q195" s="53"/>
      <c r="R195" s="53"/>
      <c r="S195" s="53"/>
      <c r="T195" s="54"/>
      <c r="U195" s="32"/>
      <c r="V195" s="32"/>
      <c r="W195" s="32"/>
      <c r="X195" s="32"/>
      <c r="Y195" s="32"/>
      <c r="Z195" s="32"/>
      <c r="AA195" s="32"/>
      <c r="AB195" s="32"/>
      <c r="AC195" s="32"/>
      <c r="AD195" s="32"/>
      <c r="AE195" s="32"/>
      <c r="AT195" s="17" t="s">
        <v>359</v>
      </c>
      <c r="AU195" s="17" t="s">
        <v>79</v>
      </c>
    </row>
    <row r="196" spans="1:65" s="2" customFormat="1" ht="16.5" customHeight="1">
      <c r="A196" s="32"/>
      <c r="B196" s="151"/>
      <c r="C196" s="152" t="s">
        <v>285</v>
      </c>
      <c r="D196" s="152" t="s">
        <v>129</v>
      </c>
      <c r="E196" s="153" t="s">
        <v>1054</v>
      </c>
      <c r="F196" s="154" t="s">
        <v>1055</v>
      </c>
      <c r="G196" s="155" t="s">
        <v>248</v>
      </c>
      <c r="H196" s="156">
        <v>2</v>
      </c>
      <c r="I196" s="157"/>
      <c r="J196" s="158">
        <f>ROUND(I196*H196,2)</f>
        <v>0</v>
      </c>
      <c r="K196" s="154" t="s">
        <v>356</v>
      </c>
      <c r="L196" s="33"/>
      <c r="M196" s="159" t="s">
        <v>3</v>
      </c>
      <c r="N196" s="160" t="s">
        <v>40</v>
      </c>
      <c r="O196" s="53"/>
      <c r="P196" s="161">
        <f>O196*H196</f>
        <v>0</v>
      </c>
      <c r="Q196" s="161">
        <v>0.11934</v>
      </c>
      <c r="R196" s="161">
        <f>Q196*H196</f>
        <v>0.23868</v>
      </c>
      <c r="S196" s="161">
        <v>0</v>
      </c>
      <c r="T196" s="162">
        <f>S196*H196</f>
        <v>0</v>
      </c>
      <c r="U196" s="32"/>
      <c r="V196" s="32"/>
      <c r="W196" s="32"/>
      <c r="X196" s="32"/>
      <c r="Y196" s="32"/>
      <c r="Z196" s="32"/>
      <c r="AA196" s="32"/>
      <c r="AB196" s="32"/>
      <c r="AC196" s="32"/>
      <c r="AD196" s="32"/>
      <c r="AE196" s="32"/>
      <c r="AR196" s="163" t="s">
        <v>234</v>
      </c>
      <c r="AT196" s="163" t="s">
        <v>129</v>
      </c>
      <c r="AU196" s="163" t="s">
        <v>79</v>
      </c>
      <c r="AY196" s="17" t="s">
        <v>126</v>
      </c>
      <c r="BE196" s="164">
        <f>IF(N196="základní",J196,0)</f>
        <v>0</v>
      </c>
      <c r="BF196" s="164">
        <f>IF(N196="snížená",J196,0)</f>
        <v>0</v>
      </c>
      <c r="BG196" s="164">
        <f>IF(N196="zákl. přenesená",J196,0)</f>
        <v>0</v>
      </c>
      <c r="BH196" s="164">
        <f>IF(N196="sníž. přenesená",J196,0)</f>
        <v>0</v>
      </c>
      <c r="BI196" s="164">
        <f>IF(N196="nulová",J196,0)</f>
        <v>0</v>
      </c>
      <c r="BJ196" s="17" t="s">
        <v>77</v>
      </c>
      <c r="BK196" s="164">
        <f>ROUND(I196*H196,2)</f>
        <v>0</v>
      </c>
      <c r="BL196" s="17" t="s">
        <v>234</v>
      </c>
      <c r="BM196" s="163" t="s">
        <v>1056</v>
      </c>
    </row>
    <row r="197" spans="1:47" s="2" customFormat="1" ht="12">
      <c r="A197" s="32"/>
      <c r="B197" s="33"/>
      <c r="C197" s="32"/>
      <c r="D197" s="165" t="s">
        <v>135</v>
      </c>
      <c r="E197" s="32"/>
      <c r="F197" s="166" t="s">
        <v>1057</v>
      </c>
      <c r="G197" s="32"/>
      <c r="H197" s="32"/>
      <c r="I197" s="91"/>
      <c r="J197" s="32"/>
      <c r="K197" s="32"/>
      <c r="L197" s="33"/>
      <c r="M197" s="167"/>
      <c r="N197" s="168"/>
      <c r="O197" s="53"/>
      <c r="P197" s="53"/>
      <c r="Q197" s="53"/>
      <c r="R197" s="53"/>
      <c r="S197" s="53"/>
      <c r="T197" s="54"/>
      <c r="U197" s="32"/>
      <c r="V197" s="32"/>
      <c r="W197" s="32"/>
      <c r="X197" s="32"/>
      <c r="Y197" s="32"/>
      <c r="Z197" s="32"/>
      <c r="AA197" s="32"/>
      <c r="AB197" s="32"/>
      <c r="AC197" s="32"/>
      <c r="AD197" s="32"/>
      <c r="AE197" s="32"/>
      <c r="AT197" s="17" t="s">
        <v>135</v>
      </c>
      <c r="AU197" s="17" t="s">
        <v>79</v>
      </c>
    </row>
    <row r="198" spans="1:47" s="2" customFormat="1" ht="68.25">
      <c r="A198" s="32"/>
      <c r="B198" s="33"/>
      <c r="C198" s="32"/>
      <c r="D198" s="165" t="s">
        <v>359</v>
      </c>
      <c r="E198" s="32"/>
      <c r="F198" s="187" t="s">
        <v>1053</v>
      </c>
      <c r="G198" s="32"/>
      <c r="H198" s="32"/>
      <c r="I198" s="91"/>
      <c r="J198" s="32"/>
      <c r="K198" s="32"/>
      <c r="L198" s="33"/>
      <c r="M198" s="167"/>
      <c r="N198" s="168"/>
      <c r="O198" s="53"/>
      <c r="P198" s="53"/>
      <c r="Q198" s="53"/>
      <c r="R198" s="53"/>
      <c r="S198" s="53"/>
      <c r="T198" s="54"/>
      <c r="U198" s="32"/>
      <c r="V198" s="32"/>
      <c r="W198" s="32"/>
      <c r="X198" s="32"/>
      <c r="Y198" s="32"/>
      <c r="Z198" s="32"/>
      <c r="AA198" s="32"/>
      <c r="AB198" s="32"/>
      <c r="AC198" s="32"/>
      <c r="AD198" s="32"/>
      <c r="AE198" s="32"/>
      <c r="AT198" s="17" t="s">
        <v>359</v>
      </c>
      <c r="AU198" s="17" t="s">
        <v>79</v>
      </c>
    </row>
    <row r="199" spans="1:65" s="2" customFormat="1" ht="16.5" customHeight="1">
      <c r="A199" s="32"/>
      <c r="B199" s="151"/>
      <c r="C199" s="152" t="s">
        <v>198</v>
      </c>
      <c r="D199" s="152" t="s">
        <v>129</v>
      </c>
      <c r="E199" s="153" t="s">
        <v>1058</v>
      </c>
      <c r="F199" s="154" t="s">
        <v>1059</v>
      </c>
      <c r="G199" s="155" t="s">
        <v>132</v>
      </c>
      <c r="H199" s="156">
        <v>2</v>
      </c>
      <c r="I199" s="157"/>
      <c r="J199" s="158">
        <f>ROUND(I199*H199,2)</f>
        <v>0</v>
      </c>
      <c r="K199" s="154" t="s">
        <v>356</v>
      </c>
      <c r="L199" s="33"/>
      <c r="M199" s="159" t="s">
        <v>3</v>
      </c>
      <c r="N199" s="160" t="s">
        <v>40</v>
      </c>
      <c r="O199" s="53"/>
      <c r="P199" s="161">
        <f>O199*H199</f>
        <v>0</v>
      </c>
      <c r="Q199" s="161">
        <v>0.08425</v>
      </c>
      <c r="R199" s="161">
        <f>Q199*H199</f>
        <v>0.1685</v>
      </c>
      <c r="S199" s="161">
        <v>0</v>
      </c>
      <c r="T199" s="162">
        <f>S199*H199</f>
        <v>0</v>
      </c>
      <c r="U199" s="32"/>
      <c r="V199" s="32"/>
      <c r="W199" s="32"/>
      <c r="X199" s="32"/>
      <c r="Y199" s="32"/>
      <c r="Z199" s="32"/>
      <c r="AA199" s="32"/>
      <c r="AB199" s="32"/>
      <c r="AC199" s="32"/>
      <c r="AD199" s="32"/>
      <c r="AE199" s="32"/>
      <c r="AR199" s="163" t="s">
        <v>234</v>
      </c>
      <c r="AT199" s="163" t="s">
        <v>129</v>
      </c>
      <c r="AU199" s="163" t="s">
        <v>79</v>
      </c>
      <c r="AY199" s="17" t="s">
        <v>126</v>
      </c>
      <c r="BE199" s="164">
        <f>IF(N199="základní",J199,0)</f>
        <v>0</v>
      </c>
      <c r="BF199" s="164">
        <f>IF(N199="snížená",J199,0)</f>
        <v>0</v>
      </c>
      <c r="BG199" s="164">
        <f>IF(N199="zákl. přenesená",J199,0)</f>
        <v>0</v>
      </c>
      <c r="BH199" s="164">
        <f>IF(N199="sníž. přenesená",J199,0)</f>
        <v>0</v>
      </c>
      <c r="BI199" s="164">
        <f>IF(N199="nulová",J199,0)</f>
        <v>0</v>
      </c>
      <c r="BJ199" s="17" t="s">
        <v>77</v>
      </c>
      <c r="BK199" s="164">
        <f>ROUND(I199*H199,2)</f>
        <v>0</v>
      </c>
      <c r="BL199" s="17" t="s">
        <v>234</v>
      </c>
      <c r="BM199" s="163" t="s">
        <v>1060</v>
      </c>
    </row>
    <row r="200" spans="1:47" s="2" customFormat="1" ht="19.5">
      <c r="A200" s="32"/>
      <c r="B200" s="33"/>
      <c r="C200" s="32"/>
      <c r="D200" s="165" t="s">
        <v>135</v>
      </c>
      <c r="E200" s="32"/>
      <c r="F200" s="166" t="s">
        <v>1061</v>
      </c>
      <c r="G200" s="32"/>
      <c r="H200" s="32"/>
      <c r="I200" s="91"/>
      <c r="J200" s="32"/>
      <c r="K200" s="32"/>
      <c r="L200" s="33"/>
      <c r="M200" s="167"/>
      <c r="N200" s="168"/>
      <c r="O200" s="53"/>
      <c r="P200" s="53"/>
      <c r="Q200" s="53"/>
      <c r="R200" s="53"/>
      <c r="S200" s="53"/>
      <c r="T200" s="54"/>
      <c r="U200" s="32"/>
      <c r="V200" s="32"/>
      <c r="W200" s="32"/>
      <c r="X200" s="32"/>
      <c r="Y200" s="32"/>
      <c r="Z200" s="32"/>
      <c r="AA200" s="32"/>
      <c r="AB200" s="32"/>
      <c r="AC200" s="32"/>
      <c r="AD200" s="32"/>
      <c r="AE200" s="32"/>
      <c r="AT200" s="17" t="s">
        <v>135</v>
      </c>
      <c r="AU200" s="17" t="s">
        <v>79</v>
      </c>
    </row>
    <row r="201" spans="1:47" s="2" customFormat="1" ht="68.25">
      <c r="A201" s="32"/>
      <c r="B201" s="33"/>
      <c r="C201" s="32"/>
      <c r="D201" s="165" t="s">
        <v>359</v>
      </c>
      <c r="E201" s="32"/>
      <c r="F201" s="187" t="s">
        <v>1053</v>
      </c>
      <c r="G201" s="32"/>
      <c r="H201" s="32"/>
      <c r="I201" s="91"/>
      <c r="J201" s="32"/>
      <c r="K201" s="32"/>
      <c r="L201" s="33"/>
      <c r="M201" s="167"/>
      <c r="N201" s="168"/>
      <c r="O201" s="53"/>
      <c r="P201" s="53"/>
      <c r="Q201" s="53"/>
      <c r="R201" s="53"/>
      <c r="S201" s="53"/>
      <c r="T201" s="54"/>
      <c r="U201" s="32"/>
      <c r="V201" s="32"/>
      <c r="W201" s="32"/>
      <c r="X201" s="32"/>
      <c r="Y201" s="32"/>
      <c r="Z201" s="32"/>
      <c r="AA201" s="32"/>
      <c r="AB201" s="32"/>
      <c r="AC201" s="32"/>
      <c r="AD201" s="32"/>
      <c r="AE201" s="32"/>
      <c r="AT201" s="17" t="s">
        <v>359</v>
      </c>
      <c r="AU201" s="17" t="s">
        <v>79</v>
      </c>
    </row>
    <row r="202" spans="2:63" s="12" customFormat="1" ht="25.9" customHeight="1">
      <c r="B202" s="138"/>
      <c r="D202" s="139" t="s">
        <v>68</v>
      </c>
      <c r="E202" s="140" t="s">
        <v>501</v>
      </c>
      <c r="F202" s="140" t="s">
        <v>502</v>
      </c>
      <c r="I202" s="141"/>
      <c r="J202" s="142">
        <f>BK202</f>
        <v>0</v>
      </c>
      <c r="L202" s="138"/>
      <c r="M202" s="143"/>
      <c r="N202" s="144"/>
      <c r="O202" s="144"/>
      <c r="P202" s="145">
        <f>SUM(P203:P266)</f>
        <v>0</v>
      </c>
      <c r="Q202" s="144"/>
      <c r="R202" s="145">
        <f>SUM(R203:R266)</f>
        <v>0</v>
      </c>
      <c r="S202" s="144"/>
      <c r="T202" s="146">
        <f>SUM(T203:T266)</f>
        <v>0</v>
      </c>
      <c r="AR202" s="139" t="s">
        <v>134</v>
      </c>
      <c r="AT202" s="147" t="s">
        <v>68</v>
      </c>
      <c r="AU202" s="147" t="s">
        <v>69</v>
      </c>
      <c r="AY202" s="139" t="s">
        <v>126</v>
      </c>
      <c r="BK202" s="148">
        <f>SUM(BK203:BK266)</f>
        <v>0</v>
      </c>
    </row>
    <row r="203" spans="1:65" s="2" customFormat="1" ht="16.5" customHeight="1">
      <c r="A203" s="32"/>
      <c r="B203" s="151"/>
      <c r="C203" s="152" t="s">
        <v>291</v>
      </c>
      <c r="D203" s="152" t="s">
        <v>129</v>
      </c>
      <c r="E203" s="153" t="s">
        <v>1062</v>
      </c>
      <c r="F203" s="154" t="s">
        <v>1063</v>
      </c>
      <c r="G203" s="155" t="s">
        <v>248</v>
      </c>
      <c r="H203" s="156">
        <v>2</v>
      </c>
      <c r="I203" s="157"/>
      <c r="J203" s="158">
        <f>ROUND(I203*H203,2)</f>
        <v>0</v>
      </c>
      <c r="K203" s="154" t="s">
        <v>356</v>
      </c>
      <c r="L203" s="33"/>
      <c r="M203" s="159" t="s">
        <v>3</v>
      </c>
      <c r="N203" s="160" t="s">
        <v>40</v>
      </c>
      <c r="O203" s="53"/>
      <c r="P203" s="161">
        <f>O203*H203</f>
        <v>0</v>
      </c>
      <c r="Q203" s="161">
        <v>0</v>
      </c>
      <c r="R203" s="161">
        <f>Q203*H203</f>
        <v>0</v>
      </c>
      <c r="S203" s="161">
        <v>0</v>
      </c>
      <c r="T203" s="162">
        <f>S203*H203</f>
        <v>0</v>
      </c>
      <c r="U203" s="32"/>
      <c r="V203" s="32"/>
      <c r="W203" s="32"/>
      <c r="X203" s="32"/>
      <c r="Y203" s="32"/>
      <c r="Z203" s="32"/>
      <c r="AA203" s="32"/>
      <c r="AB203" s="32"/>
      <c r="AC203" s="32"/>
      <c r="AD203" s="32"/>
      <c r="AE203" s="32"/>
      <c r="AR203" s="163" t="s">
        <v>505</v>
      </c>
      <c r="AT203" s="163" t="s">
        <v>129</v>
      </c>
      <c r="AU203" s="163" t="s">
        <v>77</v>
      </c>
      <c r="AY203" s="17" t="s">
        <v>126</v>
      </c>
      <c r="BE203" s="164">
        <f>IF(N203="základní",J203,0)</f>
        <v>0</v>
      </c>
      <c r="BF203" s="164">
        <f>IF(N203="snížená",J203,0)</f>
        <v>0</v>
      </c>
      <c r="BG203" s="164">
        <f>IF(N203="zákl. přenesená",J203,0)</f>
        <v>0</v>
      </c>
      <c r="BH203" s="164">
        <f>IF(N203="sníž. přenesená",J203,0)</f>
        <v>0</v>
      </c>
      <c r="BI203" s="164">
        <f>IF(N203="nulová",J203,0)</f>
        <v>0</v>
      </c>
      <c r="BJ203" s="17" t="s">
        <v>77</v>
      </c>
      <c r="BK203" s="164">
        <f>ROUND(I203*H203,2)</f>
        <v>0</v>
      </c>
      <c r="BL203" s="17" t="s">
        <v>505</v>
      </c>
      <c r="BM203" s="163" t="s">
        <v>1064</v>
      </c>
    </row>
    <row r="204" spans="1:47" s="2" customFormat="1" ht="19.5">
      <c r="A204" s="32"/>
      <c r="B204" s="33"/>
      <c r="C204" s="32"/>
      <c r="D204" s="165" t="s">
        <v>135</v>
      </c>
      <c r="E204" s="32"/>
      <c r="F204" s="166" t="s">
        <v>1065</v>
      </c>
      <c r="G204" s="32"/>
      <c r="H204" s="32"/>
      <c r="I204" s="91"/>
      <c r="J204" s="32"/>
      <c r="K204" s="32"/>
      <c r="L204" s="33"/>
      <c r="M204" s="167"/>
      <c r="N204" s="168"/>
      <c r="O204" s="53"/>
      <c r="P204" s="53"/>
      <c r="Q204" s="53"/>
      <c r="R204" s="53"/>
      <c r="S204" s="53"/>
      <c r="T204" s="54"/>
      <c r="U204" s="32"/>
      <c r="V204" s="32"/>
      <c r="W204" s="32"/>
      <c r="X204" s="32"/>
      <c r="Y204" s="32"/>
      <c r="Z204" s="32"/>
      <c r="AA204" s="32"/>
      <c r="AB204" s="32"/>
      <c r="AC204" s="32"/>
      <c r="AD204" s="32"/>
      <c r="AE204" s="32"/>
      <c r="AT204" s="17" t="s">
        <v>135</v>
      </c>
      <c r="AU204" s="17" t="s">
        <v>77</v>
      </c>
    </row>
    <row r="205" spans="1:65" s="2" customFormat="1" ht="16.5" customHeight="1">
      <c r="A205" s="32"/>
      <c r="B205" s="151"/>
      <c r="C205" s="152" t="s">
        <v>201</v>
      </c>
      <c r="D205" s="152" t="s">
        <v>129</v>
      </c>
      <c r="E205" s="153" t="s">
        <v>1066</v>
      </c>
      <c r="F205" s="154" t="s">
        <v>1067</v>
      </c>
      <c r="G205" s="155" t="s">
        <v>248</v>
      </c>
      <c r="H205" s="156">
        <v>225</v>
      </c>
      <c r="I205" s="157"/>
      <c r="J205" s="158">
        <f>ROUND(I205*H205,2)</f>
        <v>0</v>
      </c>
      <c r="K205" s="154" t="s">
        <v>356</v>
      </c>
      <c r="L205" s="33"/>
      <c r="M205" s="159" t="s">
        <v>3</v>
      </c>
      <c r="N205" s="160" t="s">
        <v>40</v>
      </c>
      <c r="O205" s="53"/>
      <c r="P205" s="161">
        <f>O205*H205</f>
        <v>0</v>
      </c>
      <c r="Q205" s="161">
        <v>0</v>
      </c>
      <c r="R205" s="161">
        <f>Q205*H205</f>
        <v>0</v>
      </c>
      <c r="S205" s="161">
        <v>0</v>
      </c>
      <c r="T205" s="162">
        <f>S205*H205</f>
        <v>0</v>
      </c>
      <c r="U205" s="32"/>
      <c r="V205" s="32"/>
      <c r="W205" s="32"/>
      <c r="X205" s="32"/>
      <c r="Y205" s="32"/>
      <c r="Z205" s="32"/>
      <c r="AA205" s="32"/>
      <c r="AB205" s="32"/>
      <c r="AC205" s="32"/>
      <c r="AD205" s="32"/>
      <c r="AE205" s="32"/>
      <c r="AR205" s="163" t="s">
        <v>505</v>
      </c>
      <c r="AT205" s="163" t="s">
        <v>129</v>
      </c>
      <c r="AU205" s="163" t="s">
        <v>77</v>
      </c>
      <c r="AY205" s="17" t="s">
        <v>126</v>
      </c>
      <c r="BE205" s="164">
        <f>IF(N205="základní",J205,0)</f>
        <v>0</v>
      </c>
      <c r="BF205" s="164">
        <f>IF(N205="snížená",J205,0)</f>
        <v>0</v>
      </c>
      <c r="BG205" s="164">
        <f>IF(N205="zákl. přenesená",J205,0)</f>
        <v>0</v>
      </c>
      <c r="BH205" s="164">
        <f>IF(N205="sníž. přenesená",J205,0)</f>
        <v>0</v>
      </c>
      <c r="BI205" s="164">
        <f>IF(N205="nulová",J205,0)</f>
        <v>0</v>
      </c>
      <c r="BJ205" s="17" t="s">
        <v>77</v>
      </c>
      <c r="BK205" s="164">
        <f>ROUND(I205*H205,2)</f>
        <v>0</v>
      </c>
      <c r="BL205" s="17" t="s">
        <v>505</v>
      </c>
      <c r="BM205" s="163" t="s">
        <v>1068</v>
      </c>
    </row>
    <row r="206" spans="1:47" s="2" customFormat="1" ht="12">
      <c r="A206" s="32"/>
      <c r="B206" s="33"/>
      <c r="C206" s="32"/>
      <c r="D206" s="165" t="s">
        <v>135</v>
      </c>
      <c r="E206" s="32"/>
      <c r="F206" s="166" t="s">
        <v>1069</v>
      </c>
      <c r="G206" s="32"/>
      <c r="H206" s="32"/>
      <c r="I206" s="91"/>
      <c r="J206" s="32"/>
      <c r="K206" s="32"/>
      <c r="L206" s="33"/>
      <c r="M206" s="167"/>
      <c r="N206" s="168"/>
      <c r="O206" s="53"/>
      <c r="P206" s="53"/>
      <c r="Q206" s="53"/>
      <c r="R206" s="53"/>
      <c r="S206" s="53"/>
      <c r="T206" s="54"/>
      <c r="U206" s="32"/>
      <c r="V206" s="32"/>
      <c r="W206" s="32"/>
      <c r="X206" s="32"/>
      <c r="Y206" s="32"/>
      <c r="Z206" s="32"/>
      <c r="AA206" s="32"/>
      <c r="AB206" s="32"/>
      <c r="AC206" s="32"/>
      <c r="AD206" s="32"/>
      <c r="AE206" s="32"/>
      <c r="AT206" s="17" t="s">
        <v>135</v>
      </c>
      <c r="AU206" s="17" t="s">
        <v>77</v>
      </c>
    </row>
    <row r="207" spans="1:65" s="2" customFormat="1" ht="16.5" customHeight="1">
      <c r="A207" s="32"/>
      <c r="B207" s="151"/>
      <c r="C207" s="152" t="s">
        <v>300</v>
      </c>
      <c r="D207" s="152" t="s">
        <v>129</v>
      </c>
      <c r="E207" s="153" t="s">
        <v>1070</v>
      </c>
      <c r="F207" s="154" t="s">
        <v>1071</v>
      </c>
      <c r="G207" s="155" t="s">
        <v>167</v>
      </c>
      <c r="H207" s="156">
        <v>2</v>
      </c>
      <c r="I207" s="157"/>
      <c r="J207" s="158">
        <f>ROUND(I207*H207,2)</f>
        <v>0</v>
      </c>
      <c r="K207" s="154" t="s">
        <v>356</v>
      </c>
      <c r="L207" s="33"/>
      <c r="M207" s="159" t="s">
        <v>3</v>
      </c>
      <c r="N207" s="160" t="s">
        <v>40</v>
      </c>
      <c r="O207" s="53"/>
      <c r="P207" s="161">
        <f>O207*H207</f>
        <v>0</v>
      </c>
      <c r="Q207" s="161">
        <v>0</v>
      </c>
      <c r="R207" s="161">
        <f>Q207*H207</f>
        <v>0</v>
      </c>
      <c r="S207" s="161">
        <v>0</v>
      </c>
      <c r="T207" s="162">
        <f>S207*H207</f>
        <v>0</v>
      </c>
      <c r="U207" s="32"/>
      <c r="V207" s="32"/>
      <c r="W207" s="32"/>
      <c r="X207" s="32"/>
      <c r="Y207" s="32"/>
      <c r="Z207" s="32"/>
      <c r="AA207" s="32"/>
      <c r="AB207" s="32"/>
      <c r="AC207" s="32"/>
      <c r="AD207" s="32"/>
      <c r="AE207" s="32"/>
      <c r="AR207" s="163" t="s">
        <v>505</v>
      </c>
      <c r="AT207" s="163" t="s">
        <v>129</v>
      </c>
      <c r="AU207" s="163" t="s">
        <v>77</v>
      </c>
      <c r="AY207" s="17" t="s">
        <v>126</v>
      </c>
      <c r="BE207" s="164">
        <f>IF(N207="základní",J207,0)</f>
        <v>0</v>
      </c>
      <c r="BF207" s="164">
        <f>IF(N207="snížená",J207,0)</f>
        <v>0</v>
      </c>
      <c r="BG207" s="164">
        <f>IF(N207="zákl. přenesená",J207,0)</f>
        <v>0</v>
      </c>
      <c r="BH207" s="164">
        <f>IF(N207="sníž. přenesená",J207,0)</f>
        <v>0</v>
      </c>
      <c r="BI207" s="164">
        <f>IF(N207="nulová",J207,0)</f>
        <v>0</v>
      </c>
      <c r="BJ207" s="17" t="s">
        <v>77</v>
      </c>
      <c r="BK207" s="164">
        <f>ROUND(I207*H207,2)</f>
        <v>0</v>
      </c>
      <c r="BL207" s="17" t="s">
        <v>505</v>
      </c>
      <c r="BM207" s="163" t="s">
        <v>1072</v>
      </c>
    </row>
    <row r="208" spans="1:47" s="2" customFormat="1" ht="12">
      <c r="A208" s="32"/>
      <c r="B208" s="33"/>
      <c r="C208" s="32"/>
      <c r="D208" s="165" t="s">
        <v>135</v>
      </c>
      <c r="E208" s="32"/>
      <c r="F208" s="166" t="s">
        <v>1073</v>
      </c>
      <c r="G208" s="32"/>
      <c r="H208" s="32"/>
      <c r="I208" s="91"/>
      <c r="J208" s="32"/>
      <c r="K208" s="32"/>
      <c r="L208" s="33"/>
      <c r="M208" s="167"/>
      <c r="N208" s="168"/>
      <c r="O208" s="53"/>
      <c r="P208" s="53"/>
      <c r="Q208" s="53"/>
      <c r="R208" s="53"/>
      <c r="S208" s="53"/>
      <c r="T208" s="54"/>
      <c r="U208" s="32"/>
      <c r="V208" s="32"/>
      <c r="W208" s="32"/>
      <c r="X208" s="32"/>
      <c r="Y208" s="32"/>
      <c r="Z208" s="32"/>
      <c r="AA208" s="32"/>
      <c r="AB208" s="32"/>
      <c r="AC208" s="32"/>
      <c r="AD208" s="32"/>
      <c r="AE208" s="32"/>
      <c r="AT208" s="17" t="s">
        <v>135</v>
      </c>
      <c r="AU208" s="17" t="s">
        <v>77</v>
      </c>
    </row>
    <row r="209" spans="1:65" s="2" customFormat="1" ht="16.5" customHeight="1">
      <c r="A209" s="32"/>
      <c r="B209" s="151"/>
      <c r="C209" s="152" t="s">
        <v>205</v>
      </c>
      <c r="D209" s="152" t="s">
        <v>129</v>
      </c>
      <c r="E209" s="153" t="s">
        <v>1074</v>
      </c>
      <c r="F209" s="154" t="s">
        <v>1075</v>
      </c>
      <c r="G209" s="155" t="s">
        <v>167</v>
      </c>
      <c r="H209" s="156">
        <v>2</v>
      </c>
      <c r="I209" s="157"/>
      <c r="J209" s="158">
        <f>ROUND(I209*H209,2)</f>
        <v>0</v>
      </c>
      <c r="K209" s="154" t="s">
        <v>356</v>
      </c>
      <c r="L209" s="33"/>
      <c r="M209" s="159" t="s">
        <v>3</v>
      </c>
      <c r="N209" s="160" t="s">
        <v>40</v>
      </c>
      <c r="O209" s="53"/>
      <c r="P209" s="161">
        <f>O209*H209</f>
        <v>0</v>
      </c>
      <c r="Q209" s="161">
        <v>0</v>
      </c>
      <c r="R209" s="161">
        <f>Q209*H209</f>
        <v>0</v>
      </c>
      <c r="S209" s="161">
        <v>0</v>
      </c>
      <c r="T209" s="162">
        <f>S209*H209</f>
        <v>0</v>
      </c>
      <c r="U209" s="32"/>
      <c r="V209" s="32"/>
      <c r="W209" s="32"/>
      <c r="X209" s="32"/>
      <c r="Y209" s="32"/>
      <c r="Z209" s="32"/>
      <c r="AA209" s="32"/>
      <c r="AB209" s="32"/>
      <c r="AC209" s="32"/>
      <c r="AD209" s="32"/>
      <c r="AE209" s="32"/>
      <c r="AR209" s="163" t="s">
        <v>505</v>
      </c>
      <c r="AT209" s="163" t="s">
        <v>129</v>
      </c>
      <c r="AU209" s="163" t="s">
        <v>77</v>
      </c>
      <c r="AY209" s="17" t="s">
        <v>126</v>
      </c>
      <c r="BE209" s="164">
        <f>IF(N209="základní",J209,0)</f>
        <v>0</v>
      </c>
      <c r="BF209" s="164">
        <f>IF(N209="snížená",J209,0)</f>
        <v>0</v>
      </c>
      <c r="BG209" s="164">
        <f>IF(N209="zákl. přenesená",J209,0)</f>
        <v>0</v>
      </c>
      <c r="BH209" s="164">
        <f>IF(N209="sníž. přenesená",J209,0)</f>
        <v>0</v>
      </c>
      <c r="BI209" s="164">
        <f>IF(N209="nulová",J209,0)</f>
        <v>0</v>
      </c>
      <c r="BJ209" s="17" t="s">
        <v>77</v>
      </c>
      <c r="BK209" s="164">
        <f>ROUND(I209*H209,2)</f>
        <v>0</v>
      </c>
      <c r="BL209" s="17" t="s">
        <v>505</v>
      </c>
      <c r="BM209" s="163" t="s">
        <v>1076</v>
      </c>
    </row>
    <row r="210" spans="1:47" s="2" customFormat="1" ht="12">
      <c r="A210" s="32"/>
      <c r="B210" s="33"/>
      <c r="C210" s="32"/>
      <c r="D210" s="165" t="s">
        <v>135</v>
      </c>
      <c r="E210" s="32"/>
      <c r="F210" s="166" t="s">
        <v>1077</v>
      </c>
      <c r="G210" s="32"/>
      <c r="H210" s="32"/>
      <c r="I210" s="91"/>
      <c r="J210" s="32"/>
      <c r="K210" s="32"/>
      <c r="L210" s="33"/>
      <c r="M210" s="167"/>
      <c r="N210" s="168"/>
      <c r="O210" s="53"/>
      <c r="P210" s="53"/>
      <c r="Q210" s="53"/>
      <c r="R210" s="53"/>
      <c r="S210" s="53"/>
      <c r="T210" s="54"/>
      <c r="U210" s="32"/>
      <c r="V210" s="32"/>
      <c r="W210" s="32"/>
      <c r="X210" s="32"/>
      <c r="Y210" s="32"/>
      <c r="Z210" s="32"/>
      <c r="AA210" s="32"/>
      <c r="AB210" s="32"/>
      <c r="AC210" s="32"/>
      <c r="AD210" s="32"/>
      <c r="AE210" s="32"/>
      <c r="AT210" s="17" t="s">
        <v>135</v>
      </c>
      <c r="AU210" s="17" t="s">
        <v>77</v>
      </c>
    </row>
    <row r="211" spans="1:65" s="2" customFormat="1" ht="16.5" customHeight="1">
      <c r="A211" s="32"/>
      <c r="B211" s="151"/>
      <c r="C211" s="152" t="s">
        <v>306</v>
      </c>
      <c r="D211" s="152" t="s">
        <v>129</v>
      </c>
      <c r="E211" s="153" t="s">
        <v>1078</v>
      </c>
      <c r="F211" s="154" t="s">
        <v>1079</v>
      </c>
      <c r="G211" s="155" t="s">
        <v>248</v>
      </c>
      <c r="H211" s="156">
        <v>240</v>
      </c>
      <c r="I211" s="157"/>
      <c r="J211" s="158">
        <f>ROUND(I211*H211,2)</f>
        <v>0</v>
      </c>
      <c r="K211" s="154" t="s">
        <v>356</v>
      </c>
      <c r="L211" s="33"/>
      <c r="M211" s="159" t="s">
        <v>3</v>
      </c>
      <c r="N211" s="160" t="s">
        <v>40</v>
      </c>
      <c r="O211" s="53"/>
      <c r="P211" s="161">
        <f>O211*H211</f>
        <v>0</v>
      </c>
      <c r="Q211" s="161">
        <v>0</v>
      </c>
      <c r="R211" s="161">
        <f>Q211*H211</f>
        <v>0</v>
      </c>
      <c r="S211" s="161">
        <v>0</v>
      </c>
      <c r="T211" s="162">
        <f>S211*H211</f>
        <v>0</v>
      </c>
      <c r="U211" s="32"/>
      <c r="V211" s="32"/>
      <c r="W211" s="32"/>
      <c r="X211" s="32"/>
      <c r="Y211" s="32"/>
      <c r="Z211" s="32"/>
      <c r="AA211" s="32"/>
      <c r="AB211" s="32"/>
      <c r="AC211" s="32"/>
      <c r="AD211" s="32"/>
      <c r="AE211" s="32"/>
      <c r="AR211" s="163" t="s">
        <v>505</v>
      </c>
      <c r="AT211" s="163" t="s">
        <v>129</v>
      </c>
      <c r="AU211" s="163" t="s">
        <v>77</v>
      </c>
      <c r="AY211" s="17" t="s">
        <v>126</v>
      </c>
      <c r="BE211" s="164">
        <f>IF(N211="základní",J211,0)</f>
        <v>0</v>
      </c>
      <c r="BF211" s="164">
        <f>IF(N211="snížená",J211,0)</f>
        <v>0</v>
      </c>
      <c r="BG211" s="164">
        <f>IF(N211="zákl. přenesená",J211,0)</f>
        <v>0</v>
      </c>
      <c r="BH211" s="164">
        <f>IF(N211="sníž. přenesená",J211,0)</f>
        <v>0</v>
      </c>
      <c r="BI211" s="164">
        <f>IF(N211="nulová",J211,0)</f>
        <v>0</v>
      </c>
      <c r="BJ211" s="17" t="s">
        <v>77</v>
      </c>
      <c r="BK211" s="164">
        <f>ROUND(I211*H211,2)</f>
        <v>0</v>
      </c>
      <c r="BL211" s="17" t="s">
        <v>505</v>
      </c>
      <c r="BM211" s="163" t="s">
        <v>1080</v>
      </c>
    </row>
    <row r="212" spans="1:47" s="2" customFormat="1" ht="12">
      <c r="A212" s="32"/>
      <c r="B212" s="33"/>
      <c r="C212" s="32"/>
      <c r="D212" s="165" t="s">
        <v>135</v>
      </c>
      <c r="E212" s="32"/>
      <c r="F212" s="166" t="s">
        <v>1081</v>
      </c>
      <c r="G212" s="32"/>
      <c r="H212" s="32"/>
      <c r="I212" s="91"/>
      <c r="J212" s="32"/>
      <c r="K212" s="32"/>
      <c r="L212" s="33"/>
      <c r="M212" s="167"/>
      <c r="N212" s="168"/>
      <c r="O212" s="53"/>
      <c r="P212" s="53"/>
      <c r="Q212" s="53"/>
      <c r="R212" s="53"/>
      <c r="S212" s="53"/>
      <c r="T212" s="54"/>
      <c r="U212" s="32"/>
      <c r="V212" s="32"/>
      <c r="W212" s="32"/>
      <c r="X212" s="32"/>
      <c r="Y212" s="32"/>
      <c r="Z212" s="32"/>
      <c r="AA212" s="32"/>
      <c r="AB212" s="32"/>
      <c r="AC212" s="32"/>
      <c r="AD212" s="32"/>
      <c r="AE212" s="32"/>
      <c r="AT212" s="17" t="s">
        <v>135</v>
      </c>
      <c r="AU212" s="17" t="s">
        <v>77</v>
      </c>
    </row>
    <row r="213" spans="1:65" s="2" customFormat="1" ht="16.5" customHeight="1">
      <c r="A213" s="32"/>
      <c r="B213" s="151"/>
      <c r="C213" s="152" t="s">
        <v>209</v>
      </c>
      <c r="D213" s="152" t="s">
        <v>129</v>
      </c>
      <c r="E213" s="153" t="s">
        <v>1082</v>
      </c>
      <c r="F213" s="154" t="s">
        <v>1083</v>
      </c>
      <c r="G213" s="155" t="s">
        <v>248</v>
      </c>
      <c r="H213" s="156">
        <v>160</v>
      </c>
      <c r="I213" s="157"/>
      <c r="J213" s="158">
        <f>ROUND(I213*H213,2)</f>
        <v>0</v>
      </c>
      <c r="K213" s="154" t="s">
        <v>356</v>
      </c>
      <c r="L213" s="33"/>
      <c r="M213" s="159" t="s">
        <v>3</v>
      </c>
      <c r="N213" s="160" t="s">
        <v>40</v>
      </c>
      <c r="O213" s="53"/>
      <c r="P213" s="161">
        <f>O213*H213</f>
        <v>0</v>
      </c>
      <c r="Q213" s="161">
        <v>0</v>
      </c>
      <c r="R213" s="161">
        <f>Q213*H213</f>
        <v>0</v>
      </c>
      <c r="S213" s="161">
        <v>0</v>
      </c>
      <c r="T213" s="162">
        <f>S213*H213</f>
        <v>0</v>
      </c>
      <c r="U213" s="32"/>
      <c r="V213" s="32"/>
      <c r="W213" s="32"/>
      <c r="X213" s="32"/>
      <c r="Y213" s="32"/>
      <c r="Z213" s="32"/>
      <c r="AA213" s="32"/>
      <c r="AB213" s="32"/>
      <c r="AC213" s="32"/>
      <c r="AD213" s="32"/>
      <c r="AE213" s="32"/>
      <c r="AR213" s="163" t="s">
        <v>505</v>
      </c>
      <c r="AT213" s="163" t="s">
        <v>129</v>
      </c>
      <c r="AU213" s="163" t="s">
        <v>77</v>
      </c>
      <c r="AY213" s="17" t="s">
        <v>126</v>
      </c>
      <c r="BE213" s="164">
        <f>IF(N213="základní",J213,0)</f>
        <v>0</v>
      </c>
      <c r="BF213" s="164">
        <f>IF(N213="snížená",J213,0)</f>
        <v>0</v>
      </c>
      <c r="BG213" s="164">
        <f>IF(N213="zákl. přenesená",J213,0)</f>
        <v>0</v>
      </c>
      <c r="BH213" s="164">
        <f>IF(N213="sníž. přenesená",J213,0)</f>
        <v>0</v>
      </c>
      <c r="BI213" s="164">
        <f>IF(N213="nulová",J213,0)</f>
        <v>0</v>
      </c>
      <c r="BJ213" s="17" t="s">
        <v>77</v>
      </c>
      <c r="BK213" s="164">
        <f>ROUND(I213*H213,2)</f>
        <v>0</v>
      </c>
      <c r="BL213" s="17" t="s">
        <v>505</v>
      </c>
      <c r="BM213" s="163" t="s">
        <v>1084</v>
      </c>
    </row>
    <row r="214" spans="1:47" s="2" customFormat="1" ht="12">
      <c r="A214" s="32"/>
      <c r="B214" s="33"/>
      <c r="C214" s="32"/>
      <c r="D214" s="165" t="s">
        <v>135</v>
      </c>
      <c r="E214" s="32"/>
      <c r="F214" s="166" t="s">
        <v>1085</v>
      </c>
      <c r="G214" s="32"/>
      <c r="H214" s="32"/>
      <c r="I214" s="91"/>
      <c r="J214" s="32"/>
      <c r="K214" s="32"/>
      <c r="L214" s="33"/>
      <c r="M214" s="167"/>
      <c r="N214" s="168"/>
      <c r="O214" s="53"/>
      <c r="P214" s="53"/>
      <c r="Q214" s="53"/>
      <c r="R214" s="53"/>
      <c r="S214" s="53"/>
      <c r="T214" s="54"/>
      <c r="U214" s="32"/>
      <c r="V214" s="32"/>
      <c r="W214" s="32"/>
      <c r="X214" s="32"/>
      <c r="Y214" s="32"/>
      <c r="Z214" s="32"/>
      <c r="AA214" s="32"/>
      <c r="AB214" s="32"/>
      <c r="AC214" s="32"/>
      <c r="AD214" s="32"/>
      <c r="AE214" s="32"/>
      <c r="AT214" s="17" t="s">
        <v>135</v>
      </c>
      <c r="AU214" s="17" t="s">
        <v>77</v>
      </c>
    </row>
    <row r="215" spans="1:65" s="2" customFormat="1" ht="16.5" customHeight="1">
      <c r="A215" s="32"/>
      <c r="B215" s="151"/>
      <c r="C215" s="152" t="s">
        <v>314</v>
      </c>
      <c r="D215" s="152" t="s">
        <v>129</v>
      </c>
      <c r="E215" s="153" t="s">
        <v>1086</v>
      </c>
      <c r="F215" s="154" t="s">
        <v>1087</v>
      </c>
      <c r="G215" s="155" t="s">
        <v>248</v>
      </c>
      <c r="H215" s="156">
        <v>235</v>
      </c>
      <c r="I215" s="157"/>
      <c r="J215" s="158">
        <f>ROUND(I215*H215,2)</f>
        <v>0</v>
      </c>
      <c r="K215" s="154" t="s">
        <v>356</v>
      </c>
      <c r="L215" s="33"/>
      <c r="M215" s="159" t="s">
        <v>3</v>
      </c>
      <c r="N215" s="160" t="s">
        <v>40</v>
      </c>
      <c r="O215" s="53"/>
      <c r="P215" s="161">
        <f>O215*H215</f>
        <v>0</v>
      </c>
      <c r="Q215" s="161">
        <v>0</v>
      </c>
      <c r="R215" s="161">
        <f>Q215*H215</f>
        <v>0</v>
      </c>
      <c r="S215" s="161">
        <v>0</v>
      </c>
      <c r="T215" s="162">
        <f>S215*H215</f>
        <v>0</v>
      </c>
      <c r="U215" s="32"/>
      <c r="V215" s="32"/>
      <c r="W215" s="32"/>
      <c r="X215" s="32"/>
      <c r="Y215" s="32"/>
      <c r="Z215" s="32"/>
      <c r="AA215" s="32"/>
      <c r="AB215" s="32"/>
      <c r="AC215" s="32"/>
      <c r="AD215" s="32"/>
      <c r="AE215" s="32"/>
      <c r="AR215" s="163" t="s">
        <v>505</v>
      </c>
      <c r="AT215" s="163" t="s">
        <v>129</v>
      </c>
      <c r="AU215" s="163" t="s">
        <v>77</v>
      </c>
      <c r="AY215" s="17" t="s">
        <v>126</v>
      </c>
      <c r="BE215" s="164">
        <f>IF(N215="základní",J215,0)</f>
        <v>0</v>
      </c>
      <c r="BF215" s="164">
        <f>IF(N215="snížená",J215,0)</f>
        <v>0</v>
      </c>
      <c r="BG215" s="164">
        <f>IF(N215="zákl. přenesená",J215,0)</f>
        <v>0</v>
      </c>
      <c r="BH215" s="164">
        <f>IF(N215="sníž. přenesená",J215,0)</f>
        <v>0</v>
      </c>
      <c r="BI215" s="164">
        <f>IF(N215="nulová",J215,0)</f>
        <v>0</v>
      </c>
      <c r="BJ215" s="17" t="s">
        <v>77</v>
      </c>
      <c r="BK215" s="164">
        <f>ROUND(I215*H215,2)</f>
        <v>0</v>
      </c>
      <c r="BL215" s="17" t="s">
        <v>505</v>
      </c>
      <c r="BM215" s="163" t="s">
        <v>1088</v>
      </c>
    </row>
    <row r="216" spans="1:47" s="2" customFormat="1" ht="12">
      <c r="A216" s="32"/>
      <c r="B216" s="33"/>
      <c r="C216" s="32"/>
      <c r="D216" s="165" t="s">
        <v>135</v>
      </c>
      <c r="E216" s="32"/>
      <c r="F216" s="166" t="s">
        <v>1089</v>
      </c>
      <c r="G216" s="32"/>
      <c r="H216" s="32"/>
      <c r="I216" s="91"/>
      <c r="J216" s="32"/>
      <c r="K216" s="32"/>
      <c r="L216" s="33"/>
      <c r="M216" s="167"/>
      <c r="N216" s="168"/>
      <c r="O216" s="53"/>
      <c r="P216" s="53"/>
      <c r="Q216" s="53"/>
      <c r="R216" s="53"/>
      <c r="S216" s="53"/>
      <c r="T216" s="54"/>
      <c r="U216" s="32"/>
      <c r="V216" s="32"/>
      <c r="W216" s="32"/>
      <c r="X216" s="32"/>
      <c r="Y216" s="32"/>
      <c r="Z216" s="32"/>
      <c r="AA216" s="32"/>
      <c r="AB216" s="32"/>
      <c r="AC216" s="32"/>
      <c r="AD216" s="32"/>
      <c r="AE216" s="32"/>
      <c r="AT216" s="17" t="s">
        <v>135</v>
      </c>
      <c r="AU216" s="17" t="s">
        <v>77</v>
      </c>
    </row>
    <row r="217" spans="1:65" s="2" customFormat="1" ht="16.5" customHeight="1">
      <c r="A217" s="32"/>
      <c r="B217" s="151"/>
      <c r="C217" s="152" t="s">
        <v>213</v>
      </c>
      <c r="D217" s="152" t="s">
        <v>129</v>
      </c>
      <c r="E217" s="153" t="s">
        <v>1090</v>
      </c>
      <c r="F217" s="154" t="s">
        <v>1091</v>
      </c>
      <c r="G217" s="155" t="s">
        <v>248</v>
      </c>
      <c r="H217" s="156">
        <v>40</v>
      </c>
      <c r="I217" s="157"/>
      <c r="J217" s="158">
        <f>ROUND(I217*H217,2)</f>
        <v>0</v>
      </c>
      <c r="K217" s="154" t="s">
        <v>356</v>
      </c>
      <c r="L217" s="33"/>
      <c r="M217" s="159" t="s">
        <v>3</v>
      </c>
      <c r="N217" s="160" t="s">
        <v>40</v>
      </c>
      <c r="O217" s="53"/>
      <c r="P217" s="161">
        <f>O217*H217</f>
        <v>0</v>
      </c>
      <c r="Q217" s="161">
        <v>0</v>
      </c>
      <c r="R217" s="161">
        <f>Q217*H217</f>
        <v>0</v>
      </c>
      <c r="S217" s="161">
        <v>0</v>
      </c>
      <c r="T217" s="162">
        <f>S217*H217</f>
        <v>0</v>
      </c>
      <c r="U217" s="32"/>
      <c r="V217" s="32"/>
      <c r="W217" s="32"/>
      <c r="X217" s="32"/>
      <c r="Y217" s="32"/>
      <c r="Z217" s="32"/>
      <c r="AA217" s="32"/>
      <c r="AB217" s="32"/>
      <c r="AC217" s="32"/>
      <c r="AD217" s="32"/>
      <c r="AE217" s="32"/>
      <c r="AR217" s="163" t="s">
        <v>505</v>
      </c>
      <c r="AT217" s="163" t="s">
        <v>129</v>
      </c>
      <c r="AU217" s="163" t="s">
        <v>77</v>
      </c>
      <c r="AY217" s="17" t="s">
        <v>126</v>
      </c>
      <c r="BE217" s="164">
        <f>IF(N217="základní",J217,0)</f>
        <v>0</v>
      </c>
      <c r="BF217" s="164">
        <f>IF(N217="snížená",J217,0)</f>
        <v>0</v>
      </c>
      <c r="BG217" s="164">
        <f>IF(N217="zákl. přenesená",J217,0)</f>
        <v>0</v>
      </c>
      <c r="BH217" s="164">
        <f>IF(N217="sníž. přenesená",J217,0)</f>
        <v>0</v>
      </c>
      <c r="BI217" s="164">
        <f>IF(N217="nulová",J217,0)</f>
        <v>0</v>
      </c>
      <c r="BJ217" s="17" t="s">
        <v>77</v>
      </c>
      <c r="BK217" s="164">
        <f>ROUND(I217*H217,2)</f>
        <v>0</v>
      </c>
      <c r="BL217" s="17" t="s">
        <v>505</v>
      </c>
      <c r="BM217" s="163" t="s">
        <v>1092</v>
      </c>
    </row>
    <row r="218" spans="1:47" s="2" customFormat="1" ht="12">
      <c r="A218" s="32"/>
      <c r="B218" s="33"/>
      <c r="C218" s="32"/>
      <c r="D218" s="165" t="s">
        <v>135</v>
      </c>
      <c r="E218" s="32"/>
      <c r="F218" s="166" t="s">
        <v>1093</v>
      </c>
      <c r="G218" s="32"/>
      <c r="H218" s="32"/>
      <c r="I218" s="91"/>
      <c r="J218" s="32"/>
      <c r="K218" s="32"/>
      <c r="L218" s="33"/>
      <c r="M218" s="167"/>
      <c r="N218" s="168"/>
      <c r="O218" s="53"/>
      <c r="P218" s="53"/>
      <c r="Q218" s="53"/>
      <c r="R218" s="53"/>
      <c r="S218" s="53"/>
      <c r="T218" s="54"/>
      <c r="U218" s="32"/>
      <c r="V218" s="32"/>
      <c r="W218" s="32"/>
      <c r="X218" s="32"/>
      <c r="Y218" s="32"/>
      <c r="Z218" s="32"/>
      <c r="AA218" s="32"/>
      <c r="AB218" s="32"/>
      <c r="AC218" s="32"/>
      <c r="AD218" s="32"/>
      <c r="AE218" s="32"/>
      <c r="AT218" s="17" t="s">
        <v>135</v>
      </c>
      <c r="AU218" s="17" t="s">
        <v>77</v>
      </c>
    </row>
    <row r="219" spans="1:65" s="2" customFormat="1" ht="16.5" customHeight="1">
      <c r="A219" s="32"/>
      <c r="B219" s="151"/>
      <c r="C219" s="152" t="s">
        <v>323</v>
      </c>
      <c r="D219" s="152" t="s">
        <v>129</v>
      </c>
      <c r="E219" s="153" t="s">
        <v>1094</v>
      </c>
      <c r="F219" s="154" t="s">
        <v>1095</v>
      </c>
      <c r="G219" s="155" t="s">
        <v>248</v>
      </c>
      <c r="H219" s="156">
        <v>75</v>
      </c>
      <c r="I219" s="157"/>
      <c r="J219" s="158">
        <f>ROUND(I219*H219,2)</f>
        <v>0</v>
      </c>
      <c r="K219" s="154" t="s">
        <v>356</v>
      </c>
      <c r="L219" s="33"/>
      <c r="M219" s="159" t="s">
        <v>3</v>
      </c>
      <c r="N219" s="160" t="s">
        <v>40</v>
      </c>
      <c r="O219" s="53"/>
      <c r="P219" s="161">
        <f>O219*H219</f>
        <v>0</v>
      </c>
      <c r="Q219" s="161">
        <v>0</v>
      </c>
      <c r="R219" s="161">
        <f>Q219*H219</f>
        <v>0</v>
      </c>
      <c r="S219" s="161">
        <v>0</v>
      </c>
      <c r="T219" s="162">
        <f>S219*H219</f>
        <v>0</v>
      </c>
      <c r="U219" s="32"/>
      <c r="V219" s="32"/>
      <c r="W219" s="32"/>
      <c r="X219" s="32"/>
      <c r="Y219" s="32"/>
      <c r="Z219" s="32"/>
      <c r="AA219" s="32"/>
      <c r="AB219" s="32"/>
      <c r="AC219" s="32"/>
      <c r="AD219" s="32"/>
      <c r="AE219" s="32"/>
      <c r="AR219" s="163" t="s">
        <v>505</v>
      </c>
      <c r="AT219" s="163" t="s">
        <v>129</v>
      </c>
      <c r="AU219" s="163" t="s">
        <v>77</v>
      </c>
      <c r="AY219" s="17" t="s">
        <v>126</v>
      </c>
      <c r="BE219" s="164">
        <f>IF(N219="základní",J219,0)</f>
        <v>0</v>
      </c>
      <c r="BF219" s="164">
        <f>IF(N219="snížená",J219,0)</f>
        <v>0</v>
      </c>
      <c r="BG219" s="164">
        <f>IF(N219="zákl. přenesená",J219,0)</f>
        <v>0</v>
      </c>
      <c r="BH219" s="164">
        <f>IF(N219="sníž. přenesená",J219,0)</f>
        <v>0</v>
      </c>
      <c r="BI219" s="164">
        <f>IF(N219="nulová",J219,0)</f>
        <v>0</v>
      </c>
      <c r="BJ219" s="17" t="s">
        <v>77</v>
      </c>
      <c r="BK219" s="164">
        <f>ROUND(I219*H219,2)</f>
        <v>0</v>
      </c>
      <c r="BL219" s="17" t="s">
        <v>505</v>
      </c>
      <c r="BM219" s="163" t="s">
        <v>1096</v>
      </c>
    </row>
    <row r="220" spans="1:47" s="2" customFormat="1" ht="12">
      <c r="A220" s="32"/>
      <c r="B220" s="33"/>
      <c r="C220" s="32"/>
      <c r="D220" s="165" t="s">
        <v>135</v>
      </c>
      <c r="E220" s="32"/>
      <c r="F220" s="166" t="s">
        <v>1097</v>
      </c>
      <c r="G220" s="32"/>
      <c r="H220" s="32"/>
      <c r="I220" s="91"/>
      <c r="J220" s="32"/>
      <c r="K220" s="32"/>
      <c r="L220" s="33"/>
      <c r="M220" s="167"/>
      <c r="N220" s="168"/>
      <c r="O220" s="53"/>
      <c r="P220" s="53"/>
      <c r="Q220" s="53"/>
      <c r="R220" s="53"/>
      <c r="S220" s="53"/>
      <c r="T220" s="54"/>
      <c r="U220" s="32"/>
      <c r="V220" s="32"/>
      <c r="W220" s="32"/>
      <c r="X220" s="32"/>
      <c r="Y220" s="32"/>
      <c r="Z220" s="32"/>
      <c r="AA220" s="32"/>
      <c r="AB220" s="32"/>
      <c r="AC220" s="32"/>
      <c r="AD220" s="32"/>
      <c r="AE220" s="32"/>
      <c r="AT220" s="17" t="s">
        <v>135</v>
      </c>
      <c r="AU220" s="17" t="s">
        <v>77</v>
      </c>
    </row>
    <row r="221" spans="1:65" s="2" customFormat="1" ht="16.5" customHeight="1">
      <c r="A221" s="32"/>
      <c r="B221" s="151"/>
      <c r="C221" s="152" t="s">
        <v>217</v>
      </c>
      <c r="D221" s="152" t="s">
        <v>129</v>
      </c>
      <c r="E221" s="153" t="s">
        <v>1098</v>
      </c>
      <c r="F221" s="154" t="s">
        <v>1099</v>
      </c>
      <c r="G221" s="155" t="s">
        <v>167</v>
      </c>
      <c r="H221" s="156">
        <v>4</v>
      </c>
      <c r="I221" s="157"/>
      <c r="J221" s="158">
        <f>ROUND(I221*H221,2)</f>
        <v>0</v>
      </c>
      <c r="K221" s="154" t="s">
        <v>356</v>
      </c>
      <c r="L221" s="33"/>
      <c r="M221" s="159" t="s">
        <v>3</v>
      </c>
      <c r="N221" s="160" t="s">
        <v>40</v>
      </c>
      <c r="O221" s="53"/>
      <c r="P221" s="161">
        <f>O221*H221</f>
        <v>0</v>
      </c>
      <c r="Q221" s="161">
        <v>0</v>
      </c>
      <c r="R221" s="161">
        <f>Q221*H221</f>
        <v>0</v>
      </c>
      <c r="S221" s="161">
        <v>0</v>
      </c>
      <c r="T221" s="162">
        <f>S221*H221</f>
        <v>0</v>
      </c>
      <c r="U221" s="32"/>
      <c r="V221" s="32"/>
      <c r="W221" s="32"/>
      <c r="X221" s="32"/>
      <c r="Y221" s="32"/>
      <c r="Z221" s="32"/>
      <c r="AA221" s="32"/>
      <c r="AB221" s="32"/>
      <c r="AC221" s="32"/>
      <c r="AD221" s="32"/>
      <c r="AE221" s="32"/>
      <c r="AR221" s="163" t="s">
        <v>505</v>
      </c>
      <c r="AT221" s="163" t="s">
        <v>129</v>
      </c>
      <c r="AU221" s="163" t="s">
        <v>77</v>
      </c>
      <c r="AY221" s="17" t="s">
        <v>126</v>
      </c>
      <c r="BE221" s="164">
        <f>IF(N221="základní",J221,0)</f>
        <v>0</v>
      </c>
      <c r="BF221" s="164">
        <f>IF(N221="snížená",J221,0)</f>
        <v>0</v>
      </c>
      <c r="BG221" s="164">
        <f>IF(N221="zákl. přenesená",J221,0)</f>
        <v>0</v>
      </c>
      <c r="BH221" s="164">
        <f>IF(N221="sníž. přenesená",J221,0)</f>
        <v>0</v>
      </c>
      <c r="BI221" s="164">
        <f>IF(N221="nulová",J221,0)</f>
        <v>0</v>
      </c>
      <c r="BJ221" s="17" t="s">
        <v>77</v>
      </c>
      <c r="BK221" s="164">
        <f>ROUND(I221*H221,2)</f>
        <v>0</v>
      </c>
      <c r="BL221" s="17" t="s">
        <v>505</v>
      </c>
      <c r="BM221" s="163" t="s">
        <v>1100</v>
      </c>
    </row>
    <row r="222" spans="1:47" s="2" customFormat="1" ht="19.5">
      <c r="A222" s="32"/>
      <c r="B222" s="33"/>
      <c r="C222" s="32"/>
      <c r="D222" s="165" t="s">
        <v>135</v>
      </c>
      <c r="E222" s="32"/>
      <c r="F222" s="166" t="s">
        <v>1101</v>
      </c>
      <c r="G222" s="32"/>
      <c r="H222" s="32"/>
      <c r="I222" s="91"/>
      <c r="J222" s="32"/>
      <c r="K222" s="32"/>
      <c r="L222" s="33"/>
      <c r="M222" s="167"/>
      <c r="N222" s="168"/>
      <c r="O222" s="53"/>
      <c r="P222" s="53"/>
      <c r="Q222" s="53"/>
      <c r="R222" s="53"/>
      <c r="S222" s="53"/>
      <c r="T222" s="54"/>
      <c r="U222" s="32"/>
      <c r="V222" s="32"/>
      <c r="W222" s="32"/>
      <c r="X222" s="32"/>
      <c r="Y222" s="32"/>
      <c r="Z222" s="32"/>
      <c r="AA222" s="32"/>
      <c r="AB222" s="32"/>
      <c r="AC222" s="32"/>
      <c r="AD222" s="32"/>
      <c r="AE222" s="32"/>
      <c r="AT222" s="17" t="s">
        <v>135</v>
      </c>
      <c r="AU222" s="17" t="s">
        <v>77</v>
      </c>
    </row>
    <row r="223" spans="1:65" s="2" customFormat="1" ht="16.5" customHeight="1">
      <c r="A223" s="32"/>
      <c r="B223" s="151"/>
      <c r="C223" s="169" t="s">
        <v>331</v>
      </c>
      <c r="D223" s="169" t="s">
        <v>136</v>
      </c>
      <c r="E223" s="170" t="s">
        <v>1102</v>
      </c>
      <c r="F223" s="171" t="s">
        <v>1103</v>
      </c>
      <c r="G223" s="172" t="s">
        <v>167</v>
      </c>
      <c r="H223" s="173">
        <v>4</v>
      </c>
      <c r="I223" s="174"/>
      <c r="J223" s="175">
        <f>ROUND(I223*H223,2)</f>
        <v>0</v>
      </c>
      <c r="K223" s="171" t="s">
        <v>356</v>
      </c>
      <c r="L223" s="176"/>
      <c r="M223" s="177" t="s">
        <v>3</v>
      </c>
      <c r="N223" s="178" t="s">
        <v>40</v>
      </c>
      <c r="O223" s="53"/>
      <c r="P223" s="161">
        <f>O223*H223</f>
        <v>0</v>
      </c>
      <c r="Q223" s="161">
        <v>0</v>
      </c>
      <c r="R223" s="161">
        <f>Q223*H223</f>
        <v>0</v>
      </c>
      <c r="S223" s="161">
        <v>0</v>
      </c>
      <c r="T223" s="162">
        <f>S223*H223</f>
        <v>0</v>
      </c>
      <c r="U223" s="32"/>
      <c r="V223" s="32"/>
      <c r="W223" s="32"/>
      <c r="X223" s="32"/>
      <c r="Y223" s="32"/>
      <c r="Z223" s="32"/>
      <c r="AA223" s="32"/>
      <c r="AB223" s="32"/>
      <c r="AC223" s="32"/>
      <c r="AD223" s="32"/>
      <c r="AE223" s="32"/>
      <c r="AR223" s="163" t="s">
        <v>658</v>
      </c>
      <c r="AT223" s="163" t="s">
        <v>136</v>
      </c>
      <c r="AU223" s="163" t="s">
        <v>77</v>
      </c>
      <c r="AY223" s="17" t="s">
        <v>126</v>
      </c>
      <c r="BE223" s="164">
        <f>IF(N223="základní",J223,0)</f>
        <v>0</v>
      </c>
      <c r="BF223" s="164">
        <f>IF(N223="snížená",J223,0)</f>
        <v>0</v>
      </c>
      <c r="BG223" s="164">
        <f>IF(N223="zákl. přenesená",J223,0)</f>
        <v>0</v>
      </c>
      <c r="BH223" s="164">
        <f>IF(N223="sníž. přenesená",J223,0)</f>
        <v>0</v>
      </c>
      <c r="BI223" s="164">
        <f>IF(N223="nulová",J223,0)</f>
        <v>0</v>
      </c>
      <c r="BJ223" s="17" t="s">
        <v>77</v>
      </c>
      <c r="BK223" s="164">
        <f>ROUND(I223*H223,2)</f>
        <v>0</v>
      </c>
      <c r="BL223" s="17" t="s">
        <v>658</v>
      </c>
      <c r="BM223" s="163" t="s">
        <v>1104</v>
      </c>
    </row>
    <row r="224" spans="1:47" s="2" customFormat="1" ht="12">
      <c r="A224" s="32"/>
      <c r="B224" s="33"/>
      <c r="C224" s="32"/>
      <c r="D224" s="165" t="s">
        <v>135</v>
      </c>
      <c r="E224" s="32"/>
      <c r="F224" s="166" t="s">
        <v>1103</v>
      </c>
      <c r="G224" s="32"/>
      <c r="H224" s="32"/>
      <c r="I224" s="91"/>
      <c r="J224" s="32"/>
      <c r="K224" s="32"/>
      <c r="L224" s="33"/>
      <c r="M224" s="167"/>
      <c r="N224" s="168"/>
      <c r="O224" s="53"/>
      <c r="P224" s="53"/>
      <c r="Q224" s="53"/>
      <c r="R224" s="53"/>
      <c r="S224" s="53"/>
      <c r="T224" s="54"/>
      <c r="U224" s="32"/>
      <c r="V224" s="32"/>
      <c r="W224" s="32"/>
      <c r="X224" s="32"/>
      <c r="Y224" s="32"/>
      <c r="Z224" s="32"/>
      <c r="AA224" s="32"/>
      <c r="AB224" s="32"/>
      <c r="AC224" s="32"/>
      <c r="AD224" s="32"/>
      <c r="AE224" s="32"/>
      <c r="AT224" s="17" t="s">
        <v>135</v>
      </c>
      <c r="AU224" s="17" t="s">
        <v>77</v>
      </c>
    </row>
    <row r="225" spans="1:65" s="2" customFormat="1" ht="16.5" customHeight="1">
      <c r="A225" s="32"/>
      <c r="B225" s="151"/>
      <c r="C225" s="169" t="s">
        <v>220</v>
      </c>
      <c r="D225" s="169" t="s">
        <v>136</v>
      </c>
      <c r="E225" s="170" t="s">
        <v>1105</v>
      </c>
      <c r="F225" s="171" t="s">
        <v>1106</v>
      </c>
      <c r="G225" s="172" t="s">
        <v>167</v>
      </c>
      <c r="H225" s="173">
        <v>2</v>
      </c>
      <c r="I225" s="174"/>
      <c r="J225" s="175">
        <f>ROUND(I225*H225,2)</f>
        <v>0</v>
      </c>
      <c r="K225" s="171" t="s">
        <v>356</v>
      </c>
      <c r="L225" s="176"/>
      <c r="M225" s="177" t="s">
        <v>3</v>
      </c>
      <c r="N225" s="178" t="s">
        <v>40</v>
      </c>
      <c r="O225" s="53"/>
      <c r="P225" s="161">
        <f>O225*H225</f>
        <v>0</v>
      </c>
      <c r="Q225" s="161">
        <v>0</v>
      </c>
      <c r="R225" s="161">
        <f>Q225*H225</f>
        <v>0</v>
      </c>
      <c r="S225" s="161">
        <v>0</v>
      </c>
      <c r="T225" s="162">
        <f>S225*H225</f>
        <v>0</v>
      </c>
      <c r="U225" s="32"/>
      <c r="V225" s="32"/>
      <c r="W225" s="32"/>
      <c r="X225" s="32"/>
      <c r="Y225" s="32"/>
      <c r="Z225" s="32"/>
      <c r="AA225" s="32"/>
      <c r="AB225" s="32"/>
      <c r="AC225" s="32"/>
      <c r="AD225" s="32"/>
      <c r="AE225" s="32"/>
      <c r="AR225" s="163" t="s">
        <v>658</v>
      </c>
      <c r="AT225" s="163" t="s">
        <v>136</v>
      </c>
      <c r="AU225" s="163" t="s">
        <v>77</v>
      </c>
      <c r="AY225" s="17" t="s">
        <v>126</v>
      </c>
      <c r="BE225" s="164">
        <f>IF(N225="základní",J225,0)</f>
        <v>0</v>
      </c>
      <c r="BF225" s="164">
        <f>IF(N225="snížená",J225,0)</f>
        <v>0</v>
      </c>
      <c r="BG225" s="164">
        <f>IF(N225="zákl. přenesená",J225,0)</f>
        <v>0</v>
      </c>
      <c r="BH225" s="164">
        <f>IF(N225="sníž. přenesená",J225,0)</f>
        <v>0</v>
      </c>
      <c r="BI225" s="164">
        <f>IF(N225="nulová",J225,0)</f>
        <v>0</v>
      </c>
      <c r="BJ225" s="17" t="s">
        <v>77</v>
      </c>
      <c r="BK225" s="164">
        <f>ROUND(I225*H225,2)</f>
        <v>0</v>
      </c>
      <c r="BL225" s="17" t="s">
        <v>658</v>
      </c>
      <c r="BM225" s="163" t="s">
        <v>1107</v>
      </c>
    </row>
    <row r="226" spans="1:47" s="2" customFormat="1" ht="12">
      <c r="A226" s="32"/>
      <c r="B226" s="33"/>
      <c r="C226" s="32"/>
      <c r="D226" s="165" t="s">
        <v>135</v>
      </c>
      <c r="E226" s="32"/>
      <c r="F226" s="166" t="s">
        <v>1106</v>
      </c>
      <c r="G226" s="32"/>
      <c r="H226" s="32"/>
      <c r="I226" s="91"/>
      <c r="J226" s="32"/>
      <c r="K226" s="32"/>
      <c r="L226" s="33"/>
      <c r="M226" s="167"/>
      <c r="N226" s="168"/>
      <c r="O226" s="53"/>
      <c r="P226" s="53"/>
      <c r="Q226" s="53"/>
      <c r="R226" s="53"/>
      <c r="S226" s="53"/>
      <c r="T226" s="54"/>
      <c r="U226" s="32"/>
      <c r="V226" s="32"/>
      <c r="W226" s="32"/>
      <c r="X226" s="32"/>
      <c r="Y226" s="32"/>
      <c r="Z226" s="32"/>
      <c r="AA226" s="32"/>
      <c r="AB226" s="32"/>
      <c r="AC226" s="32"/>
      <c r="AD226" s="32"/>
      <c r="AE226" s="32"/>
      <c r="AT226" s="17" t="s">
        <v>135</v>
      </c>
      <c r="AU226" s="17" t="s">
        <v>77</v>
      </c>
    </row>
    <row r="227" spans="1:65" s="2" customFormat="1" ht="16.5" customHeight="1">
      <c r="A227" s="32"/>
      <c r="B227" s="151"/>
      <c r="C227" s="169" t="s">
        <v>338</v>
      </c>
      <c r="D227" s="169" t="s">
        <v>136</v>
      </c>
      <c r="E227" s="170" t="s">
        <v>1108</v>
      </c>
      <c r="F227" s="171" t="s">
        <v>1109</v>
      </c>
      <c r="G227" s="172" t="s">
        <v>167</v>
      </c>
      <c r="H227" s="173">
        <v>4</v>
      </c>
      <c r="I227" s="174"/>
      <c r="J227" s="175">
        <f>ROUND(I227*H227,2)</f>
        <v>0</v>
      </c>
      <c r="K227" s="171" t="s">
        <v>356</v>
      </c>
      <c r="L227" s="176"/>
      <c r="M227" s="177" t="s">
        <v>3</v>
      </c>
      <c r="N227" s="178" t="s">
        <v>40</v>
      </c>
      <c r="O227" s="53"/>
      <c r="P227" s="161">
        <f>O227*H227</f>
        <v>0</v>
      </c>
      <c r="Q227" s="161">
        <v>0</v>
      </c>
      <c r="R227" s="161">
        <f>Q227*H227</f>
        <v>0</v>
      </c>
      <c r="S227" s="161">
        <v>0</v>
      </c>
      <c r="T227" s="162">
        <f>S227*H227</f>
        <v>0</v>
      </c>
      <c r="U227" s="32"/>
      <c r="V227" s="32"/>
      <c r="W227" s="32"/>
      <c r="X227" s="32"/>
      <c r="Y227" s="32"/>
      <c r="Z227" s="32"/>
      <c r="AA227" s="32"/>
      <c r="AB227" s="32"/>
      <c r="AC227" s="32"/>
      <c r="AD227" s="32"/>
      <c r="AE227" s="32"/>
      <c r="AR227" s="163" t="s">
        <v>658</v>
      </c>
      <c r="AT227" s="163" t="s">
        <v>136</v>
      </c>
      <c r="AU227" s="163" t="s">
        <v>77</v>
      </c>
      <c r="AY227" s="17" t="s">
        <v>126</v>
      </c>
      <c r="BE227" s="164">
        <f>IF(N227="základní",J227,0)</f>
        <v>0</v>
      </c>
      <c r="BF227" s="164">
        <f>IF(N227="snížená",J227,0)</f>
        <v>0</v>
      </c>
      <c r="BG227" s="164">
        <f>IF(N227="zákl. přenesená",J227,0)</f>
        <v>0</v>
      </c>
      <c r="BH227" s="164">
        <f>IF(N227="sníž. přenesená",J227,0)</f>
        <v>0</v>
      </c>
      <c r="BI227" s="164">
        <f>IF(N227="nulová",J227,0)</f>
        <v>0</v>
      </c>
      <c r="BJ227" s="17" t="s">
        <v>77</v>
      </c>
      <c r="BK227" s="164">
        <f>ROUND(I227*H227,2)</f>
        <v>0</v>
      </c>
      <c r="BL227" s="17" t="s">
        <v>658</v>
      </c>
      <c r="BM227" s="163" t="s">
        <v>1110</v>
      </c>
    </row>
    <row r="228" spans="1:47" s="2" customFormat="1" ht="12">
      <c r="A228" s="32"/>
      <c r="B228" s="33"/>
      <c r="C228" s="32"/>
      <c r="D228" s="165" t="s">
        <v>135</v>
      </c>
      <c r="E228" s="32"/>
      <c r="F228" s="166" t="s">
        <v>1109</v>
      </c>
      <c r="G228" s="32"/>
      <c r="H228" s="32"/>
      <c r="I228" s="91"/>
      <c r="J228" s="32"/>
      <c r="K228" s="32"/>
      <c r="L228" s="33"/>
      <c r="M228" s="167"/>
      <c r="N228" s="168"/>
      <c r="O228" s="53"/>
      <c r="P228" s="53"/>
      <c r="Q228" s="53"/>
      <c r="R228" s="53"/>
      <c r="S228" s="53"/>
      <c r="T228" s="54"/>
      <c r="U228" s="32"/>
      <c r="V228" s="32"/>
      <c r="W228" s="32"/>
      <c r="X228" s="32"/>
      <c r="Y228" s="32"/>
      <c r="Z228" s="32"/>
      <c r="AA228" s="32"/>
      <c r="AB228" s="32"/>
      <c r="AC228" s="32"/>
      <c r="AD228" s="32"/>
      <c r="AE228" s="32"/>
      <c r="AT228" s="17" t="s">
        <v>135</v>
      </c>
      <c r="AU228" s="17" t="s">
        <v>77</v>
      </c>
    </row>
    <row r="229" spans="1:65" s="2" customFormat="1" ht="16.5" customHeight="1">
      <c r="A229" s="32"/>
      <c r="B229" s="151"/>
      <c r="C229" s="152" t="s">
        <v>224</v>
      </c>
      <c r="D229" s="152" t="s">
        <v>129</v>
      </c>
      <c r="E229" s="153" t="s">
        <v>1111</v>
      </c>
      <c r="F229" s="154" t="s">
        <v>1112</v>
      </c>
      <c r="G229" s="155" t="s">
        <v>167</v>
      </c>
      <c r="H229" s="156">
        <v>6</v>
      </c>
      <c r="I229" s="157"/>
      <c r="J229" s="158">
        <f>ROUND(I229*H229,2)</f>
        <v>0</v>
      </c>
      <c r="K229" s="154" t="s">
        <v>356</v>
      </c>
      <c r="L229" s="33"/>
      <c r="M229" s="159" t="s">
        <v>3</v>
      </c>
      <c r="N229" s="160" t="s">
        <v>40</v>
      </c>
      <c r="O229" s="53"/>
      <c r="P229" s="161">
        <f>O229*H229</f>
        <v>0</v>
      </c>
      <c r="Q229" s="161">
        <v>0</v>
      </c>
      <c r="R229" s="161">
        <f>Q229*H229</f>
        <v>0</v>
      </c>
      <c r="S229" s="161">
        <v>0</v>
      </c>
      <c r="T229" s="162">
        <f>S229*H229</f>
        <v>0</v>
      </c>
      <c r="U229" s="32"/>
      <c r="V229" s="32"/>
      <c r="W229" s="32"/>
      <c r="X229" s="32"/>
      <c r="Y229" s="32"/>
      <c r="Z229" s="32"/>
      <c r="AA229" s="32"/>
      <c r="AB229" s="32"/>
      <c r="AC229" s="32"/>
      <c r="AD229" s="32"/>
      <c r="AE229" s="32"/>
      <c r="AR229" s="163" t="s">
        <v>505</v>
      </c>
      <c r="AT229" s="163" t="s">
        <v>129</v>
      </c>
      <c r="AU229" s="163" t="s">
        <v>77</v>
      </c>
      <c r="AY229" s="17" t="s">
        <v>126</v>
      </c>
      <c r="BE229" s="164">
        <f>IF(N229="základní",J229,0)</f>
        <v>0</v>
      </c>
      <c r="BF229" s="164">
        <f>IF(N229="snížená",J229,0)</f>
        <v>0</v>
      </c>
      <c r="BG229" s="164">
        <f>IF(N229="zákl. přenesená",J229,0)</f>
        <v>0</v>
      </c>
      <c r="BH229" s="164">
        <f>IF(N229="sníž. přenesená",J229,0)</f>
        <v>0</v>
      </c>
      <c r="BI229" s="164">
        <f>IF(N229="nulová",J229,0)</f>
        <v>0</v>
      </c>
      <c r="BJ229" s="17" t="s">
        <v>77</v>
      </c>
      <c r="BK229" s="164">
        <f>ROUND(I229*H229,2)</f>
        <v>0</v>
      </c>
      <c r="BL229" s="17" t="s">
        <v>505</v>
      </c>
      <c r="BM229" s="163" t="s">
        <v>1113</v>
      </c>
    </row>
    <row r="230" spans="1:47" s="2" customFormat="1" ht="19.5">
      <c r="A230" s="32"/>
      <c r="B230" s="33"/>
      <c r="C230" s="32"/>
      <c r="D230" s="165" t="s">
        <v>135</v>
      </c>
      <c r="E230" s="32"/>
      <c r="F230" s="166" t="s">
        <v>1114</v>
      </c>
      <c r="G230" s="32"/>
      <c r="H230" s="32"/>
      <c r="I230" s="91"/>
      <c r="J230" s="32"/>
      <c r="K230" s="32"/>
      <c r="L230" s="33"/>
      <c r="M230" s="167"/>
      <c r="N230" s="168"/>
      <c r="O230" s="53"/>
      <c r="P230" s="53"/>
      <c r="Q230" s="53"/>
      <c r="R230" s="53"/>
      <c r="S230" s="53"/>
      <c r="T230" s="54"/>
      <c r="U230" s="32"/>
      <c r="V230" s="32"/>
      <c r="W230" s="32"/>
      <c r="X230" s="32"/>
      <c r="Y230" s="32"/>
      <c r="Z230" s="32"/>
      <c r="AA230" s="32"/>
      <c r="AB230" s="32"/>
      <c r="AC230" s="32"/>
      <c r="AD230" s="32"/>
      <c r="AE230" s="32"/>
      <c r="AT230" s="17" t="s">
        <v>135</v>
      </c>
      <c r="AU230" s="17" t="s">
        <v>77</v>
      </c>
    </row>
    <row r="231" spans="1:65" s="2" customFormat="1" ht="21.75" customHeight="1">
      <c r="A231" s="32"/>
      <c r="B231" s="151"/>
      <c r="C231" s="152" t="s">
        <v>345</v>
      </c>
      <c r="D231" s="152" t="s">
        <v>129</v>
      </c>
      <c r="E231" s="153" t="s">
        <v>1115</v>
      </c>
      <c r="F231" s="154" t="s">
        <v>1116</v>
      </c>
      <c r="G231" s="155" t="s">
        <v>167</v>
      </c>
      <c r="H231" s="156">
        <v>2</v>
      </c>
      <c r="I231" s="157"/>
      <c r="J231" s="158">
        <f>ROUND(I231*H231,2)</f>
        <v>0</v>
      </c>
      <c r="K231" s="154" t="s">
        <v>356</v>
      </c>
      <c r="L231" s="33"/>
      <c r="M231" s="159" t="s">
        <v>3</v>
      </c>
      <c r="N231" s="160" t="s">
        <v>40</v>
      </c>
      <c r="O231" s="53"/>
      <c r="P231" s="161">
        <f>O231*H231</f>
        <v>0</v>
      </c>
      <c r="Q231" s="161">
        <v>0</v>
      </c>
      <c r="R231" s="161">
        <f>Q231*H231</f>
        <v>0</v>
      </c>
      <c r="S231" s="161">
        <v>0</v>
      </c>
      <c r="T231" s="162">
        <f>S231*H231</f>
        <v>0</v>
      </c>
      <c r="U231" s="32"/>
      <c r="V231" s="32"/>
      <c r="W231" s="32"/>
      <c r="X231" s="32"/>
      <c r="Y231" s="32"/>
      <c r="Z231" s="32"/>
      <c r="AA231" s="32"/>
      <c r="AB231" s="32"/>
      <c r="AC231" s="32"/>
      <c r="AD231" s="32"/>
      <c r="AE231" s="32"/>
      <c r="AR231" s="163" t="s">
        <v>505</v>
      </c>
      <c r="AT231" s="163" t="s">
        <v>129</v>
      </c>
      <c r="AU231" s="163" t="s">
        <v>77</v>
      </c>
      <c r="AY231" s="17" t="s">
        <v>126</v>
      </c>
      <c r="BE231" s="164">
        <f>IF(N231="základní",J231,0)</f>
        <v>0</v>
      </c>
      <c r="BF231" s="164">
        <f>IF(N231="snížená",J231,0)</f>
        <v>0</v>
      </c>
      <c r="BG231" s="164">
        <f>IF(N231="zákl. přenesená",J231,0)</f>
        <v>0</v>
      </c>
      <c r="BH231" s="164">
        <f>IF(N231="sníž. přenesená",J231,0)</f>
        <v>0</v>
      </c>
      <c r="BI231" s="164">
        <f>IF(N231="nulová",J231,0)</f>
        <v>0</v>
      </c>
      <c r="BJ231" s="17" t="s">
        <v>77</v>
      </c>
      <c r="BK231" s="164">
        <f>ROUND(I231*H231,2)</f>
        <v>0</v>
      </c>
      <c r="BL231" s="17" t="s">
        <v>505</v>
      </c>
      <c r="BM231" s="163" t="s">
        <v>1117</v>
      </c>
    </row>
    <row r="232" spans="1:47" s="2" customFormat="1" ht="19.5">
      <c r="A232" s="32"/>
      <c r="B232" s="33"/>
      <c r="C232" s="32"/>
      <c r="D232" s="165" t="s">
        <v>135</v>
      </c>
      <c r="E232" s="32"/>
      <c r="F232" s="166" t="s">
        <v>1118</v>
      </c>
      <c r="G232" s="32"/>
      <c r="H232" s="32"/>
      <c r="I232" s="91"/>
      <c r="J232" s="32"/>
      <c r="K232" s="32"/>
      <c r="L232" s="33"/>
      <c r="M232" s="167"/>
      <c r="N232" s="168"/>
      <c r="O232" s="53"/>
      <c r="P232" s="53"/>
      <c r="Q232" s="53"/>
      <c r="R232" s="53"/>
      <c r="S232" s="53"/>
      <c r="T232" s="54"/>
      <c r="U232" s="32"/>
      <c r="V232" s="32"/>
      <c r="W232" s="32"/>
      <c r="X232" s="32"/>
      <c r="Y232" s="32"/>
      <c r="Z232" s="32"/>
      <c r="AA232" s="32"/>
      <c r="AB232" s="32"/>
      <c r="AC232" s="32"/>
      <c r="AD232" s="32"/>
      <c r="AE232" s="32"/>
      <c r="AT232" s="17" t="s">
        <v>135</v>
      </c>
      <c r="AU232" s="17" t="s">
        <v>77</v>
      </c>
    </row>
    <row r="233" spans="1:65" s="2" customFormat="1" ht="16.5" customHeight="1">
      <c r="A233" s="32"/>
      <c r="B233" s="151"/>
      <c r="C233" s="169" t="s">
        <v>227</v>
      </c>
      <c r="D233" s="169" t="s">
        <v>136</v>
      </c>
      <c r="E233" s="170" t="s">
        <v>1119</v>
      </c>
      <c r="F233" s="171" t="s">
        <v>1120</v>
      </c>
      <c r="G233" s="172" t="s">
        <v>167</v>
      </c>
      <c r="H233" s="173">
        <v>2</v>
      </c>
      <c r="I233" s="174"/>
      <c r="J233" s="175">
        <f>ROUND(I233*H233,2)</f>
        <v>0</v>
      </c>
      <c r="K233" s="171" t="s">
        <v>356</v>
      </c>
      <c r="L233" s="176"/>
      <c r="M233" s="177" t="s">
        <v>3</v>
      </c>
      <c r="N233" s="178" t="s">
        <v>40</v>
      </c>
      <c r="O233" s="53"/>
      <c r="P233" s="161">
        <f>O233*H233</f>
        <v>0</v>
      </c>
      <c r="Q233" s="161">
        <v>0</v>
      </c>
      <c r="R233" s="161">
        <f>Q233*H233</f>
        <v>0</v>
      </c>
      <c r="S233" s="161">
        <v>0</v>
      </c>
      <c r="T233" s="162">
        <f>S233*H233</f>
        <v>0</v>
      </c>
      <c r="U233" s="32"/>
      <c r="V233" s="32"/>
      <c r="W233" s="32"/>
      <c r="X233" s="32"/>
      <c r="Y233" s="32"/>
      <c r="Z233" s="32"/>
      <c r="AA233" s="32"/>
      <c r="AB233" s="32"/>
      <c r="AC233" s="32"/>
      <c r="AD233" s="32"/>
      <c r="AE233" s="32"/>
      <c r="AR233" s="163" t="s">
        <v>658</v>
      </c>
      <c r="AT233" s="163" t="s">
        <v>136</v>
      </c>
      <c r="AU233" s="163" t="s">
        <v>77</v>
      </c>
      <c r="AY233" s="17" t="s">
        <v>126</v>
      </c>
      <c r="BE233" s="164">
        <f>IF(N233="základní",J233,0)</f>
        <v>0</v>
      </c>
      <c r="BF233" s="164">
        <f>IF(N233="snížená",J233,0)</f>
        <v>0</v>
      </c>
      <c r="BG233" s="164">
        <f>IF(N233="zákl. přenesená",J233,0)</f>
        <v>0</v>
      </c>
      <c r="BH233" s="164">
        <f>IF(N233="sníž. přenesená",J233,0)</f>
        <v>0</v>
      </c>
      <c r="BI233" s="164">
        <f>IF(N233="nulová",J233,0)</f>
        <v>0</v>
      </c>
      <c r="BJ233" s="17" t="s">
        <v>77</v>
      </c>
      <c r="BK233" s="164">
        <f>ROUND(I233*H233,2)</f>
        <v>0</v>
      </c>
      <c r="BL233" s="17" t="s">
        <v>658</v>
      </c>
      <c r="BM233" s="163" t="s">
        <v>1121</v>
      </c>
    </row>
    <row r="234" spans="1:47" s="2" customFormat="1" ht="12">
      <c r="A234" s="32"/>
      <c r="B234" s="33"/>
      <c r="C234" s="32"/>
      <c r="D234" s="165" t="s">
        <v>135</v>
      </c>
      <c r="E234" s="32"/>
      <c r="F234" s="166" t="s">
        <v>1120</v>
      </c>
      <c r="G234" s="32"/>
      <c r="H234" s="32"/>
      <c r="I234" s="91"/>
      <c r="J234" s="32"/>
      <c r="K234" s="32"/>
      <c r="L234" s="33"/>
      <c r="M234" s="167"/>
      <c r="N234" s="168"/>
      <c r="O234" s="53"/>
      <c r="P234" s="53"/>
      <c r="Q234" s="53"/>
      <c r="R234" s="53"/>
      <c r="S234" s="53"/>
      <c r="T234" s="54"/>
      <c r="U234" s="32"/>
      <c r="V234" s="32"/>
      <c r="W234" s="32"/>
      <c r="X234" s="32"/>
      <c r="Y234" s="32"/>
      <c r="Z234" s="32"/>
      <c r="AA234" s="32"/>
      <c r="AB234" s="32"/>
      <c r="AC234" s="32"/>
      <c r="AD234" s="32"/>
      <c r="AE234" s="32"/>
      <c r="AT234" s="17" t="s">
        <v>135</v>
      </c>
      <c r="AU234" s="17" t="s">
        <v>77</v>
      </c>
    </row>
    <row r="235" spans="1:65" s="2" customFormat="1" ht="16.5" customHeight="1">
      <c r="A235" s="32"/>
      <c r="B235" s="151"/>
      <c r="C235" s="169" t="s">
        <v>361</v>
      </c>
      <c r="D235" s="169" t="s">
        <v>136</v>
      </c>
      <c r="E235" s="170" t="s">
        <v>1122</v>
      </c>
      <c r="F235" s="171" t="s">
        <v>1123</v>
      </c>
      <c r="G235" s="172" t="s">
        <v>167</v>
      </c>
      <c r="H235" s="173">
        <v>2</v>
      </c>
      <c r="I235" s="174"/>
      <c r="J235" s="175">
        <f>ROUND(I235*H235,2)</f>
        <v>0</v>
      </c>
      <c r="K235" s="171" t="s">
        <v>356</v>
      </c>
      <c r="L235" s="176"/>
      <c r="M235" s="177" t="s">
        <v>3</v>
      </c>
      <c r="N235" s="178" t="s">
        <v>40</v>
      </c>
      <c r="O235" s="53"/>
      <c r="P235" s="161">
        <f>O235*H235</f>
        <v>0</v>
      </c>
      <c r="Q235" s="161">
        <v>0</v>
      </c>
      <c r="R235" s="161">
        <f>Q235*H235</f>
        <v>0</v>
      </c>
      <c r="S235" s="161">
        <v>0</v>
      </c>
      <c r="T235" s="162">
        <f>S235*H235</f>
        <v>0</v>
      </c>
      <c r="U235" s="32"/>
      <c r="V235" s="32"/>
      <c r="W235" s="32"/>
      <c r="X235" s="32"/>
      <c r="Y235" s="32"/>
      <c r="Z235" s="32"/>
      <c r="AA235" s="32"/>
      <c r="AB235" s="32"/>
      <c r="AC235" s="32"/>
      <c r="AD235" s="32"/>
      <c r="AE235" s="32"/>
      <c r="AR235" s="163" t="s">
        <v>658</v>
      </c>
      <c r="AT235" s="163" t="s">
        <v>136</v>
      </c>
      <c r="AU235" s="163" t="s">
        <v>77</v>
      </c>
      <c r="AY235" s="17" t="s">
        <v>126</v>
      </c>
      <c r="BE235" s="164">
        <f>IF(N235="základní",J235,0)</f>
        <v>0</v>
      </c>
      <c r="BF235" s="164">
        <f>IF(N235="snížená",J235,0)</f>
        <v>0</v>
      </c>
      <c r="BG235" s="164">
        <f>IF(N235="zákl. přenesená",J235,0)</f>
        <v>0</v>
      </c>
      <c r="BH235" s="164">
        <f>IF(N235="sníž. přenesená",J235,0)</f>
        <v>0</v>
      </c>
      <c r="BI235" s="164">
        <f>IF(N235="nulová",J235,0)</f>
        <v>0</v>
      </c>
      <c r="BJ235" s="17" t="s">
        <v>77</v>
      </c>
      <c r="BK235" s="164">
        <f>ROUND(I235*H235,2)</f>
        <v>0</v>
      </c>
      <c r="BL235" s="17" t="s">
        <v>658</v>
      </c>
      <c r="BM235" s="163" t="s">
        <v>1124</v>
      </c>
    </row>
    <row r="236" spans="1:47" s="2" customFormat="1" ht="12">
      <c r="A236" s="32"/>
      <c r="B236" s="33"/>
      <c r="C236" s="32"/>
      <c r="D236" s="165" t="s">
        <v>135</v>
      </c>
      <c r="E236" s="32"/>
      <c r="F236" s="166" t="s">
        <v>1125</v>
      </c>
      <c r="G236" s="32"/>
      <c r="H236" s="32"/>
      <c r="I236" s="91"/>
      <c r="J236" s="32"/>
      <c r="K236" s="32"/>
      <c r="L236" s="33"/>
      <c r="M236" s="167"/>
      <c r="N236" s="168"/>
      <c r="O236" s="53"/>
      <c r="P236" s="53"/>
      <c r="Q236" s="53"/>
      <c r="R236" s="53"/>
      <c r="S236" s="53"/>
      <c r="T236" s="54"/>
      <c r="U236" s="32"/>
      <c r="V236" s="32"/>
      <c r="W236" s="32"/>
      <c r="X236" s="32"/>
      <c r="Y236" s="32"/>
      <c r="Z236" s="32"/>
      <c r="AA236" s="32"/>
      <c r="AB236" s="32"/>
      <c r="AC236" s="32"/>
      <c r="AD236" s="32"/>
      <c r="AE236" s="32"/>
      <c r="AT236" s="17" t="s">
        <v>135</v>
      </c>
      <c r="AU236" s="17" t="s">
        <v>77</v>
      </c>
    </row>
    <row r="237" spans="1:65" s="2" customFormat="1" ht="16.5" customHeight="1">
      <c r="A237" s="32"/>
      <c r="B237" s="151"/>
      <c r="C237" s="152" t="s">
        <v>231</v>
      </c>
      <c r="D237" s="152" t="s">
        <v>129</v>
      </c>
      <c r="E237" s="153" t="s">
        <v>1126</v>
      </c>
      <c r="F237" s="154" t="s">
        <v>1127</v>
      </c>
      <c r="G237" s="155" t="s">
        <v>248</v>
      </c>
      <c r="H237" s="156">
        <v>70</v>
      </c>
      <c r="I237" s="157"/>
      <c r="J237" s="158">
        <f>ROUND(I237*H237,2)</f>
        <v>0</v>
      </c>
      <c r="K237" s="154" t="s">
        <v>356</v>
      </c>
      <c r="L237" s="33"/>
      <c r="M237" s="159" t="s">
        <v>3</v>
      </c>
      <c r="N237" s="160" t="s">
        <v>40</v>
      </c>
      <c r="O237" s="53"/>
      <c r="P237" s="161">
        <f>O237*H237</f>
        <v>0</v>
      </c>
      <c r="Q237" s="161">
        <v>0</v>
      </c>
      <c r="R237" s="161">
        <f>Q237*H237</f>
        <v>0</v>
      </c>
      <c r="S237" s="161">
        <v>0</v>
      </c>
      <c r="T237" s="162">
        <f>S237*H237</f>
        <v>0</v>
      </c>
      <c r="U237" s="32"/>
      <c r="V237" s="32"/>
      <c r="W237" s="32"/>
      <c r="X237" s="32"/>
      <c r="Y237" s="32"/>
      <c r="Z237" s="32"/>
      <c r="AA237" s="32"/>
      <c r="AB237" s="32"/>
      <c r="AC237" s="32"/>
      <c r="AD237" s="32"/>
      <c r="AE237" s="32"/>
      <c r="AR237" s="163" t="s">
        <v>505</v>
      </c>
      <c r="AT237" s="163" t="s">
        <v>129</v>
      </c>
      <c r="AU237" s="163" t="s">
        <v>77</v>
      </c>
      <c r="AY237" s="17" t="s">
        <v>126</v>
      </c>
      <c r="BE237" s="164">
        <f>IF(N237="základní",J237,0)</f>
        <v>0</v>
      </c>
      <c r="BF237" s="164">
        <f>IF(N237="snížená",J237,0)</f>
        <v>0</v>
      </c>
      <c r="BG237" s="164">
        <f>IF(N237="zákl. přenesená",J237,0)</f>
        <v>0</v>
      </c>
      <c r="BH237" s="164">
        <f>IF(N237="sníž. přenesená",J237,0)</f>
        <v>0</v>
      </c>
      <c r="BI237" s="164">
        <f>IF(N237="nulová",J237,0)</f>
        <v>0</v>
      </c>
      <c r="BJ237" s="17" t="s">
        <v>77</v>
      </c>
      <c r="BK237" s="164">
        <f>ROUND(I237*H237,2)</f>
        <v>0</v>
      </c>
      <c r="BL237" s="17" t="s">
        <v>505</v>
      </c>
      <c r="BM237" s="163" t="s">
        <v>1128</v>
      </c>
    </row>
    <row r="238" spans="1:47" s="2" customFormat="1" ht="12">
      <c r="A238" s="32"/>
      <c r="B238" s="33"/>
      <c r="C238" s="32"/>
      <c r="D238" s="165" t="s">
        <v>135</v>
      </c>
      <c r="E238" s="32"/>
      <c r="F238" s="166" t="s">
        <v>1127</v>
      </c>
      <c r="G238" s="32"/>
      <c r="H238" s="32"/>
      <c r="I238" s="91"/>
      <c r="J238" s="32"/>
      <c r="K238" s="32"/>
      <c r="L238" s="33"/>
      <c r="M238" s="167"/>
      <c r="N238" s="168"/>
      <c r="O238" s="53"/>
      <c r="P238" s="53"/>
      <c r="Q238" s="53"/>
      <c r="R238" s="53"/>
      <c r="S238" s="53"/>
      <c r="T238" s="54"/>
      <c r="U238" s="32"/>
      <c r="V238" s="32"/>
      <c r="W238" s="32"/>
      <c r="X238" s="32"/>
      <c r="Y238" s="32"/>
      <c r="Z238" s="32"/>
      <c r="AA238" s="32"/>
      <c r="AB238" s="32"/>
      <c r="AC238" s="32"/>
      <c r="AD238" s="32"/>
      <c r="AE238" s="32"/>
      <c r="AT238" s="17" t="s">
        <v>135</v>
      </c>
      <c r="AU238" s="17" t="s">
        <v>77</v>
      </c>
    </row>
    <row r="239" spans="1:65" s="2" customFormat="1" ht="21.75" customHeight="1">
      <c r="A239" s="32"/>
      <c r="B239" s="151"/>
      <c r="C239" s="152" t="s">
        <v>373</v>
      </c>
      <c r="D239" s="152" t="s">
        <v>129</v>
      </c>
      <c r="E239" s="153" t="s">
        <v>1129</v>
      </c>
      <c r="F239" s="154" t="s">
        <v>1130</v>
      </c>
      <c r="G239" s="155" t="s">
        <v>167</v>
      </c>
      <c r="H239" s="156">
        <v>1</v>
      </c>
      <c r="I239" s="157"/>
      <c r="J239" s="158">
        <f>ROUND(I239*H239,2)</f>
        <v>0</v>
      </c>
      <c r="K239" s="154" t="s">
        <v>356</v>
      </c>
      <c r="L239" s="33"/>
      <c r="M239" s="159" t="s">
        <v>3</v>
      </c>
      <c r="N239" s="160" t="s">
        <v>40</v>
      </c>
      <c r="O239" s="53"/>
      <c r="P239" s="161">
        <f>O239*H239</f>
        <v>0</v>
      </c>
      <c r="Q239" s="161">
        <v>0</v>
      </c>
      <c r="R239" s="161">
        <f>Q239*H239</f>
        <v>0</v>
      </c>
      <c r="S239" s="161">
        <v>0</v>
      </c>
      <c r="T239" s="162">
        <f>S239*H239</f>
        <v>0</v>
      </c>
      <c r="U239" s="32"/>
      <c r="V239" s="32"/>
      <c r="W239" s="32"/>
      <c r="X239" s="32"/>
      <c r="Y239" s="32"/>
      <c r="Z239" s="32"/>
      <c r="AA239" s="32"/>
      <c r="AB239" s="32"/>
      <c r="AC239" s="32"/>
      <c r="AD239" s="32"/>
      <c r="AE239" s="32"/>
      <c r="AR239" s="163" t="s">
        <v>505</v>
      </c>
      <c r="AT239" s="163" t="s">
        <v>129</v>
      </c>
      <c r="AU239" s="163" t="s">
        <v>77</v>
      </c>
      <c r="AY239" s="17" t="s">
        <v>126</v>
      </c>
      <c r="BE239" s="164">
        <f>IF(N239="základní",J239,0)</f>
        <v>0</v>
      </c>
      <c r="BF239" s="164">
        <f>IF(N239="snížená",J239,0)</f>
        <v>0</v>
      </c>
      <c r="BG239" s="164">
        <f>IF(N239="zákl. přenesená",J239,0)</f>
        <v>0</v>
      </c>
      <c r="BH239" s="164">
        <f>IF(N239="sníž. přenesená",J239,0)</f>
        <v>0</v>
      </c>
      <c r="BI239" s="164">
        <f>IF(N239="nulová",J239,0)</f>
        <v>0</v>
      </c>
      <c r="BJ239" s="17" t="s">
        <v>77</v>
      </c>
      <c r="BK239" s="164">
        <f>ROUND(I239*H239,2)</f>
        <v>0</v>
      </c>
      <c r="BL239" s="17" t="s">
        <v>505</v>
      </c>
      <c r="BM239" s="163" t="s">
        <v>1131</v>
      </c>
    </row>
    <row r="240" spans="1:47" s="2" customFormat="1" ht="29.25">
      <c r="A240" s="32"/>
      <c r="B240" s="33"/>
      <c r="C240" s="32"/>
      <c r="D240" s="165" t="s">
        <v>135</v>
      </c>
      <c r="E240" s="32"/>
      <c r="F240" s="166" t="s">
        <v>1132</v>
      </c>
      <c r="G240" s="32"/>
      <c r="H240" s="32"/>
      <c r="I240" s="91"/>
      <c r="J240" s="32"/>
      <c r="K240" s="32"/>
      <c r="L240" s="33"/>
      <c r="M240" s="167"/>
      <c r="N240" s="168"/>
      <c r="O240" s="53"/>
      <c r="P240" s="53"/>
      <c r="Q240" s="53"/>
      <c r="R240" s="53"/>
      <c r="S240" s="53"/>
      <c r="T240" s="54"/>
      <c r="U240" s="32"/>
      <c r="V240" s="32"/>
      <c r="W240" s="32"/>
      <c r="X240" s="32"/>
      <c r="Y240" s="32"/>
      <c r="Z240" s="32"/>
      <c r="AA240" s="32"/>
      <c r="AB240" s="32"/>
      <c r="AC240" s="32"/>
      <c r="AD240" s="32"/>
      <c r="AE240" s="32"/>
      <c r="AT240" s="17" t="s">
        <v>135</v>
      </c>
      <c r="AU240" s="17" t="s">
        <v>77</v>
      </c>
    </row>
    <row r="241" spans="1:65" s="2" customFormat="1" ht="21.75" customHeight="1">
      <c r="A241" s="32"/>
      <c r="B241" s="151"/>
      <c r="C241" s="152" t="s">
        <v>234</v>
      </c>
      <c r="D241" s="152" t="s">
        <v>129</v>
      </c>
      <c r="E241" s="153" t="s">
        <v>1133</v>
      </c>
      <c r="F241" s="154" t="s">
        <v>1134</v>
      </c>
      <c r="G241" s="155" t="s">
        <v>167</v>
      </c>
      <c r="H241" s="156">
        <v>1</v>
      </c>
      <c r="I241" s="157"/>
      <c r="J241" s="158">
        <f>ROUND(I241*H241,2)</f>
        <v>0</v>
      </c>
      <c r="K241" s="154" t="s">
        <v>356</v>
      </c>
      <c r="L241" s="33"/>
      <c r="M241" s="159" t="s">
        <v>3</v>
      </c>
      <c r="N241" s="160" t="s">
        <v>40</v>
      </c>
      <c r="O241" s="53"/>
      <c r="P241" s="161">
        <f>O241*H241</f>
        <v>0</v>
      </c>
      <c r="Q241" s="161">
        <v>0</v>
      </c>
      <c r="R241" s="161">
        <f>Q241*H241</f>
        <v>0</v>
      </c>
      <c r="S241" s="161">
        <v>0</v>
      </c>
      <c r="T241" s="162">
        <f>S241*H241</f>
        <v>0</v>
      </c>
      <c r="U241" s="32"/>
      <c r="V241" s="32"/>
      <c r="W241" s="32"/>
      <c r="X241" s="32"/>
      <c r="Y241" s="32"/>
      <c r="Z241" s="32"/>
      <c r="AA241" s="32"/>
      <c r="AB241" s="32"/>
      <c r="AC241" s="32"/>
      <c r="AD241" s="32"/>
      <c r="AE241" s="32"/>
      <c r="AR241" s="163" t="s">
        <v>505</v>
      </c>
      <c r="AT241" s="163" t="s">
        <v>129</v>
      </c>
      <c r="AU241" s="163" t="s">
        <v>77</v>
      </c>
      <c r="AY241" s="17" t="s">
        <v>126</v>
      </c>
      <c r="BE241" s="164">
        <f>IF(N241="základní",J241,0)</f>
        <v>0</v>
      </c>
      <c r="BF241" s="164">
        <f>IF(N241="snížená",J241,0)</f>
        <v>0</v>
      </c>
      <c r="BG241" s="164">
        <f>IF(N241="zákl. přenesená",J241,0)</f>
        <v>0</v>
      </c>
      <c r="BH241" s="164">
        <f>IF(N241="sníž. přenesená",J241,0)</f>
        <v>0</v>
      </c>
      <c r="BI241" s="164">
        <f>IF(N241="nulová",J241,0)</f>
        <v>0</v>
      </c>
      <c r="BJ241" s="17" t="s">
        <v>77</v>
      </c>
      <c r="BK241" s="164">
        <f>ROUND(I241*H241,2)</f>
        <v>0</v>
      </c>
      <c r="BL241" s="17" t="s">
        <v>505</v>
      </c>
      <c r="BM241" s="163" t="s">
        <v>1135</v>
      </c>
    </row>
    <row r="242" spans="1:47" s="2" customFormat="1" ht="39">
      <c r="A242" s="32"/>
      <c r="B242" s="33"/>
      <c r="C242" s="32"/>
      <c r="D242" s="165" t="s">
        <v>135</v>
      </c>
      <c r="E242" s="32"/>
      <c r="F242" s="166" t="s">
        <v>1136</v>
      </c>
      <c r="G242" s="32"/>
      <c r="H242" s="32"/>
      <c r="I242" s="91"/>
      <c r="J242" s="32"/>
      <c r="K242" s="32"/>
      <c r="L242" s="33"/>
      <c r="M242" s="167"/>
      <c r="N242" s="168"/>
      <c r="O242" s="53"/>
      <c r="P242" s="53"/>
      <c r="Q242" s="53"/>
      <c r="R242" s="53"/>
      <c r="S242" s="53"/>
      <c r="T242" s="54"/>
      <c r="U242" s="32"/>
      <c r="V242" s="32"/>
      <c r="W242" s="32"/>
      <c r="X242" s="32"/>
      <c r="Y242" s="32"/>
      <c r="Z242" s="32"/>
      <c r="AA242" s="32"/>
      <c r="AB242" s="32"/>
      <c r="AC242" s="32"/>
      <c r="AD242" s="32"/>
      <c r="AE242" s="32"/>
      <c r="AT242" s="17" t="s">
        <v>135</v>
      </c>
      <c r="AU242" s="17" t="s">
        <v>77</v>
      </c>
    </row>
    <row r="243" spans="1:65" s="2" customFormat="1" ht="16.5" customHeight="1">
      <c r="A243" s="32"/>
      <c r="B243" s="151"/>
      <c r="C243" s="152" t="s">
        <v>382</v>
      </c>
      <c r="D243" s="152" t="s">
        <v>129</v>
      </c>
      <c r="E243" s="153" t="s">
        <v>1137</v>
      </c>
      <c r="F243" s="154" t="s">
        <v>1138</v>
      </c>
      <c r="G243" s="155" t="s">
        <v>167</v>
      </c>
      <c r="H243" s="156">
        <v>3</v>
      </c>
      <c r="I243" s="157"/>
      <c r="J243" s="158">
        <f>ROUND(I243*H243,2)</f>
        <v>0</v>
      </c>
      <c r="K243" s="154" t="s">
        <v>356</v>
      </c>
      <c r="L243" s="33"/>
      <c r="M243" s="159" t="s">
        <v>3</v>
      </c>
      <c r="N243" s="160" t="s">
        <v>40</v>
      </c>
      <c r="O243" s="53"/>
      <c r="P243" s="161">
        <f>O243*H243</f>
        <v>0</v>
      </c>
      <c r="Q243" s="161">
        <v>0</v>
      </c>
      <c r="R243" s="161">
        <f>Q243*H243</f>
        <v>0</v>
      </c>
      <c r="S243" s="161">
        <v>0</v>
      </c>
      <c r="T243" s="162">
        <f>S243*H243</f>
        <v>0</v>
      </c>
      <c r="U243" s="32"/>
      <c r="V243" s="32"/>
      <c r="W243" s="32"/>
      <c r="X243" s="32"/>
      <c r="Y243" s="32"/>
      <c r="Z243" s="32"/>
      <c r="AA243" s="32"/>
      <c r="AB243" s="32"/>
      <c r="AC243" s="32"/>
      <c r="AD243" s="32"/>
      <c r="AE243" s="32"/>
      <c r="AR243" s="163" t="s">
        <v>505</v>
      </c>
      <c r="AT243" s="163" t="s">
        <v>129</v>
      </c>
      <c r="AU243" s="163" t="s">
        <v>77</v>
      </c>
      <c r="AY243" s="17" t="s">
        <v>126</v>
      </c>
      <c r="BE243" s="164">
        <f>IF(N243="základní",J243,0)</f>
        <v>0</v>
      </c>
      <c r="BF243" s="164">
        <f>IF(N243="snížená",J243,0)</f>
        <v>0</v>
      </c>
      <c r="BG243" s="164">
        <f>IF(N243="zákl. přenesená",J243,0)</f>
        <v>0</v>
      </c>
      <c r="BH243" s="164">
        <f>IF(N243="sníž. přenesená",J243,0)</f>
        <v>0</v>
      </c>
      <c r="BI243" s="164">
        <f>IF(N243="nulová",J243,0)</f>
        <v>0</v>
      </c>
      <c r="BJ243" s="17" t="s">
        <v>77</v>
      </c>
      <c r="BK243" s="164">
        <f>ROUND(I243*H243,2)</f>
        <v>0</v>
      </c>
      <c r="BL243" s="17" t="s">
        <v>505</v>
      </c>
      <c r="BM243" s="163" t="s">
        <v>1139</v>
      </c>
    </row>
    <row r="244" spans="1:47" s="2" customFormat="1" ht="12">
      <c r="A244" s="32"/>
      <c r="B244" s="33"/>
      <c r="C244" s="32"/>
      <c r="D244" s="165" t="s">
        <v>135</v>
      </c>
      <c r="E244" s="32"/>
      <c r="F244" s="166" t="s">
        <v>1140</v>
      </c>
      <c r="G244" s="32"/>
      <c r="H244" s="32"/>
      <c r="I244" s="91"/>
      <c r="J244" s="32"/>
      <c r="K244" s="32"/>
      <c r="L244" s="33"/>
      <c r="M244" s="167"/>
      <c r="N244" s="168"/>
      <c r="O244" s="53"/>
      <c r="P244" s="53"/>
      <c r="Q244" s="53"/>
      <c r="R244" s="53"/>
      <c r="S244" s="53"/>
      <c r="T244" s="54"/>
      <c r="U244" s="32"/>
      <c r="V244" s="32"/>
      <c r="W244" s="32"/>
      <c r="X244" s="32"/>
      <c r="Y244" s="32"/>
      <c r="Z244" s="32"/>
      <c r="AA244" s="32"/>
      <c r="AB244" s="32"/>
      <c r="AC244" s="32"/>
      <c r="AD244" s="32"/>
      <c r="AE244" s="32"/>
      <c r="AT244" s="17" t="s">
        <v>135</v>
      </c>
      <c r="AU244" s="17" t="s">
        <v>77</v>
      </c>
    </row>
    <row r="245" spans="1:65" s="2" customFormat="1" ht="16.5" customHeight="1">
      <c r="A245" s="32"/>
      <c r="B245" s="151"/>
      <c r="C245" s="152" t="s">
        <v>238</v>
      </c>
      <c r="D245" s="152" t="s">
        <v>129</v>
      </c>
      <c r="E245" s="153" t="s">
        <v>1141</v>
      </c>
      <c r="F245" s="154" t="s">
        <v>1142</v>
      </c>
      <c r="G245" s="155" t="s">
        <v>167</v>
      </c>
      <c r="H245" s="156">
        <v>1</v>
      </c>
      <c r="I245" s="157"/>
      <c r="J245" s="158">
        <f>ROUND(I245*H245,2)</f>
        <v>0</v>
      </c>
      <c r="K245" s="154" t="s">
        <v>356</v>
      </c>
      <c r="L245" s="33"/>
      <c r="M245" s="159" t="s">
        <v>3</v>
      </c>
      <c r="N245" s="160" t="s">
        <v>40</v>
      </c>
      <c r="O245" s="53"/>
      <c r="P245" s="161">
        <f>O245*H245</f>
        <v>0</v>
      </c>
      <c r="Q245" s="161">
        <v>0</v>
      </c>
      <c r="R245" s="161">
        <f>Q245*H245</f>
        <v>0</v>
      </c>
      <c r="S245" s="161">
        <v>0</v>
      </c>
      <c r="T245" s="162">
        <f>S245*H245</f>
        <v>0</v>
      </c>
      <c r="U245" s="32"/>
      <c r="V245" s="32"/>
      <c r="W245" s="32"/>
      <c r="X245" s="32"/>
      <c r="Y245" s="32"/>
      <c r="Z245" s="32"/>
      <c r="AA245" s="32"/>
      <c r="AB245" s="32"/>
      <c r="AC245" s="32"/>
      <c r="AD245" s="32"/>
      <c r="AE245" s="32"/>
      <c r="AR245" s="163" t="s">
        <v>505</v>
      </c>
      <c r="AT245" s="163" t="s">
        <v>129</v>
      </c>
      <c r="AU245" s="163" t="s">
        <v>77</v>
      </c>
      <c r="AY245" s="17" t="s">
        <v>126</v>
      </c>
      <c r="BE245" s="164">
        <f>IF(N245="základní",J245,0)</f>
        <v>0</v>
      </c>
      <c r="BF245" s="164">
        <f>IF(N245="snížená",J245,0)</f>
        <v>0</v>
      </c>
      <c r="BG245" s="164">
        <f>IF(N245="zákl. přenesená",J245,0)</f>
        <v>0</v>
      </c>
      <c r="BH245" s="164">
        <f>IF(N245="sníž. přenesená",J245,0)</f>
        <v>0</v>
      </c>
      <c r="BI245" s="164">
        <f>IF(N245="nulová",J245,0)</f>
        <v>0</v>
      </c>
      <c r="BJ245" s="17" t="s">
        <v>77</v>
      </c>
      <c r="BK245" s="164">
        <f>ROUND(I245*H245,2)</f>
        <v>0</v>
      </c>
      <c r="BL245" s="17" t="s">
        <v>505</v>
      </c>
      <c r="BM245" s="163" t="s">
        <v>1143</v>
      </c>
    </row>
    <row r="246" spans="1:47" s="2" customFormat="1" ht="12">
      <c r="A246" s="32"/>
      <c r="B246" s="33"/>
      <c r="C246" s="32"/>
      <c r="D246" s="165" t="s">
        <v>135</v>
      </c>
      <c r="E246" s="32"/>
      <c r="F246" s="166" t="s">
        <v>1144</v>
      </c>
      <c r="G246" s="32"/>
      <c r="H246" s="32"/>
      <c r="I246" s="91"/>
      <c r="J246" s="32"/>
      <c r="K246" s="32"/>
      <c r="L246" s="33"/>
      <c r="M246" s="167"/>
      <c r="N246" s="168"/>
      <c r="O246" s="53"/>
      <c r="P246" s="53"/>
      <c r="Q246" s="53"/>
      <c r="R246" s="53"/>
      <c r="S246" s="53"/>
      <c r="T246" s="54"/>
      <c r="U246" s="32"/>
      <c r="V246" s="32"/>
      <c r="W246" s="32"/>
      <c r="X246" s="32"/>
      <c r="Y246" s="32"/>
      <c r="Z246" s="32"/>
      <c r="AA246" s="32"/>
      <c r="AB246" s="32"/>
      <c r="AC246" s="32"/>
      <c r="AD246" s="32"/>
      <c r="AE246" s="32"/>
      <c r="AT246" s="17" t="s">
        <v>135</v>
      </c>
      <c r="AU246" s="17" t="s">
        <v>77</v>
      </c>
    </row>
    <row r="247" spans="1:65" s="2" customFormat="1" ht="16.5" customHeight="1">
      <c r="A247" s="32"/>
      <c r="B247" s="151"/>
      <c r="C247" s="152" t="s">
        <v>389</v>
      </c>
      <c r="D247" s="152" t="s">
        <v>129</v>
      </c>
      <c r="E247" s="153" t="s">
        <v>1145</v>
      </c>
      <c r="F247" s="154" t="s">
        <v>1146</v>
      </c>
      <c r="G247" s="155" t="s">
        <v>167</v>
      </c>
      <c r="H247" s="156">
        <v>2</v>
      </c>
      <c r="I247" s="157"/>
      <c r="J247" s="158">
        <f>ROUND(I247*H247,2)</f>
        <v>0</v>
      </c>
      <c r="K247" s="154" t="s">
        <v>356</v>
      </c>
      <c r="L247" s="33"/>
      <c r="M247" s="159" t="s">
        <v>3</v>
      </c>
      <c r="N247" s="160" t="s">
        <v>40</v>
      </c>
      <c r="O247" s="53"/>
      <c r="P247" s="161">
        <f>O247*H247</f>
        <v>0</v>
      </c>
      <c r="Q247" s="161">
        <v>0</v>
      </c>
      <c r="R247" s="161">
        <f>Q247*H247</f>
        <v>0</v>
      </c>
      <c r="S247" s="161">
        <v>0</v>
      </c>
      <c r="T247" s="162">
        <f>S247*H247</f>
        <v>0</v>
      </c>
      <c r="U247" s="32"/>
      <c r="V247" s="32"/>
      <c r="W247" s="32"/>
      <c r="X247" s="32"/>
      <c r="Y247" s="32"/>
      <c r="Z247" s="32"/>
      <c r="AA247" s="32"/>
      <c r="AB247" s="32"/>
      <c r="AC247" s="32"/>
      <c r="AD247" s="32"/>
      <c r="AE247" s="32"/>
      <c r="AR247" s="163" t="s">
        <v>505</v>
      </c>
      <c r="AT247" s="163" t="s">
        <v>129</v>
      </c>
      <c r="AU247" s="163" t="s">
        <v>77</v>
      </c>
      <c r="AY247" s="17" t="s">
        <v>126</v>
      </c>
      <c r="BE247" s="164">
        <f>IF(N247="základní",J247,0)</f>
        <v>0</v>
      </c>
      <c r="BF247" s="164">
        <f>IF(N247="snížená",J247,0)</f>
        <v>0</v>
      </c>
      <c r="BG247" s="164">
        <f>IF(N247="zákl. přenesená",J247,0)</f>
        <v>0</v>
      </c>
      <c r="BH247" s="164">
        <f>IF(N247="sníž. přenesená",J247,0)</f>
        <v>0</v>
      </c>
      <c r="BI247" s="164">
        <f>IF(N247="nulová",J247,0)</f>
        <v>0</v>
      </c>
      <c r="BJ247" s="17" t="s">
        <v>77</v>
      </c>
      <c r="BK247" s="164">
        <f>ROUND(I247*H247,2)</f>
        <v>0</v>
      </c>
      <c r="BL247" s="17" t="s">
        <v>505</v>
      </c>
      <c r="BM247" s="163" t="s">
        <v>1147</v>
      </c>
    </row>
    <row r="248" spans="1:47" s="2" customFormat="1" ht="12">
      <c r="A248" s="32"/>
      <c r="B248" s="33"/>
      <c r="C248" s="32"/>
      <c r="D248" s="165" t="s">
        <v>135</v>
      </c>
      <c r="E248" s="32"/>
      <c r="F248" s="166" t="s">
        <v>1148</v>
      </c>
      <c r="G248" s="32"/>
      <c r="H248" s="32"/>
      <c r="I248" s="91"/>
      <c r="J248" s="32"/>
      <c r="K248" s="32"/>
      <c r="L248" s="33"/>
      <c r="M248" s="167"/>
      <c r="N248" s="168"/>
      <c r="O248" s="53"/>
      <c r="P248" s="53"/>
      <c r="Q248" s="53"/>
      <c r="R248" s="53"/>
      <c r="S248" s="53"/>
      <c r="T248" s="54"/>
      <c r="U248" s="32"/>
      <c r="V248" s="32"/>
      <c r="W248" s="32"/>
      <c r="X248" s="32"/>
      <c r="Y248" s="32"/>
      <c r="Z248" s="32"/>
      <c r="AA248" s="32"/>
      <c r="AB248" s="32"/>
      <c r="AC248" s="32"/>
      <c r="AD248" s="32"/>
      <c r="AE248" s="32"/>
      <c r="AT248" s="17" t="s">
        <v>135</v>
      </c>
      <c r="AU248" s="17" t="s">
        <v>77</v>
      </c>
    </row>
    <row r="249" spans="1:65" s="2" customFormat="1" ht="16.5" customHeight="1">
      <c r="A249" s="32"/>
      <c r="B249" s="151"/>
      <c r="C249" s="152" t="s">
        <v>241</v>
      </c>
      <c r="D249" s="152" t="s">
        <v>129</v>
      </c>
      <c r="E249" s="153" t="s">
        <v>1149</v>
      </c>
      <c r="F249" s="154" t="s">
        <v>1150</v>
      </c>
      <c r="G249" s="155" t="s">
        <v>167</v>
      </c>
      <c r="H249" s="156">
        <v>2</v>
      </c>
      <c r="I249" s="157"/>
      <c r="J249" s="158">
        <f>ROUND(I249*H249,2)</f>
        <v>0</v>
      </c>
      <c r="K249" s="154" t="s">
        <v>356</v>
      </c>
      <c r="L249" s="33"/>
      <c r="M249" s="159" t="s">
        <v>3</v>
      </c>
      <c r="N249" s="160" t="s">
        <v>40</v>
      </c>
      <c r="O249" s="53"/>
      <c r="P249" s="161">
        <f>O249*H249</f>
        <v>0</v>
      </c>
      <c r="Q249" s="161">
        <v>0</v>
      </c>
      <c r="R249" s="161">
        <f>Q249*H249</f>
        <v>0</v>
      </c>
      <c r="S249" s="161">
        <v>0</v>
      </c>
      <c r="T249" s="162">
        <f>S249*H249</f>
        <v>0</v>
      </c>
      <c r="U249" s="32"/>
      <c r="V249" s="32"/>
      <c r="W249" s="32"/>
      <c r="X249" s="32"/>
      <c r="Y249" s="32"/>
      <c r="Z249" s="32"/>
      <c r="AA249" s="32"/>
      <c r="AB249" s="32"/>
      <c r="AC249" s="32"/>
      <c r="AD249" s="32"/>
      <c r="AE249" s="32"/>
      <c r="AR249" s="163" t="s">
        <v>505</v>
      </c>
      <c r="AT249" s="163" t="s">
        <v>129</v>
      </c>
      <c r="AU249" s="163" t="s">
        <v>77</v>
      </c>
      <c r="AY249" s="17" t="s">
        <v>126</v>
      </c>
      <c r="BE249" s="164">
        <f>IF(N249="základní",J249,0)</f>
        <v>0</v>
      </c>
      <c r="BF249" s="164">
        <f>IF(N249="snížená",J249,0)</f>
        <v>0</v>
      </c>
      <c r="BG249" s="164">
        <f>IF(N249="zákl. přenesená",J249,0)</f>
        <v>0</v>
      </c>
      <c r="BH249" s="164">
        <f>IF(N249="sníž. přenesená",J249,0)</f>
        <v>0</v>
      </c>
      <c r="BI249" s="164">
        <f>IF(N249="nulová",J249,0)</f>
        <v>0</v>
      </c>
      <c r="BJ249" s="17" t="s">
        <v>77</v>
      </c>
      <c r="BK249" s="164">
        <f>ROUND(I249*H249,2)</f>
        <v>0</v>
      </c>
      <c r="BL249" s="17" t="s">
        <v>505</v>
      </c>
      <c r="BM249" s="163" t="s">
        <v>1151</v>
      </c>
    </row>
    <row r="250" spans="1:47" s="2" customFormat="1" ht="19.5">
      <c r="A250" s="32"/>
      <c r="B250" s="33"/>
      <c r="C250" s="32"/>
      <c r="D250" s="165" t="s">
        <v>135</v>
      </c>
      <c r="E250" s="32"/>
      <c r="F250" s="166" t="s">
        <v>1152</v>
      </c>
      <c r="G250" s="32"/>
      <c r="H250" s="32"/>
      <c r="I250" s="91"/>
      <c r="J250" s="32"/>
      <c r="K250" s="32"/>
      <c r="L250" s="33"/>
      <c r="M250" s="167"/>
      <c r="N250" s="168"/>
      <c r="O250" s="53"/>
      <c r="P250" s="53"/>
      <c r="Q250" s="53"/>
      <c r="R250" s="53"/>
      <c r="S250" s="53"/>
      <c r="T250" s="54"/>
      <c r="U250" s="32"/>
      <c r="V250" s="32"/>
      <c r="W250" s="32"/>
      <c r="X250" s="32"/>
      <c r="Y250" s="32"/>
      <c r="Z250" s="32"/>
      <c r="AA250" s="32"/>
      <c r="AB250" s="32"/>
      <c r="AC250" s="32"/>
      <c r="AD250" s="32"/>
      <c r="AE250" s="32"/>
      <c r="AT250" s="17" t="s">
        <v>135</v>
      </c>
      <c r="AU250" s="17" t="s">
        <v>77</v>
      </c>
    </row>
    <row r="251" spans="1:65" s="2" customFormat="1" ht="16.5" customHeight="1">
      <c r="A251" s="32"/>
      <c r="B251" s="151"/>
      <c r="C251" s="152" t="s">
        <v>396</v>
      </c>
      <c r="D251" s="152" t="s">
        <v>129</v>
      </c>
      <c r="E251" s="153" t="s">
        <v>1153</v>
      </c>
      <c r="F251" s="154" t="s">
        <v>1154</v>
      </c>
      <c r="G251" s="155" t="s">
        <v>801</v>
      </c>
      <c r="H251" s="156">
        <v>20</v>
      </c>
      <c r="I251" s="157"/>
      <c r="J251" s="158">
        <f>ROUND(I251*H251,2)</f>
        <v>0</v>
      </c>
      <c r="K251" s="154" t="s">
        <v>356</v>
      </c>
      <c r="L251" s="33"/>
      <c r="M251" s="159" t="s">
        <v>3</v>
      </c>
      <c r="N251" s="160" t="s">
        <v>40</v>
      </c>
      <c r="O251" s="53"/>
      <c r="P251" s="161">
        <f>O251*H251</f>
        <v>0</v>
      </c>
      <c r="Q251" s="161">
        <v>0</v>
      </c>
      <c r="R251" s="161">
        <f>Q251*H251</f>
        <v>0</v>
      </c>
      <c r="S251" s="161">
        <v>0</v>
      </c>
      <c r="T251" s="162">
        <f>S251*H251</f>
        <v>0</v>
      </c>
      <c r="U251" s="32"/>
      <c r="V251" s="32"/>
      <c r="W251" s="32"/>
      <c r="X251" s="32"/>
      <c r="Y251" s="32"/>
      <c r="Z251" s="32"/>
      <c r="AA251" s="32"/>
      <c r="AB251" s="32"/>
      <c r="AC251" s="32"/>
      <c r="AD251" s="32"/>
      <c r="AE251" s="32"/>
      <c r="AR251" s="163" t="s">
        <v>505</v>
      </c>
      <c r="AT251" s="163" t="s">
        <v>129</v>
      </c>
      <c r="AU251" s="163" t="s">
        <v>77</v>
      </c>
      <c r="AY251" s="17" t="s">
        <v>126</v>
      </c>
      <c r="BE251" s="164">
        <f>IF(N251="základní",J251,0)</f>
        <v>0</v>
      </c>
      <c r="BF251" s="164">
        <f>IF(N251="snížená",J251,0)</f>
        <v>0</v>
      </c>
      <c r="BG251" s="164">
        <f>IF(N251="zákl. přenesená",J251,0)</f>
        <v>0</v>
      </c>
      <c r="BH251" s="164">
        <f>IF(N251="sníž. přenesená",J251,0)</f>
        <v>0</v>
      </c>
      <c r="BI251" s="164">
        <f>IF(N251="nulová",J251,0)</f>
        <v>0</v>
      </c>
      <c r="BJ251" s="17" t="s">
        <v>77</v>
      </c>
      <c r="BK251" s="164">
        <f>ROUND(I251*H251,2)</f>
        <v>0</v>
      </c>
      <c r="BL251" s="17" t="s">
        <v>505</v>
      </c>
      <c r="BM251" s="163" t="s">
        <v>1155</v>
      </c>
    </row>
    <row r="252" spans="1:47" s="2" customFormat="1" ht="19.5">
      <c r="A252" s="32"/>
      <c r="B252" s="33"/>
      <c r="C252" s="32"/>
      <c r="D252" s="165" t="s">
        <v>135</v>
      </c>
      <c r="E252" s="32"/>
      <c r="F252" s="166" t="s">
        <v>1156</v>
      </c>
      <c r="G252" s="32"/>
      <c r="H252" s="32"/>
      <c r="I252" s="91"/>
      <c r="J252" s="32"/>
      <c r="K252" s="32"/>
      <c r="L252" s="33"/>
      <c r="M252" s="167"/>
      <c r="N252" s="168"/>
      <c r="O252" s="53"/>
      <c r="P252" s="53"/>
      <c r="Q252" s="53"/>
      <c r="R252" s="53"/>
      <c r="S252" s="53"/>
      <c r="T252" s="54"/>
      <c r="U252" s="32"/>
      <c r="V252" s="32"/>
      <c r="W252" s="32"/>
      <c r="X252" s="32"/>
      <c r="Y252" s="32"/>
      <c r="Z252" s="32"/>
      <c r="AA252" s="32"/>
      <c r="AB252" s="32"/>
      <c r="AC252" s="32"/>
      <c r="AD252" s="32"/>
      <c r="AE252" s="32"/>
      <c r="AT252" s="17" t="s">
        <v>135</v>
      </c>
      <c r="AU252" s="17" t="s">
        <v>77</v>
      </c>
    </row>
    <row r="253" spans="1:65" s="2" customFormat="1" ht="21.75" customHeight="1">
      <c r="A253" s="32"/>
      <c r="B253" s="151"/>
      <c r="C253" s="152" t="s">
        <v>245</v>
      </c>
      <c r="D253" s="152" t="s">
        <v>129</v>
      </c>
      <c r="E253" s="153" t="s">
        <v>1157</v>
      </c>
      <c r="F253" s="154" t="s">
        <v>1158</v>
      </c>
      <c r="G253" s="155" t="s">
        <v>139</v>
      </c>
      <c r="H253" s="156">
        <v>35</v>
      </c>
      <c r="I253" s="157"/>
      <c r="J253" s="158">
        <f>ROUND(I253*H253,2)</f>
        <v>0</v>
      </c>
      <c r="K253" s="154" t="s">
        <v>356</v>
      </c>
      <c r="L253" s="33"/>
      <c r="M253" s="159" t="s">
        <v>3</v>
      </c>
      <c r="N253" s="160" t="s">
        <v>40</v>
      </c>
      <c r="O253" s="53"/>
      <c r="P253" s="161">
        <f>O253*H253</f>
        <v>0</v>
      </c>
      <c r="Q253" s="161">
        <v>0</v>
      </c>
      <c r="R253" s="161">
        <f>Q253*H253</f>
        <v>0</v>
      </c>
      <c r="S253" s="161">
        <v>0</v>
      </c>
      <c r="T253" s="162">
        <f>S253*H253</f>
        <v>0</v>
      </c>
      <c r="U253" s="32"/>
      <c r="V253" s="32"/>
      <c r="W253" s="32"/>
      <c r="X253" s="32"/>
      <c r="Y253" s="32"/>
      <c r="Z253" s="32"/>
      <c r="AA253" s="32"/>
      <c r="AB253" s="32"/>
      <c r="AC253" s="32"/>
      <c r="AD253" s="32"/>
      <c r="AE253" s="32"/>
      <c r="AR253" s="163" t="s">
        <v>505</v>
      </c>
      <c r="AT253" s="163" t="s">
        <v>129</v>
      </c>
      <c r="AU253" s="163" t="s">
        <v>77</v>
      </c>
      <c r="AY253" s="17" t="s">
        <v>126</v>
      </c>
      <c r="BE253" s="164">
        <f>IF(N253="základní",J253,0)</f>
        <v>0</v>
      </c>
      <c r="BF253" s="164">
        <f>IF(N253="snížená",J253,0)</f>
        <v>0</v>
      </c>
      <c r="BG253" s="164">
        <f>IF(N253="zákl. přenesená",J253,0)</f>
        <v>0</v>
      </c>
      <c r="BH253" s="164">
        <f>IF(N253="sníž. přenesená",J253,0)</f>
        <v>0</v>
      </c>
      <c r="BI253" s="164">
        <f>IF(N253="nulová",J253,0)</f>
        <v>0</v>
      </c>
      <c r="BJ253" s="17" t="s">
        <v>77</v>
      </c>
      <c r="BK253" s="164">
        <f>ROUND(I253*H253,2)</f>
        <v>0</v>
      </c>
      <c r="BL253" s="17" t="s">
        <v>505</v>
      </c>
      <c r="BM253" s="163" t="s">
        <v>1159</v>
      </c>
    </row>
    <row r="254" spans="1:47" s="2" customFormat="1" ht="68.25">
      <c r="A254" s="32"/>
      <c r="B254" s="33"/>
      <c r="C254" s="32"/>
      <c r="D254" s="165" t="s">
        <v>135</v>
      </c>
      <c r="E254" s="32"/>
      <c r="F254" s="166" t="s">
        <v>1160</v>
      </c>
      <c r="G254" s="32"/>
      <c r="H254" s="32"/>
      <c r="I254" s="91"/>
      <c r="J254" s="32"/>
      <c r="K254" s="32"/>
      <c r="L254" s="33"/>
      <c r="M254" s="167"/>
      <c r="N254" s="168"/>
      <c r="O254" s="53"/>
      <c r="P254" s="53"/>
      <c r="Q254" s="53"/>
      <c r="R254" s="53"/>
      <c r="S254" s="53"/>
      <c r="T254" s="54"/>
      <c r="U254" s="32"/>
      <c r="V254" s="32"/>
      <c r="W254" s="32"/>
      <c r="X254" s="32"/>
      <c r="Y254" s="32"/>
      <c r="Z254" s="32"/>
      <c r="AA254" s="32"/>
      <c r="AB254" s="32"/>
      <c r="AC254" s="32"/>
      <c r="AD254" s="32"/>
      <c r="AE254" s="32"/>
      <c r="AT254" s="17" t="s">
        <v>135</v>
      </c>
      <c r="AU254" s="17" t="s">
        <v>77</v>
      </c>
    </row>
    <row r="255" spans="1:47" s="2" customFormat="1" ht="68.25">
      <c r="A255" s="32"/>
      <c r="B255" s="33"/>
      <c r="C255" s="32"/>
      <c r="D255" s="165" t="s">
        <v>359</v>
      </c>
      <c r="E255" s="32"/>
      <c r="F255" s="187" t="s">
        <v>478</v>
      </c>
      <c r="G255" s="32"/>
      <c r="H255" s="32"/>
      <c r="I255" s="91"/>
      <c r="J255" s="32"/>
      <c r="K255" s="32"/>
      <c r="L255" s="33"/>
      <c r="M255" s="167"/>
      <c r="N255" s="168"/>
      <c r="O255" s="53"/>
      <c r="P255" s="53"/>
      <c r="Q255" s="53"/>
      <c r="R255" s="53"/>
      <c r="S255" s="53"/>
      <c r="T255" s="54"/>
      <c r="U255" s="32"/>
      <c r="V255" s="32"/>
      <c r="W255" s="32"/>
      <c r="X255" s="32"/>
      <c r="Y255" s="32"/>
      <c r="Z255" s="32"/>
      <c r="AA255" s="32"/>
      <c r="AB255" s="32"/>
      <c r="AC255" s="32"/>
      <c r="AD255" s="32"/>
      <c r="AE255" s="32"/>
      <c r="AT255" s="17" t="s">
        <v>359</v>
      </c>
      <c r="AU255" s="17" t="s">
        <v>77</v>
      </c>
    </row>
    <row r="256" spans="1:65" s="2" customFormat="1" ht="16.5" customHeight="1">
      <c r="A256" s="32"/>
      <c r="B256" s="151"/>
      <c r="C256" s="152" t="s">
        <v>405</v>
      </c>
      <c r="D256" s="152" t="s">
        <v>129</v>
      </c>
      <c r="E256" s="153" t="s">
        <v>515</v>
      </c>
      <c r="F256" s="154" t="s">
        <v>516</v>
      </c>
      <c r="G256" s="155" t="s">
        <v>139</v>
      </c>
      <c r="H256" s="156">
        <v>35</v>
      </c>
      <c r="I256" s="157"/>
      <c r="J256" s="158">
        <f>ROUND(I256*H256,2)</f>
        <v>0</v>
      </c>
      <c r="K256" s="154" t="s">
        <v>356</v>
      </c>
      <c r="L256" s="33"/>
      <c r="M256" s="159" t="s">
        <v>3</v>
      </c>
      <c r="N256" s="160" t="s">
        <v>40</v>
      </c>
      <c r="O256" s="53"/>
      <c r="P256" s="161">
        <f>O256*H256</f>
        <v>0</v>
      </c>
      <c r="Q256" s="161">
        <v>0</v>
      </c>
      <c r="R256" s="161">
        <f>Q256*H256</f>
        <v>0</v>
      </c>
      <c r="S256" s="161">
        <v>0</v>
      </c>
      <c r="T256" s="162">
        <f>S256*H256</f>
        <v>0</v>
      </c>
      <c r="U256" s="32"/>
      <c r="V256" s="32"/>
      <c r="W256" s="32"/>
      <c r="X256" s="32"/>
      <c r="Y256" s="32"/>
      <c r="Z256" s="32"/>
      <c r="AA256" s="32"/>
      <c r="AB256" s="32"/>
      <c r="AC256" s="32"/>
      <c r="AD256" s="32"/>
      <c r="AE256" s="32"/>
      <c r="AR256" s="163" t="s">
        <v>505</v>
      </c>
      <c r="AT256" s="163" t="s">
        <v>129</v>
      </c>
      <c r="AU256" s="163" t="s">
        <v>77</v>
      </c>
      <c r="AY256" s="17" t="s">
        <v>126</v>
      </c>
      <c r="BE256" s="164">
        <f>IF(N256="základní",J256,0)</f>
        <v>0</v>
      </c>
      <c r="BF256" s="164">
        <f>IF(N256="snížená",J256,0)</f>
        <v>0</v>
      </c>
      <c r="BG256" s="164">
        <f>IF(N256="zákl. přenesená",J256,0)</f>
        <v>0</v>
      </c>
      <c r="BH256" s="164">
        <f>IF(N256="sníž. přenesená",J256,0)</f>
        <v>0</v>
      </c>
      <c r="BI256" s="164">
        <f>IF(N256="nulová",J256,0)</f>
        <v>0</v>
      </c>
      <c r="BJ256" s="17" t="s">
        <v>77</v>
      </c>
      <c r="BK256" s="164">
        <f>ROUND(I256*H256,2)</f>
        <v>0</v>
      </c>
      <c r="BL256" s="17" t="s">
        <v>505</v>
      </c>
      <c r="BM256" s="163" t="s">
        <v>1161</v>
      </c>
    </row>
    <row r="257" spans="1:47" s="2" customFormat="1" ht="29.25">
      <c r="A257" s="32"/>
      <c r="B257" s="33"/>
      <c r="C257" s="32"/>
      <c r="D257" s="165" t="s">
        <v>135</v>
      </c>
      <c r="E257" s="32"/>
      <c r="F257" s="166" t="s">
        <v>518</v>
      </c>
      <c r="G257" s="32"/>
      <c r="H257" s="32"/>
      <c r="I257" s="91"/>
      <c r="J257" s="32"/>
      <c r="K257" s="32"/>
      <c r="L257" s="33"/>
      <c r="M257" s="167"/>
      <c r="N257" s="168"/>
      <c r="O257" s="53"/>
      <c r="P257" s="53"/>
      <c r="Q257" s="53"/>
      <c r="R257" s="53"/>
      <c r="S257" s="53"/>
      <c r="T257" s="54"/>
      <c r="U257" s="32"/>
      <c r="V257" s="32"/>
      <c r="W257" s="32"/>
      <c r="X257" s="32"/>
      <c r="Y257" s="32"/>
      <c r="Z257" s="32"/>
      <c r="AA257" s="32"/>
      <c r="AB257" s="32"/>
      <c r="AC257" s="32"/>
      <c r="AD257" s="32"/>
      <c r="AE257" s="32"/>
      <c r="AT257" s="17" t="s">
        <v>135</v>
      </c>
      <c r="AU257" s="17" t="s">
        <v>77</v>
      </c>
    </row>
    <row r="258" spans="1:47" s="2" customFormat="1" ht="39">
      <c r="A258" s="32"/>
      <c r="B258" s="33"/>
      <c r="C258" s="32"/>
      <c r="D258" s="165" t="s">
        <v>359</v>
      </c>
      <c r="E258" s="32"/>
      <c r="F258" s="187" t="s">
        <v>519</v>
      </c>
      <c r="G258" s="32"/>
      <c r="H258" s="32"/>
      <c r="I258" s="91"/>
      <c r="J258" s="32"/>
      <c r="K258" s="32"/>
      <c r="L258" s="33"/>
      <c r="M258" s="167"/>
      <c r="N258" s="168"/>
      <c r="O258" s="53"/>
      <c r="P258" s="53"/>
      <c r="Q258" s="53"/>
      <c r="R258" s="53"/>
      <c r="S258" s="53"/>
      <c r="T258" s="54"/>
      <c r="U258" s="32"/>
      <c r="V258" s="32"/>
      <c r="W258" s="32"/>
      <c r="X258" s="32"/>
      <c r="Y258" s="32"/>
      <c r="Z258" s="32"/>
      <c r="AA258" s="32"/>
      <c r="AB258" s="32"/>
      <c r="AC258" s="32"/>
      <c r="AD258" s="32"/>
      <c r="AE258" s="32"/>
      <c r="AT258" s="17" t="s">
        <v>359</v>
      </c>
      <c r="AU258" s="17" t="s">
        <v>77</v>
      </c>
    </row>
    <row r="259" spans="1:65" s="2" customFormat="1" ht="16.5" customHeight="1">
      <c r="A259" s="32"/>
      <c r="B259" s="151"/>
      <c r="C259" s="152" t="s">
        <v>249</v>
      </c>
      <c r="D259" s="152" t="s">
        <v>129</v>
      </c>
      <c r="E259" s="153" t="s">
        <v>1162</v>
      </c>
      <c r="F259" s="154" t="s">
        <v>1163</v>
      </c>
      <c r="G259" s="155" t="s">
        <v>801</v>
      </c>
      <c r="H259" s="156">
        <v>10</v>
      </c>
      <c r="I259" s="157"/>
      <c r="J259" s="158">
        <f>ROUND(I259*H259,2)</f>
        <v>0</v>
      </c>
      <c r="K259" s="154" t="s">
        <v>356</v>
      </c>
      <c r="L259" s="33"/>
      <c r="M259" s="159" t="s">
        <v>3</v>
      </c>
      <c r="N259" s="160" t="s">
        <v>40</v>
      </c>
      <c r="O259" s="53"/>
      <c r="P259" s="161">
        <f>O259*H259</f>
        <v>0</v>
      </c>
      <c r="Q259" s="161">
        <v>0</v>
      </c>
      <c r="R259" s="161">
        <f>Q259*H259</f>
        <v>0</v>
      </c>
      <c r="S259" s="161">
        <v>0</v>
      </c>
      <c r="T259" s="162">
        <f>S259*H259</f>
        <v>0</v>
      </c>
      <c r="U259" s="32"/>
      <c r="V259" s="32"/>
      <c r="W259" s="32"/>
      <c r="X259" s="32"/>
      <c r="Y259" s="32"/>
      <c r="Z259" s="32"/>
      <c r="AA259" s="32"/>
      <c r="AB259" s="32"/>
      <c r="AC259" s="32"/>
      <c r="AD259" s="32"/>
      <c r="AE259" s="32"/>
      <c r="AR259" s="163" t="s">
        <v>505</v>
      </c>
      <c r="AT259" s="163" t="s">
        <v>129</v>
      </c>
      <c r="AU259" s="163" t="s">
        <v>77</v>
      </c>
      <c r="AY259" s="17" t="s">
        <v>126</v>
      </c>
      <c r="BE259" s="164">
        <f>IF(N259="základní",J259,0)</f>
        <v>0</v>
      </c>
      <c r="BF259" s="164">
        <f>IF(N259="snížená",J259,0)</f>
        <v>0</v>
      </c>
      <c r="BG259" s="164">
        <f>IF(N259="zákl. přenesená",J259,0)</f>
        <v>0</v>
      </c>
      <c r="BH259" s="164">
        <f>IF(N259="sníž. přenesená",J259,0)</f>
        <v>0</v>
      </c>
      <c r="BI259" s="164">
        <f>IF(N259="nulová",J259,0)</f>
        <v>0</v>
      </c>
      <c r="BJ259" s="17" t="s">
        <v>77</v>
      </c>
      <c r="BK259" s="164">
        <f>ROUND(I259*H259,2)</f>
        <v>0</v>
      </c>
      <c r="BL259" s="17" t="s">
        <v>505</v>
      </c>
      <c r="BM259" s="163" t="s">
        <v>1164</v>
      </c>
    </row>
    <row r="260" spans="1:47" s="2" customFormat="1" ht="19.5">
      <c r="A260" s="32"/>
      <c r="B260" s="33"/>
      <c r="C260" s="32"/>
      <c r="D260" s="165" t="s">
        <v>135</v>
      </c>
      <c r="E260" s="32"/>
      <c r="F260" s="166" t="s">
        <v>1165</v>
      </c>
      <c r="G260" s="32"/>
      <c r="H260" s="32"/>
      <c r="I260" s="91"/>
      <c r="J260" s="32"/>
      <c r="K260" s="32"/>
      <c r="L260" s="33"/>
      <c r="M260" s="167"/>
      <c r="N260" s="168"/>
      <c r="O260" s="53"/>
      <c r="P260" s="53"/>
      <c r="Q260" s="53"/>
      <c r="R260" s="53"/>
      <c r="S260" s="53"/>
      <c r="T260" s="54"/>
      <c r="U260" s="32"/>
      <c r="V260" s="32"/>
      <c r="W260" s="32"/>
      <c r="X260" s="32"/>
      <c r="Y260" s="32"/>
      <c r="Z260" s="32"/>
      <c r="AA260" s="32"/>
      <c r="AB260" s="32"/>
      <c r="AC260" s="32"/>
      <c r="AD260" s="32"/>
      <c r="AE260" s="32"/>
      <c r="AT260" s="17" t="s">
        <v>135</v>
      </c>
      <c r="AU260" s="17" t="s">
        <v>77</v>
      </c>
    </row>
    <row r="261" spans="1:65" s="2" customFormat="1" ht="21.75" customHeight="1">
      <c r="A261" s="32"/>
      <c r="B261" s="151"/>
      <c r="C261" s="152" t="s">
        <v>412</v>
      </c>
      <c r="D261" s="152" t="s">
        <v>129</v>
      </c>
      <c r="E261" s="153" t="s">
        <v>1157</v>
      </c>
      <c r="F261" s="154" t="s">
        <v>1158</v>
      </c>
      <c r="G261" s="155" t="s">
        <v>139</v>
      </c>
      <c r="H261" s="156">
        <v>35</v>
      </c>
      <c r="I261" s="157"/>
      <c r="J261" s="158">
        <f>ROUND(I261*H261,2)</f>
        <v>0</v>
      </c>
      <c r="K261" s="154" t="s">
        <v>356</v>
      </c>
      <c r="L261" s="33"/>
      <c r="M261" s="159" t="s">
        <v>3</v>
      </c>
      <c r="N261" s="160" t="s">
        <v>40</v>
      </c>
      <c r="O261" s="53"/>
      <c r="P261" s="161">
        <f>O261*H261</f>
        <v>0</v>
      </c>
      <c r="Q261" s="161">
        <v>0</v>
      </c>
      <c r="R261" s="161">
        <f>Q261*H261</f>
        <v>0</v>
      </c>
      <c r="S261" s="161">
        <v>0</v>
      </c>
      <c r="T261" s="162">
        <f>S261*H261</f>
        <v>0</v>
      </c>
      <c r="U261" s="32"/>
      <c r="V261" s="32"/>
      <c r="W261" s="32"/>
      <c r="X261" s="32"/>
      <c r="Y261" s="32"/>
      <c r="Z261" s="32"/>
      <c r="AA261" s="32"/>
      <c r="AB261" s="32"/>
      <c r="AC261" s="32"/>
      <c r="AD261" s="32"/>
      <c r="AE261" s="32"/>
      <c r="AR261" s="163" t="s">
        <v>505</v>
      </c>
      <c r="AT261" s="163" t="s">
        <v>129</v>
      </c>
      <c r="AU261" s="163" t="s">
        <v>77</v>
      </c>
      <c r="AY261" s="17" t="s">
        <v>126</v>
      </c>
      <c r="BE261" s="164">
        <f>IF(N261="základní",J261,0)</f>
        <v>0</v>
      </c>
      <c r="BF261" s="164">
        <f>IF(N261="snížená",J261,0)</f>
        <v>0</v>
      </c>
      <c r="BG261" s="164">
        <f>IF(N261="zákl. přenesená",J261,0)</f>
        <v>0</v>
      </c>
      <c r="BH261" s="164">
        <f>IF(N261="sníž. přenesená",J261,0)</f>
        <v>0</v>
      </c>
      <c r="BI261" s="164">
        <f>IF(N261="nulová",J261,0)</f>
        <v>0</v>
      </c>
      <c r="BJ261" s="17" t="s">
        <v>77</v>
      </c>
      <c r="BK261" s="164">
        <f>ROUND(I261*H261,2)</f>
        <v>0</v>
      </c>
      <c r="BL261" s="17" t="s">
        <v>505</v>
      </c>
      <c r="BM261" s="163" t="s">
        <v>1166</v>
      </c>
    </row>
    <row r="262" spans="1:47" s="2" customFormat="1" ht="68.25">
      <c r="A262" s="32"/>
      <c r="B262" s="33"/>
      <c r="C262" s="32"/>
      <c r="D262" s="165" t="s">
        <v>135</v>
      </c>
      <c r="E262" s="32"/>
      <c r="F262" s="166" t="s">
        <v>1160</v>
      </c>
      <c r="G262" s="32"/>
      <c r="H262" s="32"/>
      <c r="I262" s="91"/>
      <c r="J262" s="32"/>
      <c r="K262" s="32"/>
      <c r="L262" s="33"/>
      <c r="M262" s="167"/>
      <c r="N262" s="168"/>
      <c r="O262" s="53"/>
      <c r="P262" s="53"/>
      <c r="Q262" s="53"/>
      <c r="R262" s="53"/>
      <c r="S262" s="53"/>
      <c r="T262" s="54"/>
      <c r="U262" s="32"/>
      <c r="V262" s="32"/>
      <c r="W262" s="32"/>
      <c r="X262" s="32"/>
      <c r="Y262" s="32"/>
      <c r="Z262" s="32"/>
      <c r="AA262" s="32"/>
      <c r="AB262" s="32"/>
      <c r="AC262" s="32"/>
      <c r="AD262" s="32"/>
      <c r="AE262" s="32"/>
      <c r="AT262" s="17" t="s">
        <v>135</v>
      </c>
      <c r="AU262" s="17" t="s">
        <v>77</v>
      </c>
    </row>
    <row r="263" spans="1:47" s="2" customFormat="1" ht="68.25">
      <c r="A263" s="32"/>
      <c r="B263" s="33"/>
      <c r="C263" s="32"/>
      <c r="D263" s="165" t="s">
        <v>359</v>
      </c>
      <c r="E263" s="32"/>
      <c r="F263" s="187" t="s">
        <v>478</v>
      </c>
      <c r="G263" s="32"/>
      <c r="H263" s="32"/>
      <c r="I263" s="91"/>
      <c r="J263" s="32"/>
      <c r="K263" s="32"/>
      <c r="L263" s="33"/>
      <c r="M263" s="167"/>
      <c r="N263" s="168"/>
      <c r="O263" s="53"/>
      <c r="P263" s="53"/>
      <c r="Q263" s="53"/>
      <c r="R263" s="53"/>
      <c r="S263" s="53"/>
      <c r="T263" s="54"/>
      <c r="U263" s="32"/>
      <c r="V263" s="32"/>
      <c r="W263" s="32"/>
      <c r="X263" s="32"/>
      <c r="Y263" s="32"/>
      <c r="Z263" s="32"/>
      <c r="AA263" s="32"/>
      <c r="AB263" s="32"/>
      <c r="AC263" s="32"/>
      <c r="AD263" s="32"/>
      <c r="AE263" s="32"/>
      <c r="AT263" s="17" t="s">
        <v>359</v>
      </c>
      <c r="AU263" s="17" t="s">
        <v>77</v>
      </c>
    </row>
    <row r="264" spans="1:65" s="2" customFormat="1" ht="16.5" customHeight="1">
      <c r="A264" s="32"/>
      <c r="B264" s="151"/>
      <c r="C264" s="152" t="s">
        <v>253</v>
      </c>
      <c r="D264" s="152" t="s">
        <v>129</v>
      </c>
      <c r="E264" s="153" t="s">
        <v>515</v>
      </c>
      <c r="F264" s="154" t="s">
        <v>516</v>
      </c>
      <c r="G264" s="155" t="s">
        <v>139</v>
      </c>
      <c r="H264" s="156">
        <v>35</v>
      </c>
      <c r="I264" s="157"/>
      <c r="J264" s="158">
        <f>ROUND(I264*H264,2)</f>
        <v>0</v>
      </c>
      <c r="K264" s="154" t="s">
        <v>356</v>
      </c>
      <c r="L264" s="33"/>
      <c r="M264" s="159" t="s">
        <v>3</v>
      </c>
      <c r="N264" s="160" t="s">
        <v>40</v>
      </c>
      <c r="O264" s="53"/>
      <c r="P264" s="161">
        <f>O264*H264</f>
        <v>0</v>
      </c>
      <c r="Q264" s="161">
        <v>0</v>
      </c>
      <c r="R264" s="161">
        <f>Q264*H264</f>
        <v>0</v>
      </c>
      <c r="S264" s="161">
        <v>0</v>
      </c>
      <c r="T264" s="162">
        <f>S264*H264</f>
        <v>0</v>
      </c>
      <c r="U264" s="32"/>
      <c r="V264" s="32"/>
      <c r="W264" s="32"/>
      <c r="X264" s="32"/>
      <c r="Y264" s="32"/>
      <c r="Z264" s="32"/>
      <c r="AA264" s="32"/>
      <c r="AB264" s="32"/>
      <c r="AC264" s="32"/>
      <c r="AD264" s="32"/>
      <c r="AE264" s="32"/>
      <c r="AR264" s="163" t="s">
        <v>505</v>
      </c>
      <c r="AT264" s="163" t="s">
        <v>129</v>
      </c>
      <c r="AU264" s="163" t="s">
        <v>77</v>
      </c>
      <c r="AY264" s="17" t="s">
        <v>126</v>
      </c>
      <c r="BE264" s="164">
        <f>IF(N264="základní",J264,0)</f>
        <v>0</v>
      </c>
      <c r="BF264" s="164">
        <f>IF(N264="snížená",J264,0)</f>
        <v>0</v>
      </c>
      <c r="BG264" s="164">
        <f>IF(N264="zákl. přenesená",J264,0)</f>
        <v>0</v>
      </c>
      <c r="BH264" s="164">
        <f>IF(N264="sníž. přenesená",J264,0)</f>
        <v>0</v>
      </c>
      <c r="BI264" s="164">
        <f>IF(N264="nulová",J264,0)</f>
        <v>0</v>
      </c>
      <c r="BJ264" s="17" t="s">
        <v>77</v>
      </c>
      <c r="BK264" s="164">
        <f>ROUND(I264*H264,2)</f>
        <v>0</v>
      </c>
      <c r="BL264" s="17" t="s">
        <v>505</v>
      </c>
      <c r="BM264" s="163" t="s">
        <v>1167</v>
      </c>
    </row>
    <row r="265" spans="1:47" s="2" customFormat="1" ht="29.25">
      <c r="A265" s="32"/>
      <c r="B265" s="33"/>
      <c r="C265" s="32"/>
      <c r="D265" s="165" t="s">
        <v>135</v>
      </c>
      <c r="E265" s="32"/>
      <c r="F265" s="166" t="s">
        <v>518</v>
      </c>
      <c r="G265" s="32"/>
      <c r="H265" s="32"/>
      <c r="I265" s="91"/>
      <c r="J265" s="32"/>
      <c r="K265" s="32"/>
      <c r="L265" s="33"/>
      <c r="M265" s="167"/>
      <c r="N265" s="168"/>
      <c r="O265" s="53"/>
      <c r="P265" s="53"/>
      <c r="Q265" s="53"/>
      <c r="R265" s="53"/>
      <c r="S265" s="53"/>
      <c r="T265" s="54"/>
      <c r="U265" s="32"/>
      <c r="V265" s="32"/>
      <c r="W265" s="32"/>
      <c r="X265" s="32"/>
      <c r="Y265" s="32"/>
      <c r="Z265" s="32"/>
      <c r="AA265" s="32"/>
      <c r="AB265" s="32"/>
      <c r="AC265" s="32"/>
      <c r="AD265" s="32"/>
      <c r="AE265" s="32"/>
      <c r="AT265" s="17" t="s">
        <v>135</v>
      </c>
      <c r="AU265" s="17" t="s">
        <v>77</v>
      </c>
    </row>
    <row r="266" spans="1:47" s="2" customFormat="1" ht="39">
      <c r="A266" s="32"/>
      <c r="B266" s="33"/>
      <c r="C266" s="32"/>
      <c r="D266" s="165" t="s">
        <v>359</v>
      </c>
      <c r="E266" s="32"/>
      <c r="F266" s="187" t="s">
        <v>519</v>
      </c>
      <c r="G266" s="32"/>
      <c r="H266" s="32"/>
      <c r="I266" s="91"/>
      <c r="J266" s="32"/>
      <c r="K266" s="32"/>
      <c r="L266" s="33"/>
      <c r="M266" s="196"/>
      <c r="N266" s="197"/>
      <c r="O266" s="198"/>
      <c r="P266" s="198"/>
      <c r="Q266" s="198"/>
      <c r="R266" s="198"/>
      <c r="S266" s="198"/>
      <c r="T266" s="199"/>
      <c r="U266" s="32"/>
      <c r="V266" s="32"/>
      <c r="W266" s="32"/>
      <c r="X266" s="32"/>
      <c r="Y266" s="32"/>
      <c r="Z266" s="32"/>
      <c r="AA266" s="32"/>
      <c r="AB266" s="32"/>
      <c r="AC266" s="32"/>
      <c r="AD266" s="32"/>
      <c r="AE266" s="32"/>
      <c r="AT266" s="17" t="s">
        <v>359</v>
      </c>
      <c r="AU266" s="17" t="s">
        <v>77</v>
      </c>
    </row>
    <row r="267" spans="1:31" s="2" customFormat="1" ht="6.95" customHeight="1">
      <c r="A267" s="32"/>
      <c r="B267" s="42"/>
      <c r="C267" s="43"/>
      <c r="D267" s="43"/>
      <c r="E267" s="43"/>
      <c r="F267" s="43"/>
      <c r="G267" s="43"/>
      <c r="H267" s="43"/>
      <c r="I267" s="111"/>
      <c r="J267" s="43"/>
      <c r="K267" s="43"/>
      <c r="L267" s="33"/>
      <c r="M267" s="32"/>
      <c r="O267" s="32"/>
      <c r="P267" s="32"/>
      <c r="Q267" s="32"/>
      <c r="R267" s="32"/>
      <c r="S267" s="32"/>
      <c r="T267" s="32"/>
      <c r="U267" s="32"/>
      <c r="V267" s="32"/>
      <c r="W267" s="32"/>
      <c r="X267" s="32"/>
      <c r="Y267" s="32"/>
      <c r="Z267" s="32"/>
      <c r="AA267" s="32"/>
      <c r="AB267" s="32"/>
      <c r="AC267" s="32"/>
      <c r="AD267" s="32"/>
      <c r="AE267" s="32"/>
    </row>
  </sheetData>
  <autoFilter ref="C83:K266"/>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03"/>
  <sheetViews>
    <sheetView showGridLines="0" workbookViewId="0" topLeftCell="A278">
      <selection activeCell="E27" sqref="E27:H27"/>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8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88"/>
      <c r="L2" s="295" t="s">
        <v>6</v>
      </c>
      <c r="M2" s="296"/>
      <c r="N2" s="296"/>
      <c r="O2" s="296"/>
      <c r="P2" s="296"/>
      <c r="Q2" s="296"/>
      <c r="R2" s="296"/>
      <c r="S2" s="296"/>
      <c r="T2" s="296"/>
      <c r="U2" s="296"/>
      <c r="V2" s="296"/>
      <c r="AT2" s="17" t="s">
        <v>89</v>
      </c>
    </row>
    <row r="3" spans="2:46" s="1" customFormat="1" ht="6.95" customHeight="1">
      <c r="B3" s="18"/>
      <c r="C3" s="19"/>
      <c r="D3" s="19"/>
      <c r="E3" s="19"/>
      <c r="F3" s="19"/>
      <c r="G3" s="19"/>
      <c r="H3" s="19"/>
      <c r="I3" s="89"/>
      <c r="J3" s="19"/>
      <c r="K3" s="19"/>
      <c r="L3" s="20"/>
      <c r="AT3" s="17" t="s">
        <v>79</v>
      </c>
    </row>
    <row r="4" spans="2:46" s="1" customFormat="1" ht="24.95" customHeight="1">
      <c r="B4" s="20"/>
      <c r="D4" s="21" t="s">
        <v>99</v>
      </c>
      <c r="I4" s="88"/>
      <c r="L4" s="20"/>
      <c r="M4" s="90" t="s">
        <v>11</v>
      </c>
      <c r="AT4" s="17" t="s">
        <v>4</v>
      </c>
    </row>
    <row r="5" spans="2:12" s="1" customFormat="1" ht="6.95" customHeight="1">
      <c r="B5" s="20"/>
      <c r="I5" s="88"/>
      <c r="L5" s="20"/>
    </row>
    <row r="6" spans="2:12" s="1" customFormat="1" ht="12" customHeight="1">
      <c r="B6" s="20"/>
      <c r="D6" s="27" t="s">
        <v>17</v>
      </c>
      <c r="I6" s="88"/>
      <c r="L6" s="20"/>
    </row>
    <row r="7" spans="2:12" s="1" customFormat="1" ht="16.5" customHeight="1">
      <c r="B7" s="20"/>
      <c r="E7" s="334" t="str">
        <f>'Rekapitulace stavby'!K6</f>
        <v>Oprava výhybek v žst.Hodonín</v>
      </c>
      <c r="F7" s="335"/>
      <c r="G7" s="335"/>
      <c r="H7" s="335"/>
      <c r="I7" s="88"/>
      <c r="L7" s="20"/>
    </row>
    <row r="8" spans="1:31" s="2" customFormat="1" ht="12" customHeight="1">
      <c r="A8" s="32"/>
      <c r="B8" s="33"/>
      <c r="C8" s="32"/>
      <c r="D8" s="27" t="s">
        <v>100</v>
      </c>
      <c r="E8" s="32"/>
      <c r="F8" s="32"/>
      <c r="G8" s="32"/>
      <c r="H8" s="32"/>
      <c r="I8" s="91"/>
      <c r="J8" s="32"/>
      <c r="K8" s="32"/>
      <c r="L8" s="92"/>
      <c r="S8" s="32"/>
      <c r="T8" s="32"/>
      <c r="U8" s="32"/>
      <c r="V8" s="32"/>
      <c r="W8" s="32"/>
      <c r="X8" s="32"/>
      <c r="Y8" s="32"/>
      <c r="Z8" s="32"/>
      <c r="AA8" s="32"/>
      <c r="AB8" s="32"/>
      <c r="AC8" s="32"/>
      <c r="AD8" s="32"/>
      <c r="AE8" s="32"/>
    </row>
    <row r="9" spans="1:31" s="2" customFormat="1" ht="16.5" customHeight="1">
      <c r="A9" s="32"/>
      <c r="B9" s="33"/>
      <c r="C9" s="32"/>
      <c r="D9" s="32"/>
      <c r="E9" s="318" t="s">
        <v>1168</v>
      </c>
      <c r="F9" s="333"/>
      <c r="G9" s="333"/>
      <c r="H9" s="333"/>
      <c r="I9" s="91"/>
      <c r="J9" s="32"/>
      <c r="K9" s="32"/>
      <c r="L9" s="92"/>
      <c r="S9" s="32"/>
      <c r="T9" s="32"/>
      <c r="U9" s="32"/>
      <c r="V9" s="32"/>
      <c r="W9" s="32"/>
      <c r="X9" s="32"/>
      <c r="Y9" s="32"/>
      <c r="Z9" s="32"/>
      <c r="AA9" s="32"/>
      <c r="AB9" s="32"/>
      <c r="AC9" s="32"/>
      <c r="AD9" s="32"/>
      <c r="AE9" s="32"/>
    </row>
    <row r="10" spans="1:31" s="2" customFormat="1" ht="12">
      <c r="A10" s="32"/>
      <c r="B10" s="33"/>
      <c r="C10" s="32"/>
      <c r="D10" s="32"/>
      <c r="E10" s="32"/>
      <c r="F10" s="32"/>
      <c r="G10" s="32"/>
      <c r="H10" s="32"/>
      <c r="I10" s="91"/>
      <c r="J10" s="32"/>
      <c r="K10" s="32"/>
      <c r="L10" s="92"/>
      <c r="S10" s="32"/>
      <c r="T10" s="32"/>
      <c r="U10" s="32"/>
      <c r="V10" s="32"/>
      <c r="W10" s="32"/>
      <c r="X10" s="32"/>
      <c r="Y10" s="32"/>
      <c r="Z10" s="32"/>
      <c r="AA10" s="32"/>
      <c r="AB10" s="32"/>
      <c r="AC10" s="32"/>
      <c r="AD10" s="32"/>
      <c r="AE10" s="32"/>
    </row>
    <row r="11" spans="1:31" s="2" customFormat="1" ht="12" customHeight="1">
      <c r="A11" s="32"/>
      <c r="B11" s="33"/>
      <c r="C11" s="32"/>
      <c r="D11" s="27" t="s">
        <v>19</v>
      </c>
      <c r="E11" s="32"/>
      <c r="F11" s="25" t="s">
        <v>3</v>
      </c>
      <c r="G11" s="32"/>
      <c r="H11" s="32"/>
      <c r="I11" s="93" t="s">
        <v>20</v>
      </c>
      <c r="J11" s="25" t="s">
        <v>3</v>
      </c>
      <c r="K11" s="32"/>
      <c r="L11" s="92"/>
      <c r="S11" s="32"/>
      <c r="T11" s="32"/>
      <c r="U11" s="32"/>
      <c r="V11" s="32"/>
      <c r="W11" s="32"/>
      <c r="X11" s="32"/>
      <c r="Y11" s="32"/>
      <c r="Z11" s="32"/>
      <c r="AA11" s="32"/>
      <c r="AB11" s="32"/>
      <c r="AC11" s="32"/>
      <c r="AD11" s="32"/>
      <c r="AE11" s="32"/>
    </row>
    <row r="12" spans="1:31" s="2" customFormat="1" ht="12" customHeight="1">
      <c r="A12" s="32"/>
      <c r="B12" s="33"/>
      <c r="C12" s="32"/>
      <c r="D12" s="27" t="s">
        <v>21</v>
      </c>
      <c r="E12" s="32"/>
      <c r="F12" s="25" t="s">
        <v>22</v>
      </c>
      <c r="G12" s="32"/>
      <c r="H12" s="32"/>
      <c r="I12" s="93" t="s">
        <v>23</v>
      </c>
      <c r="J12" s="50" t="str">
        <f>'Rekapitulace stavby'!AN8</f>
        <v>5. 5. 2020</v>
      </c>
      <c r="K12" s="32"/>
      <c r="L12" s="92"/>
      <c r="S12" s="32"/>
      <c r="T12" s="32"/>
      <c r="U12" s="32"/>
      <c r="V12" s="32"/>
      <c r="W12" s="32"/>
      <c r="X12" s="32"/>
      <c r="Y12" s="32"/>
      <c r="Z12" s="32"/>
      <c r="AA12" s="32"/>
      <c r="AB12" s="32"/>
      <c r="AC12" s="32"/>
      <c r="AD12" s="32"/>
      <c r="AE12" s="32"/>
    </row>
    <row r="13" spans="1:31" s="2" customFormat="1" ht="10.9" customHeight="1">
      <c r="A13" s="32"/>
      <c r="B13" s="33"/>
      <c r="C13" s="32"/>
      <c r="D13" s="32"/>
      <c r="E13" s="32"/>
      <c r="F13" s="32"/>
      <c r="G13" s="32"/>
      <c r="H13" s="32"/>
      <c r="I13" s="91"/>
      <c r="J13" s="32"/>
      <c r="K13" s="32"/>
      <c r="L13" s="92"/>
      <c r="S13" s="32"/>
      <c r="T13" s="32"/>
      <c r="U13" s="32"/>
      <c r="V13" s="32"/>
      <c r="W13" s="32"/>
      <c r="X13" s="32"/>
      <c r="Y13" s="32"/>
      <c r="Z13" s="32"/>
      <c r="AA13" s="32"/>
      <c r="AB13" s="32"/>
      <c r="AC13" s="32"/>
      <c r="AD13" s="32"/>
      <c r="AE13" s="32"/>
    </row>
    <row r="14" spans="1:31" s="2" customFormat="1" ht="12" customHeight="1">
      <c r="A14" s="32"/>
      <c r="B14" s="33"/>
      <c r="C14" s="32"/>
      <c r="D14" s="27" t="s">
        <v>25</v>
      </c>
      <c r="E14" s="32"/>
      <c r="F14" s="32"/>
      <c r="G14" s="32"/>
      <c r="H14" s="32"/>
      <c r="I14" s="93" t="s">
        <v>26</v>
      </c>
      <c r="J14" s="25" t="str">
        <f>IF('Rekapitulace stavby'!AN10="","",'Rekapitulace stavby'!AN10)</f>
        <v/>
      </c>
      <c r="K14" s="32"/>
      <c r="L14" s="92"/>
      <c r="S14" s="32"/>
      <c r="T14" s="32"/>
      <c r="U14" s="32"/>
      <c r="V14" s="32"/>
      <c r="W14" s="32"/>
      <c r="X14" s="32"/>
      <c r="Y14" s="32"/>
      <c r="Z14" s="32"/>
      <c r="AA14" s="32"/>
      <c r="AB14" s="32"/>
      <c r="AC14" s="32"/>
      <c r="AD14" s="32"/>
      <c r="AE14" s="32"/>
    </row>
    <row r="15" spans="1:31" s="2" customFormat="1" ht="18" customHeight="1">
      <c r="A15" s="32"/>
      <c r="B15" s="33"/>
      <c r="C15" s="32"/>
      <c r="D15" s="32"/>
      <c r="E15" s="25" t="str">
        <f>IF('Rekapitulace stavby'!E11="","",'Rekapitulace stavby'!E11)</f>
        <v xml:space="preserve"> </v>
      </c>
      <c r="F15" s="32"/>
      <c r="G15" s="32"/>
      <c r="H15" s="32"/>
      <c r="I15" s="93" t="s">
        <v>27</v>
      </c>
      <c r="J15" s="25" t="str">
        <f>IF('Rekapitulace stavby'!AN11="","",'Rekapitulace stavby'!AN11)</f>
        <v/>
      </c>
      <c r="K15" s="32"/>
      <c r="L15" s="92"/>
      <c r="S15" s="32"/>
      <c r="T15" s="32"/>
      <c r="U15" s="32"/>
      <c r="V15" s="32"/>
      <c r="W15" s="32"/>
      <c r="X15" s="32"/>
      <c r="Y15" s="32"/>
      <c r="Z15" s="32"/>
      <c r="AA15" s="32"/>
      <c r="AB15" s="32"/>
      <c r="AC15" s="32"/>
      <c r="AD15" s="32"/>
      <c r="AE15" s="32"/>
    </row>
    <row r="16" spans="1:31" s="2" customFormat="1" ht="6.95" customHeight="1">
      <c r="A16" s="32"/>
      <c r="B16" s="33"/>
      <c r="C16" s="32"/>
      <c r="D16" s="32"/>
      <c r="E16" s="32"/>
      <c r="F16" s="32"/>
      <c r="G16" s="32"/>
      <c r="H16" s="32"/>
      <c r="I16" s="91"/>
      <c r="J16" s="32"/>
      <c r="K16" s="32"/>
      <c r="L16" s="92"/>
      <c r="S16" s="32"/>
      <c r="T16" s="32"/>
      <c r="U16" s="32"/>
      <c r="V16" s="32"/>
      <c r="W16" s="32"/>
      <c r="X16" s="32"/>
      <c r="Y16" s="32"/>
      <c r="Z16" s="32"/>
      <c r="AA16" s="32"/>
      <c r="AB16" s="32"/>
      <c r="AC16" s="32"/>
      <c r="AD16" s="32"/>
      <c r="AE16" s="32"/>
    </row>
    <row r="17" spans="1:31" s="2" customFormat="1" ht="12" customHeight="1">
      <c r="A17" s="32"/>
      <c r="B17" s="33"/>
      <c r="C17" s="32"/>
      <c r="D17" s="27" t="s">
        <v>28</v>
      </c>
      <c r="E17" s="32"/>
      <c r="F17" s="32"/>
      <c r="G17" s="32"/>
      <c r="H17" s="32"/>
      <c r="I17" s="93" t="s">
        <v>26</v>
      </c>
      <c r="J17" s="28" t="str">
        <f>'Rekapitulace stavby'!AN13</f>
        <v>Vyplň údaj</v>
      </c>
      <c r="K17" s="32"/>
      <c r="L17" s="92"/>
      <c r="S17" s="32"/>
      <c r="T17" s="32"/>
      <c r="U17" s="32"/>
      <c r="V17" s="32"/>
      <c r="W17" s="32"/>
      <c r="X17" s="32"/>
      <c r="Y17" s="32"/>
      <c r="Z17" s="32"/>
      <c r="AA17" s="32"/>
      <c r="AB17" s="32"/>
      <c r="AC17" s="32"/>
      <c r="AD17" s="32"/>
      <c r="AE17" s="32"/>
    </row>
    <row r="18" spans="1:31" s="2" customFormat="1" ht="18" customHeight="1">
      <c r="A18" s="32"/>
      <c r="B18" s="33"/>
      <c r="C18" s="32"/>
      <c r="D18" s="32"/>
      <c r="E18" s="336" t="str">
        <f>'Rekapitulace stavby'!E14</f>
        <v>Vyplň údaj</v>
      </c>
      <c r="F18" s="307"/>
      <c r="G18" s="307"/>
      <c r="H18" s="307"/>
      <c r="I18" s="93" t="s">
        <v>27</v>
      </c>
      <c r="J18" s="28" t="str">
        <f>'Rekapitulace stavby'!AN14</f>
        <v>Vyplň údaj</v>
      </c>
      <c r="K18" s="32"/>
      <c r="L18" s="9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91"/>
      <c r="J19" s="32"/>
      <c r="K19" s="32"/>
      <c r="L19" s="92"/>
      <c r="S19" s="32"/>
      <c r="T19" s="32"/>
      <c r="U19" s="32"/>
      <c r="V19" s="32"/>
      <c r="W19" s="32"/>
      <c r="X19" s="32"/>
      <c r="Y19" s="32"/>
      <c r="Z19" s="32"/>
      <c r="AA19" s="32"/>
      <c r="AB19" s="32"/>
      <c r="AC19" s="32"/>
      <c r="AD19" s="32"/>
      <c r="AE19" s="32"/>
    </row>
    <row r="20" spans="1:31" s="2" customFormat="1" ht="12" customHeight="1">
      <c r="A20" s="32"/>
      <c r="B20" s="33"/>
      <c r="C20" s="32"/>
      <c r="D20" s="27" t="s">
        <v>30</v>
      </c>
      <c r="E20" s="32"/>
      <c r="F20" s="32"/>
      <c r="G20" s="32"/>
      <c r="H20" s="32"/>
      <c r="I20" s="93" t="s">
        <v>26</v>
      </c>
      <c r="J20" s="25" t="str">
        <f>IF('Rekapitulace stavby'!AN16="","",'Rekapitulace stavby'!AN16)</f>
        <v/>
      </c>
      <c r="K20" s="32"/>
      <c r="L20" s="92"/>
      <c r="S20" s="32"/>
      <c r="T20" s="32"/>
      <c r="U20" s="32"/>
      <c r="V20" s="32"/>
      <c r="W20" s="32"/>
      <c r="X20" s="32"/>
      <c r="Y20" s="32"/>
      <c r="Z20" s="32"/>
      <c r="AA20" s="32"/>
      <c r="AB20" s="32"/>
      <c r="AC20" s="32"/>
      <c r="AD20" s="32"/>
      <c r="AE20" s="32"/>
    </row>
    <row r="21" spans="1:31" s="2" customFormat="1" ht="18" customHeight="1">
      <c r="A21" s="32"/>
      <c r="B21" s="33"/>
      <c r="C21" s="32"/>
      <c r="D21" s="32"/>
      <c r="E21" s="25" t="str">
        <f>IF('Rekapitulace stavby'!E17="","",'Rekapitulace stavby'!E17)</f>
        <v xml:space="preserve"> </v>
      </c>
      <c r="F21" s="32"/>
      <c r="G21" s="32"/>
      <c r="H21" s="32"/>
      <c r="I21" s="93" t="s">
        <v>27</v>
      </c>
      <c r="J21" s="25" t="str">
        <f>IF('Rekapitulace stavby'!AN17="","",'Rekapitulace stavby'!AN17)</f>
        <v/>
      </c>
      <c r="K21" s="32"/>
      <c r="L21" s="9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91"/>
      <c r="J22" s="32"/>
      <c r="K22" s="32"/>
      <c r="L22" s="92"/>
      <c r="S22" s="32"/>
      <c r="T22" s="32"/>
      <c r="U22" s="32"/>
      <c r="V22" s="32"/>
      <c r="W22" s="32"/>
      <c r="X22" s="32"/>
      <c r="Y22" s="32"/>
      <c r="Z22" s="32"/>
      <c r="AA22" s="32"/>
      <c r="AB22" s="32"/>
      <c r="AC22" s="32"/>
      <c r="AD22" s="32"/>
      <c r="AE22" s="32"/>
    </row>
    <row r="23" spans="1:31" s="2" customFormat="1" ht="12" customHeight="1">
      <c r="A23" s="32"/>
      <c r="B23" s="33"/>
      <c r="C23" s="32"/>
      <c r="D23" s="27" t="s">
        <v>31</v>
      </c>
      <c r="E23" s="32"/>
      <c r="F23" s="32"/>
      <c r="G23" s="32"/>
      <c r="H23" s="32"/>
      <c r="I23" s="93" t="s">
        <v>26</v>
      </c>
      <c r="J23" s="25" t="s">
        <v>3</v>
      </c>
      <c r="K23" s="32"/>
      <c r="L23" s="92"/>
      <c r="S23" s="32"/>
      <c r="T23" s="32"/>
      <c r="U23" s="32"/>
      <c r="V23" s="32"/>
      <c r="W23" s="32"/>
      <c r="X23" s="32"/>
      <c r="Y23" s="32"/>
      <c r="Z23" s="32"/>
      <c r="AA23" s="32"/>
      <c r="AB23" s="32"/>
      <c r="AC23" s="32"/>
      <c r="AD23" s="32"/>
      <c r="AE23" s="32"/>
    </row>
    <row r="24" spans="1:31" s="2" customFormat="1" ht="18" customHeight="1">
      <c r="A24" s="32"/>
      <c r="B24" s="33"/>
      <c r="C24" s="32"/>
      <c r="D24" s="32"/>
      <c r="E24" s="25" t="s">
        <v>1169</v>
      </c>
      <c r="F24" s="32"/>
      <c r="G24" s="32"/>
      <c r="H24" s="32"/>
      <c r="I24" s="93" t="s">
        <v>27</v>
      </c>
      <c r="J24" s="25" t="s">
        <v>3</v>
      </c>
      <c r="K24" s="32"/>
      <c r="L24" s="9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91"/>
      <c r="J25" s="32"/>
      <c r="K25" s="32"/>
      <c r="L25" s="92"/>
      <c r="S25" s="32"/>
      <c r="T25" s="32"/>
      <c r="U25" s="32"/>
      <c r="V25" s="32"/>
      <c r="W25" s="32"/>
      <c r="X25" s="32"/>
      <c r="Y25" s="32"/>
      <c r="Z25" s="32"/>
      <c r="AA25" s="32"/>
      <c r="AB25" s="32"/>
      <c r="AC25" s="32"/>
      <c r="AD25" s="32"/>
      <c r="AE25" s="32"/>
    </row>
    <row r="26" spans="1:31" s="2" customFormat="1" ht="12" customHeight="1">
      <c r="A26" s="32"/>
      <c r="B26" s="33"/>
      <c r="C26" s="32"/>
      <c r="D26" s="27" t="s">
        <v>33</v>
      </c>
      <c r="E26" s="32"/>
      <c r="F26" s="32"/>
      <c r="G26" s="32"/>
      <c r="H26" s="32"/>
      <c r="I26" s="91"/>
      <c r="J26" s="32"/>
      <c r="K26" s="32"/>
      <c r="L26" s="92"/>
      <c r="S26" s="32"/>
      <c r="T26" s="32"/>
      <c r="U26" s="32"/>
      <c r="V26" s="32"/>
      <c r="W26" s="32"/>
      <c r="X26" s="32"/>
      <c r="Y26" s="32"/>
      <c r="Z26" s="32"/>
      <c r="AA26" s="32"/>
      <c r="AB26" s="32"/>
      <c r="AC26" s="32"/>
      <c r="AD26" s="32"/>
      <c r="AE26" s="32"/>
    </row>
    <row r="27" spans="1:31" s="8" customFormat="1" ht="16.5" customHeight="1">
      <c r="A27" s="94"/>
      <c r="B27" s="95"/>
      <c r="C27" s="94"/>
      <c r="D27" s="94"/>
      <c r="E27" s="311" t="s">
        <v>3</v>
      </c>
      <c r="F27" s="311"/>
      <c r="G27" s="311"/>
      <c r="H27" s="311"/>
      <c r="I27" s="96"/>
      <c r="J27" s="94"/>
      <c r="K27" s="94"/>
      <c r="L27" s="97"/>
      <c r="S27" s="94"/>
      <c r="T27" s="94"/>
      <c r="U27" s="94"/>
      <c r="V27" s="94"/>
      <c r="W27" s="94"/>
      <c r="X27" s="94"/>
      <c r="Y27" s="94"/>
      <c r="Z27" s="94"/>
      <c r="AA27" s="94"/>
      <c r="AB27" s="94"/>
      <c r="AC27" s="94"/>
      <c r="AD27" s="94"/>
      <c r="AE27" s="94"/>
    </row>
    <row r="28" spans="1:31" s="2" customFormat="1" ht="6.95" customHeight="1">
      <c r="A28" s="32"/>
      <c r="B28" s="33"/>
      <c r="C28" s="32"/>
      <c r="D28" s="32"/>
      <c r="E28" s="32"/>
      <c r="F28" s="32"/>
      <c r="G28" s="32"/>
      <c r="H28" s="32"/>
      <c r="I28" s="91"/>
      <c r="J28" s="32"/>
      <c r="K28" s="32"/>
      <c r="L28" s="92"/>
      <c r="S28" s="32"/>
      <c r="T28" s="32"/>
      <c r="U28" s="32"/>
      <c r="V28" s="32"/>
      <c r="W28" s="32"/>
      <c r="X28" s="32"/>
      <c r="Y28" s="32"/>
      <c r="Z28" s="32"/>
      <c r="AA28" s="32"/>
      <c r="AB28" s="32"/>
      <c r="AC28" s="32"/>
      <c r="AD28" s="32"/>
      <c r="AE28" s="32"/>
    </row>
    <row r="29" spans="1:31" s="2" customFormat="1" ht="6.95" customHeight="1">
      <c r="A29" s="32"/>
      <c r="B29" s="33"/>
      <c r="C29" s="32"/>
      <c r="D29" s="61"/>
      <c r="E29" s="61"/>
      <c r="F29" s="61"/>
      <c r="G29" s="61"/>
      <c r="H29" s="61"/>
      <c r="I29" s="98"/>
      <c r="J29" s="61"/>
      <c r="K29" s="61"/>
      <c r="L29" s="92"/>
      <c r="S29" s="32"/>
      <c r="T29" s="32"/>
      <c r="U29" s="32"/>
      <c r="V29" s="32"/>
      <c r="W29" s="32"/>
      <c r="X29" s="32"/>
      <c r="Y29" s="32"/>
      <c r="Z29" s="32"/>
      <c r="AA29" s="32"/>
      <c r="AB29" s="32"/>
      <c r="AC29" s="32"/>
      <c r="AD29" s="32"/>
      <c r="AE29" s="32"/>
    </row>
    <row r="30" spans="1:31" s="2" customFormat="1" ht="25.35" customHeight="1">
      <c r="A30" s="32"/>
      <c r="B30" s="33"/>
      <c r="C30" s="32"/>
      <c r="D30" s="99" t="s">
        <v>35</v>
      </c>
      <c r="E30" s="32"/>
      <c r="F30" s="32"/>
      <c r="G30" s="32"/>
      <c r="H30" s="32"/>
      <c r="I30" s="91"/>
      <c r="J30" s="66">
        <f>ROUND(J82,2)</f>
        <v>0</v>
      </c>
      <c r="K30" s="32"/>
      <c r="L30" s="92"/>
      <c r="S30" s="32"/>
      <c r="T30" s="32"/>
      <c r="U30" s="32"/>
      <c r="V30" s="32"/>
      <c r="W30" s="32"/>
      <c r="X30" s="32"/>
      <c r="Y30" s="32"/>
      <c r="Z30" s="32"/>
      <c r="AA30" s="32"/>
      <c r="AB30" s="32"/>
      <c r="AC30" s="32"/>
      <c r="AD30" s="32"/>
      <c r="AE30" s="32"/>
    </row>
    <row r="31" spans="1:31" s="2" customFormat="1" ht="6.95" customHeight="1">
      <c r="A31" s="32"/>
      <c r="B31" s="33"/>
      <c r="C31" s="32"/>
      <c r="D31" s="61"/>
      <c r="E31" s="61"/>
      <c r="F31" s="61"/>
      <c r="G31" s="61"/>
      <c r="H31" s="61"/>
      <c r="I31" s="98"/>
      <c r="J31" s="61"/>
      <c r="K31" s="61"/>
      <c r="L31" s="9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37</v>
      </c>
      <c r="G32" s="32"/>
      <c r="H32" s="32"/>
      <c r="I32" s="100" t="s">
        <v>36</v>
      </c>
      <c r="J32" s="36" t="s">
        <v>38</v>
      </c>
      <c r="K32" s="32"/>
      <c r="L32" s="92"/>
      <c r="S32" s="32"/>
      <c r="T32" s="32"/>
      <c r="U32" s="32"/>
      <c r="V32" s="32"/>
      <c r="W32" s="32"/>
      <c r="X32" s="32"/>
      <c r="Y32" s="32"/>
      <c r="Z32" s="32"/>
      <c r="AA32" s="32"/>
      <c r="AB32" s="32"/>
      <c r="AC32" s="32"/>
      <c r="AD32" s="32"/>
      <c r="AE32" s="32"/>
    </row>
    <row r="33" spans="1:31" s="2" customFormat="1" ht="14.45" customHeight="1">
      <c r="A33" s="32"/>
      <c r="B33" s="33"/>
      <c r="C33" s="32"/>
      <c r="D33" s="101" t="s">
        <v>39</v>
      </c>
      <c r="E33" s="27" t="s">
        <v>40</v>
      </c>
      <c r="F33" s="102">
        <f>ROUND((SUM(BE82:BE302)),2)</f>
        <v>0</v>
      </c>
      <c r="G33" s="32"/>
      <c r="H33" s="32"/>
      <c r="I33" s="103">
        <v>0.21</v>
      </c>
      <c r="J33" s="102">
        <f>ROUND(((SUM(BE82:BE302))*I33),2)</f>
        <v>0</v>
      </c>
      <c r="K33" s="32"/>
      <c r="L33" s="92"/>
      <c r="S33" s="32"/>
      <c r="T33" s="32"/>
      <c r="U33" s="32"/>
      <c r="V33" s="32"/>
      <c r="W33" s="32"/>
      <c r="X33" s="32"/>
      <c r="Y33" s="32"/>
      <c r="Z33" s="32"/>
      <c r="AA33" s="32"/>
      <c r="AB33" s="32"/>
      <c r="AC33" s="32"/>
      <c r="AD33" s="32"/>
      <c r="AE33" s="32"/>
    </row>
    <row r="34" spans="1:31" s="2" customFormat="1" ht="14.45" customHeight="1">
      <c r="A34" s="32"/>
      <c r="B34" s="33"/>
      <c r="C34" s="32"/>
      <c r="D34" s="32"/>
      <c r="E34" s="27" t="s">
        <v>41</v>
      </c>
      <c r="F34" s="102">
        <f>ROUND((SUM(BF82:BF302)),2)</f>
        <v>0</v>
      </c>
      <c r="G34" s="32"/>
      <c r="H34" s="32"/>
      <c r="I34" s="103">
        <v>0.15</v>
      </c>
      <c r="J34" s="102">
        <f>ROUND(((SUM(BF82:BF302))*I34),2)</f>
        <v>0</v>
      </c>
      <c r="K34" s="32"/>
      <c r="L34" s="92"/>
      <c r="S34" s="32"/>
      <c r="T34" s="32"/>
      <c r="U34" s="32"/>
      <c r="V34" s="32"/>
      <c r="W34" s="32"/>
      <c r="X34" s="32"/>
      <c r="Y34" s="32"/>
      <c r="Z34" s="32"/>
      <c r="AA34" s="32"/>
      <c r="AB34" s="32"/>
      <c r="AC34" s="32"/>
      <c r="AD34" s="32"/>
      <c r="AE34" s="32"/>
    </row>
    <row r="35" spans="1:31" s="2" customFormat="1" ht="14.45" customHeight="1" hidden="1">
      <c r="A35" s="32"/>
      <c r="B35" s="33"/>
      <c r="C35" s="32"/>
      <c r="D35" s="32"/>
      <c r="E35" s="27" t="s">
        <v>42</v>
      </c>
      <c r="F35" s="102">
        <f>ROUND((SUM(BG82:BG302)),2)</f>
        <v>0</v>
      </c>
      <c r="G35" s="32"/>
      <c r="H35" s="32"/>
      <c r="I35" s="103">
        <v>0.21</v>
      </c>
      <c r="J35" s="102">
        <f>0</f>
        <v>0</v>
      </c>
      <c r="K35" s="32"/>
      <c r="L35" s="92"/>
      <c r="S35" s="32"/>
      <c r="T35" s="32"/>
      <c r="U35" s="32"/>
      <c r="V35" s="32"/>
      <c r="W35" s="32"/>
      <c r="X35" s="32"/>
      <c r="Y35" s="32"/>
      <c r="Z35" s="32"/>
      <c r="AA35" s="32"/>
      <c r="AB35" s="32"/>
      <c r="AC35" s="32"/>
      <c r="AD35" s="32"/>
      <c r="AE35" s="32"/>
    </row>
    <row r="36" spans="1:31" s="2" customFormat="1" ht="14.45" customHeight="1" hidden="1">
      <c r="A36" s="32"/>
      <c r="B36" s="33"/>
      <c r="C36" s="32"/>
      <c r="D36" s="32"/>
      <c r="E36" s="27" t="s">
        <v>43</v>
      </c>
      <c r="F36" s="102">
        <f>ROUND((SUM(BH82:BH302)),2)</f>
        <v>0</v>
      </c>
      <c r="G36" s="32"/>
      <c r="H36" s="32"/>
      <c r="I36" s="103">
        <v>0.15</v>
      </c>
      <c r="J36" s="102">
        <f>0</f>
        <v>0</v>
      </c>
      <c r="K36" s="32"/>
      <c r="L36" s="92"/>
      <c r="S36" s="32"/>
      <c r="T36" s="32"/>
      <c r="U36" s="32"/>
      <c r="V36" s="32"/>
      <c r="W36" s="32"/>
      <c r="X36" s="32"/>
      <c r="Y36" s="32"/>
      <c r="Z36" s="32"/>
      <c r="AA36" s="32"/>
      <c r="AB36" s="32"/>
      <c r="AC36" s="32"/>
      <c r="AD36" s="32"/>
      <c r="AE36" s="32"/>
    </row>
    <row r="37" spans="1:31" s="2" customFormat="1" ht="14.45" customHeight="1" hidden="1">
      <c r="A37" s="32"/>
      <c r="B37" s="33"/>
      <c r="C37" s="32"/>
      <c r="D37" s="32"/>
      <c r="E37" s="27" t="s">
        <v>44</v>
      </c>
      <c r="F37" s="102">
        <f>ROUND((SUM(BI82:BI302)),2)</f>
        <v>0</v>
      </c>
      <c r="G37" s="32"/>
      <c r="H37" s="32"/>
      <c r="I37" s="103">
        <v>0</v>
      </c>
      <c r="J37" s="102">
        <f>0</f>
        <v>0</v>
      </c>
      <c r="K37" s="32"/>
      <c r="L37" s="9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91"/>
      <c r="J38" s="32"/>
      <c r="K38" s="32"/>
      <c r="L38" s="92"/>
      <c r="S38" s="32"/>
      <c r="T38" s="32"/>
      <c r="U38" s="32"/>
      <c r="V38" s="32"/>
      <c r="W38" s="32"/>
      <c r="X38" s="32"/>
      <c r="Y38" s="32"/>
      <c r="Z38" s="32"/>
      <c r="AA38" s="32"/>
      <c r="AB38" s="32"/>
      <c r="AC38" s="32"/>
      <c r="AD38" s="32"/>
      <c r="AE38" s="32"/>
    </row>
    <row r="39" spans="1:31" s="2" customFormat="1" ht="25.35" customHeight="1">
      <c r="A39" s="32"/>
      <c r="B39" s="33"/>
      <c r="C39" s="104"/>
      <c r="D39" s="105" t="s">
        <v>45</v>
      </c>
      <c r="E39" s="55"/>
      <c r="F39" s="55"/>
      <c r="G39" s="106" t="s">
        <v>46</v>
      </c>
      <c r="H39" s="107" t="s">
        <v>47</v>
      </c>
      <c r="I39" s="108"/>
      <c r="J39" s="109">
        <f>SUM(J30:J37)</f>
        <v>0</v>
      </c>
      <c r="K39" s="110"/>
      <c r="L39" s="92"/>
      <c r="S39" s="32"/>
      <c r="T39" s="32"/>
      <c r="U39" s="32"/>
      <c r="V39" s="32"/>
      <c r="W39" s="32"/>
      <c r="X39" s="32"/>
      <c r="Y39" s="32"/>
      <c r="Z39" s="32"/>
      <c r="AA39" s="32"/>
      <c r="AB39" s="32"/>
      <c r="AC39" s="32"/>
      <c r="AD39" s="32"/>
      <c r="AE39" s="32"/>
    </row>
    <row r="40" spans="1:31" s="2" customFormat="1" ht="14.45" customHeight="1">
      <c r="A40" s="32"/>
      <c r="B40" s="42"/>
      <c r="C40" s="43"/>
      <c r="D40" s="43"/>
      <c r="E40" s="43"/>
      <c r="F40" s="43"/>
      <c r="G40" s="43"/>
      <c r="H40" s="43"/>
      <c r="I40" s="111"/>
      <c r="J40" s="43"/>
      <c r="K40" s="43"/>
      <c r="L40" s="92"/>
      <c r="S40" s="32"/>
      <c r="T40" s="32"/>
      <c r="U40" s="32"/>
      <c r="V40" s="32"/>
      <c r="W40" s="32"/>
      <c r="X40" s="32"/>
      <c r="Y40" s="32"/>
      <c r="Z40" s="32"/>
      <c r="AA40" s="32"/>
      <c r="AB40" s="32"/>
      <c r="AC40" s="32"/>
      <c r="AD40" s="32"/>
      <c r="AE40" s="32"/>
    </row>
    <row r="44" spans="1:31" s="2" customFormat="1" ht="6.95" customHeight="1">
      <c r="A44" s="32"/>
      <c r="B44" s="44"/>
      <c r="C44" s="45"/>
      <c r="D44" s="45"/>
      <c r="E44" s="45"/>
      <c r="F44" s="45"/>
      <c r="G44" s="45"/>
      <c r="H44" s="45"/>
      <c r="I44" s="112"/>
      <c r="J44" s="45"/>
      <c r="K44" s="45"/>
      <c r="L44" s="92"/>
      <c r="S44" s="32"/>
      <c r="T44" s="32"/>
      <c r="U44" s="32"/>
      <c r="V44" s="32"/>
      <c r="W44" s="32"/>
      <c r="X44" s="32"/>
      <c r="Y44" s="32"/>
      <c r="Z44" s="32"/>
      <c r="AA44" s="32"/>
      <c r="AB44" s="32"/>
      <c r="AC44" s="32"/>
      <c r="AD44" s="32"/>
      <c r="AE44" s="32"/>
    </row>
    <row r="45" spans="1:31" s="2" customFormat="1" ht="24.95" customHeight="1">
      <c r="A45" s="32"/>
      <c r="B45" s="33"/>
      <c r="C45" s="21" t="s">
        <v>103</v>
      </c>
      <c r="D45" s="32"/>
      <c r="E45" s="32"/>
      <c r="F45" s="32"/>
      <c r="G45" s="32"/>
      <c r="H45" s="32"/>
      <c r="I45" s="91"/>
      <c r="J45" s="32"/>
      <c r="K45" s="32"/>
      <c r="L45" s="92"/>
      <c r="S45" s="32"/>
      <c r="T45" s="32"/>
      <c r="U45" s="32"/>
      <c r="V45" s="32"/>
      <c r="W45" s="32"/>
      <c r="X45" s="32"/>
      <c r="Y45" s="32"/>
      <c r="Z45" s="32"/>
      <c r="AA45" s="32"/>
      <c r="AB45" s="32"/>
      <c r="AC45" s="32"/>
      <c r="AD45" s="32"/>
      <c r="AE45" s="32"/>
    </row>
    <row r="46" spans="1:31" s="2" customFormat="1" ht="6.95" customHeight="1">
      <c r="A46" s="32"/>
      <c r="B46" s="33"/>
      <c r="C46" s="32"/>
      <c r="D46" s="32"/>
      <c r="E46" s="32"/>
      <c r="F46" s="32"/>
      <c r="G46" s="32"/>
      <c r="H46" s="32"/>
      <c r="I46" s="91"/>
      <c r="J46" s="32"/>
      <c r="K46" s="32"/>
      <c r="L46" s="92"/>
      <c r="S46" s="32"/>
      <c r="T46" s="32"/>
      <c r="U46" s="32"/>
      <c r="V46" s="32"/>
      <c r="W46" s="32"/>
      <c r="X46" s="32"/>
      <c r="Y46" s="32"/>
      <c r="Z46" s="32"/>
      <c r="AA46" s="32"/>
      <c r="AB46" s="32"/>
      <c r="AC46" s="32"/>
      <c r="AD46" s="32"/>
      <c r="AE46" s="32"/>
    </row>
    <row r="47" spans="1:31" s="2" customFormat="1" ht="12" customHeight="1">
      <c r="A47" s="32"/>
      <c r="B47" s="33"/>
      <c r="C47" s="27" t="s">
        <v>17</v>
      </c>
      <c r="D47" s="32"/>
      <c r="E47" s="32"/>
      <c r="F47" s="32"/>
      <c r="G47" s="32"/>
      <c r="H47" s="32"/>
      <c r="I47" s="91"/>
      <c r="J47" s="32"/>
      <c r="K47" s="32"/>
      <c r="L47" s="92"/>
      <c r="S47" s="32"/>
      <c r="T47" s="32"/>
      <c r="U47" s="32"/>
      <c r="V47" s="32"/>
      <c r="W47" s="32"/>
      <c r="X47" s="32"/>
      <c r="Y47" s="32"/>
      <c r="Z47" s="32"/>
      <c r="AA47" s="32"/>
      <c r="AB47" s="32"/>
      <c r="AC47" s="32"/>
      <c r="AD47" s="32"/>
      <c r="AE47" s="32"/>
    </row>
    <row r="48" spans="1:31" s="2" customFormat="1" ht="16.5" customHeight="1">
      <c r="A48" s="32"/>
      <c r="B48" s="33"/>
      <c r="C48" s="32"/>
      <c r="D48" s="32"/>
      <c r="E48" s="334" t="str">
        <f>E7</f>
        <v>Oprava výhybek v žst.Hodonín</v>
      </c>
      <c r="F48" s="335"/>
      <c r="G48" s="335"/>
      <c r="H48" s="335"/>
      <c r="I48" s="91"/>
      <c r="J48" s="32"/>
      <c r="K48" s="32"/>
      <c r="L48" s="92"/>
      <c r="S48" s="32"/>
      <c r="T48" s="32"/>
      <c r="U48" s="32"/>
      <c r="V48" s="32"/>
      <c r="W48" s="32"/>
      <c r="X48" s="32"/>
      <c r="Y48" s="32"/>
      <c r="Z48" s="32"/>
      <c r="AA48" s="32"/>
      <c r="AB48" s="32"/>
      <c r="AC48" s="32"/>
      <c r="AD48" s="32"/>
      <c r="AE48" s="32"/>
    </row>
    <row r="49" spans="1:31" s="2" customFormat="1" ht="12" customHeight="1">
      <c r="A49" s="32"/>
      <c r="B49" s="33"/>
      <c r="C49" s="27" t="s">
        <v>100</v>
      </c>
      <c r="D49" s="32"/>
      <c r="E49" s="32"/>
      <c r="F49" s="32"/>
      <c r="G49" s="32"/>
      <c r="H49" s="32"/>
      <c r="I49" s="91"/>
      <c r="J49" s="32"/>
      <c r="K49" s="32"/>
      <c r="L49" s="92"/>
      <c r="S49" s="32"/>
      <c r="T49" s="32"/>
      <c r="U49" s="32"/>
      <c r="V49" s="32"/>
      <c r="W49" s="32"/>
      <c r="X49" s="32"/>
      <c r="Y49" s="32"/>
      <c r="Z49" s="32"/>
      <c r="AA49" s="32"/>
      <c r="AB49" s="32"/>
      <c r="AC49" s="32"/>
      <c r="AD49" s="32"/>
      <c r="AE49" s="32"/>
    </row>
    <row r="50" spans="1:31" s="2" customFormat="1" ht="16.5" customHeight="1">
      <c r="A50" s="32"/>
      <c r="B50" s="33"/>
      <c r="C50" s="32"/>
      <c r="D50" s="32"/>
      <c r="E50" s="318" t="str">
        <f>E9</f>
        <v>SO 05 - Úprava TV</v>
      </c>
      <c r="F50" s="333"/>
      <c r="G50" s="333"/>
      <c r="H50" s="333"/>
      <c r="I50" s="91"/>
      <c r="J50" s="32"/>
      <c r="K50" s="32"/>
      <c r="L50" s="92"/>
      <c r="S50" s="32"/>
      <c r="T50" s="32"/>
      <c r="U50" s="32"/>
      <c r="V50" s="32"/>
      <c r="W50" s="32"/>
      <c r="X50" s="32"/>
      <c r="Y50" s="32"/>
      <c r="Z50" s="32"/>
      <c r="AA50" s="32"/>
      <c r="AB50" s="32"/>
      <c r="AC50" s="32"/>
      <c r="AD50" s="32"/>
      <c r="AE50" s="32"/>
    </row>
    <row r="51" spans="1:31" s="2" customFormat="1" ht="6.95" customHeight="1">
      <c r="A51" s="32"/>
      <c r="B51" s="33"/>
      <c r="C51" s="32"/>
      <c r="D51" s="32"/>
      <c r="E51" s="32"/>
      <c r="F51" s="32"/>
      <c r="G51" s="32"/>
      <c r="H51" s="32"/>
      <c r="I51" s="91"/>
      <c r="J51" s="32"/>
      <c r="K51" s="32"/>
      <c r="L51" s="92"/>
      <c r="S51" s="32"/>
      <c r="T51" s="32"/>
      <c r="U51" s="32"/>
      <c r="V51" s="32"/>
      <c r="W51" s="32"/>
      <c r="X51" s="32"/>
      <c r="Y51" s="32"/>
      <c r="Z51" s="32"/>
      <c r="AA51" s="32"/>
      <c r="AB51" s="32"/>
      <c r="AC51" s="32"/>
      <c r="AD51" s="32"/>
      <c r="AE51" s="32"/>
    </row>
    <row r="52" spans="1:31" s="2" customFormat="1" ht="12" customHeight="1">
      <c r="A52" s="32"/>
      <c r="B52" s="33"/>
      <c r="C52" s="27" t="s">
        <v>21</v>
      </c>
      <c r="D52" s="32"/>
      <c r="E52" s="32"/>
      <c r="F52" s="25" t="str">
        <f>F12</f>
        <v xml:space="preserve"> </v>
      </c>
      <c r="G52" s="32"/>
      <c r="H52" s="32"/>
      <c r="I52" s="93" t="s">
        <v>23</v>
      </c>
      <c r="J52" s="50" t="str">
        <f>IF(J12="","",J12)</f>
        <v>5. 5. 2020</v>
      </c>
      <c r="K52" s="32"/>
      <c r="L52" s="92"/>
      <c r="S52" s="32"/>
      <c r="T52" s="32"/>
      <c r="U52" s="32"/>
      <c r="V52" s="32"/>
      <c r="W52" s="32"/>
      <c r="X52" s="32"/>
      <c r="Y52" s="32"/>
      <c r="Z52" s="32"/>
      <c r="AA52" s="32"/>
      <c r="AB52" s="32"/>
      <c r="AC52" s="32"/>
      <c r="AD52" s="32"/>
      <c r="AE52" s="32"/>
    </row>
    <row r="53" spans="1:31" s="2" customFormat="1" ht="6.95" customHeight="1">
      <c r="A53" s="32"/>
      <c r="B53" s="33"/>
      <c r="C53" s="32"/>
      <c r="D53" s="32"/>
      <c r="E53" s="32"/>
      <c r="F53" s="32"/>
      <c r="G53" s="32"/>
      <c r="H53" s="32"/>
      <c r="I53" s="91"/>
      <c r="J53" s="32"/>
      <c r="K53" s="32"/>
      <c r="L53" s="92"/>
      <c r="S53" s="32"/>
      <c r="T53" s="32"/>
      <c r="U53" s="32"/>
      <c r="V53" s="32"/>
      <c r="W53" s="32"/>
      <c r="X53" s="32"/>
      <c r="Y53" s="32"/>
      <c r="Z53" s="32"/>
      <c r="AA53" s="32"/>
      <c r="AB53" s="32"/>
      <c r="AC53" s="32"/>
      <c r="AD53" s="32"/>
      <c r="AE53" s="32"/>
    </row>
    <row r="54" spans="1:31" s="2" customFormat="1" ht="15.2" customHeight="1">
      <c r="A54" s="32"/>
      <c r="B54" s="33"/>
      <c r="C54" s="27" t="s">
        <v>25</v>
      </c>
      <c r="D54" s="32"/>
      <c r="E54" s="32"/>
      <c r="F54" s="25" t="str">
        <f>E15</f>
        <v xml:space="preserve"> </v>
      </c>
      <c r="G54" s="32"/>
      <c r="H54" s="32"/>
      <c r="I54" s="93" t="s">
        <v>30</v>
      </c>
      <c r="J54" s="30" t="str">
        <f>E21</f>
        <v xml:space="preserve"> </v>
      </c>
      <c r="K54" s="32"/>
      <c r="L54" s="92"/>
      <c r="S54" s="32"/>
      <c r="T54" s="32"/>
      <c r="U54" s="32"/>
      <c r="V54" s="32"/>
      <c r="W54" s="32"/>
      <c r="X54" s="32"/>
      <c r="Y54" s="32"/>
      <c r="Z54" s="32"/>
      <c r="AA54" s="32"/>
      <c r="AB54" s="32"/>
      <c r="AC54" s="32"/>
      <c r="AD54" s="32"/>
      <c r="AE54" s="32"/>
    </row>
    <row r="55" spans="1:31" s="2" customFormat="1" ht="15.2" customHeight="1">
      <c r="A55" s="32"/>
      <c r="B55" s="33"/>
      <c r="C55" s="27" t="s">
        <v>28</v>
      </c>
      <c r="D55" s="32"/>
      <c r="E55" s="32"/>
      <c r="F55" s="25" t="str">
        <f>IF(E18="","",E18)</f>
        <v>Vyplň údaj</v>
      </c>
      <c r="G55" s="32"/>
      <c r="H55" s="32"/>
      <c r="I55" s="93" t="s">
        <v>31</v>
      </c>
      <c r="J55" s="30" t="str">
        <f>E24</f>
        <v>Martin Konečný</v>
      </c>
      <c r="K55" s="32"/>
      <c r="L55" s="92"/>
      <c r="S55" s="32"/>
      <c r="T55" s="32"/>
      <c r="U55" s="32"/>
      <c r="V55" s="32"/>
      <c r="W55" s="32"/>
      <c r="X55" s="32"/>
      <c r="Y55" s="32"/>
      <c r="Z55" s="32"/>
      <c r="AA55" s="32"/>
      <c r="AB55" s="32"/>
      <c r="AC55" s="32"/>
      <c r="AD55" s="32"/>
      <c r="AE55" s="32"/>
    </row>
    <row r="56" spans="1:31" s="2" customFormat="1" ht="10.35" customHeight="1">
      <c r="A56" s="32"/>
      <c r="B56" s="33"/>
      <c r="C56" s="32"/>
      <c r="D56" s="32"/>
      <c r="E56" s="32"/>
      <c r="F56" s="32"/>
      <c r="G56" s="32"/>
      <c r="H56" s="32"/>
      <c r="I56" s="91"/>
      <c r="J56" s="32"/>
      <c r="K56" s="32"/>
      <c r="L56" s="92"/>
      <c r="S56" s="32"/>
      <c r="T56" s="32"/>
      <c r="U56" s="32"/>
      <c r="V56" s="32"/>
      <c r="W56" s="32"/>
      <c r="X56" s="32"/>
      <c r="Y56" s="32"/>
      <c r="Z56" s="32"/>
      <c r="AA56" s="32"/>
      <c r="AB56" s="32"/>
      <c r="AC56" s="32"/>
      <c r="AD56" s="32"/>
      <c r="AE56" s="32"/>
    </row>
    <row r="57" spans="1:31" s="2" customFormat="1" ht="29.25" customHeight="1">
      <c r="A57" s="32"/>
      <c r="B57" s="33"/>
      <c r="C57" s="113" t="s">
        <v>104</v>
      </c>
      <c r="D57" s="104"/>
      <c r="E57" s="104"/>
      <c r="F57" s="104"/>
      <c r="G57" s="104"/>
      <c r="H57" s="104"/>
      <c r="I57" s="114"/>
      <c r="J57" s="115" t="s">
        <v>105</v>
      </c>
      <c r="K57" s="104"/>
      <c r="L57" s="92"/>
      <c r="S57" s="32"/>
      <c r="T57" s="32"/>
      <c r="U57" s="32"/>
      <c r="V57" s="32"/>
      <c r="W57" s="32"/>
      <c r="X57" s="32"/>
      <c r="Y57" s="32"/>
      <c r="Z57" s="32"/>
      <c r="AA57" s="32"/>
      <c r="AB57" s="32"/>
      <c r="AC57" s="32"/>
      <c r="AD57" s="32"/>
      <c r="AE57" s="32"/>
    </row>
    <row r="58" spans="1:31" s="2" customFormat="1" ht="10.35" customHeight="1">
      <c r="A58" s="32"/>
      <c r="B58" s="33"/>
      <c r="C58" s="32"/>
      <c r="D58" s="32"/>
      <c r="E58" s="32"/>
      <c r="F58" s="32"/>
      <c r="G58" s="32"/>
      <c r="H58" s="32"/>
      <c r="I58" s="91"/>
      <c r="J58" s="32"/>
      <c r="K58" s="32"/>
      <c r="L58" s="92"/>
      <c r="S58" s="32"/>
      <c r="T58" s="32"/>
      <c r="U58" s="32"/>
      <c r="V58" s="32"/>
      <c r="W58" s="32"/>
      <c r="X58" s="32"/>
      <c r="Y58" s="32"/>
      <c r="Z58" s="32"/>
      <c r="AA58" s="32"/>
      <c r="AB58" s="32"/>
      <c r="AC58" s="32"/>
      <c r="AD58" s="32"/>
      <c r="AE58" s="32"/>
    </row>
    <row r="59" spans="1:47" s="2" customFormat="1" ht="22.9" customHeight="1">
      <c r="A59" s="32"/>
      <c r="B59" s="33"/>
      <c r="C59" s="116" t="s">
        <v>67</v>
      </c>
      <c r="D59" s="32"/>
      <c r="E59" s="32"/>
      <c r="F59" s="32"/>
      <c r="G59" s="32"/>
      <c r="H59" s="32"/>
      <c r="I59" s="91"/>
      <c r="J59" s="66">
        <f>J82</f>
        <v>0</v>
      </c>
      <c r="K59" s="32"/>
      <c r="L59" s="92"/>
      <c r="S59" s="32"/>
      <c r="T59" s="32"/>
      <c r="U59" s="32"/>
      <c r="V59" s="32"/>
      <c r="W59" s="32"/>
      <c r="X59" s="32"/>
      <c r="Y59" s="32"/>
      <c r="Z59" s="32"/>
      <c r="AA59" s="32"/>
      <c r="AB59" s="32"/>
      <c r="AC59" s="32"/>
      <c r="AD59" s="32"/>
      <c r="AE59" s="32"/>
      <c r="AU59" s="17" t="s">
        <v>106</v>
      </c>
    </row>
    <row r="60" spans="2:12" s="9" customFormat="1" ht="24.95" customHeight="1">
      <c r="B60" s="117"/>
      <c r="D60" s="118" t="s">
        <v>107</v>
      </c>
      <c r="E60" s="119"/>
      <c r="F60" s="119"/>
      <c r="G60" s="119"/>
      <c r="H60" s="119"/>
      <c r="I60" s="120"/>
      <c r="J60" s="121">
        <f>J83</f>
        <v>0</v>
      </c>
      <c r="L60" s="117"/>
    </row>
    <row r="61" spans="2:12" s="10" customFormat="1" ht="19.9" customHeight="1">
      <c r="B61" s="122"/>
      <c r="D61" s="123" t="s">
        <v>538</v>
      </c>
      <c r="E61" s="124"/>
      <c r="F61" s="124"/>
      <c r="G61" s="124"/>
      <c r="H61" s="124"/>
      <c r="I61" s="125"/>
      <c r="J61" s="126">
        <f>J84</f>
        <v>0</v>
      </c>
      <c r="L61" s="122"/>
    </row>
    <row r="62" spans="2:12" s="9" customFormat="1" ht="24.95" customHeight="1">
      <c r="B62" s="117"/>
      <c r="D62" s="118" t="s">
        <v>110</v>
      </c>
      <c r="E62" s="119"/>
      <c r="F62" s="119"/>
      <c r="G62" s="119"/>
      <c r="H62" s="119"/>
      <c r="I62" s="120"/>
      <c r="J62" s="121">
        <f>J90</f>
        <v>0</v>
      </c>
      <c r="L62" s="117"/>
    </row>
    <row r="63" spans="1:31" s="2" customFormat="1" ht="21.75" customHeight="1">
      <c r="A63" s="32"/>
      <c r="B63" s="33"/>
      <c r="C63" s="32"/>
      <c r="D63" s="32"/>
      <c r="E63" s="32"/>
      <c r="F63" s="32"/>
      <c r="G63" s="32"/>
      <c r="H63" s="32"/>
      <c r="I63" s="91"/>
      <c r="J63" s="32"/>
      <c r="K63" s="32"/>
      <c r="L63" s="92"/>
      <c r="S63" s="32"/>
      <c r="T63" s="32"/>
      <c r="U63" s="32"/>
      <c r="V63" s="32"/>
      <c r="W63" s="32"/>
      <c r="X63" s="32"/>
      <c r="Y63" s="32"/>
      <c r="Z63" s="32"/>
      <c r="AA63" s="32"/>
      <c r="AB63" s="32"/>
      <c r="AC63" s="32"/>
      <c r="AD63" s="32"/>
      <c r="AE63" s="32"/>
    </row>
    <row r="64" spans="1:31" s="2" customFormat="1" ht="6.95" customHeight="1">
      <c r="A64" s="32"/>
      <c r="B64" s="42"/>
      <c r="C64" s="43"/>
      <c r="D64" s="43"/>
      <c r="E64" s="43"/>
      <c r="F64" s="43"/>
      <c r="G64" s="43"/>
      <c r="H64" s="43"/>
      <c r="I64" s="111"/>
      <c r="J64" s="43"/>
      <c r="K64" s="43"/>
      <c r="L64" s="92"/>
      <c r="S64" s="32"/>
      <c r="T64" s="32"/>
      <c r="U64" s="32"/>
      <c r="V64" s="32"/>
      <c r="W64" s="32"/>
      <c r="X64" s="32"/>
      <c r="Y64" s="32"/>
      <c r="Z64" s="32"/>
      <c r="AA64" s="32"/>
      <c r="AB64" s="32"/>
      <c r="AC64" s="32"/>
      <c r="AD64" s="32"/>
      <c r="AE64" s="32"/>
    </row>
    <row r="68" spans="1:31" s="2" customFormat="1" ht="6.95" customHeight="1">
      <c r="A68" s="32"/>
      <c r="B68" s="44"/>
      <c r="C68" s="45"/>
      <c r="D68" s="45"/>
      <c r="E68" s="45"/>
      <c r="F68" s="45"/>
      <c r="G68" s="45"/>
      <c r="H68" s="45"/>
      <c r="I68" s="112"/>
      <c r="J68" s="45"/>
      <c r="K68" s="45"/>
      <c r="L68" s="92"/>
      <c r="S68" s="32"/>
      <c r="T68" s="32"/>
      <c r="U68" s="32"/>
      <c r="V68" s="32"/>
      <c r="W68" s="32"/>
      <c r="X68" s="32"/>
      <c r="Y68" s="32"/>
      <c r="Z68" s="32"/>
      <c r="AA68" s="32"/>
      <c r="AB68" s="32"/>
      <c r="AC68" s="32"/>
      <c r="AD68" s="32"/>
      <c r="AE68" s="32"/>
    </row>
    <row r="69" spans="1:31" s="2" customFormat="1" ht="24.95" customHeight="1">
      <c r="A69" s="32"/>
      <c r="B69" s="33"/>
      <c r="C69" s="21" t="s">
        <v>111</v>
      </c>
      <c r="D69" s="32"/>
      <c r="E69" s="32"/>
      <c r="F69" s="32"/>
      <c r="G69" s="32"/>
      <c r="H69" s="32"/>
      <c r="I69" s="91"/>
      <c r="J69" s="32"/>
      <c r="K69" s="32"/>
      <c r="L69" s="92"/>
      <c r="S69" s="32"/>
      <c r="T69" s="32"/>
      <c r="U69" s="32"/>
      <c r="V69" s="32"/>
      <c r="W69" s="32"/>
      <c r="X69" s="32"/>
      <c r="Y69" s="32"/>
      <c r="Z69" s="32"/>
      <c r="AA69" s="32"/>
      <c r="AB69" s="32"/>
      <c r="AC69" s="32"/>
      <c r="AD69" s="32"/>
      <c r="AE69" s="32"/>
    </row>
    <row r="70" spans="1:31" s="2" customFormat="1" ht="6.95" customHeight="1">
      <c r="A70" s="32"/>
      <c r="B70" s="33"/>
      <c r="C70" s="32"/>
      <c r="D70" s="32"/>
      <c r="E70" s="32"/>
      <c r="F70" s="32"/>
      <c r="G70" s="32"/>
      <c r="H70" s="32"/>
      <c r="I70" s="91"/>
      <c r="J70" s="32"/>
      <c r="K70" s="32"/>
      <c r="L70" s="92"/>
      <c r="S70" s="32"/>
      <c r="T70" s="32"/>
      <c r="U70" s="32"/>
      <c r="V70" s="32"/>
      <c r="W70" s="32"/>
      <c r="X70" s="32"/>
      <c r="Y70" s="32"/>
      <c r="Z70" s="32"/>
      <c r="AA70" s="32"/>
      <c r="AB70" s="32"/>
      <c r="AC70" s="32"/>
      <c r="AD70" s="32"/>
      <c r="AE70" s="32"/>
    </row>
    <row r="71" spans="1:31" s="2" customFormat="1" ht="12" customHeight="1">
      <c r="A71" s="32"/>
      <c r="B71" s="33"/>
      <c r="C71" s="27" t="s">
        <v>17</v>
      </c>
      <c r="D71" s="32"/>
      <c r="E71" s="32"/>
      <c r="F71" s="32"/>
      <c r="G71" s="32"/>
      <c r="H71" s="32"/>
      <c r="I71" s="91"/>
      <c r="J71" s="32"/>
      <c r="K71" s="32"/>
      <c r="L71" s="92"/>
      <c r="S71" s="32"/>
      <c r="T71" s="32"/>
      <c r="U71" s="32"/>
      <c r="V71" s="32"/>
      <c r="W71" s="32"/>
      <c r="X71" s="32"/>
      <c r="Y71" s="32"/>
      <c r="Z71" s="32"/>
      <c r="AA71" s="32"/>
      <c r="AB71" s="32"/>
      <c r="AC71" s="32"/>
      <c r="AD71" s="32"/>
      <c r="AE71" s="32"/>
    </row>
    <row r="72" spans="1:31" s="2" customFormat="1" ht="16.5" customHeight="1">
      <c r="A72" s="32"/>
      <c r="B72" s="33"/>
      <c r="C72" s="32"/>
      <c r="D72" s="32"/>
      <c r="E72" s="334" t="str">
        <f>E7</f>
        <v>Oprava výhybek v žst.Hodonín</v>
      </c>
      <c r="F72" s="335"/>
      <c r="G72" s="335"/>
      <c r="H72" s="335"/>
      <c r="I72" s="91"/>
      <c r="J72" s="32"/>
      <c r="K72" s="32"/>
      <c r="L72" s="92"/>
      <c r="S72" s="32"/>
      <c r="T72" s="32"/>
      <c r="U72" s="32"/>
      <c r="V72" s="32"/>
      <c r="W72" s="32"/>
      <c r="X72" s="32"/>
      <c r="Y72" s="32"/>
      <c r="Z72" s="32"/>
      <c r="AA72" s="32"/>
      <c r="AB72" s="32"/>
      <c r="AC72" s="32"/>
      <c r="AD72" s="32"/>
      <c r="AE72" s="32"/>
    </row>
    <row r="73" spans="1:31" s="2" customFormat="1" ht="12" customHeight="1">
      <c r="A73" s="32"/>
      <c r="B73" s="33"/>
      <c r="C73" s="27" t="s">
        <v>100</v>
      </c>
      <c r="D73" s="32"/>
      <c r="E73" s="32"/>
      <c r="F73" s="32"/>
      <c r="G73" s="32"/>
      <c r="H73" s="32"/>
      <c r="I73" s="91"/>
      <c r="J73" s="32"/>
      <c r="K73" s="32"/>
      <c r="L73" s="92"/>
      <c r="S73" s="32"/>
      <c r="T73" s="32"/>
      <c r="U73" s="32"/>
      <c r="V73" s="32"/>
      <c r="W73" s="32"/>
      <c r="X73" s="32"/>
      <c r="Y73" s="32"/>
      <c r="Z73" s="32"/>
      <c r="AA73" s="32"/>
      <c r="AB73" s="32"/>
      <c r="AC73" s="32"/>
      <c r="AD73" s="32"/>
      <c r="AE73" s="32"/>
    </row>
    <row r="74" spans="1:31" s="2" customFormat="1" ht="16.5" customHeight="1">
      <c r="A74" s="32"/>
      <c r="B74" s="33"/>
      <c r="C74" s="32"/>
      <c r="D74" s="32"/>
      <c r="E74" s="318" t="str">
        <f>E9</f>
        <v>SO 05 - Úprava TV</v>
      </c>
      <c r="F74" s="333"/>
      <c r="G74" s="333"/>
      <c r="H74" s="333"/>
      <c r="I74" s="91"/>
      <c r="J74" s="32"/>
      <c r="K74" s="32"/>
      <c r="L74" s="92"/>
      <c r="S74" s="32"/>
      <c r="T74" s="32"/>
      <c r="U74" s="32"/>
      <c r="V74" s="32"/>
      <c r="W74" s="32"/>
      <c r="X74" s="32"/>
      <c r="Y74" s="32"/>
      <c r="Z74" s="32"/>
      <c r="AA74" s="32"/>
      <c r="AB74" s="32"/>
      <c r="AC74" s="32"/>
      <c r="AD74" s="32"/>
      <c r="AE74" s="32"/>
    </row>
    <row r="75" spans="1:31" s="2" customFormat="1" ht="6.95" customHeight="1">
      <c r="A75" s="32"/>
      <c r="B75" s="33"/>
      <c r="C75" s="32"/>
      <c r="D75" s="32"/>
      <c r="E75" s="32"/>
      <c r="F75" s="32"/>
      <c r="G75" s="32"/>
      <c r="H75" s="32"/>
      <c r="I75" s="91"/>
      <c r="J75" s="32"/>
      <c r="K75" s="32"/>
      <c r="L75" s="92"/>
      <c r="S75" s="32"/>
      <c r="T75" s="32"/>
      <c r="U75" s="32"/>
      <c r="V75" s="32"/>
      <c r="W75" s="32"/>
      <c r="X75" s="32"/>
      <c r="Y75" s="32"/>
      <c r="Z75" s="32"/>
      <c r="AA75" s="32"/>
      <c r="AB75" s="32"/>
      <c r="AC75" s="32"/>
      <c r="AD75" s="32"/>
      <c r="AE75" s="32"/>
    </row>
    <row r="76" spans="1:31" s="2" customFormat="1" ht="12" customHeight="1">
      <c r="A76" s="32"/>
      <c r="B76" s="33"/>
      <c r="C76" s="27" t="s">
        <v>21</v>
      </c>
      <c r="D76" s="32"/>
      <c r="E76" s="32"/>
      <c r="F76" s="25" t="str">
        <f>F12</f>
        <v xml:space="preserve"> </v>
      </c>
      <c r="G76" s="32"/>
      <c r="H76" s="32"/>
      <c r="I76" s="93" t="s">
        <v>23</v>
      </c>
      <c r="J76" s="50" t="str">
        <f>IF(J12="","",J12)</f>
        <v>5. 5. 2020</v>
      </c>
      <c r="K76" s="32"/>
      <c r="L76" s="92"/>
      <c r="S76" s="32"/>
      <c r="T76" s="32"/>
      <c r="U76" s="32"/>
      <c r="V76" s="32"/>
      <c r="W76" s="32"/>
      <c r="X76" s="32"/>
      <c r="Y76" s="32"/>
      <c r="Z76" s="32"/>
      <c r="AA76" s="32"/>
      <c r="AB76" s="32"/>
      <c r="AC76" s="32"/>
      <c r="AD76" s="32"/>
      <c r="AE76" s="32"/>
    </row>
    <row r="77" spans="1:31" s="2" customFormat="1" ht="6.95" customHeight="1">
      <c r="A77" s="32"/>
      <c r="B77" s="33"/>
      <c r="C77" s="32"/>
      <c r="D77" s="32"/>
      <c r="E77" s="32"/>
      <c r="F77" s="32"/>
      <c r="G77" s="32"/>
      <c r="H77" s="32"/>
      <c r="I77" s="91"/>
      <c r="J77" s="32"/>
      <c r="K77" s="32"/>
      <c r="L77" s="92"/>
      <c r="S77" s="32"/>
      <c r="T77" s="32"/>
      <c r="U77" s="32"/>
      <c r="V77" s="32"/>
      <c r="W77" s="32"/>
      <c r="X77" s="32"/>
      <c r="Y77" s="32"/>
      <c r="Z77" s="32"/>
      <c r="AA77" s="32"/>
      <c r="AB77" s="32"/>
      <c r="AC77" s="32"/>
      <c r="AD77" s="32"/>
      <c r="AE77" s="32"/>
    </row>
    <row r="78" spans="1:31" s="2" customFormat="1" ht="15.2" customHeight="1">
      <c r="A78" s="32"/>
      <c r="B78" s="33"/>
      <c r="C78" s="27" t="s">
        <v>25</v>
      </c>
      <c r="D78" s="32"/>
      <c r="E78" s="32"/>
      <c r="F78" s="25" t="str">
        <f>E15</f>
        <v xml:space="preserve"> </v>
      </c>
      <c r="G78" s="32"/>
      <c r="H78" s="32"/>
      <c r="I78" s="93" t="s">
        <v>30</v>
      </c>
      <c r="J78" s="30" t="str">
        <f>E21</f>
        <v xml:space="preserve"> </v>
      </c>
      <c r="K78" s="32"/>
      <c r="L78" s="92"/>
      <c r="S78" s="32"/>
      <c r="T78" s="32"/>
      <c r="U78" s="32"/>
      <c r="V78" s="32"/>
      <c r="W78" s="32"/>
      <c r="X78" s="32"/>
      <c r="Y78" s="32"/>
      <c r="Z78" s="32"/>
      <c r="AA78" s="32"/>
      <c r="AB78" s="32"/>
      <c r="AC78" s="32"/>
      <c r="AD78" s="32"/>
      <c r="AE78" s="32"/>
    </row>
    <row r="79" spans="1:31" s="2" customFormat="1" ht="15.2" customHeight="1">
      <c r="A79" s="32"/>
      <c r="B79" s="33"/>
      <c r="C79" s="27" t="s">
        <v>28</v>
      </c>
      <c r="D79" s="32"/>
      <c r="E79" s="32"/>
      <c r="F79" s="25" t="str">
        <f>IF(E18="","",E18)</f>
        <v>Vyplň údaj</v>
      </c>
      <c r="G79" s="32"/>
      <c r="H79" s="32"/>
      <c r="I79" s="93" t="s">
        <v>31</v>
      </c>
      <c r="J79" s="30" t="str">
        <f>E24</f>
        <v>Martin Konečný</v>
      </c>
      <c r="K79" s="32"/>
      <c r="L79" s="92"/>
      <c r="S79" s="32"/>
      <c r="T79" s="32"/>
      <c r="U79" s="32"/>
      <c r="V79" s="32"/>
      <c r="W79" s="32"/>
      <c r="X79" s="32"/>
      <c r="Y79" s="32"/>
      <c r="Z79" s="32"/>
      <c r="AA79" s="32"/>
      <c r="AB79" s="32"/>
      <c r="AC79" s="32"/>
      <c r="AD79" s="32"/>
      <c r="AE79" s="32"/>
    </row>
    <row r="80" spans="1:31" s="2" customFormat="1" ht="10.35" customHeight="1">
      <c r="A80" s="32"/>
      <c r="B80" s="33"/>
      <c r="C80" s="32"/>
      <c r="D80" s="32"/>
      <c r="E80" s="32"/>
      <c r="F80" s="32"/>
      <c r="G80" s="32"/>
      <c r="H80" s="32"/>
      <c r="I80" s="91"/>
      <c r="J80" s="32"/>
      <c r="K80" s="32"/>
      <c r="L80" s="92"/>
      <c r="S80" s="32"/>
      <c r="T80" s="32"/>
      <c r="U80" s="32"/>
      <c r="V80" s="32"/>
      <c r="W80" s="32"/>
      <c r="X80" s="32"/>
      <c r="Y80" s="32"/>
      <c r="Z80" s="32"/>
      <c r="AA80" s="32"/>
      <c r="AB80" s="32"/>
      <c r="AC80" s="32"/>
      <c r="AD80" s="32"/>
      <c r="AE80" s="32"/>
    </row>
    <row r="81" spans="1:31" s="11" customFormat="1" ht="29.25" customHeight="1">
      <c r="A81" s="127"/>
      <c r="B81" s="128"/>
      <c r="C81" s="129" t="s">
        <v>112</v>
      </c>
      <c r="D81" s="130" t="s">
        <v>54</v>
      </c>
      <c r="E81" s="130" t="s">
        <v>50</v>
      </c>
      <c r="F81" s="130" t="s">
        <v>51</v>
      </c>
      <c r="G81" s="130" t="s">
        <v>113</v>
      </c>
      <c r="H81" s="130" t="s">
        <v>114</v>
      </c>
      <c r="I81" s="131" t="s">
        <v>115</v>
      </c>
      <c r="J81" s="130" t="s">
        <v>105</v>
      </c>
      <c r="K81" s="132" t="s">
        <v>116</v>
      </c>
      <c r="L81" s="133"/>
      <c r="M81" s="57" t="s">
        <v>3</v>
      </c>
      <c r="N81" s="58" t="s">
        <v>39</v>
      </c>
      <c r="O81" s="58" t="s">
        <v>117</v>
      </c>
      <c r="P81" s="58" t="s">
        <v>118</v>
      </c>
      <c r="Q81" s="58" t="s">
        <v>119</v>
      </c>
      <c r="R81" s="58" t="s">
        <v>120</v>
      </c>
      <c r="S81" s="58" t="s">
        <v>121</v>
      </c>
      <c r="T81" s="59" t="s">
        <v>122</v>
      </c>
      <c r="U81" s="127"/>
      <c r="V81" s="127"/>
      <c r="W81" s="127"/>
      <c r="X81" s="127"/>
      <c r="Y81" s="127"/>
      <c r="Z81" s="127"/>
      <c r="AA81" s="127"/>
      <c r="AB81" s="127"/>
      <c r="AC81" s="127"/>
      <c r="AD81" s="127"/>
      <c r="AE81" s="127"/>
    </row>
    <row r="82" spans="1:63" s="2" customFormat="1" ht="22.9" customHeight="1">
      <c r="A82" s="32"/>
      <c r="B82" s="33"/>
      <c r="C82" s="64" t="s">
        <v>123</v>
      </c>
      <c r="D82" s="32"/>
      <c r="E82" s="32"/>
      <c r="F82" s="32"/>
      <c r="G82" s="32"/>
      <c r="H82" s="32"/>
      <c r="I82" s="91"/>
      <c r="J82" s="134">
        <f>BK82</f>
        <v>0</v>
      </c>
      <c r="K82" s="32"/>
      <c r="L82" s="33"/>
      <c r="M82" s="60"/>
      <c r="N82" s="51"/>
      <c r="O82" s="61"/>
      <c r="P82" s="135">
        <f>P83+P90</f>
        <v>0</v>
      </c>
      <c r="Q82" s="61"/>
      <c r="R82" s="135">
        <f>R83+R90</f>
        <v>0</v>
      </c>
      <c r="S82" s="61"/>
      <c r="T82" s="136">
        <f>T83+T90</f>
        <v>0</v>
      </c>
      <c r="U82" s="32"/>
      <c r="V82" s="32"/>
      <c r="W82" s="32"/>
      <c r="X82" s="32"/>
      <c r="Y82" s="32"/>
      <c r="Z82" s="32"/>
      <c r="AA82" s="32"/>
      <c r="AB82" s="32"/>
      <c r="AC82" s="32"/>
      <c r="AD82" s="32"/>
      <c r="AE82" s="32"/>
      <c r="AT82" s="17" t="s">
        <v>68</v>
      </c>
      <c r="AU82" s="17" t="s">
        <v>106</v>
      </c>
      <c r="BK82" s="137">
        <f>BK83+BK90</f>
        <v>0</v>
      </c>
    </row>
    <row r="83" spans="2:63" s="12" customFormat="1" ht="25.9" customHeight="1">
      <c r="B83" s="138"/>
      <c r="D83" s="139" t="s">
        <v>68</v>
      </c>
      <c r="E83" s="140" t="s">
        <v>124</v>
      </c>
      <c r="F83" s="140" t="s">
        <v>125</v>
      </c>
      <c r="I83" s="141"/>
      <c r="J83" s="142">
        <f>BK83</f>
        <v>0</v>
      </c>
      <c r="L83" s="138"/>
      <c r="M83" s="143"/>
      <c r="N83" s="144"/>
      <c r="O83" s="144"/>
      <c r="P83" s="145">
        <f>P84</f>
        <v>0</v>
      </c>
      <c r="Q83" s="144"/>
      <c r="R83" s="145">
        <f>R84</f>
        <v>0</v>
      </c>
      <c r="S83" s="144"/>
      <c r="T83" s="146">
        <f>T84</f>
        <v>0</v>
      </c>
      <c r="AR83" s="139" t="s">
        <v>77</v>
      </c>
      <c r="AT83" s="147" t="s">
        <v>68</v>
      </c>
      <c r="AU83" s="147" t="s">
        <v>69</v>
      </c>
      <c r="AY83" s="139" t="s">
        <v>126</v>
      </c>
      <c r="BK83" s="148">
        <f>BK84</f>
        <v>0</v>
      </c>
    </row>
    <row r="84" spans="2:63" s="12" customFormat="1" ht="22.9" customHeight="1">
      <c r="B84" s="138"/>
      <c r="D84" s="139" t="s">
        <v>68</v>
      </c>
      <c r="E84" s="149" t="s">
        <v>77</v>
      </c>
      <c r="F84" s="149" t="s">
        <v>542</v>
      </c>
      <c r="I84" s="141"/>
      <c r="J84" s="150">
        <f>BK84</f>
        <v>0</v>
      </c>
      <c r="L84" s="138"/>
      <c r="M84" s="143"/>
      <c r="N84" s="144"/>
      <c r="O84" s="144"/>
      <c r="P84" s="145">
        <f>SUM(P85:P89)</f>
        <v>0</v>
      </c>
      <c r="Q84" s="144"/>
      <c r="R84" s="145">
        <f>SUM(R85:R89)</f>
        <v>0</v>
      </c>
      <c r="S84" s="144"/>
      <c r="T84" s="146">
        <f>SUM(T85:T89)</f>
        <v>0</v>
      </c>
      <c r="AR84" s="139" t="s">
        <v>77</v>
      </c>
      <c r="AT84" s="147" t="s">
        <v>68</v>
      </c>
      <c r="AU84" s="147" t="s">
        <v>77</v>
      </c>
      <c r="AY84" s="139" t="s">
        <v>126</v>
      </c>
      <c r="BK84" s="148">
        <f>SUM(BK85:BK89)</f>
        <v>0</v>
      </c>
    </row>
    <row r="85" spans="1:65" s="2" customFormat="1" ht="16.5" customHeight="1">
      <c r="A85" s="32"/>
      <c r="B85" s="151"/>
      <c r="C85" s="152" t="s">
        <v>77</v>
      </c>
      <c r="D85" s="152" t="s">
        <v>129</v>
      </c>
      <c r="E85" s="153" t="s">
        <v>1170</v>
      </c>
      <c r="F85" s="154" t="s">
        <v>1171</v>
      </c>
      <c r="G85" s="155" t="s">
        <v>144</v>
      </c>
      <c r="H85" s="156">
        <v>55</v>
      </c>
      <c r="I85" s="157"/>
      <c r="J85" s="158">
        <f>ROUND(I85*H85,2)</f>
        <v>0</v>
      </c>
      <c r="K85" s="154" t="s">
        <v>356</v>
      </c>
      <c r="L85" s="33"/>
      <c r="M85" s="159" t="s">
        <v>3</v>
      </c>
      <c r="N85" s="160" t="s">
        <v>40</v>
      </c>
      <c r="O85" s="53"/>
      <c r="P85" s="161">
        <f>O85*H85</f>
        <v>0</v>
      </c>
      <c r="Q85" s="161">
        <v>0</v>
      </c>
      <c r="R85" s="161">
        <f>Q85*H85</f>
        <v>0</v>
      </c>
      <c r="S85" s="161">
        <v>0</v>
      </c>
      <c r="T85" s="162">
        <f>S85*H85</f>
        <v>0</v>
      </c>
      <c r="U85" s="32"/>
      <c r="V85" s="32"/>
      <c r="W85" s="32"/>
      <c r="X85" s="32"/>
      <c r="Y85" s="32"/>
      <c r="Z85" s="32"/>
      <c r="AA85" s="32"/>
      <c r="AB85" s="32"/>
      <c r="AC85" s="32"/>
      <c r="AD85" s="32"/>
      <c r="AE85" s="32"/>
      <c r="AR85" s="163" t="s">
        <v>134</v>
      </c>
      <c r="AT85" s="163" t="s">
        <v>129</v>
      </c>
      <c r="AU85" s="163" t="s">
        <v>79</v>
      </c>
      <c r="AY85" s="17" t="s">
        <v>126</v>
      </c>
      <c r="BE85" s="164">
        <f>IF(N85="základní",J85,0)</f>
        <v>0</v>
      </c>
      <c r="BF85" s="164">
        <f>IF(N85="snížená",J85,0)</f>
        <v>0</v>
      </c>
      <c r="BG85" s="164">
        <f>IF(N85="zákl. přenesená",J85,0)</f>
        <v>0</v>
      </c>
      <c r="BH85" s="164">
        <f>IF(N85="sníž. přenesená",J85,0)</f>
        <v>0</v>
      </c>
      <c r="BI85" s="164">
        <f>IF(N85="nulová",J85,0)</f>
        <v>0</v>
      </c>
      <c r="BJ85" s="17" t="s">
        <v>77</v>
      </c>
      <c r="BK85" s="164">
        <f>ROUND(I85*H85,2)</f>
        <v>0</v>
      </c>
      <c r="BL85" s="17" t="s">
        <v>134</v>
      </c>
      <c r="BM85" s="163" t="s">
        <v>1172</v>
      </c>
    </row>
    <row r="86" spans="1:47" s="2" customFormat="1" ht="19.5">
      <c r="A86" s="32"/>
      <c r="B86" s="33"/>
      <c r="C86" s="32"/>
      <c r="D86" s="165" t="s">
        <v>135</v>
      </c>
      <c r="E86" s="32"/>
      <c r="F86" s="166" t="s">
        <v>1173</v>
      </c>
      <c r="G86" s="32"/>
      <c r="H86" s="32"/>
      <c r="I86" s="91"/>
      <c r="J86" s="32"/>
      <c r="K86" s="32"/>
      <c r="L86" s="33"/>
      <c r="M86" s="167"/>
      <c r="N86" s="168"/>
      <c r="O86" s="53"/>
      <c r="P86" s="53"/>
      <c r="Q86" s="53"/>
      <c r="R86" s="53"/>
      <c r="S86" s="53"/>
      <c r="T86" s="54"/>
      <c r="U86" s="32"/>
      <c r="V86" s="32"/>
      <c r="W86" s="32"/>
      <c r="X86" s="32"/>
      <c r="Y86" s="32"/>
      <c r="Z86" s="32"/>
      <c r="AA86" s="32"/>
      <c r="AB86" s="32"/>
      <c r="AC86" s="32"/>
      <c r="AD86" s="32"/>
      <c r="AE86" s="32"/>
      <c r="AT86" s="17" t="s">
        <v>135</v>
      </c>
      <c r="AU86" s="17" t="s">
        <v>79</v>
      </c>
    </row>
    <row r="87" spans="1:47" s="2" customFormat="1" ht="68.25">
      <c r="A87" s="32"/>
      <c r="B87" s="33"/>
      <c r="C87" s="32"/>
      <c r="D87" s="165" t="s">
        <v>359</v>
      </c>
      <c r="E87" s="32"/>
      <c r="F87" s="187" t="s">
        <v>1174</v>
      </c>
      <c r="G87" s="32"/>
      <c r="H87" s="32"/>
      <c r="I87" s="91"/>
      <c r="J87" s="32"/>
      <c r="K87" s="32"/>
      <c r="L87" s="33"/>
      <c r="M87" s="167"/>
      <c r="N87" s="168"/>
      <c r="O87" s="53"/>
      <c r="P87" s="53"/>
      <c r="Q87" s="53"/>
      <c r="R87" s="53"/>
      <c r="S87" s="53"/>
      <c r="T87" s="54"/>
      <c r="U87" s="32"/>
      <c r="V87" s="32"/>
      <c r="W87" s="32"/>
      <c r="X87" s="32"/>
      <c r="Y87" s="32"/>
      <c r="Z87" s="32"/>
      <c r="AA87" s="32"/>
      <c r="AB87" s="32"/>
      <c r="AC87" s="32"/>
      <c r="AD87" s="32"/>
      <c r="AE87" s="32"/>
      <c r="AT87" s="17" t="s">
        <v>359</v>
      </c>
      <c r="AU87" s="17" t="s">
        <v>79</v>
      </c>
    </row>
    <row r="88" spans="1:65" s="2" customFormat="1" ht="21.75" customHeight="1">
      <c r="A88" s="32"/>
      <c r="B88" s="151"/>
      <c r="C88" s="169" t="s">
        <v>79</v>
      </c>
      <c r="D88" s="169" t="s">
        <v>136</v>
      </c>
      <c r="E88" s="170" t="s">
        <v>1175</v>
      </c>
      <c r="F88" s="171" t="s">
        <v>1176</v>
      </c>
      <c r="G88" s="172" t="s">
        <v>248</v>
      </c>
      <c r="H88" s="173">
        <v>261</v>
      </c>
      <c r="I88" s="174"/>
      <c r="J88" s="175">
        <f>ROUND(I88*H88,2)</f>
        <v>0</v>
      </c>
      <c r="K88" s="171" t="s">
        <v>356</v>
      </c>
      <c r="L88" s="176"/>
      <c r="M88" s="177" t="s">
        <v>3</v>
      </c>
      <c r="N88" s="178" t="s">
        <v>40</v>
      </c>
      <c r="O88" s="53"/>
      <c r="P88" s="161">
        <f>O88*H88</f>
        <v>0</v>
      </c>
      <c r="Q88" s="161">
        <v>0</v>
      </c>
      <c r="R88" s="161">
        <f>Q88*H88</f>
        <v>0</v>
      </c>
      <c r="S88" s="161">
        <v>0</v>
      </c>
      <c r="T88" s="162">
        <f>S88*H88</f>
        <v>0</v>
      </c>
      <c r="U88" s="32"/>
      <c r="V88" s="32"/>
      <c r="W88" s="32"/>
      <c r="X88" s="32"/>
      <c r="Y88" s="32"/>
      <c r="Z88" s="32"/>
      <c r="AA88" s="32"/>
      <c r="AB88" s="32"/>
      <c r="AC88" s="32"/>
      <c r="AD88" s="32"/>
      <c r="AE88" s="32"/>
      <c r="AR88" s="163" t="s">
        <v>140</v>
      </c>
      <c r="AT88" s="163" t="s">
        <v>136</v>
      </c>
      <c r="AU88" s="163" t="s">
        <v>79</v>
      </c>
      <c r="AY88" s="17" t="s">
        <v>126</v>
      </c>
      <c r="BE88" s="164">
        <f>IF(N88="základní",J88,0)</f>
        <v>0</v>
      </c>
      <c r="BF88" s="164">
        <f>IF(N88="snížená",J88,0)</f>
        <v>0</v>
      </c>
      <c r="BG88" s="164">
        <f>IF(N88="zákl. přenesená",J88,0)</f>
        <v>0</v>
      </c>
      <c r="BH88" s="164">
        <f>IF(N88="sníž. přenesená",J88,0)</f>
        <v>0</v>
      </c>
      <c r="BI88" s="164">
        <f>IF(N88="nulová",J88,0)</f>
        <v>0</v>
      </c>
      <c r="BJ88" s="17" t="s">
        <v>77</v>
      </c>
      <c r="BK88" s="164">
        <f>ROUND(I88*H88,2)</f>
        <v>0</v>
      </c>
      <c r="BL88" s="17" t="s">
        <v>134</v>
      </c>
      <c r="BM88" s="163" t="s">
        <v>1177</v>
      </c>
    </row>
    <row r="89" spans="1:47" s="2" customFormat="1" ht="12">
      <c r="A89" s="32"/>
      <c r="B89" s="33"/>
      <c r="C89" s="32"/>
      <c r="D89" s="165" t="s">
        <v>135</v>
      </c>
      <c r="E89" s="32"/>
      <c r="F89" s="166" t="s">
        <v>1176</v>
      </c>
      <c r="G89" s="32"/>
      <c r="H89" s="32"/>
      <c r="I89" s="91"/>
      <c r="J89" s="32"/>
      <c r="K89" s="32"/>
      <c r="L89" s="33"/>
      <c r="M89" s="167"/>
      <c r="N89" s="168"/>
      <c r="O89" s="53"/>
      <c r="P89" s="53"/>
      <c r="Q89" s="53"/>
      <c r="R89" s="53"/>
      <c r="S89" s="53"/>
      <c r="T89" s="54"/>
      <c r="U89" s="32"/>
      <c r="V89" s="32"/>
      <c r="W89" s="32"/>
      <c r="X89" s="32"/>
      <c r="Y89" s="32"/>
      <c r="Z89" s="32"/>
      <c r="AA89" s="32"/>
      <c r="AB89" s="32"/>
      <c r="AC89" s="32"/>
      <c r="AD89" s="32"/>
      <c r="AE89" s="32"/>
      <c r="AT89" s="17" t="s">
        <v>135</v>
      </c>
      <c r="AU89" s="17" t="s">
        <v>79</v>
      </c>
    </row>
    <row r="90" spans="2:63" s="12" customFormat="1" ht="25.9" customHeight="1">
      <c r="B90" s="138"/>
      <c r="D90" s="139" t="s">
        <v>68</v>
      </c>
      <c r="E90" s="140" t="s">
        <v>501</v>
      </c>
      <c r="F90" s="140" t="s">
        <v>502</v>
      </c>
      <c r="I90" s="141"/>
      <c r="J90" s="142">
        <f>BK90</f>
        <v>0</v>
      </c>
      <c r="L90" s="138"/>
      <c r="M90" s="143"/>
      <c r="N90" s="144"/>
      <c r="O90" s="144"/>
      <c r="P90" s="145">
        <f>SUM(P91:P302)</f>
        <v>0</v>
      </c>
      <c r="Q90" s="144"/>
      <c r="R90" s="145">
        <f>SUM(R91:R302)</f>
        <v>0</v>
      </c>
      <c r="S90" s="144"/>
      <c r="T90" s="146">
        <f>SUM(T91:T302)</f>
        <v>0</v>
      </c>
      <c r="AR90" s="139" t="s">
        <v>134</v>
      </c>
      <c r="AT90" s="147" t="s">
        <v>68</v>
      </c>
      <c r="AU90" s="147" t="s">
        <v>69</v>
      </c>
      <c r="AY90" s="139" t="s">
        <v>126</v>
      </c>
      <c r="BK90" s="148">
        <f>SUM(BK91:BK302)</f>
        <v>0</v>
      </c>
    </row>
    <row r="91" spans="1:65" s="2" customFormat="1" ht="16.5" customHeight="1">
      <c r="A91" s="32"/>
      <c r="B91" s="151"/>
      <c r="C91" s="152" t="s">
        <v>141</v>
      </c>
      <c r="D91" s="152" t="s">
        <v>129</v>
      </c>
      <c r="E91" s="153" t="s">
        <v>1178</v>
      </c>
      <c r="F91" s="154" t="s">
        <v>1179</v>
      </c>
      <c r="G91" s="155" t="s">
        <v>248</v>
      </c>
      <c r="H91" s="156">
        <v>121</v>
      </c>
      <c r="I91" s="157"/>
      <c r="J91" s="158">
        <f>ROUND(I91*H91,2)</f>
        <v>0</v>
      </c>
      <c r="K91" s="154" t="s">
        <v>356</v>
      </c>
      <c r="L91" s="33"/>
      <c r="M91" s="159" t="s">
        <v>3</v>
      </c>
      <c r="N91" s="160" t="s">
        <v>40</v>
      </c>
      <c r="O91" s="53"/>
      <c r="P91" s="161">
        <f>O91*H91</f>
        <v>0</v>
      </c>
      <c r="Q91" s="161">
        <v>0</v>
      </c>
      <c r="R91" s="161">
        <f>Q91*H91</f>
        <v>0</v>
      </c>
      <c r="S91" s="161">
        <v>0</v>
      </c>
      <c r="T91" s="162">
        <f>S91*H91</f>
        <v>0</v>
      </c>
      <c r="U91" s="32"/>
      <c r="V91" s="32"/>
      <c r="W91" s="32"/>
      <c r="X91" s="32"/>
      <c r="Y91" s="32"/>
      <c r="Z91" s="32"/>
      <c r="AA91" s="32"/>
      <c r="AB91" s="32"/>
      <c r="AC91" s="32"/>
      <c r="AD91" s="32"/>
      <c r="AE91" s="32"/>
      <c r="AR91" s="163" t="s">
        <v>505</v>
      </c>
      <c r="AT91" s="163" t="s">
        <v>129</v>
      </c>
      <c r="AU91" s="163" t="s">
        <v>77</v>
      </c>
      <c r="AY91" s="17" t="s">
        <v>126</v>
      </c>
      <c r="BE91" s="164">
        <f>IF(N91="základní",J91,0)</f>
        <v>0</v>
      </c>
      <c r="BF91" s="164">
        <f>IF(N91="snížená",J91,0)</f>
        <v>0</v>
      </c>
      <c r="BG91" s="164">
        <f>IF(N91="zákl. přenesená",J91,0)</f>
        <v>0</v>
      </c>
      <c r="BH91" s="164">
        <f>IF(N91="sníž. přenesená",J91,0)</f>
        <v>0</v>
      </c>
      <c r="BI91" s="164">
        <f>IF(N91="nulová",J91,0)</f>
        <v>0</v>
      </c>
      <c r="BJ91" s="17" t="s">
        <v>77</v>
      </c>
      <c r="BK91" s="164">
        <f>ROUND(I91*H91,2)</f>
        <v>0</v>
      </c>
      <c r="BL91" s="17" t="s">
        <v>505</v>
      </c>
      <c r="BM91" s="163" t="s">
        <v>1180</v>
      </c>
    </row>
    <row r="92" spans="1:47" s="2" customFormat="1" ht="12">
      <c r="A92" s="32"/>
      <c r="B92" s="33"/>
      <c r="C92" s="32"/>
      <c r="D92" s="165" t="s">
        <v>135</v>
      </c>
      <c r="E92" s="32"/>
      <c r="F92" s="166" t="s">
        <v>1181</v>
      </c>
      <c r="G92" s="32"/>
      <c r="H92" s="32"/>
      <c r="I92" s="91"/>
      <c r="J92" s="32"/>
      <c r="K92" s="32"/>
      <c r="L92" s="33"/>
      <c r="M92" s="167"/>
      <c r="N92" s="168"/>
      <c r="O92" s="53"/>
      <c r="P92" s="53"/>
      <c r="Q92" s="53"/>
      <c r="R92" s="53"/>
      <c r="S92" s="53"/>
      <c r="T92" s="54"/>
      <c r="U92" s="32"/>
      <c r="V92" s="32"/>
      <c r="W92" s="32"/>
      <c r="X92" s="32"/>
      <c r="Y92" s="32"/>
      <c r="Z92" s="32"/>
      <c r="AA92" s="32"/>
      <c r="AB92" s="32"/>
      <c r="AC92" s="32"/>
      <c r="AD92" s="32"/>
      <c r="AE92" s="32"/>
      <c r="AT92" s="17" t="s">
        <v>135</v>
      </c>
      <c r="AU92" s="17" t="s">
        <v>77</v>
      </c>
    </row>
    <row r="93" spans="1:65" s="2" customFormat="1" ht="16.5" customHeight="1">
      <c r="A93" s="32"/>
      <c r="B93" s="151"/>
      <c r="C93" s="169" t="s">
        <v>134</v>
      </c>
      <c r="D93" s="169" t="s">
        <v>136</v>
      </c>
      <c r="E93" s="170" t="s">
        <v>1182</v>
      </c>
      <c r="F93" s="171" t="s">
        <v>1183</v>
      </c>
      <c r="G93" s="172" t="s">
        <v>248</v>
      </c>
      <c r="H93" s="173">
        <v>228</v>
      </c>
      <c r="I93" s="174"/>
      <c r="J93" s="175">
        <f>ROUND(I93*H93,2)</f>
        <v>0</v>
      </c>
      <c r="K93" s="171" t="s">
        <v>356</v>
      </c>
      <c r="L93" s="176"/>
      <c r="M93" s="177" t="s">
        <v>3</v>
      </c>
      <c r="N93" s="178" t="s">
        <v>40</v>
      </c>
      <c r="O93" s="53"/>
      <c r="P93" s="161">
        <f>O93*H93</f>
        <v>0</v>
      </c>
      <c r="Q93" s="161">
        <v>0</v>
      </c>
      <c r="R93" s="161">
        <f>Q93*H93</f>
        <v>0</v>
      </c>
      <c r="S93" s="161">
        <v>0</v>
      </c>
      <c r="T93" s="162">
        <f>S93*H93</f>
        <v>0</v>
      </c>
      <c r="U93" s="32"/>
      <c r="V93" s="32"/>
      <c r="W93" s="32"/>
      <c r="X93" s="32"/>
      <c r="Y93" s="32"/>
      <c r="Z93" s="32"/>
      <c r="AA93" s="32"/>
      <c r="AB93" s="32"/>
      <c r="AC93" s="32"/>
      <c r="AD93" s="32"/>
      <c r="AE93" s="32"/>
      <c r="AR93" s="163" t="s">
        <v>658</v>
      </c>
      <c r="AT93" s="163" t="s">
        <v>136</v>
      </c>
      <c r="AU93" s="163" t="s">
        <v>77</v>
      </c>
      <c r="AY93" s="17" t="s">
        <v>126</v>
      </c>
      <c r="BE93" s="164">
        <f>IF(N93="základní",J93,0)</f>
        <v>0</v>
      </c>
      <c r="BF93" s="164">
        <f>IF(N93="snížená",J93,0)</f>
        <v>0</v>
      </c>
      <c r="BG93" s="164">
        <f>IF(N93="zákl. přenesená",J93,0)</f>
        <v>0</v>
      </c>
      <c r="BH93" s="164">
        <f>IF(N93="sníž. přenesená",J93,0)</f>
        <v>0</v>
      </c>
      <c r="BI93" s="164">
        <f>IF(N93="nulová",J93,0)</f>
        <v>0</v>
      </c>
      <c r="BJ93" s="17" t="s">
        <v>77</v>
      </c>
      <c r="BK93" s="164">
        <f>ROUND(I93*H93,2)</f>
        <v>0</v>
      </c>
      <c r="BL93" s="17" t="s">
        <v>658</v>
      </c>
      <c r="BM93" s="163" t="s">
        <v>1184</v>
      </c>
    </row>
    <row r="94" spans="1:47" s="2" customFormat="1" ht="12">
      <c r="A94" s="32"/>
      <c r="B94" s="33"/>
      <c r="C94" s="32"/>
      <c r="D94" s="165" t="s">
        <v>135</v>
      </c>
      <c r="E94" s="32"/>
      <c r="F94" s="166" t="s">
        <v>1183</v>
      </c>
      <c r="G94" s="32"/>
      <c r="H94" s="32"/>
      <c r="I94" s="91"/>
      <c r="J94" s="32"/>
      <c r="K94" s="32"/>
      <c r="L94" s="33"/>
      <c r="M94" s="167"/>
      <c r="N94" s="168"/>
      <c r="O94" s="53"/>
      <c r="P94" s="53"/>
      <c r="Q94" s="53"/>
      <c r="R94" s="53"/>
      <c r="S94" s="53"/>
      <c r="T94" s="54"/>
      <c r="U94" s="32"/>
      <c r="V94" s="32"/>
      <c r="W94" s="32"/>
      <c r="X94" s="32"/>
      <c r="Y94" s="32"/>
      <c r="Z94" s="32"/>
      <c r="AA94" s="32"/>
      <c r="AB94" s="32"/>
      <c r="AC94" s="32"/>
      <c r="AD94" s="32"/>
      <c r="AE94" s="32"/>
      <c r="AT94" s="17" t="s">
        <v>135</v>
      </c>
      <c r="AU94" s="17" t="s">
        <v>77</v>
      </c>
    </row>
    <row r="95" spans="1:65" s="2" customFormat="1" ht="16.5" customHeight="1">
      <c r="A95" s="32"/>
      <c r="B95" s="151"/>
      <c r="C95" s="169" t="s">
        <v>127</v>
      </c>
      <c r="D95" s="169" t="s">
        <v>136</v>
      </c>
      <c r="E95" s="170" t="s">
        <v>1185</v>
      </c>
      <c r="F95" s="171" t="s">
        <v>1186</v>
      </c>
      <c r="G95" s="172" t="s">
        <v>248</v>
      </c>
      <c r="H95" s="173">
        <v>280</v>
      </c>
      <c r="I95" s="174"/>
      <c r="J95" s="175">
        <f>ROUND(I95*H95,2)</f>
        <v>0</v>
      </c>
      <c r="K95" s="171" t="s">
        <v>356</v>
      </c>
      <c r="L95" s="176"/>
      <c r="M95" s="177" t="s">
        <v>3</v>
      </c>
      <c r="N95" s="178" t="s">
        <v>40</v>
      </c>
      <c r="O95" s="53"/>
      <c r="P95" s="161">
        <f>O95*H95</f>
        <v>0</v>
      </c>
      <c r="Q95" s="161">
        <v>0</v>
      </c>
      <c r="R95" s="161">
        <f>Q95*H95</f>
        <v>0</v>
      </c>
      <c r="S95" s="161">
        <v>0</v>
      </c>
      <c r="T95" s="162">
        <f>S95*H95</f>
        <v>0</v>
      </c>
      <c r="U95" s="32"/>
      <c r="V95" s="32"/>
      <c r="W95" s="32"/>
      <c r="X95" s="32"/>
      <c r="Y95" s="32"/>
      <c r="Z95" s="32"/>
      <c r="AA95" s="32"/>
      <c r="AB95" s="32"/>
      <c r="AC95" s="32"/>
      <c r="AD95" s="32"/>
      <c r="AE95" s="32"/>
      <c r="AR95" s="163" t="s">
        <v>658</v>
      </c>
      <c r="AT95" s="163" t="s">
        <v>136</v>
      </c>
      <c r="AU95" s="163" t="s">
        <v>77</v>
      </c>
      <c r="AY95" s="17" t="s">
        <v>126</v>
      </c>
      <c r="BE95" s="164">
        <f>IF(N95="základní",J95,0)</f>
        <v>0</v>
      </c>
      <c r="BF95" s="164">
        <f>IF(N95="snížená",J95,0)</f>
        <v>0</v>
      </c>
      <c r="BG95" s="164">
        <f>IF(N95="zákl. přenesená",J95,0)</f>
        <v>0</v>
      </c>
      <c r="BH95" s="164">
        <f>IF(N95="sníž. přenesená",J95,0)</f>
        <v>0</v>
      </c>
      <c r="BI95" s="164">
        <f>IF(N95="nulová",J95,0)</f>
        <v>0</v>
      </c>
      <c r="BJ95" s="17" t="s">
        <v>77</v>
      </c>
      <c r="BK95" s="164">
        <f>ROUND(I95*H95,2)</f>
        <v>0</v>
      </c>
      <c r="BL95" s="17" t="s">
        <v>658</v>
      </c>
      <c r="BM95" s="163" t="s">
        <v>1187</v>
      </c>
    </row>
    <row r="96" spans="1:47" s="2" customFormat="1" ht="12">
      <c r="A96" s="32"/>
      <c r="B96" s="33"/>
      <c r="C96" s="32"/>
      <c r="D96" s="165" t="s">
        <v>135</v>
      </c>
      <c r="E96" s="32"/>
      <c r="F96" s="166" t="s">
        <v>1186</v>
      </c>
      <c r="G96" s="32"/>
      <c r="H96" s="32"/>
      <c r="I96" s="91"/>
      <c r="J96" s="32"/>
      <c r="K96" s="32"/>
      <c r="L96" s="33"/>
      <c r="M96" s="167"/>
      <c r="N96" s="168"/>
      <c r="O96" s="53"/>
      <c r="P96" s="53"/>
      <c r="Q96" s="53"/>
      <c r="R96" s="53"/>
      <c r="S96" s="53"/>
      <c r="T96" s="54"/>
      <c r="U96" s="32"/>
      <c r="V96" s="32"/>
      <c r="W96" s="32"/>
      <c r="X96" s="32"/>
      <c r="Y96" s="32"/>
      <c r="Z96" s="32"/>
      <c r="AA96" s="32"/>
      <c r="AB96" s="32"/>
      <c r="AC96" s="32"/>
      <c r="AD96" s="32"/>
      <c r="AE96" s="32"/>
      <c r="AT96" s="17" t="s">
        <v>135</v>
      </c>
      <c r="AU96" s="17" t="s">
        <v>77</v>
      </c>
    </row>
    <row r="97" spans="1:65" s="2" customFormat="1" ht="16.5" customHeight="1">
      <c r="A97" s="32"/>
      <c r="B97" s="151"/>
      <c r="C97" s="169" t="s">
        <v>145</v>
      </c>
      <c r="D97" s="169" t="s">
        <v>136</v>
      </c>
      <c r="E97" s="170" t="s">
        <v>1188</v>
      </c>
      <c r="F97" s="171" t="s">
        <v>1189</v>
      </c>
      <c r="G97" s="172" t="s">
        <v>248</v>
      </c>
      <c r="H97" s="173">
        <v>55</v>
      </c>
      <c r="I97" s="174"/>
      <c r="J97" s="175">
        <f>ROUND(I97*H97,2)</f>
        <v>0</v>
      </c>
      <c r="K97" s="171" t="s">
        <v>356</v>
      </c>
      <c r="L97" s="176"/>
      <c r="M97" s="177" t="s">
        <v>3</v>
      </c>
      <c r="N97" s="178" t="s">
        <v>40</v>
      </c>
      <c r="O97" s="53"/>
      <c r="P97" s="161">
        <f>O97*H97</f>
        <v>0</v>
      </c>
      <c r="Q97" s="161">
        <v>0</v>
      </c>
      <c r="R97" s="161">
        <f>Q97*H97</f>
        <v>0</v>
      </c>
      <c r="S97" s="161">
        <v>0</v>
      </c>
      <c r="T97" s="162">
        <f>S97*H97</f>
        <v>0</v>
      </c>
      <c r="U97" s="32"/>
      <c r="V97" s="32"/>
      <c r="W97" s="32"/>
      <c r="X97" s="32"/>
      <c r="Y97" s="32"/>
      <c r="Z97" s="32"/>
      <c r="AA97" s="32"/>
      <c r="AB97" s="32"/>
      <c r="AC97" s="32"/>
      <c r="AD97" s="32"/>
      <c r="AE97" s="32"/>
      <c r="AR97" s="163" t="s">
        <v>658</v>
      </c>
      <c r="AT97" s="163" t="s">
        <v>136</v>
      </c>
      <c r="AU97" s="163" t="s">
        <v>77</v>
      </c>
      <c r="AY97" s="17" t="s">
        <v>126</v>
      </c>
      <c r="BE97" s="164">
        <f>IF(N97="základní",J97,0)</f>
        <v>0</v>
      </c>
      <c r="BF97" s="164">
        <f>IF(N97="snížená",J97,0)</f>
        <v>0</v>
      </c>
      <c r="BG97" s="164">
        <f>IF(N97="zákl. přenesená",J97,0)</f>
        <v>0</v>
      </c>
      <c r="BH97" s="164">
        <f>IF(N97="sníž. přenesená",J97,0)</f>
        <v>0</v>
      </c>
      <c r="BI97" s="164">
        <f>IF(N97="nulová",J97,0)</f>
        <v>0</v>
      </c>
      <c r="BJ97" s="17" t="s">
        <v>77</v>
      </c>
      <c r="BK97" s="164">
        <f>ROUND(I97*H97,2)</f>
        <v>0</v>
      </c>
      <c r="BL97" s="17" t="s">
        <v>658</v>
      </c>
      <c r="BM97" s="163" t="s">
        <v>1190</v>
      </c>
    </row>
    <row r="98" spans="1:47" s="2" customFormat="1" ht="12">
      <c r="A98" s="32"/>
      <c r="B98" s="33"/>
      <c r="C98" s="32"/>
      <c r="D98" s="165" t="s">
        <v>135</v>
      </c>
      <c r="E98" s="32"/>
      <c r="F98" s="166" t="s">
        <v>1189</v>
      </c>
      <c r="G98" s="32"/>
      <c r="H98" s="32"/>
      <c r="I98" s="91"/>
      <c r="J98" s="32"/>
      <c r="K98" s="32"/>
      <c r="L98" s="33"/>
      <c r="M98" s="167"/>
      <c r="N98" s="168"/>
      <c r="O98" s="53"/>
      <c r="P98" s="53"/>
      <c r="Q98" s="53"/>
      <c r="R98" s="53"/>
      <c r="S98" s="53"/>
      <c r="T98" s="54"/>
      <c r="U98" s="32"/>
      <c r="V98" s="32"/>
      <c r="W98" s="32"/>
      <c r="X98" s="32"/>
      <c r="Y98" s="32"/>
      <c r="Z98" s="32"/>
      <c r="AA98" s="32"/>
      <c r="AB98" s="32"/>
      <c r="AC98" s="32"/>
      <c r="AD98" s="32"/>
      <c r="AE98" s="32"/>
      <c r="AT98" s="17" t="s">
        <v>135</v>
      </c>
      <c r="AU98" s="17" t="s">
        <v>77</v>
      </c>
    </row>
    <row r="99" spans="1:65" s="2" customFormat="1" ht="16.5" customHeight="1">
      <c r="A99" s="32"/>
      <c r="B99" s="151"/>
      <c r="C99" s="152" t="s">
        <v>154</v>
      </c>
      <c r="D99" s="152" t="s">
        <v>129</v>
      </c>
      <c r="E99" s="153" t="s">
        <v>1191</v>
      </c>
      <c r="F99" s="154" t="s">
        <v>1192</v>
      </c>
      <c r="G99" s="155" t="s">
        <v>167</v>
      </c>
      <c r="H99" s="156">
        <v>2</v>
      </c>
      <c r="I99" s="157"/>
      <c r="J99" s="158">
        <f>ROUND(I99*H99,2)</f>
        <v>0</v>
      </c>
      <c r="K99" s="154" t="s">
        <v>356</v>
      </c>
      <c r="L99" s="33"/>
      <c r="M99" s="159" t="s">
        <v>3</v>
      </c>
      <c r="N99" s="160" t="s">
        <v>40</v>
      </c>
      <c r="O99" s="53"/>
      <c r="P99" s="161">
        <f>O99*H99</f>
        <v>0</v>
      </c>
      <c r="Q99" s="161">
        <v>0</v>
      </c>
      <c r="R99" s="161">
        <f>Q99*H99</f>
        <v>0</v>
      </c>
      <c r="S99" s="161">
        <v>0</v>
      </c>
      <c r="T99" s="162">
        <f>S99*H99</f>
        <v>0</v>
      </c>
      <c r="U99" s="32"/>
      <c r="V99" s="32"/>
      <c r="W99" s="32"/>
      <c r="X99" s="32"/>
      <c r="Y99" s="32"/>
      <c r="Z99" s="32"/>
      <c r="AA99" s="32"/>
      <c r="AB99" s="32"/>
      <c r="AC99" s="32"/>
      <c r="AD99" s="32"/>
      <c r="AE99" s="32"/>
      <c r="AR99" s="163" t="s">
        <v>505</v>
      </c>
      <c r="AT99" s="163" t="s">
        <v>129</v>
      </c>
      <c r="AU99" s="163" t="s">
        <v>77</v>
      </c>
      <c r="AY99" s="17" t="s">
        <v>126</v>
      </c>
      <c r="BE99" s="164">
        <f>IF(N99="základní",J99,0)</f>
        <v>0</v>
      </c>
      <c r="BF99" s="164">
        <f>IF(N99="snížená",J99,0)</f>
        <v>0</v>
      </c>
      <c r="BG99" s="164">
        <f>IF(N99="zákl. přenesená",J99,0)</f>
        <v>0</v>
      </c>
      <c r="BH99" s="164">
        <f>IF(N99="sníž. přenesená",J99,0)</f>
        <v>0</v>
      </c>
      <c r="BI99" s="164">
        <f>IF(N99="nulová",J99,0)</f>
        <v>0</v>
      </c>
      <c r="BJ99" s="17" t="s">
        <v>77</v>
      </c>
      <c r="BK99" s="164">
        <f>ROUND(I99*H99,2)</f>
        <v>0</v>
      </c>
      <c r="BL99" s="17" t="s">
        <v>505</v>
      </c>
      <c r="BM99" s="163" t="s">
        <v>1193</v>
      </c>
    </row>
    <row r="100" spans="1:47" s="2" customFormat="1" ht="19.5">
      <c r="A100" s="32"/>
      <c r="B100" s="33"/>
      <c r="C100" s="32"/>
      <c r="D100" s="165" t="s">
        <v>135</v>
      </c>
      <c r="E100" s="32"/>
      <c r="F100" s="166" t="s">
        <v>1194</v>
      </c>
      <c r="G100" s="32"/>
      <c r="H100" s="32"/>
      <c r="I100" s="91"/>
      <c r="J100" s="32"/>
      <c r="K100" s="32"/>
      <c r="L100" s="33"/>
      <c r="M100" s="167"/>
      <c r="N100" s="168"/>
      <c r="O100" s="53"/>
      <c r="P100" s="53"/>
      <c r="Q100" s="53"/>
      <c r="R100" s="53"/>
      <c r="S100" s="53"/>
      <c r="T100" s="54"/>
      <c r="U100" s="32"/>
      <c r="V100" s="32"/>
      <c r="W100" s="32"/>
      <c r="X100" s="32"/>
      <c r="Y100" s="32"/>
      <c r="Z100" s="32"/>
      <c r="AA100" s="32"/>
      <c r="AB100" s="32"/>
      <c r="AC100" s="32"/>
      <c r="AD100" s="32"/>
      <c r="AE100" s="32"/>
      <c r="AT100" s="17" t="s">
        <v>135</v>
      </c>
      <c r="AU100" s="17" t="s">
        <v>77</v>
      </c>
    </row>
    <row r="101" spans="1:65" s="2" customFormat="1" ht="16.5" customHeight="1">
      <c r="A101" s="32"/>
      <c r="B101" s="151"/>
      <c r="C101" s="169" t="s">
        <v>140</v>
      </c>
      <c r="D101" s="169" t="s">
        <v>136</v>
      </c>
      <c r="E101" s="170" t="s">
        <v>1195</v>
      </c>
      <c r="F101" s="171" t="s">
        <v>1196</v>
      </c>
      <c r="G101" s="172" t="s">
        <v>144</v>
      </c>
      <c r="H101" s="173">
        <v>13.84</v>
      </c>
      <c r="I101" s="174"/>
      <c r="J101" s="175">
        <f>ROUND(I101*H101,2)</f>
        <v>0</v>
      </c>
      <c r="K101" s="171" t="s">
        <v>356</v>
      </c>
      <c r="L101" s="176"/>
      <c r="M101" s="177" t="s">
        <v>3</v>
      </c>
      <c r="N101" s="178" t="s">
        <v>40</v>
      </c>
      <c r="O101" s="53"/>
      <c r="P101" s="161">
        <f>O101*H101</f>
        <v>0</v>
      </c>
      <c r="Q101" s="161">
        <v>0</v>
      </c>
      <c r="R101" s="161">
        <f>Q101*H101</f>
        <v>0</v>
      </c>
      <c r="S101" s="161">
        <v>0</v>
      </c>
      <c r="T101" s="162">
        <f>S101*H101</f>
        <v>0</v>
      </c>
      <c r="U101" s="32"/>
      <c r="V101" s="32"/>
      <c r="W101" s="32"/>
      <c r="X101" s="32"/>
      <c r="Y101" s="32"/>
      <c r="Z101" s="32"/>
      <c r="AA101" s="32"/>
      <c r="AB101" s="32"/>
      <c r="AC101" s="32"/>
      <c r="AD101" s="32"/>
      <c r="AE101" s="32"/>
      <c r="AR101" s="163" t="s">
        <v>505</v>
      </c>
      <c r="AT101" s="163" t="s">
        <v>136</v>
      </c>
      <c r="AU101" s="163" t="s">
        <v>77</v>
      </c>
      <c r="AY101" s="17" t="s">
        <v>126</v>
      </c>
      <c r="BE101" s="164">
        <f>IF(N101="základní",J101,0)</f>
        <v>0</v>
      </c>
      <c r="BF101" s="164">
        <f>IF(N101="snížená",J101,0)</f>
        <v>0</v>
      </c>
      <c r="BG101" s="164">
        <f>IF(N101="zákl. přenesená",J101,0)</f>
        <v>0</v>
      </c>
      <c r="BH101" s="164">
        <f>IF(N101="sníž. přenesená",J101,0)</f>
        <v>0</v>
      </c>
      <c r="BI101" s="164">
        <f>IF(N101="nulová",J101,0)</f>
        <v>0</v>
      </c>
      <c r="BJ101" s="17" t="s">
        <v>77</v>
      </c>
      <c r="BK101" s="164">
        <f>ROUND(I101*H101,2)</f>
        <v>0</v>
      </c>
      <c r="BL101" s="17" t="s">
        <v>505</v>
      </c>
      <c r="BM101" s="163" t="s">
        <v>1197</v>
      </c>
    </row>
    <row r="102" spans="1:47" s="2" customFormat="1" ht="12">
      <c r="A102" s="32"/>
      <c r="B102" s="33"/>
      <c r="C102" s="32"/>
      <c r="D102" s="165" t="s">
        <v>135</v>
      </c>
      <c r="E102" s="32"/>
      <c r="F102" s="166" t="s">
        <v>1196</v>
      </c>
      <c r="G102" s="32"/>
      <c r="H102" s="32"/>
      <c r="I102" s="91"/>
      <c r="J102" s="32"/>
      <c r="K102" s="32"/>
      <c r="L102" s="33"/>
      <c r="M102" s="167"/>
      <c r="N102" s="168"/>
      <c r="O102" s="53"/>
      <c r="P102" s="53"/>
      <c r="Q102" s="53"/>
      <c r="R102" s="53"/>
      <c r="S102" s="53"/>
      <c r="T102" s="54"/>
      <c r="U102" s="32"/>
      <c r="V102" s="32"/>
      <c r="W102" s="32"/>
      <c r="X102" s="32"/>
      <c r="Y102" s="32"/>
      <c r="Z102" s="32"/>
      <c r="AA102" s="32"/>
      <c r="AB102" s="32"/>
      <c r="AC102" s="32"/>
      <c r="AD102" s="32"/>
      <c r="AE102" s="32"/>
      <c r="AT102" s="17" t="s">
        <v>135</v>
      </c>
      <c r="AU102" s="17" t="s">
        <v>77</v>
      </c>
    </row>
    <row r="103" spans="1:65" s="2" customFormat="1" ht="16.5" customHeight="1">
      <c r="A103" s="32"/>
      <c r="B103" s="151"/>
      <c r="C103" s="169" t="s">
        <v>159</v>
      </c>
      <c r="D103" s="169" t="s">
        <v>136</v>
      </c>
      <c r="E103" s="170" t="s">
        <v>1198</v>
      </c>
      <c r="F103" s="171" t="s">
        <v>1199</v>
      </c>
      <c r="G103" s="172" t="s">
        <v>167</v>
      </c>
      <c r="H103" s="173">
        <v>2</v>
      </c>
      <c r="I103" s="174"/>
      <c r="J103" s="175">
        <f>ROUND(I103*H103,2)</f>
        <v>0</v>
      </c>
      <c r="K103" s="171" t="s">
        <v>356</v>
      </c>
      <c r="L103" s="176"/>
      <c r="M103" s="177" t="s">
        <v>3</v>
      </c>
      <c r="N103" s="178" t="s">
        <v>40</v>
      </c>
      <c r="O103" s="53"/>
      <c r="P103" s="161">
        <f>O103*H103</f>
        <v>0</v>
      </c>
      <c r="Q103" s="161">
        <v>0</v>
      </c>
      <c r="R103" s="161">
        <f>Q103*H103</f>
        <v>0</v>
      </c>
      <c r="S103" s="161">
        <v>0</v>
      </c>
      <c r="T103" s="162">
        <f>S103*H103</f>
        <v>0</v>
      </c>
      <c r="U103" s="32"/>
      <c r="V103" s="32"/>
      <c r="W103" s="32"/>
      <c r="X103" s="32"/>
      <c r="Y103" s="32"/>
      <c r="Z103" s="32"/>
      <c r="AA103" s="32"/>
      <c r="AB103" s="32"/>
      <c r="AC103" s="32"/>
      <c r="AD103" s="32"/>
      <c r="AE103" s="32"/>
      <c r="AR103" s="163" t="s">
        <v>658</v>
      </c>
      <c r="AT103" s="163" t="s">
        <v>136</v>
      </c>
      <c r="AU103" s="163" t="s">
        <v>77</v>
      </c>
      <c r="AY103" s="17" t="s">
        <v>126</v>
      </c>
      <c r="BE103" s="164">
        <f>IF(N103="základní",J103,0)</f>
        <v>0</v>
      </c>
      <c r="BF103" s="164">
        <f>IF(N103="snížená",J103,0)</f>
        <v>0</v>
      </c>
      <c r="BG103" s="164">
        <f>IF(N103="zákl. přenesená",J103,0)</f>
        <v>0</v>
      </c>
      <c r="BH103" s="164">
        <f>IF(N103="sníž. přenesená",J103,0)</f>
        <v>0</v>
      </c>
      <c r="BI103" s="164">
        <f>IF(N103="nulová",J103,0)</f>
        <v>0</v>
      </c>
      <c r="BJ103" s="17" t="s">
        <v>77</v>
      </c>
      <c r="BK103" s="164">
        <f>ROUND(I103*H103,2)</f>
        <v>0</v>
      </c>
      <c r="BL103" s="17" t="s">
        <v>658</v>
      </c>
      <c r="BM103" s="163" t="s">
        <v>1200</v>
      </c>
    </row>
    <row r="104" spans="1:47" s="2" customFormat="1" ht="12">
      <c r="A104" s="32"/>
      <c r="B104" s="33"/>
      <c r="C104" s="32"/>
      <c r="D104" s="165" t="s">
        <v>135</v>
      </c>
      <c r="E104" s="32"/>
      <c r="F104" s="166" t="s">
        <v>1199</v>
      </c>
      <c r="G104" s="32"/>
      <c r="H104" s="32"/>
      <c r="I104" s="91"/>
      <c r="J104" s="32"/>
      <c r="K104" s="32"/>
      <c r="L104" s="33"/>
      <c r="M104" s="167"/>
      <c r="N104" s="168"/>
      <c r="O104" s="53"/>
      <c r="P104" s="53"/>
      <c r="Q104" s="53"/>
      <c r="R104" s="53"/>
      <c r="S104" s="53"/>
      <c r="T104" s="54"/>
      <c r="U104" s="32"/>
      <c r="V104" s="32"/>
      <c r="W104" s="32"/>
      <c r="X104" s="32"/>
      <c r="Y104" s="32"/>
      <c r="Z104" s="32"/>
      <c r="AA104" s="32"/>
      <c r="AB104" s="32"/>
      <c r="AC104" s="32"/>
      <c r="AD104" s="32"/>
      <c r="AE104" s="32"/>
      <c r="AT104" s="17" t="s">
        <v>135</v>
      </c>
      <c r="AU104" s="17" t="s">
        <v>77</v>
      </c>
    </row>
    <row r="105" spans="1:65" s="2" customFormat="1" ht="16.5" customHeight="1">
      <c r="A105" s="32"/>
      <c r="B105" s="151"/>
      <c r="C105" s="152" t="s">
        <v>150</v>
      </c>
      <c r="D105" s="152" t="s">
        <v>129</v>
      </c>
      <c r="E105" s="153" t="s">
        <v>1201</v>
      </c>
      <c r="F105" s="154" t="s">
        <v>1202</v>
      </c>
      <c r="G105" s="155" t="s">
        <v>144</v>
      </c>
      <c r="H105" s="156">
        <v>13.84</v>
      </c>
      <c r="I105" s="157"/>
      <c r="J105" s="158">
        <f>ROUND(I105*H105,2)</f>
        <v>0</v>
      </c>
      <c r="K105" s="154" t="s">
        <v>356</v>
      </c>
      <c r="L105" s="33"/>
      <c r="M105" s="159" t="s">
        <v>3</v>
      </c>
      <c r="N105" s="160" t="s">
        <v>40</v>
      </c>
      <c r="O105" s="53"/>
      <c r="P105" s="161">
        <f>O105*H105</f>
        <v>0</v>
      </c>
      <c r="Q105" s="161">
        <v>0</v>
      </c>
      <c r="R105" s="161">
        <f>Q105*H105</f>
        <v>0</v>
      </c>
      <c r="S105" s="161">
        <v>0</v>
      </c>
      <c r="T105" s="162">
        <f>S105*H105</f>
        <v>0</v>
      </c>
      <c r="U105" s="32"/>
      <c r="V105" s="32"/>
      <c r="W105" s="32"/>
      <c r="X105" s="32"/>
      <c r="Y105" s="32"/>
      <c r="Z105" s="32"/>
      <c r="AA105" s="32"/>
      <c r="AB105" s="32"/>
      <c r="AC105" s="32"/>
      <c r="AD105" s="32"/>
      <c r="AE105" s="32"/>
      <c r="AR105" s="163" t="s">
        <v>505</v>
      </c>
      <c r="AT105" s="163" t="s">
        <v>129</v>
      </c>
      <c r="AU105" s="163" t="s">
        <v>77</v>
      </c>
      <c r="AY105" s="17" t="s">
        <v>126</v>
      </c>
      <c r="BE105" s="164">
        <f>IF(N105="základní",J105,0)</f>
        <v>0</v>
      </c>
      <c r="BF105" s="164">
        <f>IF(N105="snížená",J105,0)</f>
        <v>0</v>
      </c>
      <c r="BG105" s="164">
        <f>IF(N105="zákl. přenesená",J105,0)</f>
        <v>0</v>
      </c>
      <c r="BH105" s="164">
        <f>IF(N105="sníž. přenesená",J105,0)</f>
        <v>0</v>
      </c>
      <c r="BI105" s="164">
        <f>IF(N105="nulová",J105,0)</f>
        <v>0</v>
      </c>
      <c r="BJ105" s="17" t="s">
        <v>77</v>
      </c>
      <c r="BK105" s="164">
        <f>ROUND(I105*H105,2)</f>
        <v>0</v>
      </c>
      <c r="BL105" s="17" t="s">
        <v>505</v>
      </c>
      <c r="BM105" s="163" t="s">
        <v>1203</v>
      </c>
    </row>
    <row r="106" spans="1:47" s="2" customFormat="1" ht="29.25">
      <c r="A106" s="32"/>
      <c r="B106" s="33"/>
      <c r="C106" s="32"/>
      <c r="D106" s="165" t="s">
        <v>135</v>
      </c>
      <c r="E106" s="32"/>
      <c r="F106" s="166" t="s">
        <v>1204</v>
      </c>
      <c r="G106" s="32"/>
      <c r="H106" s="32"/>
      <c r="I106" s="91"/>
      <c r="J106" s="32"/>
      <c r="K106" s="32"/>
      <c r="L106" s="33"/>
      <c r="M106" s="167"/>
      <c r="N106" s="168"/>
      <c r="O106" s="53"/>
      <c r="P106" s="53"/>
      <c r="Q106" s="53"/>
      <c r="R106" s="53"/>
      <c r="S106" s="53"/>
      <c r="T106" s="54"/>
      <c r="U106" s="32"/>
      <c r="V106" s="32"/>
      <c r="W106" s="32"/>
      <c r="X106" s="32"/>
      <c r="Y106" s="32"/>
      <c r="Z106" s="32"/>
      <c r="AA106" s="32"/>
      <c r="AB106" s="32"/>
      <c r="AC106" s="32"/>
      <c r="AD106" s="32"/>
      <c r="AE106" s="32"/>
      <c r="AT106" s="17" t="s">
        <v>135</v>
      </c>
      <c r="AU106" s="17" t="s">
        <v>77</v>
      </c>
    </row>
    <row r="107" spans="1:65" s="2" customFormat="1" ht="16.5" customHeight="1">
      <c r="A107" s="32"/>
      <c r="B107" s="151"/>
      <c r="C107" s="169" t="s">
        <v>164</v>
      </c>
      <c r="D107" s="169" t="s">
        <v>136</v>
      </c>
      <c r="E107" s="170" t="s">
        <v>1205</v>
      </c>
      <c r="F107" s="171" t="s">
        <v>1206</v>
      </c>
      <c r="G107" s="172" t="s">
        <v>167</v>
      </c>
      <c r="H107" s="173">
        <v>10</v>
      </c>
      <c r="I107" s="174"/>
      <c r="J107" s="175">
        <f>ROUND(I107*H107,2)</f>
        <v>0</v>
      </c>
      <c r="K107" s="171" t="s">
        <v>356</v>
      </c>
      <c r="L107" s="176"/>
      <c r="M107" s="177" t="s">
        <v>3</v>
      </c>
      <c r="N107" s="178" t="s">
        <v>40</v>
      </c>
      <c r="O107" s="53"/>
      <c r="P107" s="161">
        <f>O107*H107</f>
        <v>0</v>
      </c>
      <c r="Q107" s="161">
        <v>0</v>
      </c>
      <c r="R107" s="161">
        <f>Q107*H107</f>
        <v>0</v>
      </c>
      <c r="S107" s="161">
        <v>0</v>
      </c>
      <c r="T107" s="162">
        <f>S107*H107</f>
        <v>0</v>
      </c>
      <c r="U107" s="32"/>
      <c r="V107" s="32"/>
      <c r="W107" s="32"/>
      <c r="X107" s="32"/>
      <c r="Y107" s="32"/>
      <c r="Z107" s="32"/>
      <c r="AA107" s="32"/>
      <c r="AB107" s="32"/>
      <c r="AC107" s="32"/>
      <c r="AD107" s="32"/>
      <c r="AE107" s="32"/>
      <c r="AR107" s="163" t="s">
        <v>658</v>
      </c>
      <c r="AT107" s="163" t="s">
        <v>136</v>
      </c>
      <c r="AU107" s="163" t="s">
        <v>77</v>
      </c>
      <c r="AY107" s="17" t="s">
        <v>126</v>
      </c>
      <c r="BE107" s="164">
        <f>IF(N107="základní",J107,0)</f>
        <v>0</v>
      </c>
      <c r="BF107" s="164">
        <f>IF(N107="snížená",J107,0)</f>
        <v>0</v>
      </c>
      <c r="BG107" s="164">
        <f>IF(N107="zákl. přenesená",J107,0)</f>
        <v>0</v>
      </c>
      <c r="BH107" s="164">
        <f>IF(N107="sníž. přenesená",J107,0)</f>
        <v>0</v>
      </c>
      <c r="BI107" s="164">
        <f>IF(N107="nulová",J107,0)</f>
        <v>0</v>
      </c>
      <c r="BJ107" s="17" t="s">
        <v>77</v>
      </c>
      <c r="BK107" s="164">
        <f>ROUND(I107*H107,2)</f>
        <v>0</v>
      </c>
      <c r="BL107" s="17" t="s">
        <v>658</v>
      </c>
      <c r="BM107" s="163" t="s">
        <v>1207</v>
      </c>
    </row>
    <row r="108" spans="1:47" s="2" customFormat="1" ht="12">
      <c r="A108" s="32"/>
      <c r="B108" s="33"/>
      <c r="C108" s="32"/>
      <c r="D108" s="165" t="s">
        <v>135</v>
      </c>
      <c r="E108" s="32"/>
      <c r="F108" s="166" t="s">
        <v>1206</v>
      </c>
      <c r="G108" s="32"/>
      <c r="H108" s="32"/>
      <c r="I108" s="91"/>
      <c r="J108" s="32"/>
      <c r="K108" s="32"/>
      <c r="L108" s="33"/>
      <c r="M108" s="167"/>
      <c r="N108" s="168"/>
      <c r="O108" s="53"/>
      <c r="P108" s="53"/>
      <c r="Q108" s="53"/>
      <c r="R108" s="53"/>
      <c r="S108" s="53"/>
      <c r="T108" s="54"/>
      <c r="U108" s="32"/>
      <c r="V108" s="32"/>
      <c r="W108" s="32"/>
      <c r="X108" s="32"/>
      <c r="Y108" s="32"/>
      <c r="Z108" s="32"/>
      <c r="AA108" s="32"/>
      <c r="AB108" s="32"/>
      <c r="AC108" s="32"/>
      <c r="AD108" s="32"/>
      <c r="AE108" s="32"/>
      <c r="AT108" s="17" t="s">
        <v>135</v>
      </c>
      <c r="AU108" s="17" t="s">
        <v>77</v>
      </c>
    </row>
    <row r="109" spans="1:65" s="2" customFormat="1" ht="16.5" customHeight="1">
      <c r="A109" s="32"/>
      <c r="B109" s="151"/>
      <c r="C109" s="169" t="s">
        <v>153</v>
      </c>
      <c r="D109" s="169" t="s">
        <v>136</v>
      </c>
      <c r="E109" s="170" t="s">
        <v>1208</v>
      </c>
      <c r="F109" s="171" t="s">
        <v>1209</v>
      </c>
      <c r="G109" s="172" t="s">
        <v>167</v>
      </c>
      <c r="H109" s="173">
        <v>1</v>
      </c>
      <c r="I109" s="174"/>
      <c r="J109" s="175">
        <f>ROUND(I109*H109,2)</f>
        <v>0</v>
      </c>
      <c r="K109" s="171" t="s">
        <v>356</v>
      </c>
      <c r="L109" s="176"/>
      <c r="M109" s="177" t="s">
        <v>3</v>
      </c>
      <c r="N109" s="178" t="s">
        <v>40</v>
      </c>
      <c r="O109" s="53"/>
      <c r="P109" s="161">
        <f>O109*H109</f>
        <v>0</v>
      </c>
      <c r="Q109" s="161">
        <v>0</v>
      </c>
      <c r="R109" s="161">
        <f>Q109*H109</f>
        <v>0</v>
      </c>
      <c r="S109" s="161">
        <v>0</v>
      </c>
      <c r="T109" s="162">
        <f>S109*H109</f>
        <v>0</v>
      </c>
      <c r="U109" s="32"/>
      <c r="V109" s="32"/>
      <c r="W109" s="32"/>
      <c r="X109" s="32"/>
      <c r="Y109" s="32"/>
      <c r="Z109" s="32"/>
      <c r="AA109" s="32"/>
      <c r="AB109" s="32"/>
      <c r="AC109" s="32"/>
      <c r="AD109" s="32"/>
      <c r="AE109" s="32"/>
      <c r="AR109" s="163" t="s">
        <v>658</v>
      </c>
      <c r="AT109" s="163" t="s">
        <v>136</v>
      </c>
      <c r="AU109" s="163" t="s">
        <v>77</v>
      </c>
      <c r="AY109" s="17" t="s">
        <v>126</v>
      </c>
      <c r="BE109" s="164">
        <f>IF(N109="základní",J109,0)</f>
        <v>0</v>
      </c>
      <c r="BF109" s="164">
        <f>IF(N109="snížená",J109,0)</f>
        <v>0</v>
      </c>
      <c r="BG109" s="164">
        <f>IF(N109="zákl. přenesená",J109,0)</f>
        <v>0</v>
      </c>
      <c r="BH109" s="164">
        <f>IF(N109="sníž. přenesená",J109,0)</f>
        <v>0</v>
      </c>
      <c r="BI109" s="164">
        <f>IF(N109="nulová",J109,0)</f>
        <v>0</v>
      </c>
      <c r="BJ109" s="17" t="s">
        <v>77</v>
      </c>
      <c r="BK109" s="164">
        <f>ROUND(I109*H109,2)</f>
        <v>0</v>
      </c>
      <c r="BL109" s="17" t="s">
        <v>658</v>
      </c>
      <c r="BM109" s="163" t="s">
        <v>1210</v>
      </c>
    </row>
    <row r="110" spans="1:47" s="2" customFormat="1" ht="12">
      <c r="A110" s="32"/>
      <c r="B110" s="33"/>
      <c r="C110" s="32"/>
      <c r="D110" s="165" t="s">
        <v>135</v>
      </c>
      <c r="E110" s="32"/>
      <c r="F110" s="166" t="s">
        <v>1209</v>
      </c>
      <c r="G110" s="32"/>
      <c r="H110" s="32"/>
      <c r="I110" s="91"/>
      <c r="J110" s="32"/>
      <c r="K110" s="32"/>
      <c r="L110" s="33"/>
      <c r="M110" s="167"/>
      <c r="N110" s="168"/>
      <c r="O110" s="53"/>
      <c r="P110" s="53"/>
      <c r="Q110" s="53"/>
      <c r="R110" s="53"/>
      <c r="S110" s="53"/>
      <c r="T110" s="54"/>
      <c r="U110" s="32"/>
      <c r="V110" s="32"/>
      <c r="W110" s="32"/>
      <c r="X110" s="32"/>
      <c r="Y110" s="32"/>
      <c r="Z110" s="32"/>
      <c r="AA110" s="32"/>
      <c r="AB110" s="32"/>
      <c r="AC110" s="32"/>
      <c r="AD110" s="32"/>
      <c r="AE110" s="32"/>
      <c r="AT110" s="17" t="s">
        <v>135</v>
      </c>
      <c r="AU110" s="17" t="s">
        <v>77</v>
      </c>
    </row>
    <row r="111" spans="1:65" s="2" customFormat="1" ht="16.5" customHeight="1">
      <c r="A111" s="32"/>
      <c r="B111" s="151"/>
      <c r="C111" s="169" t="s">
        <v>172</v>
      </c>
      <c r="D111" s="169" t="s">
        <v>136</v>
      </c>
      <c r="E111" s="170" t="s">
        <v>1211</v>
      </c>
      <c r="F111" s="171" t="s">
        <v>1212</v>
      </c>
      <c r="G111" s="172" t="s">
        <v>167</v>
      </c>
      <c r="H111" s="173">
        <v>4</v>
      </c>
      <c r="I111" s="174"/>
      <c r="J111" s="175">
        <f>ROUND(I111*H111,2)</f>
        <v>0</v>
      </c>
      <c r="K111" s="171" t="s">
        <v>356</v>
      </c>
      <c r="L111" s="176"/>
      <c r="M111" s="177" t="s">
        <v>3</v>
      </c>
      <c r="N111" s="178" t="s">
        <v>40</v>
      </c>
      <c r="O111" s="53"/>
      <c r="P111" s="161">
        <f>O111*H111</f>
        <v>0</v>
      </c>
      <c r="Q111" s="161">
        <v>0</v>
      </c>
      <c r="R111" s="161">
        <f>Q111*H111</f>
        <v>0</v>
      </c>
      <c r="S111" s="161">
        <v>0</v>
      </c>
      <c r="T111" s="162">
        <f>S111*H111</f>
        <v>0</v>
      </c>
      <c r="U111" s="32"/>
      <c r="V111" s="32"/>
      <c r="W111" s="32"/>
      <c r="X111" s="32"/>
      <c r="Y111" s="32"/>
      <c r="Z111" s="32"/>
      <c r="AA111" s="32"/>
      <c r="AB111" s="32"/>
      <c r="AC111" s="32"/>
      <c r="AD111" s="32"/>
      <c r="AE111" s="32"/>
      <c r="AR111" s="163" t="s">
        <v>658</v>
      </c>
      <c r="AT111" s="163" t="s">
        <v>136</v>
      </c>
      <c r="AU111" s="163" t="s">
        <v>77</v>
      </c>
      <c r="AY111" s="17" t="s">
        <v>126</v>
      </c>
      <c r="BE111" s="164">
        <f>IF(N111="základní",J111,0)</f>
        <v>0</v>
      </c>
      <c r="BF111" s="164">
        <f>IF(N111="snížená",J111,0)</f>
        <v>0</v>
      </c>
      <c r="BG111" s="164">
        <f>IF(N111="zákl. přenesená",J111,0)</f>
        <v>0</v>
      </c>
      <c r="BH111" s="164">
        <f>IF(N111="sníž. přenesená",J111,0)</f>
        <v>0</v>
      </c>
      <c r="BI111" s="164">
        <f>IF(N111="nulová",J111,0)</f>
        <v>0</v>
      </c>
      <c r="BJ111" s="17" t="s">
        <v>77</v>
      </c>
      <c r="BK111" s="164">
        <f>ROUND(I111*H111,2)</f>
        <v>0</v>
      </c>
      <c r="BL111" s="17" t="s">
        <v>658</v>
      </c>
      <c r="BM111" s="163" t="s">
        <v>1213</v>
      </c>
    </row>
    <row r="112" spans="1:47" s="2" customFormat="1" ht="12">
      <c r="A112" s="32"/>
      <c r="B112" s="33"/>
      <c r="C112" s="32"/>
      <c r="D112" s="165" t="s">
        <v>135</v>
      </c>
      <c r="E112" s="32"/>
      <c r="F112" s="166" t="s">
        <v>1212</v>
      </c>
      <c r="G112" s="32"/>
      <c r="H112" s="32"/>
      <c r="I112" s="91"/>
      <c r="J112" s="32"/>
      <c r="K112" s="32"/>
      <c r="L112" s="33"/>
      <c r="M112" s="167"/>
      <c r="N112" s="168"/>
      <c r="O112" s="53"/>
      <c r="P112" s="53"/>
      <c r="Q112" s="53"/>
      <c r="R112" s="53"/>
      <c r="S112" s="53"/>
      <c r="T112" s="54"/>
      <c r="U112" s="32"/>
      <c r="V112" s="32"/>
      <c r="W112" s="32"/>
      <c r="X112" s="32"/>
      <c r="Y112" s="32"/>
      <c r="Z112" s="32"/>
      <c r="AA112" s="32"/>
      <c r="AB112" s="32"/>
      <c r="AC112" s="32"/>
      <c r="AD112" s="32"/>
      <c r="AE112" s="32"/>
      <c r="AT112" s="17" t="s">
        <v>135</v>
      </c>
      <c r="AU112" s="17" t="s">
        <v>77</v>
      </c>
    </row>
    <row r="113" spans="1:65" s="2" customFormat="1" ht="16.5" customHeight="1">
      <c r="A113" s="32"/>
      <c r="B113" s="151"/>
      <c r="C113" s="152" t="s">
        <v>157</v>
      </c>
      <c r="D113" s="152" t="s">
        <v>129</v>
      </c>
      <c r="E113" s="153" t="s">
        <v>1214</v>
      </c>
      <c r="F113" s="154" t="s">
        <v>1215</v>
      </c>
      <c r="G113" s="155" t="s">
        <v>167</v>
      </c>
      <c r="H113" s="156">
        <v>1</v>
      </c>
      <c r="I113" s="157"/>
      <c r="J113" s="158">
        <f>ROUND(I113*H113,2)</f>
        <v>0</v>
      </c>
      <c r="K113" s="154" t="s">
        <v>356</v>
      </c>
      <c r="L113" s="33"/>
      <c r="M113" s="159" t="s">
        <v>3</v>
      </c>
      <c r="N113" s="160" t="s">
        <v>40</v>
      </c>
      <c r="O113" s="53"/>
      <c r="P113" s="161">
        <f>O113*H113</f>
        <v>0</v>
      </c>
      <c r="Q113" s="161">
        <v>0</v>
      </c>
      <c r="R113" s="161">
        <f>Q113*H113</f>
        <v>0</v>
      </c>
      <c r="S113" s="161">
        <v>0</v>
      </c>
      <c r="T113" s="162">
        <f>S113*H113</f>
        <v>0</v>
      </c>
      <c r="U113" s="32"/>
      <c r="V113" s="32"/>
      <c r="W113" s="32"/>
      <c r="X113" s="32"/>
      <c r="Y113" s="32"/>
      <c r="Z113" s="32"/>
      <c r="AA113" s="32"/>
      <c r="AB113" s="32"/>
      <c r="AC113" s="32"/>
      <c r="AD113" s="32"/>
      <c r="AE113" s="32"/>
      <c r="AR113" s="163" t="s">
        <v>505</v>
      </c>
      <c r="AT113" s="163" t="s">
        <v>129</v>
      </c>
      <c r="AU113" s="163" t="s">
        <v>77</v>
      </c>
      <c r="AY113" s="17" t="s">
        <v>126</v>
      </c>
      <c r="BE113" s="164">
        <f>IF(N113="základní",J113,0)</f>
        <v>0</v>
      </c>
      <c r="BF113" s="164">
        <f>IF(N113="snížená",J113,0)</f>
        <v>0</v>
      </c>
      <c r="BG113" s="164">
        <f>IF(N113="zákl. přenesená",J113,0)</f>
        <v>0</v>
      </c>
      <c r="BH113" s="164">
        <f>IF(N113="sníž. přenesená",J113,0)</f>
        <v>0</v>
      </c>
      <c r="BI113" s="164">
        <f>IF(N113="nulová",J113,0)</f>
        <v>0</v>
      </c>
      <c r="BJ113" s="17" t="s">
        <v>77</v>
      </c>
      <c r="BK113" s="164">
        <f>ROUND(I113*H113,2)</f>
        <v>0</v>
      </c>
      <c r="BL113" s="17" t="s">
        <v>505</v>
      </c>
      <c r="BM113" s="163" t="s">
        <v>1216</v>
      </c>
    </row>
    <row r="114" spans="1:47" s="2" customFormat="1" ht="12">
      <c r="A114" s="32"/>
      <c r="B114" s="33"/>
      <c r="C114" s="32"/>
      <c r="D114" s="165" t="s">
        <v>135</v>
      </c>
      <c r="E114" s="32"/>
      <c r="F114" s="166" t="s">
        <v>1217</v>
      </c>
      <c r="G114" s="32"/>
      <c r="H114" s="32"/>
      <c r="I114" s="91"/>
      <c r="J114" s="32"/>
      <c r="K114" s="32"/>
      <c r="L114" s="33"/>
      <c r="M114" s="167"/>
      <c r="N114" s="168"/>
      <c r="O114" s="53"/>
      <c r="P114" s="53"/>
      <c r="Q114" s="53"/>
      <c r="R114" s="53"/>
      <c r="S114" s="53"/>
      <c r="T114" s="54"/>
      <c r="U114" s="32"/>
      <c r="V114" s="32"/>
      <c r="W114" s="32"/>
      <c r="X114" s="32"/>
      <c r="Y114" s="32"/>
      <c r="Z114" s="32"/>
      <c r="AA114" s="32"/>
      <c r="AB114" s="32"/>
      <c r="AC114" s="32"/>
      <c r="AD114" s="32"/>
      <c r="AE114" s="32"/>
      <c r="AT114" s="17" t="s">
        <v>135</v>
      </c>
      <c r="AU114" s="17" t="s">
        <v>77</v>
      </c>
    </row>
    <row r="115" spans="1:65" s="2" customFormat="1" ht="16.5" customHeight="1">
      <c r="A115" s="32"/>
      <c r="B115" s="151"/>
      <c r="C115" s="152" t="s">
        <v>9</v>
      </c>
      <c r="D115" s="152" t="s">
        <v>129</v>
      </c>
      <c r="E115" s="153" t="s">
        <v>1218</v>
      </c>
      <c r="F115" s="154" t="s">
        <v>1219</v>
      </c>
      <c r="G115" s="155" t="s">
        <v>167</v>
      </c>
      <c r="H115" s="156">
        <v>1</v>
      </c>
      <c r="I115" s="157"/>
      <c r="J115" s="158">
        <f>ROUND(I115*H115,2)</f>
        <v>0</v>
      </c>
      <c r="K115" s="154" t="s">
        <v>356</v>
      </c>
      <c r="L115" s="33"/>
      <c r="M115" s="159" t="s">
        <v>3</v>
      </c>
      <c r="N115" s="160" t="s">
        <v>40</v>
      </c>
      <c r="O115" s="53"/>
      <c r="P115" s="161">
        <f>O115*H115</f>
        <v>0</v>
      </c>
      <c r="Q115" s="161">
        <v>0</v>
      </c>
      <c r="R115" s="161">
        <f>Q115*H115</f>
        <v>0</v>
      </c>
      <c r="S115" s="161">
        <v>0</v>
      </c>
      <c r="T115" s="162">
        <f>S115*H115</f>
        <v>0</v>
      </c>
      <c r="U115" s="32"/>
      <c r="V115" s="32"/>
      <c r="W115" s="32"/>
      <c r="X115" s="32"/>
      <c r="Y115" s="32"/>
      <c r="Z115" s="32"/>
      <c r="AA115" s="32"/>
      <c r="AB115" s="32"/>
      <c r="AC115" s="32"/>
      <c r="AD115" s="32"/>
      <c r="AE115" s="32"/>
      <c r="AR115" s="163" t="s">
        <v>505</v>
      </c>
      <c r="AT115" s="163" t="s">
        <v>129</v>
      </c>
      <c r="AU115" s="163" t="s">
        <v>77</v>
      </c>
      <c r="AY115" s="17" t="s">
        <v>126</v>
      </c>
      <c r="BE115" s="164">
        <f>IF(N115="základní",J115,0)</f>
        <v>0</v>
      </c>
      <c r="BF115" s="164">
        <f>IF(N115="snížená",J115,0)</f>
        <v>0</v>
      </c>
      <c r="BG115" s="164">
        <f>IF(N115="zákl. přenesená",J115,0)</f>
        <v>0</v>
      </c>
      <c r="BH115" s="164">
        <f>IF(N115="sníž. přenesená",J115,0)</f>
        <v>0</v>
      </c>
      <c r="BI115" s="164">
        <f>IF(N115="nulová",J115,0)</f>
        <v>0</v>
      </c>
      <c r="BJ115" s="17" t="s">
        <v>77</v>
      </c>
      <c r="BK115" s="164">
        <f>ROUND(I115*H115,2)</f>
        <v>0</v>
      </c>
      <c r="BL115" s="17" t="s">
        <v>505</v>
      </c>
      <c r="BM115" s="163" t="s">
        <v>1220</v>
      </c>
    </row>
    <row r="116" spans="1:47" s="2" customFormat="1" ht="12">
      <c r="A116" s="32"/>
      <c r="B116" s="33"/>
      <c r="C116" s="32"/>
      <c r="D116" s="165" t="s">
        <v>135</v>
      </c>
      <c r="E116" s="32"/>
      <c r="F116" s="166" t="s">
        <v>1221</v>
      </c>
      <c r="G116" s="32"/>
      <c r="H116" s="32"/>
      <c r="I116" s="91"/>
      <c r="J116" s="32"/>
      <c r="K116" s="32"/>
      <c r="L116" s="33"/>
      <c r="M116" s="167"/>
      <c r="N116" s="168"/>
      <c r="O116" s="53"/>
      <c r="P116" s="53"/>
      <c r="Q116" s="53"/>
      <c r="R116" s="53"/>
      <c r="S116" s="53"/>
      <c r="T116" s="54"/>
      <c r="U116" s="32"/>
      <c r="V116" s="32"/>
      <c r="W116" s="32"/>
      <c r="X116" s="32"/>
      <c r="Y116" s="32"/>
      <c r="Z116" s="32"/>
      <c r="AA116" s="32"/>
      <c r="AB116" s="32"/>
      <c r="AC116" s="32"/>
      <c r="AD116" s="32"/>
      <c r="AE116" s="32"/>
      <c r="AT116" s="17" t="s">
        <v>135</v>
      </c>
      <c r="AU116" s="17" t="s">
        <v>77</v>
      </c>
    </row>
    <row r="117" spans="1:65" s="2" customFormat="1" ht="16.5" customHeight="1">
      <c r="A117" s="32"/>
      <c r="B117" s="151"/>
      <c r="C117" s="169" t="s">
        <v>158</v>
      </c>
      <c r="D117" s="169" t="s">
        <v>136</v>
      </c>
      <c r="E117" s="170" t="s">
        <v>1222</v>
      </c>
      <c r="F117" s="171" t="s">
        <v>1223</v>
      </c>
      <c r="G117" s="172" t="s">
        <v>167</v>
      </c>
      <c r="H117" s="173">
        <v>1</v>
      </c>
      <c r="I117" s="174"/>
      <c r="J117" s="175">
        <f>ROUND(I117*H117,2)</f>
        <v>0</v>
      </c>
      <c r="K117" s="171" t="s">
        <v>356</v>
      </c>
      <c r="L117" s="176"/>
      <c r="M117" s="177" t="s">
        <v>3</v>
      </c>
      <c r="N117" s="178" t="s">
        <v>40</v>
      </c>
      <c r="O117" s="53"/>
      <c r="P117" s="161">
        <f>O117*H117</f>
        <v>0</v>
      </c>
      <c r="Q117" s="161">
        <v>0</v>
      </c>
      <c r="R117" s="161">
        <f>Q117*H117</f>
        <v>0</v>
      </c>
      <c r="S117" s="161">
        <v>0</v>
      </c>
      <c r="T117" s="162">
        <f>S117*H117</f>
        <v>0</v>
      </c>
      <c r="U117" s="32"/>
      <c r="V117" s="32"/>
      <c r="W117" s="32"/>
      <c r="X117" s="32"/>
      <c r="Y117" s="32"/>
      <c r="Z117" s="32"/>
      <c r="AA117" s="32"/>
      <c r="AB117" s="32"/>
      <c r="AC117" s="32"/>
      <c r="AD117" s="32"/>
      <c r="AE117" s="32"/>
      <c r="AR117" s="163" t="s">
        <v>658</v>
      </c>
      <c r="AT117" s="163" t="s">
        <v>136</v>
      </c>
      <c r="AU117" s="163" t="s">
        <v>77</v>
      </c>
      <c r="AY117" s="17" t="s">
        <v>126</v>
      </c>
      <c r="BE117" s="164">
        <f>IF(N117="základní",J117,0)</f>
        <v>0</v>
      </c>
      <c r="BF117" s="164">
        <f>IF(N117="snížená",J117,0)</f>
        <v>0</v>
      </c>
      <c r="BG117" s="164">
        <f>IF(N117="zákl. přenesená",J117,0)</f>
        <v>0</v>
      </c>
      <c r="BH117" s="164">
        <f>IF(N117="sníž. přenesená",J117,0)</f>
        <v>0</v>
      </c>
      <c r="BI117" s="164">
        <f>IF(N117="nulová",J117,0)</f>
        <v>0</v>
      </c>
      <c r="BJ117" s="17" t="s">
        <v>77</v>
      </c>
      <c r="BK117" s="164">
        <f>ROUND(I117*H117,2)</f>
        <v>0</v>
      </c>
      <c r="BL117" s="17" t="s">
        <v>658</v>
      </c>
      <c r="BM117" s="163" t="s">
        <v>1224</v>
      </c>
    </row>
    <row r="118" spans="1:47" s="2" customFormat="1" ht="12">
      <c r="A118" s="32"/>
      <c r="B118" s="33"/>
      <c r="C118" s="32"/>
      <c r="D118" s="165" t="s">
        <v>135</v>
      </c>
      <c r="E118" s="32"/>
      <c r="F118" s="166" t="s">
        <v>1223</v>
      </c>
      <c r="G118" s="32"/>
      <c r="H118" s="32"/>
      <c r="I118" s="91"/>
      <c r="J118" s="32"/>
      <c r="K118" s="32"/>
      <c r="L118" s="33"/>
      <c r="M118" s="167"/>
      <c r="N118" s="168"/>
      <c r="O118" s="53"/>
      <c r="P118" s="53"/>
      <c r="Q118" s="53"/>
      <c r="R118" s="53"/>
      <c r="S118" s="53"/>
      <c r="T118" s="54"/>
      <c r="U118" s="32"/>
      <c r="V118" s="32"/>
      <c r="W118" s="32"/>
      <c r="X118" s="32"/>
      <c r="Y118" s="32"/>
      <c r="Z118" s="32"/>
      <c r="AA118" s="32"/>
      <c r="AB118" s="32"/>
      <c r="AC118" s="32"/>
      <c r="AD118" s="32"/>
      <c r="AE118" s="32"/>
      <c r="AT118" s="17" t="s">
        <v>135</v>
      </c>
      <c r="AU118" s="17" t="s">
        <v>77</v>
      </c>
    </row>
    <row r="119" spans="1:65" s="2" customFormat="1" ht="16.5" customHeight="1">
      <c r="A119" s="32"/>
      <c r="B119" s="151"/>
      <c r="C119" s="169" t="s">
        <v>185</v>
      </c>
      <c r="D119" s="169" t="s">
        <v>136</v>
      </c>
      <c r="E119" s="170" t="s">
        <v>1225</v>
      </c>
      <c r="F119" s="171" t="s">
        <v>1226</v>
      </c>
      <c r="G119" s="172" t="s">
        <v>167</v>
      </c>
      <c r="H119" s="173">
        <v>1</v>
      </c>
      <c r="I119" s="174"/>
      <c r="J119" s="175">
        <f>ROUND(I119*H119,2)</f>
        <v>0</v>
      </c>
      <c r="K119" s="171" t="s">
        <v>356</v>
      </c>
      <c r="L119" s="176"/>
      <c r="M119" s="177" t="s">
        <v>3</v>
      </c>
      <c r="N119" s="178" t="s">
        <v>40</v>
      </c>
      <c r="O119" s="53"/>
      <c r="P119" s="161">
        <f>O119*H119</f>
        <v>0</v>
      </c>
      <c r="Q119" s="161">
        <v>0</v>
      </c>
      <c r="R119" s="161">
        <f>Q119*H119</f>
        <v>0</v>
      </c>
      <c r="S119" s="161">
        <v>0</v>
      </c>
      <c r="T119" s="162">
        <f>S119*H119</f>
        <v>0</v>
      </c>
      <c r="U119" s="32"/>
      <c r="V119" s="32"/>
      <c r="W119" s="32"/>
      <c r="X119" s="32"/>
      <c r="Y119" s="32"/>
      <c r="Z119" s="32"/>
      <c r="AA119" s="32"/>
      <c r="AB119" s="32"/>
      <c r="AC119" s="32"/>
      <c r="AD119" s="32"/>
      <c r="AE119" s="32"/>
      <c r="AR119" s="163" t="s">
        <v>658</v>
      </c>
      <c r="AT119" s="163" t="s">
        <v>136</v>
      </c>
      <c r="AU119" s="163" t="s">
        <v>77</v>
      </c>
      <c r="AY119" s="17" t="s">
        <v>126</v>
      </c>
      <c r="BE119" s="164">
        <f>IF(N119="základní",J119,0)</f>
        <v>0</v>
      </c>
      <c r="BF119" s="164">
        <f>IF(N119="snížená",J119,0)</f>
        <v>0</v>
      </c>
      <c r="BG119" s="164">
        <f>IF(N119="zákl. přenesená",J119,0)</f>
        <v>0</v>
      </c>
      <c r="BH119" s="164">
        <f>IF(N119="sníž. přenesená",J119,0)</f>
        <v>0</v>
      </c>
      <c r="BI119" s="164">
        <f>IF(N119="nulová",J119,0)</f>
        <v>0</v>
      </c>
      <c r="BJ119" s="17" t="s">
        <v>77</v>
      </c>
      <c r="BK119" s="164">
        <f>ROUND(I119*H119,2)</f>
        <v>0</v>
      </c>
      <c r="BL119" s="17" t="s">
        <v>658</v>
      </c>
      <c r="BM119" s="163" t="s">
        <v>1227</v>
      </c>
    </row>
    <row r="120" spans="1:47" s="2" customFormat="1" ht="12">
      <c r="A120" s="32"/>
      <c r="B120" s="33"/>
      <c r="C120" s="32"/>
      <c r="D120" s="165" t="s">
        <v>135</v>
      </c>
      <c r="E120" s="32"/>
      <c r="F120" s="166" t="s">
        <v>1226</v>
      </c>
      <c r="G120" s="32"/>
      <c r="H120" s="32"/>
      <c r="I120" s="91"/>
      <c r="J120" s="32"/>
      <c r="K120" s="32"/>
      <c r="L120" s="33"/>
      <c r="M120" s="167"/>
      <c r="N120" s="168"/>
      <c r="O120" s="53"/>
      <c r="P120" s="53"/>
      <c r="Q120" s="53"/>
      <c r="R120" s="53"/>
      <c r="S120" s="53"/>
      <c r="T120" s="54"/>
      <c r="U120" s="32"/>
      <c r="V120" s="32"/>
      <c r="W120" s="32"/>
      <c r="X120" s="32"/>
      <c r="Y120" s="32"/>
      <c r="Z120" s="32"/>
      <c r="AA120" s="32"/>
      <c r="AB120" s="32"/>
      <c r="AC120" s="32"/>
      <c r="AD120" s="32"/>
      <c r="AE120" s="32"/>
      <c r="AT120" s="17" t="s">
        <v>135</v>
      </c>
      <c r="AU120" s="17" t="s">
        <v>77</v>
      </c>
    </row>
    <row r="121" spans="1:65" s="2" customFormat="1" ht="16.5" customHeight="1">
      <c r="A121" s="32"/>
      <c r="B121" s="151"/>
      <c r="C121" s="152" t="s">
        <v>162</v>
      </c>
      <c r="D121" s="152" t="s">
        <v>129</v>
      </c>
      <c r="E121" s="153" t="s">
        <v>1228</v>
      </c>
      <c r="F121" s="154" t="s">
        <v>1229</v>
      </c>
      <c r="G121" s="155" t="s">
        <v>167</v>
      </c>
      <c r="H121" s="156">
        <v>1</v>
      </c>
      <c r="I121" s="157"/>
      <c r="J121" s="158">
        <f>ROUND(I121*H121,2)</f>
        <v>0</v>
      </c>
      <c r="K121" s="154" t="s">
        <v>356</v>
      </c>
      <c r="L121" s="33"/>
      <c r="M121" s="159" t="s">
        <v>3</v>
      </c>
      <c r="N121" s="160" t="s">
        <v>40</v>
      </c>
      <c r="O121" s="53"/>
      <c r="P121" s="161">
        <f>O121*H121</f>
        <v>0</v>
      </c>
      <c r="Q121" s="161">
        <v>0</v>
      </c>
      <c r="R121" s="161">
        <f>Q121*H121</f>
        <v>0</v>
      </c>
      <c r="S121" s="161">
        <v>0</v>
      </c>
      <c r="T121" s="162">
        <f>S121*H121</f>
        <v>0</v>
      </c>
      <c r="U121" s="32"/>
      <c r="V121" s="32"/>
      <c r="W121" s="32"/>
      <c r="X121" s="32"/>
      <c r="Y121" s="32"/>
      <c r="Z121" s="32"/>
      <c r="AA121" s="32"/>
      <c r="AB121" s="32"/>
      <c r="AC121" s="32"/>
      <c r="AD121" s="32"/>
      <c r="AE121" s="32"/>
      <c r="AR121" s="163" t="s">
        <v>505</v>
      </c>
      <c r="AT121" s="163" t="s">
        <v>129</v>
      </c>
      <c r="AU121" s="163" t="s">
        <v>77</v>
      </c>
      <c r="AY121" s="17" t="s">
        <v>126</v>
      </c>
      <c r="BE121" s="164">
        <f>IF(N121="základní",J121,0)</f>
        <v>0</v>
      </c>
      <c r="BF121" s="164">
        <f>IF(N121="snížená",J121,0)</f>
        <v>0</v>
      </c>
      <c r="BG121" s="164">
        <f>IF(N121="zákl. přenesená",J121,0)</f>
        <v>0</v>
      </c>
      <c r="BH121" s="164">
        <f>IF(N121="sníž. přenesená",J121,0)</f>
        <v>0</v>
      </c>
      <c r="BI121" s="164">
        <f>IF(N121="nulová",J121,0)</f>
        <v>0</v>
      </c>
      <c r="BJ121" s="17" t="s">
        <v>77</v>
      </c>
      <c r="BK121" s="164">
        <f>ROUND(I121*H121,2)</f>
        <v>0</v>
      </c>
      <c r="BL121" s="17" t="s">
        <v>505</v>
      </c>
      <c r="BM121" s="163" t="s">
        <v>1230</v>
      </c>
    </row>
    <row r="122" spans="1:47" s="2" customFormat="1" ht="12">
      <c r="A122" s="32"/>
      <c r="B122" s="33"/>
      <c r="C122" s="32"/>
      <c r="D122" s="165" t="s">
        <v>135</v>
      </c>
      <c r="E122" s="32"/>
      <c r="F122" s="166" t="s">
        <v>1231</v>
      </c>
      <c r="G122" s="32"/>
      <c r="H122" s="32"/>
      <c r="I122" s="91"/>
      <c r="J122" s="32"/>
      <c r="K122" s="32"/>
      <c r="L122" s="33"/>
      <c r="M122" s="167"/>
      <c r="N122" s="168"/>
      <c r="O122" s="53"/>
      <c r="P122" s="53"/>
      <c r="Q122" s="53"/>
      <c r="R122" s="53"/>
      <c r="S122" s="53"/>
      <c r="T122" s="54"/>
      <c r="U122" s="32"/>
      <c r="V122" s="32"/>
      <c r="W122" s="32"/>
      <c r="X122" s="32"/>
      <c r="Y122" s="32"/>
      <c r="Z122" s="32"/>
      <c r="AA122" s="32"/>
      <c r="AB122" s="32"/>
      <c r="AC122" s="32"/>
      <c r="AD122" s="32"/>
      <c r="AE122" s="32"/>
      <c r="AT122" s="17" t="s">
        <v>135</v>
      </c>
      <c r="AU122" s="17" t="s">
        <v>77</v>
      </c>
    </row>
    <row r="123" spans="1:65" s="2" customFormat="1" ht="16.5" customHeight="1">
      <c r="A123" s="32"/>
      <c r="B123" s="151"/>
      <c r="C123" s="152" t="s">
        <v>192</v>
      </c>
      <c r="D123" s="152" t="s">
        <v>129</v>
      </c>
      <c r="E123" s="153" t="s">
        <v>1232</v>
      </c>
      <c r="F123" s="154" t="s">
        <v>1233</v>
      </c>
      <c r="G123" s="155" t="s">
        <v>167</v>
      </c>
      <c r="H123" s="156">
        <v>2</v>
      </c>
      <c r="I123" s="157"/>
      <c r="J123" s="158">
        <f>ROUND(I123*H123,2)</f>
        <v>0</v>
      </c>
      <c r="K123" s="154" t="s">
        <v>356</v>
      </c>
      <c r="L123" s="33"/>
      <c r="M123" s="159" t="s">
        <v>3</v>
      </c>
      <c r="N123" s="160" t="s">
        <v>40</v>
      </c>
      <c r="O123" s="53"/>
      <c r="P123" s="161">
        <f>O123*H123</f>
        <v>0</v>
      </c>
      <c r="Q123" s="161">
        <v>0</v>
      </c>
      <c r="R123" s="161">
        <f>Q123*H123</f>
        <v>0</v>
      </c>
      <c r="S123" s="161">
        <v>0</v>
      </c>
      <c r="T123" s="162">
        <f>S123*H123</f>
        <v>0</v>
      </c>
      <c r="U123" s="32"/>
      <c r="V123" s="32"/>
      <c r="W123" s="32"/>
      <c r="X123" s="32"/>
      <c r="Y123" s="32"/>
      <c r="Z123" s="32"/>
      <c r="AA123" s="32"/>
      <c r="AB123" s="32"/>
      <c r="AC123" s="32"/>
      <c r="AD123" s="32"/>
      <c r="AE123" s="32"/>
      <c r="AR123" s="163" t="s">
        <v>505</v>
      </c>
      <c r="AT123" s="163" t="s">
        <v>129</v>
      </c>
      <c r="AU123" s="163" t="s">
        <v>77</v>
      </c>
      <c r="AY123" s="17" t="s">
        <v>126</v>
      </c>
      <c r="BE123" s="164">
        <f>IF(N123="základní",J123,0)</f>
        <v>0</v>
      </c>
      <c r="BF123" s="164">
        <f>IF(N123="snížená",J123,0)</f>
        <v>0</v>
      </c>
      <c r="BG123" s="164">
        <f>IF(N123="zákl. přenesená",J123,0)</f>
        <v>0</v>
      </c>
      <c r="BH123" s="164">
        <f>IF(N123="sníž. přenesená",J123,0)</f>
        <v>0</v>
      </c>
      <c r="BI123" s="164">
        <f>IF(N123="nulová",J123,0)</f>
        <v>0</v>
      </c>
      <c r="BJ123" s="17" t="s">
        <v>77</v>
      </c>
      <c r="BK123" s="164">
        <f>ROUND(I123*H123,2)</f>
        <v>0</v>
      </c>
      <c r="BL123" s="17" t="s">
        <v>505</v>
      </c>
      <c r="BM123" s="163" t="s">
        <v>1234</v>
      </c>
    </row>
    <row r="124" spans="1:47" s="2" customFormat="1" ht="12">
      <c r="A124" s="32"/>
      <c r="B124" s="33"/>
      <c r="C124" s="32"/>
      <c r="D124" s="165" t="s">
        <v>135</v>
      </c>
      <c r="E124" s="32"/>
      <c r="F124" s="166" t="s">
        <v>1235</v>
      </c>
      <c r="G124" s="32"/>
      <c r="H124" s="32"/>
      <c r="I124" s="91"/>
      <c r="J124" s="32"/>
      <c r="K124" s="32"/>
      <c r="L124" s="33"/>
      <c r="M124" s="167"/>
      <c r="N124" s="168"/>
      <c r="O124" s="53"/>
      <c r="P124" s="53"/>
      <c r="Q124" s="53"/>
      <c r="R124" s="53"/>
      <c r="S124" s="53"/>
      <c r="T124" s="54"/>
      <c r="U124" s="32"/>
      <c r="V124" s="32"/>
      <c r="W124" s="32"/>
      <c r="X124" s="32"/>
      <c r="Y124" s="32"/>
      <c r="Z124" s="32"/>
      <c r="AA124" s="32"/>
      <c r="AB124" s="32"/>
      <c r="AC124" s="32"/>
      <c r="AD124" s="32"/>
      <c r="AE124" s="32"/>
      <c r="AT124" s="17" t="s">
        <v>135</v>
      </c>
      <c r="AU124" s="17" t="s">
        <v>77</v>
      </c>
    </row>
    <row r="125" spans="1:65" s="2" customFormat="1" ht="16.5" customHeight="1">
      <c r="A125" s="32"/>
      <c r="B125" s="151"/>
      <c r="C125" s="152" t="s">
        <v>163</v>
      </c>
      <c r="D125" s="152" t="s">
        <v>129</v>
      </c>
      <c r="E125" s="153" t="s">
        <v>1236</v>
      </c>
      <c r="F125" s="154" t="s">
        <v>1237</v>
      </c>
      <c r="G125" s="155" t="s">
        <v>167</v>
      </c>
      <c r="H125" s="156">
        <v>7</v>
      </c>
      <c r="I125" s="157"/>
      <c r="J125" s="158">
        <f>ROUND(I125*H125,2)</f>
        <v>0</v>
      </c>
      <c r="K125" s="154" t="s">
        <v>356</v>
      </c>
      <c r="L125" s="33"/>
      <c r="M125" s="159" t="s">
        <v>3</v>
      </c>
      <c r="N125" s="160" t="s">
        <v>40</v>
      </c>
      <c r="O125" s="53"/>
      <c r="P125" s="161">
        <f>O125*H125</f>
        <v>0</v>
      </c>
      <c r="Q125" s="161">
        <v>0</v>
      </c>
      <c r="R125" s="161">
        <f>Q125*H125</f>
        <v>0</v>
      </c>
      <c r="S125" s="161">
        <v>0</v>
      </c>
      <c r="T125" s="162">
        <f>S125*H125</f>
        <v>0</v>
      </c>
      <c r="U125" s="32"/>
      <c r="V125" s="32"/>
      <c r="W125" s="32"/>
      <c r="X125" s="32"/>
      <c r="Y125" s="32"/>
      <c r="Z125" s="32"/>
      <c r="AA125" s="32"/>
      <c r="AB125" s="32"/>
      <c r="AC125" s="32"/>
      <c r="AD125" s="32"/>
      <c r="AE125" s="32"/>
      <c r="AR125" s="163" t="s">
        <v>505</v>
      </c>
      <c r="AT125" s="163" t="s">
        <v>129</v>
      </c>
      <c r="AU125" s="163" t="s">
        <v>77</v>
      </c>
      <c r="AY125" s="17" t="s">
        <v>126</v>
      </c>
      <c r="BE125" s="164">
        <f>IF(N125="základní",J125,0)</f>
        <v>0</v>
      </c>
      <c r="BF125" s="164">
        <f>IF(N125="snížená",J125,0)</f>
        <v>0</v>
      </c>
      <c r="BG125" s="164">
        <f>IF(N125="zákl. přenesená",J125,0)</f>
        <v>0</v>
      </c>
      <c r="BH125" s="164">
        <f>IF(N125="sníž. přenesená",J125,0)</f>
        <v>0</v>
      </c>
      <c r="BI125" s="164">
        <f>IF(N125="nulová",J125,0)</f>
        <v>0</v>
      </c>
      <c r="BJ125" s="17" t="s">
        <v>77</v>
      </c>
      <c r="BK125" s="164">
        <f>ROUND(I125*H125,2)</f>
        <v>0</v>
      </c>
      <c r="BL125" s="17" t="s">
        <v>505</v>
      </c>
      <c r="BM125" s="163" t="s">
        <v>1238</v>
      </c>
    </row>
    <row r="126" spans="1:47" s="2" customFormat="1" ht="19.5">
      <c r="A126" s="32"/>
      <c r="B126" s="33"/>
      <c r="C126" s="32"/>
      <c r="D126" s="165" t="s">
        <v>135</v>
      </c>
      <c r="E126" s="32"/>
      <c r="F126" s="166" t="s">
        <v>1239</v>
      </c>
      <c r="G126" s="32"/>
      <c r="H126" s="32"/>
      <c r="I126" s="91"/>
      <c r="J126" s="32"/>
      <c r="K126" s="32"/>
      <c r="L126" s="33"/>
      <c r="M126" s="167"/>
      <c r="N126" s="168"/>
      <c r="O126" s="53"/>
      <c r="P126" s="53"/>
      <c r="Q126" s="53"/>
      <c r="R126" s="53"/>
      <c r="S126" s="53"/>
      <c r="T126" s="54"/>
      <c r="U126" s="32"/>
      <c r="V126" s="32"/>
      <c r="W126" s="32"/>
      <c r="X126" s="32"/>
      <c r="Y126" s="32"/>
      <c r="Z126" s="32"/>
      <c r="AA126" s="32"/>
      <c r="AB126" s="32"/>
      <c r="AC126" s="32"/>
      <c r="AD126" s="32"/>
      <c r="AE126" s="32"/>
      <c r="AT126" s="17" t="s">
        <v>135</v>
      </c>
      <c r="AU126" s="17" t="s">
        <v>77</v>
      </c>
    </row>
    <row r="127" spans="1:65" s="2" customFormat="1" ht="16.5" customHeight="1">
      <c r="A127" s="32"/>
      <c r="B127" s="151"/>
      <c r="C127" s="152" t="s">
        <v>8</v>
      </c>
      <c r="D127" s="152" t="s">
        <v>129</v>
      </c>
      <c r="E127" s="153" t="s">
        <v>1240</v>
      </c>
      <c r="F127" s="154" t="s">
        <v>1241</v>
      </c>
      <c r="G127" s="155" t="s">
        <v>167</v>
      </c>
      <c r="H127" s="156">
        <v>5</v>
      </c>
      <c r="I127" s="157"/>
      <c r="J127" s="158">
        <f>ROUND(I127*H127,2)</f>
        <v>0</v>
      </c>
      <c r="K127" s="154" t="s">
        <v>356</v>
      </c>
      <c r="L127" s="33"/>
      <c r="M127" s="159" t="s">
        <v>3</v>
      </c>
      <c r="N127" s="160" t="s">
        <v>40</v>
      </c>
      <c r="O127" s="53"/>
      <c r="P127" s="161">
        <f>O127*H127</f>
        <v>0</v>
      </c>
      <c r="Q127" s="161">
        <v>0</v>
      </c>
      <c r="R127" s="161">
        <f>Q127*H127</f>
        <v>0</v>
      </c>
      <c r="S127" s="161">
        <v>0</v>
      </c>
      <c r="T127" s="162">
        <f>S127*H127</f>
        <v>0</v>
      </c>
      <c r="U127" s="32"/>
      <c r="V127" s="32"/>
      <c r="W127" s="32"/>
      <c r="X127" s="32"/>
      <c r="Y127" s="32"/>
      <c r="Z127" s="32"/>
      <c r="AA127" s="32"/>
      <c r="AB127" s="32"/>
      <c r="AC127" s="32"/>
      <c r="AD127" s="32"/>
      <c r="AE127" s="32"/>
      <c r="AR127" s="163" t="s">
        <v>505</v>
      </c>
      <c r="AT127" s="163" t="s">
        <v>129</v>
      </c>
      <c r="AU127" s="163" t="s">
        <v>77</v>
      </c>
      <c r="AY127" s="17" t="s">
        <v>126</v>
      </c>
      <c r="BE127" s="164">
        <f>IF(N127="základní",J127,0)</f>
        <v>0</v>
      </c>
      <c r="BF127" s="164">
        <f>IF(N127="snížená",J127,0)</f>
        <v>0</v>
      </c>
      <c r="BG127" s="164">
        <f>IF(N127="zákl. přenesená",J127,0)</f>
        <v>0</v>
      </c>
      <c r="BH127" s="164">
        <f>IF(N127="sníž. přenesená",J127,0)</f>
        <v>0</v>
      </c>
      <c r="BI127" s="164">
        <f>IF(N127="nulová",J127,0)</f>
        <v>0</v>
      </c>
      <c r="BJ127" s="17" t="s">
        <v>77</v>
      </c>
      <c r="BK127" s="164">
        <f>ROUND(I127*H127,2)</f>
        <v>0</v>
      </c>
      <c r="BL127" s="17" t="s">
        <v>505</v>
      </c>
      <c r="BM127" s="163" t="s">
        <v>1242</v>
      </c>
    </row>
    <row r="128" spans="1:47" s="2" customFormat="1" ht="12">
      <c r="A128" s="32"/>
      <c r="B128" s="33"/>
      <c r="C128" s="32"/>
      <c r="D128" s="165" t="s">
        <v>135</v>
      </c>
      <c r="E128" s="32"/>
      <c r="F128" s="166" t="s">
        <v>1241</v>
      </c>
      <c r="G128" s="32"/>
      <c r="H128" s="32"/>
      <c r="I128" s="91"/>
      <c r="J128" s="32"/>
      <c r="K128" s="32"/>
      <c r="L128" s="33"/>
      <c r="M128" s="167"/>
      <c r="N128" s="168"/>
      <c r="O128" s="53"/>
      <c r="P128" s="53"/>
      <c r="Q128" s="53"/>
      <c r="R128" s="53"/>
      <c r="S128" s="53"/>
      <c r="T128" s="54"/>
      <c r="U128" s="32"/>
      <c r="V128" s="32"/>
      <c r="W128" s="32"/>
      <c r="X128" s="32"/>
      <c r="Y128" s="32"/>
      <c r="Z128" s="32"/>
      <c r="AA128" s="32"/>
      <c r="AB128" s="32"/>
      <c r="AC128" s="32"/>
      <c r="AD128" s="32"/>
      <c r="AE128" s="32"/>
      <c r="AT128" s="17" t="s">
        <v>135</v>
      </c>
      <c r="AU128" s="17" t="s">
        <v>77</v>
      </c>
    </row>
    <row r="129" spans="1:65" s="2" customFormat="1" ht="16.5" customHeight="1">
      <c r="A129" s="32"/>
      <c r="B129" s="151"/>
      <c r="C129" s="169" t="s">
        <v>202</v>
      </c>
      <c r="D129" s="169" t="s">
        <v>136</v>
      </c>
      <c r="E129" s="170" t="s">
        <v>1243</v>
      </c>
      <c r="F129" s="171" t="s">
        <v>1244</v>
      </c>
      <c r="G129" s="172" t="s">
        <v>167</v>
      </c>
      <c r="H129" s="173">
        <v>5</v>
      </c>
      <c r="I129" s="174"/>
      <c r="J129" s="175">
        <f>ROUND(I129*H129,2)</f>
        <v>0</v>
      </c>
      <c r="K129" s="171" t="s">
        <v>356</v>
      </c>
      <c r="L129" s="176"/>
      <c r="M129" s="177" t="s">
        <v>3</v>
      </c>
      <c r="N129" s="178" t="s">
        <v>40</v>
      </c>
      <c r="O129" s="53"/>
      <c r="P129" s="161">
        <f>O129*H129</f>
        <v>0</v>
      </c>
      <c r="Q129" s="161">
        <v>0</v>
      </c>
      <c r="R129" s="161">
        <f>Q129*H129</f>
        <v>0</v>
      </c>
      <c r="S129" s="161">
        <v>0</v>
      </c>
      <c r="T129" s="162">
        <f>S129*H129</f>
        <v>0</v>
      </c>
      <c r="U129" s="32"/>
      <c r="V129" s="32"/>
      <c r="W129" s="32"/>
      <c r="X129" s="32"/>
      <c r="Y129" s="32"/>
      <c r="Z129" s="32"/>
      <c r="AA129" s="32"/>
      <c r="AB129" s="32"/>
      <c r="AC129" s="32"/>
      <c r="AD129" s="32"/>
      <c r="AE129" s="32"/>
      <c r="AR129" s="163" t="s">
        <v>658</v>
      </c>
      <c r="AT129" s="163" t="s">
        <v>136</v>
      </c>
      <c r="AU129" s="163" t="s">
        <v>77</v>
      </c>
      <c r="AY129" s="17" t="s">
        <v>126</v>
      </c>
      <c r="BE129" s="164">
        <f>IF(N129="základní",J129,0)</f>
        <v>0</v>
      </c>
      <c r="BF129" s="164">
        <f>IF(N129="snížená",J129,0)</f>
        <v>0</v>
      </c>
      <c r="BG129" s="164">
        <f>IF(N129="zákl. přenesená",J129,0)</f>
        <v>0</v>
      </c>
      <c r="BH129" s="164">
        <f>IF(N129="sníž. přenesená",J129,0)</f>
        <v>0</v>
      </c>
      <c r="BI129" s="164">
        <f>IF(N129="nulová",J129,0)</f>
        <v>0</v>
      </c>
      <c r="BJ129" s="17" t="s">
        <v>77</v>
      </c>
      <c r="BK129" s="164">
        <f>ROUND(I129*H129,2)</f>
        <v>0</v>
      </c>
      <c r="BL129" s="17" t="s">
        <v>658</v>
      </c>
      <c r="BM129" s="163" t="s">
        <v>1245</v>
      </c>
    </row>
    <row r="130" spans="1:47" s="2" customFormat="1" ht="12">
      <c r="A130" s="32"/>
      <c r="B130" s="33"/>
      <c r="C130" s="32"/>
      <c r="D130" s="165" t="s">
        <v>135</v>
      </c>
      <c r="E130" s="32"/>
      <c r="F130" s="166" t="s">
        <v>1244</v>
      </c>
      <c r="G130" s="32"/>
      <c r="H130" s="32"/>
      <c r="I130" s="91"/>
      <c r="J130" s="32"/>
      <c r="K130" s="32"/>
      <c r="L130" s="33"/>
      <c r="M130" s="167"/>
      <c r="N130" s="168"/>
      <c r="O130" s="53"/>
      <c r="P130" s="53"/>
      <c r="Q130" s="53"/>
      <c r="R130" s="53"/>
      <c r="S130" s="53"/>
      <c r="T130" s="54"/>
      <c r="U130" s="32"/>
      <c r="V130" s="32"/>
      <c r="W130" s="32"/>
      <c r="X130" s="32"/>
      <c r="Y130" s="32"/>
      <c r="Z130" s="32"/>
      <c r="AA130" s="32"/>
      <c r="AB130" s="32"/>
      <c r="AC130" s="32"/>
      <c r="AD130" s="32"/>
      <c r="AE130" s="32"/>
      <c r="AT130" s="17" t="s">
        <v>135</v>
      </c>
      <c r="AU130" s="17" t="s">
        <v>77</v>
      </c>
    </row>
    <row r="131" spans="1:65" s="2" customFormat="1" ht="16.5" customHeight="1">
      <c r="A131" s="32"/>
      <c r="B131" s="151"/>
      <c r="C131" s="169" t="s">
        <v>206</v>
      </c>
      <c r="D131" s="169" t="s">
        <v>136</v>
      </c>
      <c r="E131" s="170" t="s">
        <v>1246</v>
      </c>
      <c r="F131" s="171" t="s">
        <v>1247</v>
      </c>
      <c r="G131" s="172" t="s">
        <v>167</v>
      </c>
      <c r="H131" s="173">
        <v>10</v>
      </c>
      <c r="I131" s="174"/>
      <c r="J131" s="175">
        <f>ROUND(I131*H131,2)</f>
        <v>0</v>
      </c>
      <c r="K131" s="171" t="s">
        <v>356</v>
      </c>
      <c r="L131" s="176"/>
      <c r="M131" s="177" t="s">
        <v>3</v>
      </c>
      <c r="N131" s="178" t="s">
        <v>40</v>
      </c>
      <c r="O131" s="53"/>
      <c r="P131" s="161">
        <f>O131*H131</f>
        <v>0</v>
      </c>
      <c r="Q131" s="161">
        <v>0</v>
      </c>
      <c r="R131" s="161">
        <f>Q131*H131</f>
        <v>0</v>
      </c>
      <c r="S131" s="161">
        <v>0</v>
      </c>
      <c r="T131" s="162">
        <f>S131*H131</f>
        <v>0</v>
      </c>
      <c r="U131" s="32"/>
      <c r="V131" s="32"/>
      <c r="W131" s="32"/>
      <c r="X131" s="32"/>
      <c r="Y131" s="32"/>
      <c r="Z131" s="32"/>
      <c r="AA131" s="32"/>
      <c r="AB131" s="32"/>
      <c r="AC131" s="32"/>
      <c r="AD131" s="32"/>
      <c r="AE131" s="32"/>
      <c r="AR131" s="163" t="s">
        <v>658</v>
      </c>
      <c r="AT131" s="163" t="s">
        <v>136</v>
      </c>
      <c r="AU131" s="163" t="s">
        <v>77</v>
      </c>
      <c r="AY131" s="17" t="s">
        <v>126</v>
      </c>
      <c r="BE131" s="164">
        <f>IF(N131="základní",J131,0)</f>
        <v>0</v>
      </c>
      <c r="BF131" s="164">
        <f>IF(N131="snížená",J131,0)</f>
        <v>0</v>
      </c>
      <c r="BG131" s="164">
        <f>IF(N131="zákl. přenesená",J131,0)</f>
        <v>0</v>
      </c>
      <c r="BH131" s="164">
        <f>IF(N131="sníž. přenesená",J131,0)</f>
        <v>0</v>
      </c>
      <c r="BI131" s="164">
        <f>IF(N131="nulová",J131,0)</f>
        <v>0</v>
      </c>
      <c r="BJ131" s="17" t="s">
        <v>77</v>
      </c>
      <c r="BK131" s="164">
        <f>ROUND(I131*H131,2)</f>
        <v>0</v>
      </c>
      <c r="BL131" s="17" t="s">
        <v>658</v>
      </c>
      <c r="BM131" s="163" t="s">
        <v>1248</v>
      </c>
    </row>
    <row r="132" spans="1:47" s="2" customFormat="1" ht="12">
      <c r="A132" s="32"/>
      <c r="B132" s="33"/>
      <c r="C132" s="32"/>
      <c r="D132" s="165" t="s">
        <v>135</v>
      </c>
      <c r="E132" s="32"/>
      <c r="F132" s="166" t="s">
        <v>1247</v>
      </c>
      <c r="G132" s="32"/>
      <c r="H132" s="32"/>
      <c r="I132" s="91"/>
      <c r="J132" s="32"/>
      <c r="K132" s="32"/>
      <c r="L132" s="33"/>
      <c r="M132" s="167"/>
      <c r="N132" s="168"/>
      <c r="O132" s="53"/>
      <c r="P132" s="53"/>
      <c r="Q132" s="53"/>
      <c r="R132" s="53"/>
      <c r="S132" s="53"/>
      <c r="T132" s="54"/>
      <c r="U132" s="32"/>
      <c r="V132" s="32"/>
      <c r="W132" s="32"/>
      <c r="X132" s="32"/>
      <c r="Y132" s="32"/>
      <c r="Z132" s="32"/>
      <c r="AA132" s="32"/>
      <c r="AB132" s="32"/>
      <c r="AC132" s="32"/>
      <c r="AD132" s="32"/>
      <c r="AE132" s="32"/>
      <c r="AT132" s="17" t="s">
        <v>135</v>
      </c>
      <c r="AU132" s="17" t="s">
        <v>77</v>
      </c>
    </row>
    <row r="133" spans="1:65" s="2" customFormat="1" ht="16.5" customHeight="1">
      <c r="A133" s="32"/>
      <c r="B133" s="151"/>
      <c r="C133" s="152" t="s">
        <v>210</v>
      </c>
      <c r="D133" s="152" t="s">
        <v>129</v>
      </c>
      <c r="E133" s="153" t="s">
        <v>1249</v>
      </c>
      <c r="F133" s="154" t="s">
        <v>1250</v>
      </c>
      <c r="G133" s="155" t="s">
        <v>167</v>
      </c>
      <c r="H133" s="156">
        <v>7</v>
      </c>
      <c r="I133" s="157"/>
      <c r="J133" s="158">
        <f>ROUND(I133*H133,2)</f>
        <v>0</v>
      </c>
      <c r="K133" s="154" t="s">
        <v>356</v>
      </c>
      <c r="L133" s="33"/>
      <c r="M133" s="159" t="s">
        <v>3</v>
      </c>
      <c r="N133" s="160" t="s">
        <v>40</v>
      </c>
      <c r="O133" s="53"/>
      <c r="P133" s="161">
        <f>O133*H133</f>
        <v>0</v>
      </c>
      <c r="Q133" s="161">
        <v>0</v>
      </c>
      <c r="R133" s="161">
        <f>Q133*H133</f>
        <v>0</v>
      </c>
      <c r="S133" s="161">
        <v>0</v>
      </c>
      <c r="T133" s="162">
        <f>S133*H133</f>
        <v>0</v>
      </c>
      <c r="U133" s="32"/>
      <c r="V133" s="32"/>
      <c r="W133" s="32"/>
      <c r="X133" s="32"/>
      <c r="Y133" s="32"/>
      <c r="Z133" s="32"/>
      <c r="AA133" s="32"/>
      <c r="AB133" s="32"/>
      <c r="AC133" s="32"/>
      <c r="AD133" s="32"/>
      <c r="AE133" s="32"/>
      <c r="AR133" s="163" t="s">
        <v>505</v>
      </c>
      <c r="AT133" s="163" t="s">
        <v>129</v>
      </c>
      <c r="AU133" s="163" t="s">
        <v>77</v>
      </c>
      <c r="AY133" s="17" t="s">
        <v>126</v>
      </c>
      <c r="BE133" s="164">
        <f>IF(N133="základní",J133,0)</f>
        <v>0</v>
      </c>
      <c r="BF133" s="164">
        <f>IF(N133="snížená",J133,0)</f>
        <v>0</v>
      </c>
      <c r="BG133" s="164">
        <f>IF(N133="zákl. přenesená",J133,0)</f>
        <v>0</v>
      </c>
      <c r="BH133" s="164">
        <f>IF(N133="sníž. přenesená",J133,0)</f>
        <v>0</v>
      </c>
      <c r="BI133" s="164">
        <f>IF(N133="nulová",J133,0)</f>
        <v>0</v>
      </c>
      <c r="BJ133" s="17" t="s">
        <v>77</v>
      </c>
      <c r="BK133" s="164">
        <f>ROUND(I133*H133,2)</f>
        <v>0</v>
      </c>
      <c r="BL133" s="17" t="s">
        <v>505</v>
      </c>
      <c r="BM133" s="163" t="s">
        <v>1251</v>
      </c>
    </row>
    <row r="134" spans="1:47" s="2" customFormat="1" ht="12">
      <c r="A134" s="32"/>
      <c r="B134" s="33"/>
      <c r="C134" s="32"/>
      <c r="D134" s="165" t="s">
        <v>135</v>
      </c>
      <c r="E134" s="32"/>
      <c r="F134" s="166" t="s">
        <v>1250</v>
      </c>
      <c r="G134" s="32"/>
      <c r="H134" s="32"/>
      <c r="I134" s="91"/>
      <c r="J134" s="32"/>
      <c r="K134" s="32"/>
      <c r="L134" s="33"/>
      <c r="M134" s="167"/>
      <c r="N134" s="168"/>
      <c r="O134" s="53"/>
      <c r="P134" s="53"/>
      <c r="Q134" s="53"/>
      <c r="R134" s="53"/>
      <c r="S134" s="53"/>
      <c r="T134" s="54"/>
      <c r="U134" s="32"/>
      <c r="V134" s="32"/>
      <c r="W134" s="32"/>
      <c r="X134" s="32"/>
      <c r="Y134" s="32"/>
      <c r="Z134" s="32"/>
      <c r="AA134" s="32"/>
      <c r="AB134" s="32"/>
      <c r="AC134" s="32"/>
      <c r="AD134" s="32"/>
      <c r="AE134" s="32"/>
      <c r="AT134" s="17" t="s">
        <v>135</v>
      </c>
      <c r="AU134" s="17" t="s">
        <v>77</v>
      </c>
    </row>
    <row r="135" spans="1:65" s="2" customFormat="1" ht="16.5" customHeight="1">
      <c r="A135" s="32"/>
      <c r="B135" s="151"/>
      <c r="C135" s="152" t="s">
        <v>214</v>
      </c>
      <c r="D135" s="152" t="s">
        <v>129</v>
      </c>
      <c r="E135" s="153" t="s">
        <v>1252</v>
      </c>
      <c r="F135" s="154" t="s">
        <v>1253</v>
      </c>
      <c r="G135" s="155" t="s">
        <v>167</v>
      </c>
      <c r="H135" s="156">
        <v>2</v>
      </c>
      <c r="I135" s="157"/>
      <c r="J135" s="158">
        <f>ROUND(I135*H135,2)</f>
        <v>0</v>
      </c>
      <c r="K135" s="154" t="s">
        <v>356</v>
      </c>
      <c r="L135" s="33"/>
      <c r="M135" s="159" t="s">
        <v>3</v>
      </c>
      <c r="N135" s="160" t="s">
        <v>40</v>
      </c>
      <c r="O135" s="53"/>
      <c r="P135" s="161">
        <f>O135*H135</f>
        <v>0</v>
      </c>
      <c r="Q135" s="161">
        <v>0</v>
      </c>
      <c r="R135" s="161">
        <f>Q135*H135</f>
        <v>0</v>
      </c>
      <c r="S135" s="161">
        <v>0</v>
      </c>
      <c r="T135" s="162">
        <f>S135*H135</f>
        <v>0</v>
      </c>
      <c r="U135" s="32"/>
      <c r="V135" s="32"/>
      <c r="W135" s="32"/>
      <c r="X135" s="32"/>
      <c r="Y135" s="32"/>
      <c r="Z135" s="32"/>
      <c r="AA135" s="32"/>
      <c r="AB135" s="32"/>
      <c r="AC135" s="32"/>
      <c r="AD135" s="32"/>
      <c r="AE135" s="32"/>
      <c r="AR135" s="163" t="s">
        <v>505</v>
      </c>
      <c r="AT135" s="163" t="s">
        <v>129</v>
      </c>
      <c r="AU135" s="163" t="s">
        <v>77</v>
      </c>
      <c r="AY135" s="17" t="s">
        <v>126</v>
      </c>
      <c r="BE135" s="164">
        <f>IF(N135="základní",J135,0)</f>
        <v>0</v>
      </c>
      <c r="BF135" s="164">
        <f>IF(N135="snížená",J135,0)</f>
        <v>0</v>
      </c>
      <c r="BG135" s="164">
        <f>IF(N135="zákl. přenesená",J135,0)</f>
        <v>0</v>
      </c>
      <c r="BH135" s="164">
        <f>IF(N135="sníž. přenesená",J135,0)</f>
        <v>0</v>
      </c>
      <c r="BI135" s="164">
        <f>IF(N135="nulová",J135,0)</f>
        <v>0</v>
      </c>
      <c r="BJ135" s="17" t="s">
        <v>77</v>
      </c>
      <c r="BK135" s="164">
        <f>ROUND(I135*H135,2)</f>
        <v>0</v>
      </c>
      <c r="BL135" s="17" t="s">
        <v>505</v>
      </c>
      <c r="BM135" s="163" t="s">
        <v>1254</v>
      </c>
    </row>
    <row r="136" spans="1:47" s="2" customFormat="1" ht="12">
      <c r="A136" s="32"/>
      <c r="B136" s="33"/>
      <c r="C136" s="32"/>
      <c r="D136" s="165" t="s">
        <v>135</v>
      </c>
      <c r="E136" s="32"/>
      <c r="F136" s="166" t="s">
        <v>1253</v>
      </c>
      <c r="G136" s="32"/>
      <c r="H136" s="32"/>
      <c r="I136" s="91"/>
      <c r="J136" s="32"/>
      <c r="K136" s="32"/>
      <c r="L136" s="33"/>
      <c r="M136" s="167"/>
      <c r="N136" s="168"/>
      <c r="O136" s="53"/>
      <c r="P136" s="53"/>
      <c r="Q136" s="53"/>
      <c r="R136" s="53"/>
      <c r="S136" s="53"/>
      <c r="T136" s="54"/>
      <c r="U136" s="32"/>
      <c r="V136" s="32"/>
      <c r="W136" s="32"/>
      <c r="X136" s="32"/>
      <c r="Y136" s="32"/>
      <c r="Z136" s="32"/>
      <c r="AA136" s="32"/>
      <c r="AB136" s="32"/>
      <c r="AC136" s="32"/>
      <c r="AD136" s="32"/>
      <c r="AE136" s="32"/>
      <c r="AT136" s="17" t="s">
        <v>135</v>
      </c>
      <c r="AU136" s="17" t="s">
        <v>77</v>
      </c>
    </row>
    <row r="137" spans="1:65" s="2" customFormat="1" ht="16.5" customHeight="1">
      <c r="A137" s="32"/>
      <c r="B137" s="151"/>
      <c r="C137" s="169" t="s">
        <v>168</v>
      </c>
      <c r="D137" s="169" t="s">
        <v>136</v>
      </c>
      <c r="E137" s="170" t="s">
        <v>1255</v>
      </c>
      <c r="F137" s="171" t="s">
        <v>1256</v>
      </c>
      <c r="G137" s="172" t="s">
        <v>167</v>
      </c>
      <c r="H137" s="173">
        <v>2</v>
      </c>
      <c r="I137" s="174"/>
      <c r="J137" s="175">
        <f>ROUND(I137*H137,2)</f>
        <v>0</v>
      </c>
      <c r="K137" s="171" t="s">
        <v>356</v>
      </c>
      <c r="L137" s="176"/>
      <c r="M137" s="177" t="s">
        <v>3</v>
      </c>
      <c r="N137" s="178" t="s">
        <v>40</v>
      </c>
      <c r="O137" s="53"/>
      <c r="P137" s="161">
        <f>O137*H137</f>
        <v>0</v>
      </c>
      <c r="Q137" s="161">
        <v>0</v>
      </c>
      <c r="R137" s="161">
        <f>Q137*H137</f>
        <v>0</v>
      </c>
      <c r="S137" s="161">
        <v>0</v>
      </c>
      <c r="T137" s="162">
        <f>S137*H137</f>
        <v>0</v>
      </c>
      <c r="U137" s="32"/>
      <c r="V137" s="32"/>
      <c r="W137" s="32"/>
      <c r="X137" s="32"/>
      <c r="Y137" s="32"/>
      <c r="Z137" s="32"/>
      <c r="AA137" s="32"/>
      <c r="AB137" s="32"/>
      <c r="AC137" s="32"/>
      <c r="AD137" s="32"/>
      <c r="AE137" s="32"/>
      <c r="AR137" s="163" t="s">
        <v>658</v>
      </c>
      <c r="AT137" s="163" t="s">
        <v>136</v>
      </c>
      <c r="AU137" s="163" t="s">
        <v>77</v>
      </c>
      <c r="AY137" s="17" t="s">
        <v>126</v>
      </c>
      <c r="BE137" s="164">
        <f>IF(N137="základní",J137,0)</f>
        <v>0</v>
      </c>
      <c r="BF137" s="164">
        <f>IF(N137="snížená",J137,0)</f>
        <v>0</v>
      </c>
      <c r="BG137" s="164">
        <f>IF(N137="zákl. přenesená",J137,0)</f>
        <v>0</v>
      </c>
      <c r="BH137" s="164">
        <f>IF(N137="sníž. přenesená",J137,0)</f>
        <v>0</v>
      </c>
      <c r="BI137" s="164">
        <f>IF(N137="nulová",J137,0)</f>
        <v>0</v>
      </c>
      <c r="BJ137" s="17" t="s">
        <v>77</v>
      </c>
      <c r="BK137" s="164">
        <f>ROUND(I137*H137,2)</f>
        <v>0</v>
      </c>
      <c r="BL137" s="17" t="s">
        <v>658</v>
      </c>
      <c r="BM137" s="163" t="s">
        <v>1257</v>
      </c>
    </row>
    <row r="138" spans="1:47" s="2" customFormat="1" ht="12">
      <c r="A138" s="32"/>
      <c r="B138" s="33"/>
      <c r="C138" s="32"/>
      <c r="D138" s="165" t="s">
        <v>135</v>
      </c>
      <c r="E138" s="32"/>
      <c r="F138" s="166" t="s">
        <v>1256</v>
      </c>
      <c r="G138" s="32"/>
      <c r="H138" s="32"/>
      <c r="I138" s="91"/>
      <c r="J138" s="32"/>
      <c r="K138" s="32"/>
      <c r="L138" s="33"/>
      <c r="M138" s="167"/>
      <c r="N138" s="168"/>
      <c r="O138" s="53"/>
      <c r="P138" s="53"/>
      <c r="Q138" s="53"/>
      <c r="R138" s="53"/>
      <c r="S138" s="53"/>
      <c r="T138" s="54"/>
      <c r="U138" s="32"/>
      <c r="V138" s="32"/>
      <c r="W138" s="32"/>
      <c r="X138" s="32"/>
      <c r="Y138" s="32"/>
      <c r="Z138" s="32"/>
      <c r="AA138" s="32"/>
      <c r="AB138" s="32"/>
      <c r="AC138" s="32"/>
      <c r="AD138" s="32"/>
      <c r="AE138" s="32"/>
      <c r="AT138" s="17" t="s">
        <v>135</v>
      </c>
      <c r="AU138" s="17" t="s">
        <v>77</v>
      </c>
    </row>
    <row r="139" spans="1:65" s="2" customFormat="1" ht="16.5" customHeight="1">
      <c r="A139" s="32"/>
      <c r="B139" s="151"/>
      <c r="C139" s="152" t="s">
        <v>221</v>
      </c>
      <c r="D139" s="152" t="s">
        <v>129</v>
      </c>
      <c r="E139" s="153" t="s">
        <v>1258</v>
      </c>
      <c r="F139" s="154" t="s">
        <v>1259</v>
      </c>
      <c r="G139" s="155" t="s">
        <v>167</v>
      </c>
      <c r="H139" s="156">
        <v>4</v>
      </c>
      <c r="I139" s="157"/>
      <c r="J139" s="158">
        <f>ROUND(I139*H139,2)</f>
        <v>0</v>
      </c>
      <c r="K139" s="154" t="s">
        <v>356</v>
      </c>
      <c r="L139" s="33"/>
      <c r="M139" s="159" t="s">
        <v>3</v>
      </c>
      <c r="N139" s="160" t="s">
        <v>40</v>
      </c>
      <c r="O139" s="53"/>
      <c r="P139" s="161">
        <f>O139*H139</f>
        <v>0</v>
      </c>
      <c r="Q139" s="161">
        <v>0</v>
      </c>
      <c r="R139" s="161">
        <f>Q139*H139</f>
        <v>0</v>
      </c>
      <c r="S139" s="161">
        <v>0</v>
      </c>
      <c r="T139" s="162">
        <f>S139*H139</f>
        <v>0</v>
      </c>
      <c r="U139" s="32"/>
      <c r="V139" s="32"/>
      <c r="W139" s="32"/>
      <c r="X139" s="32"/>
      <c r="Y139" s="32"/>
      <c r="Z139" s="32"/>
      <c r="AA139" s="32"/>
      <c r="AB139" s="32"/>
      <c r="AC139" s="32"/>
      <c r="AD139" s="32"/>
      <c r="AE139" s="32"/>
      <c r="AR139" s="163" t="s">
        <v>505</v>
      </c>
      <c r="AT139" s="163" t="s">
        <v>129</v>
      </c>
      <c r="AU139" s="163" t="s">
        <v>77</v>
      </c>
      <c r="AY139" s="17" t="s">
        <v>126</v>
      </c>
      <c r="BE139" s="164">
        <f>IF(N139="základní",J139,0)</f>
        <v>0</v>
      </c>
      <c r="BF139" s="164">
        <f>IF(N139="snížená",J139,0)</f>
        <v>0</v>
      </c>
      <c r="BG139" s="164">
        <f>IF(N139="zákl. přenesená",J139,0)</f>
        <v>0</v>
      </c>
      <c r="BH139" s="164">
        <f>IF(N139="sníž. přenesená",J139,0)</f>
        <v>0</v>
      </c>
      <c r="BI139" s="164">
        <f>IF(N139="nulová",J139,0)</f>
        <v>0</v>
      </c>
      <c r="BJ139" s="17" t="s">
        <v>77</v>
      </c>
      <c r="BK139" s="164">
        <f>ROUND(I139*H139,2)</f>
        <v>0</v>
      </c>
      <c r="BL139" s="17" t="s">
        <v>505</v>
      </c>
      <c r="BM139" s="163" t="s">
        <v>1260</v>
      </c>
    </row>
    <row r="140" spans="1:47" s="2" customFormat="1" ht="12">
      <c r="A140" s="32"/>
      <c r="B140" s="33"/>
      <c r="C140" s="32"/>
      <c r="D140" s="165" t="s">
        <v>135</v>
      </c>
      <c r="E140" s="32"/>
      <c r="F140" s="166" t="s">
        <v>1259</v>
      </c>
      <c r="G140" s="32"/>
      <c r="H140" s="32"/>
      <c r="I140" s="91"/>
      <c r="J140" s="32"/>
      <c r="K140" s="32"/>
      <c r="L140" s="33"/>
      <c r="M140" s="167"/>
      <c r="N140" s="168"/>
      <c r="O140" s="53"/>
      <c r="P140" s="53"/>
      <c r="Q140" s="53"/>
      <c r="R140" s="53"/>
      <c r="S140" s="53"/>
      <c r="T140" s="54"/>
      <c r="U140" s="32"/>
      <c r="V140" s="32"/>
      <c r="W140" s="32"/>
      <c r="X140" s="32"/>
      <c r="Y140" s="32"/>
      <c r="Z140" s="32"/>
      <c r="AA140" s="32"/>
      <c r="AB140" s="32"/>
      <c r="AC140" s="32"/>
      <c r="AD140" s="32"/>
      <c r="AE140" s="32"/>
      <c r="AT140" s="17" t="s">
        <v>135</v>
      </c>
      <c r="AU140" s="17" t="s">
        <v>77</v>
      </c>
    </row>
    <row r="141" spans="1:65" s="2" customFormat="1" ht="16.5" customHeight="1">
      <c r="A141" s="32"/>
      <c r="B141" s="151"/>
      <c r="C141" s="169" t="s">
        <v>171</v>
      </c>
      <c r="D141" s="169" t="s">
        <v>136</v>
      </c>
      <c r="E141" s="170" t="s">
        <v>1261</v>
      </c>
      <c r="F141" s="171" t="s">
        <v>1262</v>
      </c>
      <c r="G141" s="172" t="s">
        <v>167</v>
      </c>
      <c r="H141" s="173">
        <v>4</v>
      </c>
      <c r="I141" s="174"/>
      <c r="J141" s="175">
        <f>ROUND(I141*H141,2)</f>
        <v>0</v>
      </c>
      <c r="K141" s="171" t="s">
        <v>356</v>
      </c>
      <c r="L141" s="176"/>
      <c r="M141" s="177" t="s">
        <v>3</v>
      </c>
      <c r="N141" s="178" t="s">
        <v>40</v>
      </c>
      <c r="O141" s="53"/>
      <c r="P141" s="161">
        <f>O141*H141</f>
        <v>0</v>
      </c>
      <c r="Q141" s="161">
        <v>0</v>
      </c>
      <c r="R141" s="161">
        <f>Q141*H141</f>
        <v>0</v>
      </c>
      <c r="S141" s="161">
        <v>0</v>
      </c>
      <c r="T141" s="162">
        <f>S141*H141</f>
        <v>0</v>
      </c>
      <c r="U141" s="32"/>
      <c r="V141" s="32"/>
      <c r="W141" s="32"/>
      <c r="X141" s="32"/>
      <c r="Y141" s="32"/>
      <c r="Z141" s="32"/>
      <c r="AA141" s="32"/>
      <c r="AB141" s="32"/>
      <c r="AC141" s="32"/>
      <c r="AD141" s="32"/>
      <c r="AE141" s="32"/>
      <c r="AR141" s="163" t="s">
        <v>658</v>
      </c>
      <c r="AT141" s="163" t="s">
        <v>136</v>
      </c>
      <c r="AU141" s="163" t="s">
        <v>77</v>
      </c>
      <c r="AY141" s="17" t="s">
        <v>126</v>
      </c>
      <c r="BE141" s="164">
        <f>IF(N141="základní",J141,0)</f>
        <v>0</v>
      </c>
      <c r="BF141" s="164">
        <f>IF(N141="snížená",J141,0)</f>
        <v>0</v>
      </c>
      <c r="BG141" s="164">
        <f>IF(N141="zákl. přenesená",J141,0)</f>
        <v>0</v>
      </c>
      <c r="BH141" s="164">
        <f>IF(N141="sníž. přenesená",J141,0)</f>
        <v>0</v>
      </c>
      <c r="BI141" s="164">
        <f>IF(N141="nulová",J141,0)</f>
        <v>0</v>
      </c>
      <c r="BJ141" s="17" t="s">
        <v>77</v>
      </c>
      <c r="BK141" s="164">
        <f>ROUND(I141*H141,2)</f>
        <v>0</v>
      </c>
      <c r="BL141" s="17" t="s">
        <v>658</v>
      </c>
      <c r="BM141" s="163" t="s">
        <v>1263</v>
      </c>
    </row>
    <row r="142" spans="1:47" s="2" customFormat="1" ht="12">
      <c r="A142" s="32"/>
      <c r="B142" s="33"/>
      <c r="C142" s="32"/>
      <c r="D142" s="165" t="s">
        <v>135</v>
      </c>
      <c r="E142" s="32"/>
      <c r="F142" s="166" t="s">
        <v>1262</v>
      </c>
      <c r="G142" s="32"/>
      <c r="H142" s="32"/>
      <c r="I142" s="91"/>
      <c r="J142" s="32"/>
      <c r="K142" s="32"/>
      <c r="L142" s="33"/>
      <c r="M142" s="167"/>
      <c r="N142" s="168"/>
      <c r="O142" s="53"/>
      <c r="P142" s="53"/>
      <c r="Q142" s="53"/>
      <c r="R142" s="53"/>
      <c r="S142" s="53"/>
      <c r="T142" s="54"/>
      <c r="U142" s="32"/>
      <c r="V142" s="32"/>
      <c r="W142" s="32"/>
      <c r="X142" s="32"/>
      <c r="Y142" s="32"/>
      <c r="Z142" s="32"/>
      <c r="AA142" s="32"/>
      <c r="AB142" s="32"/>
      <c r="AC142" s="32"/>
      <c r="AD142" s="32"/>
      <c r="AE142" s="32"/>
      <c r="AT142" s="17" t="s">
        <v>135</v>
      </c>
      <c r="AU142" s="17" t="s">
        <v>77</v>
      </c>
    </row>
    <row r="143" spans="1:65" s="2" customFormat="1" ht="16.5" customHeight="1">
      <c r="A143" s="32"/>
      <c r="B143" s="151"/>
      <c r="C143" s="152" t="s">
        <v>228</v>
      </c>
      <c r="D143" s="152" t="s">
        <v>129</v>
      </c>
      <c r="E143" s="153" t="s">
        <v>1264</v>
      </c>
      <c r="F143" s="154" t="s">
        <v>1265</v>
      </c>
      <c r="G143" s="155" t="s">
        <v>167</v>
      </c>
      <c r="H143" s="156">
        <v>181</v>
      </c>
      <c r="I143" s="157"/>
      <c r="J143" s="158">
        <f>ROUND(I143*H143,2)</f>
        <v>0</v>
      </c>
      <c r="K143" s="154" t="s">
        <v>356</v>
      </c>
      <c r="L143" s="33"/>
      <c r="M143" s="159" t="s">
        <v>3</v>
      </c>
      <c r="N143" s="160" t="s">
        <v>40</v>
      </c>
      <c r="O143" s="53"/>
      <c r="P143" s="161">
        <f>O143*H143</f>
        <v>0</v>
      </c>
      <c r="Q143" s="161">
        <v>0</v>
      </c>
      <c r="R143" s="161">
        <f>Q143*H143</f>
        <v>0</v>
      </c>
      <c r="S143" s="161">
        <v>0</v>
      </c>
      <c r="T143" s="162">
        <f>S143*H143</f>
        <v>0</v>
      </c>
      <c r="U143" s="32"/>
      <c r="V143" s="32"/>
      <c r="W143" s="32"/>
      <c r="X143" s="32"/>
      <c r="Y143" s="32"/>
      <c r="Z143" s="32"/>
      <c r="AA143" s="32"/>
      <c r="AB143" s="32"/>
      <c r="AC143" s="32"/>
      <c r="AD143" s="32"/>
      <c r="AE143" s="32"/>
      <c r="AR143" s="163" t="s">
        <v>505</v>
      </c>
      <c r="AT143" s="163" t="s">
        <v>129</v>
      </c>
      <c r="AU143" s="163" t="s">
        <v>77</v>
      </c>
      <c r="AY143" s="17" t="s">
        <v>126</v>
      </c>
      <c r="BE143" s="164">
        <f>IF(N143="základní",J143,0)</f>
        <v>0</v>
      </c>
      <c r="BF143" s="164">
        <f>IF(N143="snížená",J143,0)</f>
        <v>0</v>
      </c>
      <c r="BG143" s="164">
        <f>IF(N143="zákl. přenesená",J143,0)</f>
        <v>0</v>
      </c>
      <c r="BH143" s="164">
        <f>IF(N143="sníž. přenesená",J143,0)</f>
        <v>0</v>
      </c>
      <c r="BI143" s="164">
        <f>IF(N143="nulová",J143,0)</f>
        <v>0</v>
      </c>
      <c r="BJ143" s="17" t="s">
        <v>77</v>
      </c>
      <c r="BK143" s="164">
        <f>ROUND(I143*H143,2)</f>
        <v>0</v>
      </c>
      <c r="BL143" s="17" t="s">
        <v>505</v>
      </c>
      <c r="BM143" s="163" t="s">
        <v>1266</v>
      </c>
    </row>
    <row r="144" spans="1:47" s="2" customFormat="1" ht="12">
      <c r="A144" s="32"/>
      <c r="B144" s="33"/>
      <c r="C144" s="32"/>
      <c r="D144" s="165" t="s">
        <v>135</v>
      </c>
      <c r="E144" s="32"/>
      <c r="F144" s="166" t="s">
        <v>1265</v>
      </c>
      <c r="G144" s="32"/>
      <c r="H144" s="32"/>
      <c r="I144" s="91"/>
      <c r="J144" s="32"/>
      <c r="K144" s="32"/>
      <c r="L144" s="33"/>
      <c r="M144" s="167"/>
      <c r="N144" s="168"/>
      <c r="O144" s="53"/>
      <c r="P144" s="53"/>
      <c r="Q144" s="53"/>
      <c r="R144" s="53"/>
      <c r="S144" s="53"/>
      <c r="T144" s="54"/>
      <c r="U144" s="32"/>
      <c r="V144" s="32"/>
      <c r="W144" s="32"/>
      <c r="X144" s="32"/>
      <c r="Y144" s="32"/>
      <c r="Z144" s="32"/>
      <c r="AA144" s="32"/>
      <c r="AB144" s="32"/>
      <c r="AC144" s="32"/>
      <c r="AD144" s="32"/>
      <c r="AE144" s="32"/>
      <c r="AT144" s="17" t="s">
        <v>135</v>
      </c>
      <c r="AU144" s="17" t="s">
        <v>77</v>
      </c>
    </row>
    <row r="145" spans="1:65" s="2" customFormat="1" ht="16.5" customHeight="1">
      <c r="A145" s="32"/>
      <c r="B145" s="151"/>
      <c r="C145" s="169" t="s">
        <v>175</v>
      </c>
      <c r="D145" s="169" t="s">
        <v>136</v>
      </c>
      <c r="E145" s="170" t="s">
        <v>1267</v>
      </c>
      <c r="F145" s="171" t="s">
        <v>1268</v>
      </c>
      <c r="G145" s="172" t="s">
        <v>167</v>
      </c>
      <c r="H145" s="173">
        <v>362</v>
      </c>
      <c r="I145" s="174"/>
      <c r="J145" s="175">
        <f>ROUND(I145*H145,2)</f>
        <v>0</v>
      </c>
      <c r="K145" s="171" t="s">
        <v>356</v>
      </c>
      <c r="L145" s="176"/>
      <c r="M145" s="177" t="s">
        <v>3</v>
      </c>
      <c r="N145" s="178" t="s">
        <v>40</v>
      </c>
      <c r="O145" s="53"/>
      <c r="P145" s="161">
        <f>O145*H145</f>
        <v>0</v>
      </c>
      <c r="Q145" s="161">
        <v>0</v>
      </c>
      <c r="R145" s="161">
        <f>Q145*H145</f>
        <v>0</v>
      </c>
      <c r="S145" s="161">
        <v>0</v>
      </c>
      <c r="T145" s="162">
        <f>S145*H145</f>
        <v>0</v>
      </c>
      <c r="U145" s="32"/>
      <c r="V145" s="32"/>
      <c r="W145" s="32"/>
      <c r="X145" s="32"/>
      <c r="Y145" s="32"/>
      <c r="Z145" s="32"/>
      <c r="AA145" s="32"/>
      <c r="AB145" s="32"/>
      <c r="AC145" s="32"/>
      <c r="AD145" s="32"/>
      <c r="AE145" s="32"/>
      <c r="AR145" s="163" t="s">
        <v>658</v>
      </c>
      <c r="AT145" s="163" t="s">
        <v>136</v>
      </c>
      <c r="AU145" s="163" t="s">
        <v>77</v>
      </c>
      <c r="AY145" s="17" t="s">
        <v>126</v>
      </c>
      <c r="BE145" s="164">
        <f>IF(N145="základní",J145,0)</f>
        <v>0</v>
      </c>
      <c r="BF145" s="164">
        <f>IF(N145="snížená",J145,0)</f>
        <v>0</v>
      </c>
      <c r="BG145" s="164">
        <f>IF(N145="zákl. přenesená",J145,0)</f>
        <v>0</v>
      </c>
      <c r="BH145" s="164">
        <f>IF(N145="sníž. přenesená",J145,0)</f>
        <v>0</v>
      </c>
      <c r="BI145" s="164">
        <f>IF(N145="nulová",J145,0)</f>
        <v>0</v>
      </c>
      <c r="BJ145" s="17" t="s">
        <v>77</v>
      </c>
      <c r="BK145" s="164">
        <f>ROUND(I145*H145,2)</f>
        <v>0</v>
      </c>
      <c r="BL145" s="17" t="s">
        <v>658</v>
      </c>
      <c r="BM145" s="163" t="s">
        <v>1269</v>
      </c>
    </row>
    <row r="146" spans="1:47" s="2" customFormat="1" ht="12">
      <c r="A146" s="32"/>
      <c r="B146" s="33"/>
      <c r="C146" s="32"/>
      <c r="D146" s="165" t="s">
        <v>135</v>
      </c>
      <c r="E146" s="32"/>
      <c r="F146" s="166" t="s">
        <v>1268</v>
      </c>
      <c r="G146" s="32"/>
      <c r="H146" s="32"/>
      <c r="I146" s="91"/>
      <c r="J146" s="32"/>
      <c r="K146" s="32"/>
      <c r="L146" s="33"/>
      <c r="M146" s="167"/>
      <c r="N146" s="168"/>
      <c r="O146" s="53"/>
      <c r="P146" s="53"/>
      <c r="Q146" s="53"/>
      <c r="R146" s="53"/>
      <c r="S146" s="53"/>
      <c r="T146" s="54"/>
      <c r="U146" s="32"/>
      <c r="V146" s="32"/>
      <c r="W146" s="32"/>
      <c r="X146" s="32"/>
      <c r="Y146" s="32"/>
      <c r="Z146" s="32"/>
      <c r="AA146" s="32"/>
      <c r="AB146" s="32"/>
      <c r="AC146" s="32"/>
      <c r="AD146" s="32"/>
      <c r="AE146" s="32"/>
      <c r="AT146" s="17" t="s">
        <v>135</v>
      </c>
      <c r="AU146" s="17" t="s">
        <v>77</v>
      </c>
    </row>
    <row r="147" spans="1:65" s="2" customFormat="1" ht="16.5" customHeight="1">
      <c r="A147" s="32"/>
      <c r="B147" s="151"/>
      <c r="C147" s="169" t="s">
        <v>235</v>
      </c>
      <c r="D147" s="169" t="s">
        <v>136</v>
      </c>
      <c r="E147" s="170" t="s">
        <v>1270</v>
      </c>
      <c r="F147" s="171" t="s">
        <v>1271</v>
      </c>
      <c r="G147" s="172" t="s">
        <v>167</v>
      </c>
      <c r="H147" s="173">
        <v>181</v>
      </c>
      <c r="I147" s="174"/>
      <c r="J147" s="175">
        <f>ROUND(I147*H147,2)</f>
        <v>0</v>
      </c>
      <c r="K147" s="171" t="s">
        <v>356</v>
      </c>
      <c r="L147" s="176"/>
      <c r="M147" s="177" t="s">
        <v>3</v>
      </c>
      <c r="N147" s="178" t="s">
        <v>40</v>
      </c>
      <c r="O147" s="53"/>
      <c r="P147" s="161">
        <f>O147*H147</f>
        <v>0</v>
      </c>
      <c r="Q147" s="161">
        <v>0</v>
      </c>
      <c r="R147" s="161">
        <f>Q147*H147</f>
        <v>0</v>
      </c>
      <c r="S147" s="161">
        <v>0</v>
      </c>
      <c r="T147" s="162">
        <f>S147*H147</f>
        <v>0</v>
      </c>
      <c r="U147" s="32"/>
      <c r="V147" s="32"/>
      <c r="W147" s="32"/>
      <c r="X147" s="32"/>
      <c r="Y147" s="32"/>
      <c r="Z147" s="32"/>
      <c r="AA147" s="32"/>
      <c r="AB147" s="32"/>
      <c r="AC147" s="32"/>
      <c r="AD147" s="32"/>
      <c r="AE147" s="32"/>
      <c r="AR147" s="163" t="s">
        <v>658</v>
      </c>
      <c r="AT147" s="163" t="s">
        <v>136</v>
      </c>
      <c r="AU147" s="163" t="s">
        <v>77</v>
      </c>
      <c r="AY147" s="17" t="s">
        <v>126</v>
      </c>
      <c r="BE147" s="164">
        <f>IF(N147="základní",J147,0)</f>
        <v>0</v>
      </c>
      <c r="BF147" s="164">
        <f>IF(N147="snížená",J147,0)</f>
        <v>0</v>
      </c>
      <c r="BG147" s="164">
        <f>IF(N147="zákl. přenesená",J147,0)</f>
        <v>0</v>
      </c>
      <c r="BH147" s="164">
        <f>IF(N147="sníž. přenesená",J147,0)</f>
        <v>0</v>
      </c>
      <c r="BI147" s="164">
        <f>IF(N147="nulová",J147,0)</f>
        <v>0</v>
      </c>
      <c r="BJ147" s="17" t="s">
        <v>77</v>
      </c>
      <c r="BK147" s="164">
        <f>ROUND(I147*H147,2)</f>
        <v>0</v>
      </c>
      <c r="BL147" s="17" t="s">
        <v>658</v>
      </c>
      <c r="BM147" s="163" t="s">
        <v>1272</v>
      </c>
    </row>
    <row r="148" spans="1:47" s="2" customFormat="1" ht="12">
      <c r="A148" s="32"/>
      <c r="B148" s="33"/>
      <c r="C148" s="32"/>
      <c r="D148" s="165" t="s">
        <v>135</v>
      </c>
      <c r="E148" s="32"/>
      <c r="F148" s="166" t="s">
        <v>1271</v>
      </c>
      <c r="G148" s="32"/>
      <c r="H148" s="32"/>
      <c r="I148" s="91"/>
      <c r="J148" s="32"/>
      <c r="K148" s="32"/>
      <c r="L148" s="33"/>
      <c r="M148" s="167"/>
      <c r="N148" s="168"/>
      <c r="O148" s="53"/>
      <c r="P148" s="53"/>
      <c r="Q148" s="53"/>
      <c r="R148" s="53"/>
      <c r="S148" s="53"/>
      <c r="T148" s="54"/>
      <c r="U148" s="32"/>
      <c r="V148" s="32"/>
      <c r="W148" s="32"/>
      <c r="X148" s="32"/>
      <c r="Y148" s="32"/>
      <c r="Z148" s="32"/>
      <c r="AA148" s="32"/>
      <c r="AB148" s="32"/>
      <c r="AC148" s="32"/>
      <c r="AD148" s="32"/>
      <c r="AE148" s="32"/>
      <c r="AT148" s="17" t="s">
        <v>135</v>
      </c>
      <c r="AU148" s="17" t="s">
        <v>77</v>
      </c>
    </row>
    <row r="149" spans="1:65" s="2" customFormat="1" ht="16.5" customHeight="1">
      <c r="A149" s="32"/>
      <c r="B149" s="151"/>
      <c r="C149" s="169" t="s">
        <v>178</v>
      </c>
      <c r="D149" s="169" t="s">
        <v>136</v>
      </c>
      <c r="E149" s="170" t="s">
        <v>1273</v>
      </c>
      <c r="F149" s="171" t="s">
        <v>1274</v>
      </c>
      <c r="G149" s="172" t="s">
        <v>167</v>
      </c>
      <c r="H149" s="173">
        <v>4</v>
      </c>
      <c r="I149" s="174"/>
      <c r="J149" s="175">
        <f>ROUND(I149*H149,2)</f>
        <v>0</v>
      </c>
      <c r="K149" s="171" t="s">
        <v>356</v>
      </c>
      <c r="L149" s="176"/>
      <c r="M149" s="177" t="s">
        <v>3</v>
      </c>
      <c r="N149" s="178" t="s">
        <v>40</v>
      </c>
      <c r="O149" s="53"/>
      <c r="P149" s="161">
        <f>O149*H149</f>
        <v>0</v>
      </c>
      <c r="Q149" s="161">
        <v>0</v>
      </c>
      <c r="R149" s="161">
        <f>Q149*H149</f>
        <v>0</v>
      </c>
      <c r="S149" s="161">
        <v>0</v>
      </c>
      <c r="T149" s="162">
        <f>S149*H149</f>
        <v>0</v>
      </c>
      <c r="U149" s="32"/>
      <c r="V149" s="32"/>
      <c r="W149" s="32"/>
      <c r="X149" s="32"/>
      <c r="Y149" s="32"/>
      <c r="Z149" s="32"/>
      <c r="AA149" s="32"/>
      <c r="AB149" s="32"/>
      <c r="AC149" s="32"/>
      <c r="AD149" s="32"/>
      <c r="AE149" s="32"/>
      <c r="AR149" s="163" t="s">
        <v>658</v>
      </c>
      <c r="AT149" s="163" t="s">
        <v>136</v>
      </c>
      <c r="AU149" s="163" t="s">
        <v>77</v>
      </c>
      <c r="AY149" s="17" t="s">
        <v>126</v>
      </c>
      <c r="BE149" s="164">
        <f>IF(N149="základní",J149,0)</f>
        <v>0</v>
      </c>
      <c r="BF149" s="164">
        <f>IF(N149="snížená",J149,0)</f>
        <v>0</v>
      </c>
      <c r="BG149" s="164">
        <f>IF(N149="zákl. přenesená",J149,0)</f>
        <v>0</v>
      </c>
      <c r="BH149" s="164">
        <f>IF(N149="sníž. přenesená",J149,0)</f>
        <v>0</v>
      </c>
      <c r="BI149" s="164">
        <f>IF(N149="nulová",J149,0)</f>
        <v>0</v>
      </c>
      <c r="BJ149" s="17" t="s">
        <v>77</v>
      </c>
      <c r="BK149" s="164">
        <f>ROUND(I149*H149,2)</f>
        <v>0</v>
      </c>
      <c r="BL149" s="17" t="s">
        <v>658</v>
      </c>
      <c r="BM149" s="163" t="s">
        <v>1275</v>
      </c>
    </row>
    <row r="150" spans="1:47" s="2" customFormat="1" ht="12">
      <c r="A150" s="32"/>
      <c r="B150" s="33"/>
      <c r="C150" s="32"/>
      <c r="D150" s="165" t="s">
        <v>135</v>
      </c>
      <c r="E150" s="32"/>
      <c r="F150" s="166" t="s">
        <v>1274</v>
      </c>
      <c r="G150" s="32"/>
      <c r="H150" s="32"/>
      <c r="I150" s="91"/>
      <c r="J150" s="32"/>
      <c r="K150" s="32"/>
      <c r="L150" s="33"/>
      <c r="M150" s="167"/>
      <c r="N150" s="168"/>
      <c r="O150" s="53"/>
      <c r="P150" s="53"/>
      <c r="Q150" s="53"/>
      <c r="R150" s="53"/>
      <c r="S150" s="53"/>
      <c r="T150" s="54"/>
      <c r="U150" s="32"/>
      <c r="V150" s="32"/>
      <c r="W150" s="32"/>
      <c r="X150" s="32"/>
      <c r="Y150" s="32"/>
      <c r="Z150" s="32"/>
      <c r="AA150" s="32"/>
      <c r="AB150" s="32"/>
      <c r="AC150" s="32"/>
      <c r="AD150" s="32"/>
      <c r="AE150" s="32"/>
      <c r="AT150" s="17" t="s">
        <v>135</v>
      </c>
      <c r="AU150" s="17" t="s">
        <v>77</v>
      </c>
    </row>
    <row r="151" spans="1:65" s="2" customFormat="1" ht="16.5" customHeight="1">
      <c r="A151" s="32"/>
      <c r="B151" s="151"/>
      <c r="C151" s="152" t="s">
        <v>242</v>
      </c>
      <c r="D151" s="152" t="s">
        <v>129</v>
      </c>
      <c r="E151" s="153" t="s">
        <v>1276</v>
      </c>
      <c r="F151" s="154" t="s">
        <v>1277</v>
      </c>
      <c r="G151" s="155" t="s">
        <v>167</v>
      </c>
      <c r="H151" s="156">
        <v>4</v>
      </c>
      <c r="I151" s="157"/>
      <c r="J151" s="158">
        <f>ROUND(I151*H151,2)</f>
        <v>0</v>
      </c>
      <c r="K151" s="154" t="s">
        <v>356</v>
      </c>
      <c r="L151" s="33"/>
      <c r="M151" s="159" t="s">
        <v>3</v>
      </c>
      <c r="N151" s="160" t="s">
        <v>40</v>
      </c>
      <c r="O151" s="53"/>
      <c r="P151" s="161">
        <f>O151*H151</f>
        <v>0</v>
      </c>
      <c r="Q151" s="161">
        <v>0</v>
      </c>
      <c r="R151" s="161">
        <f>Q151*H151</f>
        <v>0</v>
      </c>
      <c r="S151" s="161">
        <v>0</v>
      </c>
      <c r="T151" s="162">
        <f>S151*H151</f>
        <v>0</v>
      </c>
      <c r="U151" s="32"/>
      <c r="V151" s="32"/>
      <c r="W151" s="32"/>
      <c r="X151" s="32"/>
      <c r="Y151" s="32"/>
      <c r="Z151" s="32"/>
      <c r="AA151" s="32"/>
      <c r="AB151" s="32"/>
      <c r="AC151" s="32"/>
      <c r="AD151" s="32"/>
      <c r="AE151" s="32"/>
      <c r="AR151" s="163" t="s">
        <v>505</v>
      </c>
      <c r="AT151" s="163" t="s">
        <v>129</v>
      </c>
      <c r="AU151" s="163" t="s">
        <v>77</v>
      </c>
      <c r="AY151" s="17" t="s">
        <v>126</v>
      </c>
      <c r="BE151" s="164">
        <f>IF(N151="základní",J151,0)</f>
        <v>0</v>
      </c>
      <c r="BF151" s="164">
        <f>IF(N151="snížená",J151,0)</f>
        <v>0</v>
      </c>
      <c r="BG151" s="164">
        <f>IF(N151="zákl. přenesená",J151,0)</f>
        <v>0</v>
      </c>
      <c r="BH151" s="164">
        <f>IF(N151="sníž. přenesená",J151,0)</f>
        <v>0</v>
      </c>
      <c r="BI151" s="164">
        <f>IF(N151="nulová",J151,0)</f>
        <v>0</v>
      </c>
      <c r="BJ151" s="17" t="s">
        <v>77</v>
      </c>
      <c r="BK151" s="164">
        <f>ROUND(I151*H151,2)</f>
        <v>0</v>
      </c>
      <c r="BL151" s="17" t="s">
        <v>505</v>
      </c>
      <c r="BM151" s="163" t="s">
        <v>1278</v>
      </c>
    </row>
    <row r="152" spans="1:47" s="2" customFormat="1" ht="12">
      <c r="A152" s="32"/>
      <c r="B152" s="33"/>
      <c r="C152" s="32"/>
      <c r="D152" s="165" t="s">
        <v>135</v>
      </c>
      <c r="E152" s="32"/>
      <c r="F152" s="166" t="s">
        <v>1277</v>
      </c>
      <c r="G152" s="32"/>
      <c r="H152" s="32"/>
      <c r="I152" s="91"/>
      <c r="J152" s="32"/>
      <c r="K152" s="32"/>
      <c r="L152" s="33"/>
      <c r="M152" s="167"/>
      <c r="N152" s="168"/>
      <c r="O152" s="53"/>
      <c r="P152" s="53"/>
      <c r="Q152" s="53"/>
      <c r="R152" s="53"/>
      <c r="S152" s="53"/>
      <c r="T152" s="54"/>
      <c r="U152" s="32"/>
      <c r="V152" s="32"/>
      <c r="W152" s="32"/>
      <c r="X152" s="32"/>
      <c r="Y152" s="32"/>
      <c r="Z152" s="32"/>
      <c r="AA152" s="32"/>
      <c r="AB152" s="32"/>
      <c r="AC152" s="32"/>
      <c r="AD152" s="32"/>
      <c r="AE152" s="32"/>
      <c r="AT152" s="17" t="s">
        <v>135</v>
      </c>
      <c r="AU152" s="17" t="s">
        <v>77</v>
      </c>
    </row>
    <row r="153" spans="1:65" s="2" customFormat="1" ht="16.5" customHeight="1">
      <c r="A153" s="32"/>
      <c r="B153" s="151"/>
      <c r="C153" s="169" t="s">
        <v>181</v>
      </c>
      <c r="D153" s="169" t="s">
        <v>136</v>
      </c>
      <c r="E153" s="170" t="s">
        <v>1279</v>
      </c>
      <c r="F153" s="171" t="s">
        <v>1280</v>
      </c>
      <c r="G153" s="172" t="s">
        <v>167</v>
      </c>
      <c r="H153" s="173">
        <v>4</v>
      </c>
      <c r="I153" s="174"/>
      <c r="J153" s="175">
        <f>ROUND(I153*H153,2)</f>
        <v>0</v>
      </c>
      <c r="K153" s="171" t="s">
        <v>356</v>
      </c>
      <c r="L153" s="176"/>
      <c r="M153" s="177" t="s">
        <v>3</v>
      </c>
      <c r="N153" s="178" t="s">
        <v>40</v>
      </c>
      <c r="O153" s="53"/>
      <c r="P153" s="161">
        <f>O153*H153</f>
        <v>0</v>
      </c>
      <c r="Q153" s="161">
        <v>0</v>
      </c>
      <c r="R153" s="161">
        <f>Q153*H153</f>
        <v>0</v>
      </c>
      <c r="S153" s="161">
        <v>0</v>
      </c>
      <c r="T153" s="162">
        <f>S153*H153</f>
        <v>0</v>
      </c>
      <c r="U153" s="32"/>
      <c r="V153" s="32"/>
      <c r="W153" s="32"/>
      <c r="X153" s="32"/>
      <c r="Y153" s="32"/>
      <c r="Z153" s="32"/>
      <c r="AA153" s="32"/>
      <c r="AB153" s="32"/>
      <c r="AC153" s="32"/>
      <c r="AD153" s="32"/>
      <c r="AE153" s="32"/>
      <c r="AR153" s="163" t="s">
        <v>658</v>
      </c>
      <c r="AT153" s="163" t="s">
        <v>136</v>
      </c>
      <c r="AU153" s="163" t="s">
        <v>77</v>
      </c>
      <c r="AY153" s="17" t="s">
        <v>126</v>
      </c>
      <c r="BE153" s="164">
        <f>IF(N153="základní",J153,0)</f>
        <v>0</v>
      </c>
      <c r="BF153" s="164">
        <f>IF(N153="snížená",J153,0)</f>
        <v>0</v>
      </c>
      <c r="BG153" s="164">
        <f>IF(N153="zákl. přenesená",J153,0)</f>
        <v>0</v>
      </c>
      <c r="BH153" s="164">
        <f>IF(N153="sníž. přenesená",J153,0)</f>
        <v>0</v>
      </c>
      <c r="BI153" s="164">
        <f>IF(N153="nulová",J153,0)</f>
        <v>0</v>
      </c>
      <c r="BJ153" s="17" t="s">
        <v>77</v>
      </c>
      <c r="BK153" s="164">
        <f>ROUND(I153*H153,2)</f>
        <v>0</v>
      </c>
      <c r="BL153" s="17" t="s">
        <v>658</v>
      </c>
      <c r="BM153" s="163" t="s">
        <v>1281</v>
      </c>
    </row>
    <row r="154" spans="1:47" s="2" customFormat="1" ht="12">
      <c r="A154" s="32"/>
      <c r="B154" s="33"/>
      <c r="C154" s="32"/>
      <c r="D154" s="165" t="s">
        <v>135</v>
      </c>
      <c r="E154" s="32"/>
      <c r="F154" s="166" t="s">
        <v>1280</v>
      </c>
      <c r="G154" s="32"/>
      <c r="H154" s="32"/>
      <c r="I154" s="91"/>
      <c r="J154" s="32"/>
      <c r="K154" s="32"/>
      <c r="L154" s="33"/>
      <c r="M154" s="167"/>
      <c r="N154" s="168"/>
      <c r="O154" s="53"/>
      <c r="P154" s="53"/>
      <c r="Q154" s="53"/>
      <c r="R154" s="53"/>
      <c r="S154" s="53"/>
      <c r="T154" s="54"/>
      <c r="U154" s="32"/>
      <c r="V154" s="32"/>
      <c r="W154" s="32"/>
      <c r="X154" s="32"/>
      <c r="Y154" s="32"/>
      <c r="Z154" s="32"/>
      <c r="AA154" s="32"/>
      <c r="AB154" s="32"/>
      <c r="AC154" s="32"/>
      <c r="AD154" s="32"/>
      <c r="AE154" s="32"/>
      <c r="AT154" s="17" t="s">
        <v>135</v>
      </c>
      <c r="AU154" s="17" t="s">
        <v>77</v>
      </c>
    </row>
    <row r="155" spans="1:65" s="2" customFormat="1" ht="16.5" customHeight="1">
      <c r="A155" s="32"/>
      <c r="B155" s="151"/>
      <c r="C155" s="152" t="s">
        <v>250</v>
      </c>
      <c r="D155" s="152" t="s">
        <v>129</v>
      </c>
      <c r="E155" s="153" t="s">
        <v>1282</v>
      </c>
      <c r="F155" s="154" t="s">
        <v>1283</v>
      </c>
      <c r="G155" s="155" t="s">
        <v>167</v>
      </c>
      <c r="H155" s="156">
        <v>1</v>
      </c>
      <c r="I155" s="157"/>
      <c r="J155" s="158">
        <f>ROUND(I155*H155,2)</f>
        <v>0</v>
      </c>
      <c r="K155" s="154" t="s">
        <v>356</v>
      </c>
      <c r="L155" s="33"/>
      <c r="M155" s="159" t="s">
        <v>3</v>
      </c>
      <c r="N155" s="160" t="s">
        <v>40</v>
      </c>
      <c r="O155" s="53"/>
      <c r="P155" s="161">
        <f>O155*H155</f>
        <v>0</v>
      </c>
      <c r="Q155" s="161">
        <v>0</v>
      </c>
      <c r="R155" s="161">
        <f>Q155*H155</f>
        <v>0</v>
      </c>
      <c r="S155" s="161">
        <v>0</v>
      </c>
      <c r="T155" s="162">
        <f>S155*H155</f>
        <v>0</v>
      </c>
      <c r="U155" s="32"/>
      <c r="V155" s="32"/>
      <c r="W155" s="32"/>
      <c r="X155" s="32"/>
      <c r="Y155" s="32"/>
      <c r="Z155" s="32"/>
      <c r="AA155" s="32"/>
      <c r="AB155" s="32"/>
      <c r="AC155" s="32"/>
      <c r="AD155" s="32"/>
      <c r="AE155" s="32"/>
      <c r="AR155" s="163" t="s">
        <v>505</v>
      </c>
      <c r="AT155" s="163" t="s">
        <v>129</v>
      </c>
      <c r="AU155" s="163" t="s">
        <v>77</v>
      </c>
      <c r="AY155" s="17" t="s">
        <v>126</v>
      </c>
      <c r="BE155" s="164">
        <f>IF(N155="základní",J155,0)</f>
        <v>0</v>
      </c>
      <c r="BF155" s="164">
        <f>IF(N155="snížená",J155,0)</f>
        <v>0</v>
      </c>
      <c r="BG155" s="164">
        <f>IF(N155="zákl. přenesená",J155,0)</f>
        <v>0</v>
      </c>
      <c r="BH155" s="164">
        <f>IF(N155="sníž. přenesená",J155,0)</f>
        <v>0</v>
      </c>
      <c r="BI155" s="164">
        <f>IF(N155="nulová",J155,0)</f>
        <v>0</v>
      </c>
      <c r="BJ155" s="17" t="s">
        <v>77</v>
      </c>
      <c r="BK155" s="164">
        <f>ROUND(I155*H155,2)</f>
        <v>0</v>
      </c>
      <c r="BL155" s="17" t="s">
        <v>505</v>
      </c>
      <c r="BM155" s="163" t="s">
        <v>1284</v>
      </c>
    </row>
    <row r="156" spans="1:47" s="2" customFormat="1" ht="12">
      <c r="A156" s="32"/>
      <c r="B156" s="33"/>
      <c r="C156" s="32"/>
      <c r="D156" s="165" t="s">
        <v>135</v>
      </c>
      <c r="E156" s="32"/>
      <c r="F156" s="166" t="s">
        <v>1283</v>
      </c>
      <c r="G156" s="32"/>
      <c r="H156" s="32"/>
      <c r="I156" s="91"/>
      <c r="J156" s="32"/>
      <c r="K156" s="32"/>
      <c r="L156" s="33"/>
      <c r="M156" s="167"/>
      <c r="N156" s="168"/>
      <c r="O156" s="53"/>
      <c r="P156" s="53"/>
      <c r="Q156" s="53"/>
      <c r="R156" s="53"/>
      <c r="S156" s="53"/>
      <c r="T156" s="54"/>
      <c r="U156" s="32"/>
      <c r="V156" s="32"/>
      <c r="W156" s="32"/>
      <c r="X156" s="32"/>
      <c r="Y156" s="32"/>
      <c r="Z156" s="32"/>
      <c r="AA156" s="32"/>
      <c r="AB156" s="32"/>
      <c r="AC156" s="32"/>
      <c r="AD156" s="32"/>
      <c r="AE156" s="32"/>
      <c r="AT156" s="17" t="s">
        <v>135</v>
      </c>
      <c r="AU156" s="17" t="s">
        <v>77</v>
      </c>
    </row>
    <row r="157" spans="1:65" s="2" customFormat="1" ht="16.5" customHeight="1">
      <c r="A157" s="32"/>
      <c r="B157" s="151"/>
      <c r="C157" s="169" t="s">
        <v>184</v>
      </c>
      <c r="D157" s="169" t="s">
        <v>136</v>
      </c>
      <c r="E157" s="170" t="s">
        <v>1285</v>
      </c>
      <c r="F157" s="171" t="s">
        <v>1286</v>
      </c>
      <c r="G157" s="172" t="s">
        <v>167</v>
      </c>
      <c r="H157" s="173">
        <v>1</v>
      </c>
      <c r="I157" s="174"/>
      <c r="J157" s="175">
        <f>ROUND(I157*H157,2)</f>
        <v>0</v>
      </c>
      <c r="K157" s="171" t="s">
        <v>356</v>
      </c>
      <c r="L157" s="176"/>
      <c r="M157" s="177" t="s">
        <v>3</v>
      </c>
      <c r="N157" s="178" t="s">
        <v>40</v>
      </c>
      <c r="O157" s="53"/>
      <c r="P157" s="161">
        <f>O157*H157</f>
        <v>0</v>
      </c>
      <c r="Q157" s="161">
        <v>0</v>
      </c>
      <c r="R157" s="161">
        <f>Q157*H157</f>
        <v>0</v>
      </c>
      <c r="S157" s="161">
        <v>0</v>
      </c>
      <c r="T157" s="162">
        <f>S157*H157</f>
        <v>0</v>
      </c>
      <c r="U157" s="32"/>
      <c r="V157" s="32"/>
      <c r="W157" s="32"/>
      <c r="X157" s="32"/>
      <c r="Y157" s="32"/>
      <c r="Z157" s="32"/>
      <c r="AA157" s="32"/>
      <c r="AB157" s="32"/>
      <c r="AC157" s="32"/>
      <c r="AD157" s="32"/>
      <c r="AE157" s="32"/>
      <c r="AR157" s="163" t="s">
        <v>658</v>
      </c>
      <c r="AT157" s="163" t="s">
        <v>136</v>
      </c>
      <c r="AU157" s="163" t="s">
        <v>77</v>
      </c>
      <c r="AY157" s="17" t="s">
        <v>126</v>
      </c>
      <c r="BE157" s="164">
        <f>IF(N157="základní",J157,0)</f>
        <v>0</v>
      </c>
      <c r="BF157" s="164">
        <f>IF(N157="snížená",J157,0)</f>
        <v>0</v>
      </c>
      <c r="BG157" s="164">
        <f>IF(N157="zákl. přenesená",J157,0)</f>
        <v>0</v>
      </c>
      <c r="BH157" s="164">
        <f>IF(N157="sníž. přenesená",J157,0)</f>
        <v>0</v>
      </c>
      <c r="BI157" s="164">
        <f>IF(N157="nulová",J157,0)</f>
        <v>0</v>
      </c>
      <c r="BJ157" s="17" t="s">
        <v>77</v>
      </c>
      <c r="BK157" s="164">
        <f>ROUND(I157*H157,2)</f>
        <v>0</v>
      </c>
      <c r="BL157" s="17" t="s">
        <v>658</v>
      </c>
      <c r="BM157" s="163" t="s">
        <v>1287</v>
      </c>
    </row>
    <row r="158" spans="1:47" s="2" customFormat="1" ht="12">
      <c r="A158" s="32"/>
      <c r="B158" s="33"/>
      <c r="C158" s="32"/>
      <c r="D158" s="165" t="s">
        <v>135</v>
      </c>
      <c r="E158" s="32"/>
      <c r="F158" s="166" t="s">
        <v>1286</v>
      </c>
      <c r="G158" s="32"/>
      <c r="H158" s="32"/>
      <c r="I158" s="91"/>
      <c r="J158" s="32"/>
      <c r="K158" s="32"/>
      <c r="L158" s="33"/>
      <c r="M158" s="167"/>
      <c r="N158" s="168"/>
      <c r="O158" s="53"/>
      <c r="P158" s="53"/>
      <c r="Q158" s="53"/>
      <c r="R158" s="53"/>
      <c r="S158" s="53"/>
      <c r="T158" s="54"/>
      <c r="U158" s="32"/>
      <c r="V158" s="32"/>
      <c r="W158" s="32"/>
      <c r="X158" s="32"/>
      <c r="Y158" s="32"/>
      <c r="Z158" s="32"/>
      <c r="AA158" s="32"/>
      <c r="AB158" s="32"/>
      <c r="AC158" s="32"/>
      <c r="AD158" s="32"/>
      <c r="AE158" s="32"/>
      <c r="AT158" s="17" t="s">
        <v>135</v>
      </c>
      <c r="AU158" s="17" t="s">
        <v>77</v>
      </c>
    </row>
    <row r="159" spans="1:65" s="2" customFormat="1" ht="16.5" customHeight="1">
      <c r="A159" s="32"/>
      <c r="B159" s="151"/>
      <c r="C159" s="152" t="s">
        <v>257</v>
      </c>
      <c r="D159" s="152" t="s">
        <v>129</v>
      </c>
      <c r="E159" s="153" t="s">
        <v>1288</v>
      </c>
      <c r="F159" s="154" t="s">
        <v>1289</v>
      </c>
      <c r="G159" s="155" t="s">
        <v>167</v>
      </c>
      <c r="H159" s="156">
        <v>2</v>
      </c>
      <c r="I159" s="157"/>
      <c r="J159" s="158">
        <f>ROUND(I159*H159,2)</f>
        <v>0</v>
      </c>
      <c r="K159" s="154" t="s">
        <v>356</v>
      </c>
      <c r="L159" s="33"/>
      <c r="M159" s="159" t="s">
        <v>3</v>
      </c>
      <c r="N159" s="160" t="s">
        <v>40</v>
      </c>
      <c r="O159" s="53"/>
      <c r="P159" s="161">
        <f>O159*H159</f>
        <v>0</v>
      </c>
      <c r="Q159" s="161">
        <v>0</v>
      </c>
      <c r="R159" s="161">
        <f>Q159*H159</f>
        <v>0</v>
      </c>
      <c r="S159" s="161">
        <v>0</v>
      </c>
      <c r="T159" s="162">
        <f>S159*H159</f>
        <v>0</v>
      </c>
      <c r="U159" s="32"/>
      <c r="V159" s="32"/>
      <c r="W159" s="32"/>
      <c r="X159" s="32"/>
      <c r="Y159" s="32"/>
      <c r="Z159" s="32"/>
      <c r="AA159" s="32"/>
      <c r="AB159" s="32"/>
      <c r="AC159" s="32"/>
      <c r="AD159" s="32"/>
      <c r="AE159" s="32"/>
      <c r="AR159" s="163" t="s">
        <v>505</v>
      </c>
      <c r="AT159" s="163" t="s">
        <v>129</v>
      </c>
      <c r="AU159" s="163" t="s">
        <v>77</v>
      </c>
      <c r="AY159" s="17" t="s">
        <v>126</v>
      </c>
      <c r="BE159" s="164">
        <f>IF(N159="základní",J159,0)</f>
        <v>0</v>
      </c>
      <c r="BF159" s="164">
        <f>IF(N159="snížená",J159,0)</f>
        <v>0</v>
      </c>
      <c r="BG159" s="164">
        <f>IF(N159="zákl. přenesená",J159,0)</f>
        <v>0</v>
      </c>
      <c r="BH159" s="164">
        <f>IF(N159="sníž. přenesená",J159,0)</f>
        <v>0</v>
      </c>
      <c r="BI159" s="164">
        <f>IF(N159="nulová",J159,0)</f>
        <v>0</v>
      </c>
      <c r="BJ159" s="17" t="s">
        <v>77</v>
      </c>
      <c r="BK159" s="164">
        <f>ROUND(I159*H159,2)</f>
        <v>0</v>
      </c>
      <c r="BL159" s="17" t="s">
        <v>505</v>
      </c>
      <c r="BM159" s="163" t="s">
        <v>1290</v>
      </c>
    </row>
    <row r="160" spans="1:47" s="2" customFormat="1" ht="12">
      <c r="A160" s="32"/>
      <c r="B160" s="33"/>
      <c r="C160" s="32"/>
      <c r="D160" s="165" t="s">
        <v>135</v>
      </c>
      <c r="E160" s="32"/>
      <c r="F160" s="166" t="s">
        <v>1289</v>
      </c>
      <c r="G160" s="32"/>
      <c r="H160" s="32"/>
      <c r="I160" s="91"/>
      <c r="J160" s="32"/>
      <c r="K160" s="32"/>
      <c r="L160" s="33"/>
      <c r="M160" s="167"/>
      <c r="N160" s="168"/>
      <c r="O160" s="53"/>
      <c r="P160" s="53"/>
      <c r="Q160" s="53"/>
      <c r="R160" s="53"/>
      <c r="S160" s="53"/>
      <c r="T160" s="54"/>
      <c r="U160" s="32"/>
      <c r="V160" s="32"/>
      <c r="W160" s="32"/>
      <c r="X160" s="32"/>
      <c r="Y160" s="32"/>
      <c r="Z160" s="32"/>
      <c r="AA160" s="32"/>
      <c r="AB160" s="32"/>
      <c r="AC160" s="32"/>
      <c r="AD160" s="32"/>
      <c r="AE160" s="32"/>
      <c r="AT160" s="17" t="s">
        <v>135</v>
      </c>
      <c r="AU160" s="17" t="s">
        <v>77</v>
      </c>
    </row>
    <row r="161" spans="1:65" s="2" customFormat="1" ht="16.5" customHeight="1">
      <c r="A161" s="32"/>
      <c r="B161" s="151"/>
      <c r="C161" s="169" t="s">
        <v>188</v>
      </c>
      <c r="D161" s="169" t="s">
        <v>136</v>
      </c>
      <c r="E161" s="170" t="s">
        <v>1291</v>
      </c>
      <c r="F161" s="171" t="s">
        <v>1292</v>
      </c>
      <c r="G161" s="172" t="s">
        <v>167</v>
      </c>
      <c r="H161" s="173">
        <v>2</v>
      </c>
      <c r="I161" s="174"/>
      <c r="J161" s="175">
        <f>ROUND(I161*H161,2)</f>
        <v>0</v>
      </c>
      <c r="K161" s="171" t="s">
        <v>356</v>
      </c>
      <c r="L161" s="176"/>
      <c r="M161" s="177" t="s">
        <v>3</v>
      </c>
      <c r="N161" s="178" t="s">
        <v>40</v>
      </c>
      <c r="O161" s="53"/>
      <c r="P161" s="161">
        <f>O161*H161</f>
        <v>0</v>
      </c>
      <c r="Q161" s="161">
        <v>0</v>
      </c>
      <c r="R161" s="161">
        <f>Q161*H161</f>
        <v>0</v>
      </c>
      <c r="S161" s="161">
        <v>0</v>
      </c>
      <c r="T161" s="162">
        <f>S161*H161</f>
        <v>0</v>
      </c>
      <c r="U161" s="32"/>
      <c r="V161" s="32"/>
      <c r="W161" s="32"/>
      <c r="X161" s="32"/>
      <c r="Y161" s="32"/>
      <c r="Z161" s="32"/>
      <c r="AA161" s="32"/>
      <c r="AB161" s="32"/>
      <c r="AC161" s="32"/>
      <c r="AD161" s="32"/>
      <c r="AE161" s="32"/>
      <c r="AR161" s="163" t="s">
        <v>658</v>
      </c>
      <c r="AT161" s="163" t="s">
        <v>136</v>
      </c>
      <c r="AU161" s="163" t="s">
        <v>77</v>
      </c>
      <c r="AY161" s="17" t="s">
        <v>126</v>
      </c>
      <c r="BE161" s="164">
        <f>IF(N161="základní",J161,0)</f>
        <v>0</v>
      </c>
      <c r="BF161" s="164">
        <f>IF(N161="snížená",J161,0)</f>
        <v>0</v>
      </c>
      <c r="BG161" s="164">
        <f>IF(N161="zákl. přenesená",J161,0)</f>
        <v>0</v>
      </c>
      <c r="BH161" s="164">
        <f>IF(N161="sníž. přenesená",J161,0)</f>
        <v>0</v>
      </c>
      <c r="BI161" s="164">
        <f>IF(N161="nulová",J161,0)</f>
        <v>0</v>
      </c>
      <c r="BJ161" s="17" t="s">
        <v>77</v>
      </c>
      <c r="BK161" s="164">
        <f>ROUND(I161*H161,2)</f>
        <v>0</v>
      </c>
      <c r="BL161" s="17" t="s">
        <v>658</v>
      </c>
      <c r="BM161" s="163" t="s">
        <v>1293</v>
      </c>
    </row>
    <row r="162" spans="1:47" s="2" customFormat="1" ht="12">
      <c r="A162" s="32"/>
      <c r="B162" s="33"/>
      <c r="C162" s="32"/>
      <c r="D162" s="165" t="s">
        <v>135</v>
      </c>
      <c r="E162" s="32"/>
      <c r="F162" s="166" t="s">
        <v>1292</v>
      </c>
      <c r="G162" s="32"/>
      <c r="H162" s="32"/>
      <c r="I162" s="91"/>
      <c r="J162" s="32"/>
      <c r="K162" s="32"/>
      <c r="L162" s="33"/>
      <c r="M162" s="167"/>
      <c r="N162" s="168"/>
      <c r="O162" s="53"/>
      <c r="P162" s="53"/>
      <c r="Q162" s="53"/>
      <c r="R162" s="53"/>
      <c r="S162" s="53"/>
      <c r="T162" s="54"/>
      <c r="U162" s="32"/>
      <c r="V162" s="32"/>
      <c r="W162" s="32"/>
      <c r="X162" s="32"/>
      <c r="Y162" s="32"/>
      <c r="Z162" s="32"/>
      <c r="AA162" s="32"/>
      <c r="AB162" s="32"/>
      <c r="AC162" s="32"/>
      <c r="AD162" s="32"/>
      <c r="AE162" s="32"/>
      <c r="AT162" s="17" t="s">
        <v>135</v>
      </c>
      <c r="AU162" s="17" t="s">
        <v>77</v>
      </c>
    </row>
    <row r="163" spans="1:65" s="2" customFormat="1" ht="16.5" customHeight="1">
      <c r="A163" s="32"/>
      <c r="B163" s="151"/>
      <c r="C163" s="152" t="s">
        <v>267</v>
      </c>
      <c r="D163" s="152" t="s">
        <v>129</v>
      </c>
      <c r="E163" s="153" t="s">
        <v>1294</v>
      </c>
      <c r="F163" s="154" t="s">
        <v>1295</v>
      </c>
      <c r="G163" s="155" t="s">
        <v>167</v>
      </c>
      <c r="H163" s="156">
        <v>3</v>
      </c>
      <c r="I163" s="157"/>
      <c r="J163" s="158">
        <f>ROUND(I163*H163,2)</f>
        <v>0</v>
      </c>
      <c r="K163" s="154" t="s">
        <v>356</v>
      </c>
      <c r="L163" s="33"/>
      <c r="M163" s="159" t="s">
        <v>3</v>
      </c>
      <c r="N163" s="160" t="s">
        <v>40</v>
      </c>
      <c r="O163" s="53"/>
      <c r="P163" s="161">
        <f>O163*H163</f>
        <v>0</v>
      </c>
      <c r="Q163" s="161">
        <v>0</v>
      </c>
      <c r="R163" s="161">
        <f>Q163*H163</f>
        <v>0</v>
      </c>
      <c r="S163" s="161">
        <v>0</v>
      </c>
      <c r="T163" s="162">
        <f>S163*H163</f>
        <v>0</v>
      </c>
      <c r="U163" s="32"/>
      <c r="V163" s="32"/>
      <c r="W163" s="32"/>
      <c r="X163" s="32"/>
      <c r="Y163" s="32"/>
      <c r="Z163" s="32"/>
      <c r="AA163" s="32"/>
      <c r="AB163" s="32"/>
      <c r="AC163" s="32"/>
      <c r="AD163" s="32"/>
      <c r="AE163" s="32"/>
      <c r="AR163" s="163" t="s">
        <v>505</v>
      </c>
      <c r="AT163" s="163" t="s">
        <v>129</v>
      </c>
      <c r="AU163" s="163" t="s">
        <v>77</v>
      </c>
      <c r="AY163" s="17" t="s">
        <v>126</v>
      </c>
      <c r="BE163" s="164">
        <f>IF(N163="základní",J163,0)</f>
        <v>0</v>
      </c>
      <c r="BF163" s="164">
        <f>IF(N163="snížená",J163,0)</f>
        <v>0</v>
      </c>
      <c r="BG163" s="164">
        <f>IF(N163="zákl. přenesená",J163,0)</f>
        <v>0</v>
      </c>
      <c r="BH163" s="164">
        <f>IF(N163="sníž. přenesená",J163,0)</f>
        <v>0</v>
      </c>
      <c r="BI163" s="164">
        <f>IF(N163="nulová",J163,0)</f>
        <v>0</v>
      </c>
      <c r="BJ163" s="17" t="s">
        <v>77</v>
      </c>
      <c r="BK163" s="164">
        <f>ROUND(I163*H163,2)</f>
        <v>0</v>
      </c>
      <c r="BL163" s="17" t="s">
        <v>505</v>
      </c>
      <c r="BM163" s="163" t="s">
        <v>1296</v>
      </c>
    </row>
    <row r="164" spans="1:47" s="2" customFormat="1" ht="12">
      <c r="A164" s="32"/>
      <c r="B164" s="33"/>
      <c r="C164" s="32"/>
      <c r="D164" s="165" t="s">
        <v>135</v>
      </c>
      <c r="E164" s="32"/>
      <c r="F164" s="166" t="s">
        <v>1295</v>
      </c>
      <c r="G164" s="32"/>
      <c r="H164" s="32"/>
      <c r="I164" s="91"/>
      <c r="J164" s="32"/>
      <c r="K164" s="32"/>
      <c r="L164" s="33"/>
      <c r="M164" s="167"/>
      <c r="N164" s="168"/>
      <c r="O164" s="53"/>
      <c r="P164" s="53"/>
      <c r="Q164" s="53"/>
      <c r="R164" s="53"/>
      <c r="S164" s="53"/>
      <c r="T164" s="54"/>
      <c r="U164" s="32"/>
      <c r="V164" s="32"/>
      <c r="W164" s="32"/>
      <c r="X164" s="32"/>
      <c r="Y164" s="32"/>
      <c r="Z164" s="32"/>
      <c r="AA164" s="32"/>
      <c r="AB164" s="32"/>
      <c r="AC164" s="32"/>
      <c r="AD164" s="32"/>
      <c r="AE164" s="32"/>
      <c r="AT164" s="17" t="s">
        <v>135</v>
      </c>
      <c r="AU164" s="17" t="s">
        <v>77</v>
      </c>
    </row>
    <row r="165" spans="1:65" s="2" customFormat="1" ht="16.5" customHeight="1">
      <c r="A165" s="32"/>
      <c r="B165" s="151"/>
      <c r="C165" s="169" t="s">
        <v>191</v>
      </c>
      <c r="D165" s="169" t="s">
        <v>136</v>
      </c>
      <c r="E165" s="170" t="s">
        <v>1297</v>
      </c>
      <c r="F165" s="171" t="s">
        <v>1298</v>
      </c>
      <c r="G165" s="172" t="s">
        <v>167</v>
      </c>
      <c r="H165" s="173">
        <v>3</v>
      </c>
      <c r="I165" s="174"/>
      <c r="J165" s="175">
        <f>ROUND(I165*H165,2)</f>
        <v>0</v>
      </c>
      <c r="K165" s="171" t="s">
        <v>356</v>
      </c>
      <c r="L165" s="176"/>
      <c r="M165" s="177" t="s">
        <v>3</v>
      </c>
      <c r="N165" s="178" t="s">
        <v>40</v>
      </c>
      <c r="O165" s="53"/>
      <c r="P165" s="161">
        <f>O165*H165</f>
        <v>0</v>
      </c>
      <c r="Q165" s="161">
        <v>0</v>
      </c>
      <c r="R165" s="161">
        <f>Q165*H165</f>
        <v>0</v>
      </c>
      <c r="S165" s="161">
        <v>0</v>
      </c>
      <c r="T165" s="162">
        <f>S165*H165</f>
        <v>0</v>
      </c>
      <c r="U165" s="32"/>
      <c r="V165" s="32"/>
      <c r="W165" s="32"/>
      <c r="X165" s="32"/>
      <c r="Y165" s="32"/>
      <c r="Z165" s="32"/>
      <c r="AA165" s="32"/>
      <c r="AB165" s="32"/>
      <c r="AC165" s="32"/>
      <c r="AD165" s="32"/>
      <c r="AE165" s="32"/>
      <c r="AR165" s="163" t="s">
        <v>658</v>
      </c>
      <c r="AT165" s="163" t="s">
        <v>136</v>
      </c>
      <c r="AU165" s="163" t="s">
        <v>77</v>
      </c>
      <c r="AY165" s="17" t="s">
        <v>126</v>
      </c>
      <c r="BE165" s="164">
        <f>IF(N165="základní",J165,0)</f>
        <v>0</v>
      </c>
      <c r="BF165" s="164">
        <f>IF(N165="snížená",J165,0)</f>
        <v>0</v>
      </c>
      <c r="BG165" s="164">
        <f>IF(N165="zákl. přenesená",J165,0)</f>
        <v>0</v>
      </c>
      <c r="BH165" s="164">
        <f>IF(N165="sníž. přenesená",J165,0)</f>
        <v>0</v>
      </c>
      <c r="BI165" s="164">
        <f>IF(N165="nulová",J165,0)</f>
        <v>0</v>
      </c>
      <c r="BJ165" s="17" t="s">
        <v>77</v>
      </c>
      <c r="BK165" s="164">
        <f>ROUND(I165*H165,2)</f>
        <v>0</v>
      </c>
      <c r="BL165" s="17" t="s">
        <v>658</v>
      </c>
      <c r="BM165" s="163" t="s">
        <v>1299</v>
      </c>
    </row>
    <row r="166" spans="1:47" s="2" customFormat="1" ht="12">
      <c r="A166" s="32"/>
      <c r="B166" s="33"/>
      <c r="C166" s="32"/>
      <c r="D166" s="165" t="s">
        <v>135</v>
      </c>
      <c r="E166" s="32"/>
      <c r="F166" s="166" t="s">
        <v>1298</v>
      </c>
      <c r="G166" s="32"/>
      <c r="H166" s="32"/>
      <c r="I166" s="91"/>
      <c r="J166" s="32"/>
      <c r="K166" s="32"/>
      <c r="L166" s="33"/>
      <c r="M166" s="167"/>
      <c r="N166" s="168"/>
      <c r="O166" s="53"/>
      <c r="P166" s="53"/>
      <c r="Q166" s="53"/>
      <c r="R166" s="53"/>
      <c r="S166" s="53"/>
      <c r="T166" s="54"/>
      <c r="U166" s="32"/>
      <c r="V166" s="32"/>
      <c r="W166" s="32"/>
      <c r="X166" s="32"/>
      <c r="Y166" s="32"/>
      <c r="Z166" s="32"/>
      <c r="AA166" s="32"/>
      <c r="AB166" s="32"/>
      <c r="AC166" s="32"/>
      <c r="AD166" s="32"/>
      <c r="AE166" s="32"/>
      <c r="AT166" s="17" t="s">
        <v>135</v>
      </c>
      <c r="AU166" s="17" t="s">
        <v>77</v>
      </c>
    </row>
    <row r="167" spans="1:65" s="2" customFormat="1" ht="16.5" customHeight="1">
      <c r="A167" s="32"/>
      <c r="B167" s="151"/>
      <c r="C167" s="152" t="s">
        <v>278</v>
      </c>
      <c r="D167" s="152" t="s">
        <v>129</v>
      </c>
      <c r="E167" s="153" t="s">
        <v>1300</v>
      </c>
      <c r="F167" s="154" t="s">
        <v>1301</v>
      </c>
      <c r="G167" s="155" t="s">
        <v>167</v>
      </c>
      <c r="H167" s="156">
        <v>1</v>
      </c>
      <c r="I167" s="157"/>
      <c r="J167" s="158">
        <f>ROUND(I167*H167,2)</f>
        <v>0</v>
      </c>
      <c r="K167" s="154" t="s">
        <v>356</v>
      </c>
      <c r="L167" s="33"/>
      <c r="M167" s="159" t="s">
        <v>3</v>
      </c>
      <c r="N167" s="160" t="s">
        <v>40</v>
      </c>
      <c r="O167" s="53"/>
      <c r="P167" s="161">
        <f>O167*H167</f>
        <v>0</v>
      </c>
      <c r="Q167" s="161">
        <v>0</v>
      </c>
      <c r="R167" s="161">
        <f>Q167*H167</f>
        <v>0</v>
      </c>
      <c r="S167" s="161">
        <v>0</v>
      </c>
      <c r="T167" s="162">
        <f>S167*H167</f>
        <v>0</v>
      </c>
      <c r="U167" s="32"/>
      <c r="V167" s="32"/>
      <c r="W167" s="32"/>
      <c r="X167" s="32"/>
      <c r="Y167" s="32"/>
      <c r="Z167" s="32"/>
      <c r="AA167" s="32"/>
      <c r="AB167" s="32"/>
      <c r="AC167" s="32"/>
      <c r="AD167" s="32"/>
      <c r="AE167" s="32"/>
      <c r="AR167" s="163" t="s">
        <v>505</v>
      </c>
      <c r="AT167" s="163" t="s">
        <v>129</v>
      </c>
      <c r="AU167" s="163" t="s">
        <v>77</v>
      </c>
      <c r="AY167" s="17" t="s">
        <v>126</v>
      </c>
      <c r="BE167" s="164">
        <f>IF(N167="základní",J167,0)</f>
        <v>0</v>
      </c>
      <c r="BF167" s="164">
        <f>IF(N167="snížená",J167,0)</f>
        <v>0</v>
      </c>
      <c r="BG167" s="164">
        <f>IF(N167="zákl. přenesená",J167,0)</f>
        <v>0</v>
      </c>
      <c r="BH167" s="164">
        <f>IF(N167="sníž. přenesená",J167,0)</f>
        <v>0</v>
      </c>
      <c r="BI167" s="164">
        <f>IF(N167="nulová",J167,0)</f>
        <v>0</v>
      </c>
      <c r="BJ167" s="17" t="s">
        <v>77</v>
      </c>
      <c r="BK167" s="164">
        <f>ROUND(I167*H167,2)</f>
        <v>0</v>
      </c>
      <c r="BL167" s="17" t="s">
        <v>505</v>
      </c>
      <c r="BM167" s="163" t="s">
        <v>1302</v>
      </c>
    </row>
    <row r="168" spans="1:47" s="2" customFormat="1" ht="12">
      <c r="A168" s="32"/>
      <c r="B168" s="33"/>
      <c r="C168" s="32"/>
      <c r="D168" s="165" t="s">
        <v>135</v>
      </c>
      <c r="E168" s="32"/>
      <c r="F168" s="166" t="s">
        <v>1301</v>
      </c>
      <c r="G168" s="32"/>
      <c r="H168" s="32"/>
      <c r="I168" s="91"/>
      <c r="J168" s="32"/>
      <c r="K168" s="32"/>
      <c r="L168" s="33"/>
      <c r="M168" s="167"/>
      <c r="N168" s="168"/>
      <c r="O168" s="53"/>
      <c r="P168" s="53"/>
      <c r="Q168" s="53"/>
      <c r="R168" s="53"/>
      <c r="S168" s="53"/>
      <c r="T168" s="54"/>
      <c r="U168" s="32"/>
      <c r="V168" s="32"/>
      <c r="W168" s="32"/>
      <c r="X168" s="32"/>
      <c r="Y168" s="32"/>
      <c r="Z168" s="32"/>
      <c r="AA168" s="32"/>
      <c r="AB168" s="32"/>
      <c r="AC168" s="32"/>
      <c r="AD168" s="32"/>
      <c r="AE168" s="32"/>
      <c r="AT168" s="17" t="s">
        <v>135</v>
      </c>
      <c r="AU168" s="17" t="s">
        <v>77</v>
      </c>
    </row>
    <row r="169" spans="1:65" s="2" customFormat="1" ht="16.5" customHeight="1">
      <c r="A169" s="32"/>
      <c r="B169" s="151"/>
      <c r="C169" s="169" t="s">
        <v>195</v>
      </c>
      <c r="D169" s="169" t="s">
        <v>136</v>
      </c>
      <c r="E169" s="170" t="s">
        <v>1303</v>
      </c>
      <c r="F169" s="171" t="s">
        <v>1304</v>
      </c>
      <c r="G169" s="172" t="s">
        <v>167</v>
      </c>
      <c r="H169" s="173">
        <v>1</v>
      </c>
      <c r="I169" s="174"/>
      <c r="J169" s="175">
        <f>ROUND(I169*H169,2)</f>
        <v>0</v>
      </c>
      <c r="K169" s="171" t="s">
        <v>356</v>
      </c>
      <c r="L169" s="176"/>
      <c r="M169" s="177" t="s">
        <v>3</v>
      </c>
      <c r="N169" s="178" t="s">
        <v>40</v>
      </c>
      <c r="O169" s="53"/>
      <c r="P169" s="161">
        <f>O169*H169</f>
        <v>0</v>
      </c>
      <c r="Q169" s="161">
        <v>0</v>
      </c>
      <c r="R169" s="161">
        <f>Q169*H169</f>
        <v>0</v>
      </c>
      <c r="S169" s="161">
        <v>0</v>
      </c>
      <c r="T169" s="162">
        <f>S169*H169</f>
        <v>0</v>
      </c>
      <c r="U169" s="32"/>
      <c r="V169" s="32"/>
      <c r="W169" s="32"/>
      <c r="X169" s="32"/>
      <c r="Y169" s="32"/>
      <c r="Z169" s="32"/>
      <c r="AA169" s="32"/>
      <c r="AB169" s="32"/>
      <c r="AC169" s="32"/>
      <c r="AD169" s="32"/>
      <c r="AE169" s="32"/>
      <c r="AR169" s="163" t="s">
        <v>658</v>
      </c>
      <c r="AT169" s="163" t="s">
        <v>136</v>
      </c>
      <c r="AU169" s="163" t="s">
        <v>77</v>
      </c>
      <c r="AY169" s="17" t="s">
        <v>126</v>
      </c>
      <c r="BE169" s="164">
        <f>IF(N169="základní",J169,0)</f>
        <v>0</v>
      </c>
      <c r="BF169" s="164">
        <f>IF(N169="snížená",J169,0)</f>
        <v>0</v>
      </c>
      <c r="BG169" s="164">
        <f>IF(N169="zákl. přenesená",J169,0)</f>
        <v>0</v>
      </c>
      <c r="BH169" s="164">
        <f>IF(N169="sníž. přenesená",J169,0)</f>
        <v>0</v>
      </c>
      <c r="BI169" s="164">
        <f>IF(N169="nulová",J169,0)</f>
        <v>0</v>
      </c>
      <c r="BJ169" s="17" t="s">
        <v>77</v>
      </c>
      <c r="BK169" s="164">
        <f>ROUND(I169*H169,2)</f>
        <v>0</v>
      </c>
      <c r="BL169" s="17" t="s">
        <v>658</v>
      </c>
      <c r="BM169" s="163" t="s">
        <v>1305</v>
      </c>
    </row>
    <row r="170" spans="1:47" s="2" customFormat="1" ht="12">
      <c r="A170" s="32"/>
      <c r="B170" s="33"/>
      <c r="C170" s="32"/>
      <c r="D170" s="165" t="s">
        <v>135</v>
      </c>
      <c r="E170" s="32"/>
      <c r="F170" s="166" t="s">
        <v>1304</v>
      </c>
      <c r="G170" s="32"/>
      <c r="H170" s="32"/>
      <c r="I170" s="91"/>
      <c r="J170" s="32"/>
      <c r="K170" s="32"/>
      <c r="L170" s="33"/>
      <c r="M170" s="167"/>
      <c r="N170" s="168"/>
      <c r="O170" s="53"/>
      <c r="P170" s="53"/>
      <c r="Q170" s="53"/>
      <c r="R170" s="53"/>
      <c r="S170" s="53"/>
      <c r="T170" s="54"/>
      <c r="U170" s="32"/>
      <c r="V170" s="32"/>
      <c r="W170" s="32"/>
      <c r="X170" s="32"/>
      <c r="Y170" s="32"/>
      <c r="Z170" s="32"/>
      <c r="AA170" s="32"/>
      <c r="AB170" s="32"/>
      <c r="AC170" s="32"/>
      <c r="AD170" s="32"/>
      <c r="AE170" s="32"/>
      <c r="AT170" s="17" t="s">
        <v>135</v>
      </c>
      <c r="AU170" s="17" t="s">
        <v>77</v>
      </c>
    </row>
    <row r="171" spans="1:65" s="2" customFormat="1" ht="16.5" customHeight="1">
      <c r="A171" s="32"/>
      <c r="B171" s="151"/>
      <c r="C171" s="152" t="s">
        <v>285</v>
      </c>
      <c r="D171" s="152" t="s">
        <v>129</v>
      </c>
      <c r="E171" s="153" t="s">
        <v>1306</v>
      </c>
      <c r="F171" s="154" t="s">
        <v>1307</v>
      </c>
      <c r="G171" s="155" t="s">
        <v>167</v>
      </c>
      <c r="H171" s="156">
        <v>8</v>
      </c>
      <c r="I171" s="157"/>
      <c r="J171" s="158">
        <f>ROUND(I171*H171,2)</f>
        <v>0</v>
      </c>
      <c r="K171" s="154" t="s">
        <v>356</v>
      </c>
      <c r="L171" s="33"/>
      <c r="M171" s="159" t="s">
        <v>3</v>
      </c>
      <c r="N171" s="160" t="s">
        <v>40</v>
      </c>
      <c r="O171" s="53"/>
      <c r="P171" s="161">
        <f>O171*H171</f>
        <v>0</v>
      </c>
      <c r="Q171" s="161">
        <v>0</v>
      </c>
      <c r="R171" s="161">
        <f>Q171*H171</f>
        <v>0</v>
      </c>
      <c r="S171" s="161">
        <v>0</v>
      </c>
      <c r="T171" s="162">
        <f>S171*H171</f>
        <v>0</v>
      </c>
      <c r="U171" s="32"/>
      <c r="V171" s="32"/>
      <c r="W171" s="32"/>
      <c r="X171" s="32"/>
      <c r="Y171" s="32"/>
      <c r="Z171" s="32"/>
      <c r="AA171" s="32"/>
      <c r="AB171" s="32"/>
      <c r="AC171" s="32"/>
      <c r="AD171" s="32"/>
      <c r="AE171" s="32"/>
      <c r="AR171" s="163" t="s">
        <v>505</v>
      </c>
      <c r="AT171" s="163" t="s">
        <v>129</v>
      </c>
      <c r="AU171" s="163" t="s">
        <v>77</v>
      </c>
      <c r="AY171" s="17" t="s">
        <v>126</v>
      </c>
      <c r="BE171" s="164">
        <f>IF(N171="základní",J171,0)</f>
        <v>0</v>
      </c>
      <c r="BF171" s="164">
        <f>IF(N171="snížená",J171,0)</f>
        <v>0</v>
      </c>
      <c r="BG171" s="164">
        <f>IF(N171="zákl. přenesená",J171,0)</f>
        <v>0</v>
      </c>
      <c r="BH171" s="164">
        <f>IF(N171="sníž. přenesená",J171,0)</f>
        <v>0</v>
      </c>
      <c r="BI171" s="164">
        <f>IF(N171="nulová",J171,0)</f>
        <v>0</v>
      </c>
      <c r="BJ171" s="17" t="s">
        <v>77</v>
      </c>
      <c r="BK171" s="164">
        <f>ROUND(I171*H171,2)</f>
        <v>0</v>
      </c>
      <c r="BL171" s="17" t="s">
        <v>505</v>
      </c>
      <c r="BM171" s="163" t="s">
        <v>1308</v>
      </c>
    </row>
    <row r="172" spans="1:47" s="2" customFormat="1" ht="12">
      <c r="A172" s="32"/>
      <c r="B172" s="33"/>
      <c r="C172" s="32"/>
      <c r="D172" s="165" t="s">
        <v>135</v>
      </c>
      <c r="E172" s="32"/>
      <c r="F172" s="166" t="s">
        <v>1307</v>
      </c>
      <c r="G172" s="32"/>
      <c r="H172" s="32"/>
      <c r="I172" s="91"/>
      <c r="J172" s="32"/>
      <c r="K172" s="32"/>
      <c r="L172" s="33"/>
      <c r="M172" s="167"/>
      <c r="N172" s="168"/>
      <c r="O172" s="53"/>
      <c r="P172" s="53"/>
      <c r="Q172" s="53"/>
      <c r="R172" s="53"/>
      <c r="S172" s="53"/>
      <c r="T172" s="54"/>
      <c r="U172" s="32"/>
      <c r="V172" s="32"/>
      <c r="W172" s="32"/>
      <c r="X172" s="32"/>
      <c r="Y172" s="32"/>
      <c r="Z172" s="32"/>
      <c r="AA172" s="32"/>
      <c r="AB172" s="32"/>
      <c r="AC172" s="32"/>
      <c r="AD172" s="32"/>
      <c r="AE172" s="32"/>
      <c r="AT172" s="17" t="s">
        <v>135</v>
      </c>
      <c r="AU172" s="17" t="s">
        <v>77</v>
      </c>
    </row>
    <row r="173" spans="1:65" s="2" customFormat="1" ht="16.5" customHeight="1">
      <c r="A173" s="32"/>
      <c r="B173" s="151"/>
      <c r="C173" s="169" t="s">
        <v>198</v>
      </c>
      <c r="D173" s="169" t="s">
        <v>136</v>
      </c>
      <c r="E173" s="170" t="s">
        <v>1309</v>
      </c>
      <c r="F173" s="171" t="s">
        <v>1310</v>
      </c>
      <c r="G173" s="172" t="s">
        <v>167</v>
      </c>
      <c r="H173" s="173">
        <v>8</v>
      </c>
      <c r="I173" s="174"/>
      <c r="J173" s="175">
        <f>ROUND(I173*H173,2)</f>
        <v>0</v>
      </c>
      <c r="K173" s="171" t="s">
        <v>356</v>
      </c>
      <c r="L173" s="176"/>
      <c r="M173" s="177" t="s">
        <v>3</v>
      </c>
      <c r="N173" s="178" t="s">
        <v>40</v>
      </c>
      <c r="O173" s="53"/>
      <c r="P173" s="161">
        <f>O173*H173</f>
        <v>0</v>
      </c>
      <c r="Q173" s="161">
        <v>0</v>
      </c>
      <c r="R173" s="161">
        <f>Q173*H173</f>
        <v>0</v>
      </c>
      <c r="S173" s="161">
        <v>0</v>
      </c>
      <c r="T173" s="162">
        <f>S173*H173</f>
        <v>0</v>
      </c>
      <c r="U173" s="32"/>
      <c r="V173" s="32"/>
      <c r="W173" s="32"/>
      <c r="X173" s="32"/>
      <c r="Y173" s="32"/>
      <c r="Z173" s="32"/>
      <c r="AA173" s="32"/>
      <c r="AB173" s="32"/>
      <c r="AC173" s="32"/>
      <c r="AD173" s="32"/>
      <c r="AE173" s="32"/>
      <c r="AR173" s="163" t="s">
        <v>658</v>
      </c>
      <c r="AT173" s="163" t="s">
        <v>136</v>
      </c>
      <c r="AU173" s="163" t="s">
        <v>77</v>
      </c>
      <c r="AY173" s="17" t="s">
        <v>126</v>
      </c>
      <c r="BE173" s="164">
        <f>IF(N173="základní",J173,0)</f>
        <v>0</v>
      </c>
      <c r="BF173" s="164">
        <f>IF(N173="snížená",J173,0)</f>
        <v>0</v>
      </c>
      <c r="BG173" s="164">
        <f>IF(N173="zákl. přenesená",J173,0)</f>
        <v>0</v>
      </c>
      <c r="BH173" s="164">
        <f>IF(N173="sníž. přenesená",J173,0)</f>
        <v>0</v>
      </c>
      <c r="BI173" s="164">
        <f>IF(N173="nulová",J173,0)</f>
        <v>0</v>
      </c>
      <c r="BJ173" s="17" t="s">
        <v>77</v>
      </c>
      <c r="BK173" s="164">
        <f>ROUND(I173*H173,2)</f>
        <v>0</v>
      </c>
      <c r="BL173" s="17" t="s">
        <v>658</v>
      </c>
      <c r="BM173" s="163" t="s">
        <v>1311</v>
      </c>
    </row>
    <row r="174" spans="1:47" s="2" customFormat="1" ht="12">
      <c r="A174" s="32"/>
      <c r="B174" s="33"/>
      <c r="C174" s="32"/>
      <c r="D174" s="165" t="s">
        <v>135</v>
      </c>
      <c r="E174" s="32"/>
      <c r="F174" s="166" t="s">
        <v>1310</v>
      </c>
      <c r="G174" s="32"/>
      <c r="H174" s="32"/>
      <c r="I174" s="91"/>
      <c r="J174" s="32"/>
      <c r="K174" s="32"/>
      <c r="L174" s="33"/>
      <c r="M174" s="167"/>
      <c r="N174" s="168"/>
      <c r="O174" s="53"/>
      <c r="P174" s="53"/>
      <c r="Q174" s="53"/>
      <c r="R174" s="53"/>
      <c r="S174" s="53"/>
      <c r="T174" s="54"/>
      <c r="U174" s="32"/>
      <c r="V174" s="32"/>
      <c r="W174" s="32"/>
      <c r="X174" s="32"/>
      <c r="Y174" s="32"/>
      <c r="Z174" s="32"/>
      <c r="AA174" s="32"/>
      <c r="AB174" s="32"/>
      <c r="AC174" s="32"/>
      <c r="AD174" s="32"/>
      <c r="AE174" s="32"/>
      <c r="AT174" s="17" t="s">
        <v>135</v>
      </c>
      <c r="AU174" s="17" t="s">
        <v>77</v>
      </c>
    </row>
    <row r="175" spans="1:65" s="2" customFormat="1" ht="16.5" customHeight="1">
      <c r="A175" s="32"/>
      <c r="B175" s="151"/>
      <c r="C175" s="152" t="s">
        <v>291</v>
      </c>
      <c r="D175" s="152" t="s">
        <v>129</v>
      </c>
      <c r="E175" s="153" t="s">
        <v>1312</v>
      </c>
      <c r="F175" s="154" t="s">
        <v>1313</v>
      </c>
      <c r="G175" s="155" t="s">
        <v>248</v>
      </c>
      <c r="H175" s="156">
        <v>25</v>
      </c>
      <c r="I175" s="157"/>
      <c r="J175" s="158">
        <f>ROUND(I175*H175,2)</f>
        <v>0</v>
      </c>
      <c r="K175" s="154" t="s">
        <v>356</v>
      </c>
      <c r="L175" s="33"/>
      <c r="M175" s="159" t="s">
        <v>3</v>
      </c>
      <c r="N175" s="160" t="s">
        <v>40</v>
      </c>
      <c r="O175" s="53"/>
      <c r="P175" s="161">
        <f>O175*H175</f>
        <v>0</v>
      </c>
      <c r="Q175" s="161">
        <v>0</v>
      </c>
      <c r="R175" s="161">
        <f>Q175*H175</f>
        <v>0</v>
      </c>
      <c r="S175" s="161">
        <v>0</v>
      </c>
      <c r="T175" s="162">
        <f>S175*H175</f>
        <v>0</v>
      </c>
      <c r="U175" s="32"/>
      <c r="V175" s="32"/>
      <c r="W175" s="32"/>
      <c r="X175" s="32"/>
      <c r="Y175" s="32"/>
      <c r="Z175" s="32"/>
      <c r="AA175" s="32"/>
      <c r="AB175" s="32"/>
      <c r="AC175" s="32"/>
      <c r="AD175" s="32"/>
      <c r="AE175" s="32"/>
      <c r="AR175" s="163" t="s">
        <v>505</v>
      </c>
      <c r="AT175" s="163" t="s">
        <v>129</v>
      </c>
      <c r="AU175" s="163" t="s">
        <v>77</v>
      </c>
      <c r="AY175" s="17" t="s">
        <v>126</v>
      </c>
      <c r="BE175" s="164">
        <f>IF(N175="základní",J175,0)</f>
        <v>0</v>
      </c>
      <c r="BF175" s="164">
        <f>IF(N175="snížená",J175,0)</f>
        <v>0</v>
      </c>
      <c r="BG175" s="164">
        <f>IF(N175="zákl. přenesená",J175,0)</f>
        <v>0</v>
      </c>
      <c r="BH175" s="164">
        <f>IF(N175="sníž. přenesená",J175,0)</f>
        <v>0</v>
      </c>
      <c r="BI175" s="164">
        <f>IF(N175="nulová",J175,0)</f>
        <v>0</v>
      </c>
      <c r="BJ175" s="17" t="s">
        <v>77</v>
      </c>
      <c r="BK175" s="164">
        <f>ROUND(I175*H175,2)</f>
        <v>0</v>
      </c>
      <c r="BL175" s="17" t="s">
        <v>505</v>
      </c>
      <c r="BM175" s="163" t="s">
        <v>1314</v>
      </c>
    </row>
    <row r="176" spans="1:47" s="2" customFormat="1" ht="12">
      <c r="A176" s="32"/>
      <c r="B176" s="33"/>
      <c r="C176" s="32"/>
      <c r="D176" s="165" t="s">
        <v>135</v>
      </c>
      <c r="E176" s="32"/>
      <c r="F176" s="166" t="s">
        <v>1313</v>
      </c>
      <c r="G176" s="32"/>
      <c r="H176" s="32"/>
      <c r="I176" s="91"/>
      <c r="J176" s="32"/>
      <c r="K176" s="32"/>
      <c r="L176" s="33"/>
      <c r="M176" s="167"/>
      <c r="N176" s="168"/>
      <c r="O176" s="53"/>
      <c r="P176" s="53"/>
      <c r="Q176" s="53"/>
      <c r="R176" s="53"/>
      <c r="S176" s="53"/>
      <c r="T176" s="54"/>
      <c r="U176" s="32"/>
      <c r="V176" s="32"/>
      <c r="W176" s="32"/>
      <c r="X176" s="32"/>
      <c r="Y176" s="32"/>
      <c r="Z176" s="32"/>
      <c r="AA176" s="32"/>
      <c r="AB176" s="32"/>
      <c r="AC176" s="32"/>
      <c r="AD176" s="32"/>
      <c r="AE176" s="32"/>
      <c r="AT176" s="17" t="s">
        <v>135</v>
      </c>
      <c r="AU176" s="17" t="s">
        <v>77</v>
      </c>
    </row>
    <row r="177" spans="1:65" s="2" customFormat="1" ht="16.5" customHeight="1">
      <c r="A177" s="32"/>
      <c r="B177" s="151"/>
      <c r="C177" s="169" t="s">
        <v>201</v>
      </c>
      <c r="D177" s="169" t="s">
        <v>136</v>
      </c>
      <c r="E177" s="170" t="s">
        <v>1315</v>
      </c>
      <c r="F177" s="171" t="s">
        <v>1316</v>
      </c>
      <c r="G177" s="172" t="s">
        <v>248</v>
      </c>
      <c r="H177" s="173">
        <v>25</v>
      </c>
      <c r="I177" s="174"/>
      <c r="J177" s="175">
        <f>ROUND(I177*H177,2)</f>
        <v>0</v>
      </c>
      <c r="K177" s="171" t="s">
        <v>356</v>
      </c>
      <c r="L177" s="176"/>
      <c r="M177" s="177" t="s">
        <v>3</v>
      </c>
      <c r="N177" s="178" t="s">
        <v>40</v>
      </c>
      <c r="O177" s="53"/>
      <c r="P177" s="161">
        <f>O177*H177</f>
        <v>0</v>
      </c>
      <c r="Q177" s="161">
        <v>0</v>
      </c>
      <c r="R177" s="161">
        <f>Q177*H177</f>
        <v>0</v>
      </c>
      <c r="S177" s="161">
        <v>0</v>
      </c>
      <c r="T177" s="162">
        <f>S177*H177</f>
        <v>0</v>
      </c>
      <c r="U177" s="32"/>
      <c r="V177" s="32"/>
      <c r="W177" s="32"/>
      <c r="X177" s="32"/>
      <c r="Y177" s="32"/>
      <c r="Z177" s="32"/>
      <c r="AA177" s="32"/>
      <c r="AB177" s="32"/>
      <c r="AC177" s="32"/>
      <c r="AD177" s="32"/>
      <c r="AE177" s="32"/>
      <c r="AR177" s="163" t="s">
        <v>658</v>
      </c>
      <c r="AT177" s="163" t="s">
        <v>136</v>
      </c>
      <c r="AU177" s="163" t="s">
        <v>77</v>
      </c>
      <c r="AY177" s="17" t="s">
        <v>126</v>
      </c>
      <c r="BE177" s="164">
        <f>IF(N177="základní",J177,0)</f>
        <v>0</v>
      </c>
      <c r="BF177" s="164">
        <f>IF(N177="snížená",J177,0)</f>
        <v>0</v>
      </c>
      <c r="BG177" s="164">
        <f>IF(N177="zákl. přenesená",J177,0)</f>
        <v>0</v>
      </c>
      <c r="BH177" s="164">
        <f>IF(N177="sníž. přenesená",J177,0)</f>
        <v>0</v>
      </c>
      <c r="BI177" s="164">
        <f>IF(N177="nulová",J177,0)</f>
        <v>0</v>
      </c>
      <c r="BJ177" s="17" t="s">
        <v>77</v>
      </c>
      <c r="BK177" s="164">
        <f>ROUND(I177*H177,2)</f>
        <v>0</v>
      </c>
      <c r="BL177" s="17" t="s">
        <v>658</v>
      </c>
      <c r="BM177" s="163" t="s">
        <v>1317</v>
      </c>
    </row>
    <row r="178" spans="1:47" s="2" customFormat="1" ht="12">
      <c r="A178" s="32"/>
      <c r="B178" s="33"/>
      <c r="C178" s="32"/>
      <c r="D178" s="165" t="s">
        <v>135</v>
      </c>
      <c r="E178" s="32"/>
      <c r="F178" s="166" t="s">
        <v>1316</v>
      </c>
      <c r="G178" s="32"/>
      <c r="H178" s="32"/>
      <c r="I178" s="91"/>
      <c r="J178" s="32"/>
      <c r="K178" s="32"/>
      <c r="L178" s="33"/>
      <c r="M178" s="167"/>
      <c r="N178" s="168"/>
      <c r="O178" s="53"/>
      <c r="P178" s="53"/>
      <c r="Q178" s="53"/>
      <c r="R178" s="53"/>
      <c r="S178" s="53"/>
      <c r="T178" s="54"/>
      <c r="U178" s="32"/>
      <c r="V178" s="32"/>
      <c r="W178" s="32"/>
      <c r="X178" s="32"/>
      <c r="Y178" s="32"/>
      <c r="Z178" s="32"/>
      <c r="AA178" s="32"/>
      <c r="AB178" s="32"/>
      <c r="AC178" s="32"/>
      <c r="AD178" s="32"/>
      <c r="AE178" s="32"/>
      <c r="AT178" s="17" t="s">
        <v>135</v>
      </c>
      <c r="AU178" s="17" t="s">
        <v>77</v>
      </c>
    </row>
    <row r="179" spans="1:65" s="2" customFormat="1" ht="16.5" customHeight="1">
      <c r="A179" s="32"/>
      <c r="B179" s="151"/>
      <c r="C179" s="152" t="s">
        <v>300</v>
      </c>
      <c r="D179" s="152" t="s">
        <v>129</v>
      </c>
      <c r="E179" s="153" t="s">
        <v>1318</v>
      </c>
      <c r="F179" s="154" t="s">
        <v>1319</v>
      </c>
      <c r="G179" s="155" t="s">
        <v>167</v>
      </c>
      <c r="H179" s="156">
        <v>1</v>
      </c>
      <c r="I179" s="157"/>
      <c r="J179" s="158">
        <f>ROUND(I179*H179,2)</f>
        <v>0</v>
      </c>
      <c r="K179" s="154" t="s">
        <v>356</v>
      </c>
      <c r="L179" s="33"/>
      <c r="M179" s="159" t="s">
        <v>3</v>
      </c>
      <c r="N179" s="160" t="s">
        <v>40</v>
      </c>
      <c r="O179" s="53"/>
      <c r="P179" s="161">
        <f>O179*H179</f>
        <v>0</v>
      </c>
      <c r="Q179" s="161">
        <v>0</v>
      </c>
      <c r="R179" s="161">
        <f>Q179*H179</f>
        <v>0</v>
      </c>
      <c r="S179" s="161">
        <v>0</v>
      </c>
      <c r="T179" s="162">
        <f>S179*H179</f>
        <v>0</v>
      </c>
      <c r="U179" s="32"/>
      <c r="V179" s="32"/>
      <c r="W179" s="32"/>
      <c r="X179" s="32"/>
      <c r="Y179" s="32"/>
      <c r="Z179" s="32"/>
      <c r="AA179" s="32"/>
      <c r="AB179" s="32"/>
      <c r="AC179" s="32"/>
      <c r="AD179" s="32"/>
      <c r="AE179" s="32"/>
      <c r="AR179" s="163" t="s">
        <v>505</v>
      </c>
      <c r="AT179" s="163" t="s">
        <v>129</v>
      </c>
      <c r="AU179" s="163" t="s">
        <v>77</v>
      </c>
      <c r="AY179" s="17" t="s">
        <v>126</v>
      </c>
      <c r="BE179" s="164">
        <f>IF(N179="základní",J179,0)</f>
        <v>0</v>
      </c>
      <c r="BF179" s="164">
        <f>IF(N179="snížená",J179,0)</f>
        <v>0</v>
      </c>
      <c r="BG179" s="164">
        <f>IF(N179="zákl. přenesená",J179,0)</f>
        <v>0</v>
      </c>
      <c r="BH179" s="164">
        <f>IF(N179="sníž. přenesená",J179,0)</f>
        <v>0</v>
      </c>
      <c r="BI179" s="164">
        <f>IF(N179="nulová",J179,0)</f>
        <v>0</v>
      </c>
      <c r="BJ179" s="17" t="s">
        <v>77</v>
      </c>
      <c r="BK179" s="164">
        <f>ROUND(I179*H179,2)</f>
        <v>0</v>
      </c>
      <c r="BL179" s="17" t="s">
        <v>505</v>
      </c>
      <c r="BM179" s="163" t="s">
        <v>1320</v>
      </c>
    </row>
    <row r="180" spans="1:47" s="2" customFormat="1" ht="12">
      <c r="A180" s="32"/>
      <c r="B180" s="33"/>
      <c r="C180" s="32"/>
      <c r="D180" s="165" t="s">
        <v>135</v>
      </c>
      <c r="E180" s="32"/>
      <c r="F180" s="166" t="s">
        <v>1319</v>
      </c>
      <c r="G180" s="32"/>
      <c r="H180" s="32"/>
      <c r="I180" s="91"/>
      <c r="J180" s="32"/>
      <c r="K180" s="32"/>
      <c r="L180" s="33"/>
      <c r="M180" s="167"/>
      <c r="N180" s="168"/>
      <c r="O180" s="53"/>
      <c r="P180" s="53"/>
      <c r="Q180" s="53"/>
      <c r="R180" s="53"/>
      <c r="S180" s="53"/>
      <c r="T180" s="54"/>
      <c r="U180" s="32"/>
      <c r="V180" s="32"/>
      <c r="W180" s="32"/>
      <c r="X180" s="32"/>
      <c r="Y180" s="32"/>
      <c r="Z180" s="32"/>
      <c r="AA180" s="32"/>
      <c r="AB180" s="32"/>
      <c r="AC180" s="32"/>
      <c r="AD180" s="32"/>
      <c r="AE180" s="32"/>
      <c r="AT180" s="17" t="s">
        <v>135</v>
      </c>
      <c r="AU180" s="17" t="s">
        <v>77</v>
      </c>
    </row>
    <row r="181" spans="1:65" s="2" customFormat="1" ht="16.5" customHeight="1">
      <c r="A181" s="32"/>
      <c r="B181" s="151"/>
      <c r="C181" s="169" t="s">
        <v>205</v>
      </c>
      <c r="D181" s="169" t="s">
        <v>136</v>
      </c>
      <c r="E181" s="170" t="s">
        <v>1321</v>
      </c>
      <c r="F181" s="171" t="s">
        <v>1322</v>
      </c>
      <c r="G181" s="172" t="s">
        <v>167</v>
      </c>
      <c r="H181" s="173">
        <v>1</v>
      </c>
      <c r="I181" s="174"/>
      <c r="J181" s="175">
        <f>ROUND(I181*H181,2)</f>
        <v>0</v>
      </c>
      <c r="K181" s="171" t="s">
        <v>356</v>
      </c>
      <c r="L181" s="176"/>
      <c r="M181" s="177" t="s">
        <v>3</v>
      </c>
      <c r="N181" s="178" t="s">
        <v>40</v>
      </c>
      <c r="O181" s="53"/>
      <c r="P181" s="161">
        <f>O181*H181</f>
        <v>0</v>
      </c>
      <c r="Q181" s="161">
        <v>0</v>
      </c>
      <c r="R181" s="161">
        <f>Q181*H181</f>
        <v>0</v>
      </c>
      <c r="S181" s="161">
        <v>0</v>
      </c>
      <c r="T181" s="162">
        <f>S181*H181</f>
        <v>0</v>
      </c>
      <c r="U181" s="32"/>
      <c r="V181" s="32"/>
      <c r="W181" s="32"/>
      <c r="X181" s="32"/>
      <c r="Y181" s="32"/>
      <c r="Z181" s="32"/>
      <c r="AA181" s="32"/>
      <c r="AB181" s="32"/>
      <c r="AC181" s="32"/>
      <c r="AD181" s="32"/>
      <c r="AE181" s="32"/>
      <c r="AR181" s="163" t="s">
        <v>658</v>
      </c>
      <c r="AT181" s="163" t="s">
        <v>136</v>
      </c>
      <c r="AU181" s="163" t="s">
        <v>77</v>
      </c>
      <c r="AY181" s="17" t="s">
        <v>126</v>
      </c>
      <c r="BE181" s="164">
        <f>IF(N181="základní",J181,0)</f>
        <v>0</v>
      </c>
      <c r="BF181" s="164">
        <f>IF(N181="snížená",J181,0)</f>
        <v>0</v>
      </c>
      <c r="BG181" s="164">
        <f>IF(N181="zákl. přenesená",J181,0)</f>
        <v>0</v>
      </c>
      <c r="BH181" s="164">
        <f>IF(N181="sníž. přenesená",J181,0)</f>
        <v>0</v>
      </c>
      <c r="BI181" s="164">
        <f>IF(N181="nulová",J181,0)</f>
        <v>0</v>
      </c>
      <c r="BJ181" s="17" t="s">
        <v>77</v>
      </c>
      <c r="BK181" s="164">
        <f>ROUND(I181*H181,2)</f>
        <v>0</v>
      </c>
      <c r="BL181" s="17" t="s">
        <v>658</v>
      </c>
      <c r="BM181" s="163" t="s">
        <v>1323</v>
      </c>
    </row>
    <row r="182" spans="1:47" s="2" customFormat="1" ht="12">
      <c r="A182" s="32"/>
      <c r="B182" s="33"/>
      <c r="C182" s="32"/>
      <c r="D182" s="165" t="s">
        <v>135</v>
      </c>
      <c r="E182" s="32"/>
      <c r="F182" s="166" t="s">
        <v>1322</v>
      </c>
      <c r="G182" s="32"/>
      <c r="H182" s="32"/>
      <c r="I182" s="91"/>
      <c r="J182" s="32"/>
      <c r="K182" s="32"/>
      <c r="L182" s="33"/>
      <c r="M182" s="167"/>
      <c r="N182" s="168"/>
      <c r="O182" s="53"/>
      <c r="P182" s="53"/>
      <c r="Q182" s="53"/>
      <c r="R182" s="53"/>
      <c r="S182" s="53"/>
      <c r="T182" s="54"/>
      <c r="U182" s="32"/>
      <c r="V182" s="32"/>
      <c r="W182" s="32"/>
      <c r="X182" s="32"/>
      <c r="Y182" s="32"/>
      <c r="Z182" s="32"/>
      <c r="AA182" s="32"/>
      <c r="AB182" s="32"/>
      <c r="AC182" s="32"/>
      <c r="AD182" s="32"/>
      <c r="AE182" s="32"/>
      <c r="AT182" s="17" t="s">
        <v>135</v>
      </c>
      <c r="AU182" s="17" t="s">
        <v>77</v>
      </c>
    </row>
    <row r="183" spans="1:65" s="2" customFormat="1" ht="16.5" customHeight="1">
      <c r="A183" s="32"/>
      <c r="B183" s="151"/>
      <c r="C183" s="152" t="s">
        <v>306</v>
      </c>
      <c r="D183" s="152" t="s">
        <v>129</v>
      </c>
      <c r="E183" s="153" t="s">
        <v>1324</v>
      </c>
      <c r="F183" s="154" t="s">
        <v>1325</v>
      </c>
      <c r="G183" s="155" t="s">
        <v>167</v>
      </c>
      <c r="H183" s="156">
        <v>1</v>
      </c>
      <c r="I183" s="157"/>
      <c r="J183" s="158">
        <f>ROUND(I183*H183,2)</f>
        <v>0</v>
      </c>
      <c r="K183" s="154" t="s">
        <v>356</v>
      </c>
      <c r="L183" s="33"/>
      <c r="M183" s="159" t="s">
        <v>3</v>
      </c>
      <c r="N183" s="160" t="s">
        <v>40</v>
      </c>
      <c r="O183" s="53"/>
      <c r="P183" s="161">
        <f>O183*H183</f>
        <v>0</v>
      </c>
      <c r="Q183" s="161">
        <v>0</v>
      </c>
      <c r="R183" s="161">
        <f>Q183*H183</f>
        <v>0</v>
      </c>
      <c r="S183" s="161">
        <v>0</v>
      </c>
      <c r="T183" s="162">
        <f>S183*H183</f>
        <v>0</v>
      </c>
      <c r="U183" s="32"/>
      <c r="V183" s="32"/>
      <c r="W183" s="32"/>
      <c r="X183" s="32"/>
      <c r="Y183" s="32"/>
      <c r="Z183" s="32"/>
      <c r="AA183" s="32"/>
      <c r="AB183" s="32"/>
      <c r="AC183" s="32"/>
      <c r="AD183" s="32"/>
      <c r="AE183" s="32"/>
      <c r="AR183" s="163" t="s">
        <v>505</v>
      </c>
      <c r="AT183" s="163" t="s">
        <v>129</v>
      </c>
      <c r="AU183" s="163" t="s">
        <v>77</v>
      </c>
      <c r="AY183" s="17" t="s">
        <v>126</v>
      </c>
      <c r="BE183" s="164">
        <f>IF(N183="základní",J183,0)</f>
        <v>0</v>
      </c>
      <c r="BF183" s="164">
        <f>IF(N183="snížená",J183,0)</f>
        <v>0</v>
      </c>
      <c r="BG183" s="164">
        <f>IF(N183="zákl. přenesená",J183,0)</f>
        <v>0</v>
      </c>
      <c r="BH183" s="164">
        <f>IF(N183="sníž. přenesená",J183,0)</f>
        <v>0</v>
      </c>
      <c r="BI183" s="164">
        <f>IF(N183="nulová",J183,0)</f>
        <v>0</v>
      </c>
      <c r="BJ183" s="17" t="s">
        <v>77</v>
      </c>
      <c r="BK183" s="164">
        <f>ROUND(I183*H183,2)</f>
        <v>0</v>
      </c>
      <c r="BL183" s="17" t="s">
        <v>505</v>
      </c>
      <c r="BM183" s="163" t="s">
        <v>1326</v>
      </c>
    </row>
    <row r="184" spans="1:47" s="2" customFormat="1" ht="12">
      <c r="A184" s="32"/>
      <c r="B184" s="33"/>
      <c r="C184" s="32"/>
      <c r="D184" s="165" t="s">
        <v>135</v>
      </c>
      <c r="E184" s="32"/>
      <c r="F184" s="166" t="s">
        <v>1325</v>
      </c>
      <c r="G184" s="32"/>
      <c r="H184" s="32"/>
      <c r="I184" s="91"/>
      <c r="J184" s="32"/>
      <c r="K184" s="32"/>
      <c r="L184" s="33"/>
      <c r="M184" s="167"/>
      <c r="N184" s="168"/>
      <c r="O184" s="53"/>
      <c r="P184" s="53"/>
      <c r="Q184" s="53"/>
      <c r="R184" s="53"/>
      <c r="S184" s="53"/>
      <c r="T184" s="54"/>
      <c r="U184" s="32"/>
      <c r="V184" s="32"/>
      <c r="W184" s="32"/>
      <c r="X184" s="32"/>
      <c r="Y184" s="32"/>
      <c r="Z184" s="32"/>
      <c r="AA184" s="32"/>
      <c r="AB184" s="32"/>
      <c r="AC184" s="32"/>
      <c r="AD184" s="32"/>
      <c r="AE184" s="32"/>
      <c r="AT184" s="17" t="s">
        <v>135</v>
      </c>
      <c r="AU184" s="17" t="s">
        <v>77</v>
      </c>
    </row>
    <row r="185" spans="1:65" s="2" customFormat="1" ht="16.5" customHeight="1">
      <c r="A185" s="32"/>
      <c r="B185" s="151"/>
      <c r="C185" s="169" t="s">
        <v>209</v>
      </c>
      <c r="D185" s="169" t="s">
        <v>136</v>
      </c>
      <c r="E185" s="170" t="s">
        <v>1327</v>
      </c>
      <c r="F185" s="171" t="s">
        <v>1328</v>
      </c>
      <c r="G185" s="172" t="s">
        <v>167</v>
      </c>
      <c r="H185" s="173">
        <v>1</v>
      </c>
      <c r="I185" s="174"/>
      <c r="J185" s="175">
        <f>ROUND(I185*H185,2)</f>
        <v>0</v>
      </c>
      <c r="K185" s="171" t="s">
        <v>356</v>
      </c>
      <c r="L185" s="176"/>
      <c r="M185" s="177" t="s">
        <v>3</v>
      </c>
      <c r="N185" s="178" t="s">
        <v>40</v>
      </c>
      <c r="O185" s="53"/>
      <c r="P185" s="161">
        <f>O185*H185</f>
        <v>0</v>
      </c>
      <c r="Q185" s="161">
        <v>0</v>
      </c>
      <c r="R185" s="161">
        <f>Q185*H185</f>
        <v>0</v>
      </c>
      <c r="S185" s="161">
        <v>0</v>
      </c>
      <c r="T185" s="162">
        <f>S185*H185</f>
        <v>0</v>
      </c>
      <c r="U185" s="32"/>
      <c r="V185" s="32"/>
      <c r="W185" s="32"/>
      <c r="X185" s="32"/>
      <c r="Y185" s="32"/>
      <c r="Z185" s="32"/>
      <c r="AA185" s="32"/>
      <c r="AB185" s="32"/>
      <c r="AC185" s="32"/>
      <c r="AD185" s="32"/>
      <c r="AE185" s="32"/>
      <c r="AR185" s="163" t="s">
        <v>658</v>
      </c>
      <c r="AT185" s="163" t="s">
        <v>136</v>
      </c>
      <c r="AU185" s="163" t="s">
        <v>77</v>
      </c>
      <c r="AY185" s="17" t="s">
        <v>126</v>
      </c>
      <c r="BE185" s="164">
        <f>IF(N185="základní",J185,0)</f>
        <v>0</v>
      </c>
      <c r="BF185" s="164">
        <f>IF(N185="snížená",J185,0)</f>
        <v>0</v>
      </c>
      <c r="BG185" s="164">
        <f>IF(N185="zákl. přenesená",J185,0)</f>
        <v>0</v>
      </c>
      <c r="BH185" s="164">
        <f>IF(N185="sníž. přenesená",J185,0)</f>
        <v>0</v>
      </c>
      <c r="BI185" s="164">
        <f>IF(N185="nulová",J185,0)</f>
        <v>0</v>
      </c>
      <c r="BJ185" s="17" t="s">
        <v>77</v>
      </c>
      <c r="BK185" s="164">
        <f>ROUND(I185*H185,2)</f>
        <v>0</v>
      </c>
      <c r="BL185" s="17" t="s">
        <v>658</v>
      </c>
      <c r="BM185" s="163" t="s">
        <v>1329</v>
      </c>
    </row>
    <row r="186" spans="1:47" s="2" customFormat="1" ht="12">
      <c r="A186" s="32"/>
      <c r="B186" s="33"/>
      <c r="C186" s="32"/>
      <c r="D186" s="165" t="s">
        <v>135</v>
      </c>
      <c r="E186" s="32"/>
      <c r="F186" s="166" t="s">
        <v>1328</v>
      </c>
      <c r="G186" s="32"/>
      <c r="H186" s="32"/>
      <c r="I186" s="91"/>
      <c r="J186" s="32"/>
      <c r="K186" s="32"/>
      <c r="L186" s="33"/>
      <c r="M186" s="167"/>
      <c r="N186" s="168"/>
      <c r="O186" s="53"/>
      <c r="P186" s="53"/>
      <c r="Q186" s="53"/>
      <c r="R186" s="53"/>
      <c r="S186" s="53"/>
      <c r="T186" s="54"/>
      <c r="U186" s="32"/>
      <c r="V186" s="32"/>
      <c r="W186" s="32"/>
      <c r="X186" s="32"/>
      <c r="Y186" s="32"/>
      <c r="Z186" s="32"/>
      <c r="AA186" s="32"/>
      <c r="AB186" s="32"/>
      <c r="AC186" s="32"/>
      <c r="AD186" s="32"/>
      <c r="AE186" s="32"/>
      <c r="AT186" s="17" t="s">
        <v>135</v>
      </c>
      <c r="AU186" s="17" t="s">
        <v>77</v>
      </c>
    </row>
    <row r="187" spans="1:65" s="2" customFormat="1" ht="16.5" customHeight="1">
      <c r="A187" s="32"/>
      <c r="B187" s="151"/>
      <c r="C187" s="152" t="s">
        <v>314</v>
      </c>
      <c r="D187" s="152" t="s">
        <v>129</v>
      </c>
      <c r="E187" s="153" t="s">
        <v>1330</v>
      </c>
      <c r="F187" s="154" t="s">
        <v>1331</v>
      </c>
      <c r="G187" s="155" t="s">
        <v>248</v>
      </c>
      <c r="H187" s="156">
        <v>41</v>
      </c>
      <c r="I187" s="157"/>
      <c r="J187" s="158">
        <f>ROUND(I187*H187,2)</f>
        <v>0</v>
      </c>
      <c r="K187" s="154" t="s">
        <v>356</v>
      </c>
      <c r="L187" s="33"/>
      <c r="M187" s="159" t="s">
        <v>3</v>
      </c>
      <c r="N187" s="160" t="s">
        <v>40</v>
      </c>
      <c r="O187" s="53"/>
      <c r="P187" s="161">
        <f>O187*H187</f>
        <v>0</v>
      </c>
      <c r="Q187" s="161">
        <v>0</v>
      </c>
      <c r="R187" s="161">
        <f>Q187*H187</f>
        <v>0</v>
      </c>
      <c r="S187" s="161">
        <v>0</v>
      </c>
      <c r="T187" s="162">
        <f>S187*H187</f>
        <v>0</v>
      </c>
      <c r="U187" s="32"/>
      <c r="V187" s="32"/>
      <c r="W187" s="32"/>
      <c r="X187" s="32"/>
      <c r="Y187" s="32"/>
      <c r="Z187" s="32"/>
      <c r="AA187" s="32"/>
      <c r="AB187" s="32"/>
      <c r="AC187" s="32"/>
      <c r="AD187" s="32"/>
      <c r="AE187" s="32"/>
      <c r="AR187" s="163" t="s">
        <v>505</v>
      </c>
      <c r="AT187" s="163" t="s">
        <v>129</v>
      </c>
      <c r="AU187" s="163" t="s">
        <v>77</v>
      </c>
      <c r="AY187" s="17" t="s">
        <v>126</v>
      </c>
      <c r="BE187" s="164">
        <f>IF(N187="základní",J187,0)</f>
        <v>0</v>
      </c>
      <c r="BF187" s="164">
        <f>IF(N187="snížená",J187,0)</f>
        <v>0</v>
      </c>
      <c r="BG187" s="164">
        <f>IF(N187="zákl. přenesená",J187,0)</f>
        <v>0</v>
      </c>
      <c r="BH187" s="164">
        <f>IF(N187="sníž. přenesená",J187,0)</f>
        <v>0</v>
      </c>
      <c r="BI187" s="164">
        <f>IF(N187="nulová",J187,0)</f>
        <v>0</v>
      </c>
      <c r="BJ187" s="17" t="s">
        <v>77</v>
      </c>
      <c r="BK187" s="164">
        <f>ROUND(I187*H187,2)</f>
        <v>0</v>
      </c>
      <c r="BL187" s="17" t="s">
        <v>505</v>
      </c>
      <c r="BM187" s="163" t="s">
        <v>1332</v>
      </c>
    </row>
    <row r="188" spans="1:47" s="2" customFormat="1" ht="12">
      <c r="A188" s="32"/>
      <c r="B188" s="33"/>
      <c r="C188" s="32"/>
      <c r="D188" s="165" t="s">
        <v>135</v>
      </c>
      <c r="E188" s="32"/>
      <c r="F188" s="166" t="s">
        <v>1331</v>
      </c>
      <c r="G188" s="32"/>
      <c r="H188" s="32"/>
      <c r="I188" s="91"/>
      <c r="J188" s="32"/>
      <c r="K188" s="32"/>
      <c r="L188" s="33"/>
      <c r="M188" s="167"/>
      <c r="N188" s="168"/>
      <c r="O188" s="53"/>
      <c r="P188" s="53"/>
      <c r="Q188" s="53"/>
      <c r="R188" s="53"/>
      <c r="S188" s="53"/>
      <c r="T188" s="54"/>
      <c r="U188" s="32"/>
      <c r="V188" s="32"/>
      <c r="W188" s="32"/>
      <c r="X188" s="32"/>
      <c r="Y188" s="32"/>
      <c r="Z188" s="32"/>
      <c r="AA188" s="32"/>
      <c r="AB188" s="32"/>
      <c r="AC188" s="32"/>
      <c r="AD188" s="32"/>
      <c r="AE188" s="32"/>
      <c r="AT188" s="17" t="s">
        <v>135</v>
      </c>
      <c r="AU188" s="17" t="s">
        <v>77</v>
      </c>
    </row>
    <row r="189" spans="1:65" s="2" customFormat="1" ht="16.5" customHeight="1">
      <c r="A189" s="32"/>
      <c r="B189" s="151"/>
      <c r="C189" s="169" t="s">
        <v>213</v>
      </c>
      <c r="D189" s="169" t="s">
        <v>136</v>
      </c>
      <c r="E189" s="170" t="s">
        <v>1333</v>
      </c>
      <c r="F189" s="171" t="s">
        <v>1334</v>
      </c>
      <c r="G189" s="172" t="s">
        <v>248</v>
      </c>
      <c r="H189" s="173">
        <v>41</v>
      </c>
      <c r="I189" s="174"/>
      <c r="J189" s="175">
        <f>ROUND(I189*H189,2)</f>
        <v>0</v>
      </c>
      <c r="K189" s="171" t="s">
        <v>356</v>
      </c>
      <c r="L189" s="176"/>
      <c r="M189" s="177" t="s">
        <v>3</v>
      </c>
      <c r="N189" s="178" t="s">
        <v>40</v>
      </c>
      <c r="O189" s="53"/>
      <c r="P189" s="161">
        <f>O189*H189</f>
        <v>0</v>
      </c>
      <c r="Q189" s="161">
        <v>0</v>
      </c>
      <c r="R189" s="161">
        <f>Q189*H189</f>
        <v>0</v>
      </c>
      <c r="S189" s="161">
        <v>0</v>
      </c>
      <c r="T189" s="162">
        <f>S189*H189</f>
        <v>0</v>
      </c>
      <c r="U189" s="32"/>
      <c r="V189" s="32"/>
      <c r="W189" s="32"/>
      <c r="X189" s="32"/>
      <c r="Y189" s="32"/>
      <c r="Z189" s="32"/>
      <c r="AA189" s="32"/>
      <c r="AB189" s="32"/>
      <c r="AC189" s="32"/>
      <c r="AD189" s="32"/>
      <c r="AE189" s="32"/>
      <c r="AR189" s="163" t="s">
        <v>658</v>
      </c>
      <c r="AT189" s="163" t="s">
        <v>136</v>
      </c>
      <c r="AU189" s="163" t="s">
        <v>77</v>
      </c>
      <c r="AY189" s="17" t="s">
        <v>126</v>
      </c>
      <c r="BE189" s="164">
        <f>IF(N189="základní",J189,0)</f>
        <v>0</v>
      </c>
      <c r="BF189" s="164">
        <f>IF(N189="snížená",J189,0)</f>
        <v>0</v>
      </c>
      <c r="BG189" s="164">
        <f>IF(N189="zákl. přenesená",J189,0)</f>
        <v>0</v>
      </c>
      <c r="BH189" s="164">
        <f>IF(N189="sníž. přenesená",J189,0)</f>
        <v>0</v>
      </c>
      <c r="BI189" s="164">
        <f>IF(N189="nulová",J189,0)</f>
        <v>0</v>
      </c>
      <c r="BJ189" s="17" t="s">
        <v>77</v>
      </c>
      <c r="BK189" s="164">
        <f>ROUND(I189*H189,2)</f>
        <v>0</v>
      </c>
      <c r="BL189" s="17" t="s">
        <v>658</v>
      </c>
      <c r="BM189" s="163" t="s">
        <v>1335</v>
      </c>
    </row>
    <row r="190" spans="1:47" s="2" customFormat="1" ht="12">
      <c r="A190" s="32"/>
      <c r="B190" s="33"/>
      <c r="C190" s="32"/>
      <c r="D190" s="165" t="s">
        <v>135</v>
      </c>
      <c r="E190" s="32"/>
      <c r="F190" s="166" t="s">
        <v>1334</v>
      </c>
      <c r="G190" s="32"/>
      <c r="H190" s="32"/>
      <c r="I190" s="91"/>
      <c r="J190" s="32"/>
      <c r="K190" s="32"/>
      <c r="L190" s="33"/>
      <c r="M190" s="167"/>
      <c r="N190" s="168"/>
      <c r="O190" s="53"/>
      <c r="P190" s="53"/>
      <c r="Q190" s="53"/>
      <c r="R190" s="53"/>
      <c r="S190" s="53"/>
      <c r="T190" s="54"/>
      <c r="U190" s="32"/>
      <c r="V190" s="32"/>
      <c r="W190" s="32"/>
      <c r="X190" s="32"/>
      <c r="Y190" s="32"/>
      <c r="Z190" s="32"/>
      <c r="AA190" s="32"/>
      <c r="AB190" s="32"/>
      <c r="AC190" s="32"/>
      <c r="AD190" s="32"/>
      <c r="AE190" s="32"/>
      <c r="AT190" s="17" t="s">
        <v>135</v>
      </c>
      <c r="AU190" s="17" t="s">
        <v>77</v>
      </c>
    </row>
    <row r="191" spans="1:65" s="2" customFormat="1" ht="16.5" customHeight="1">
      <c r="A191" s="32"/>
      <c r="B191" s="151"/>
      <c r="C191" s="152" t="s">
        <v>323</v>
      </c>
      <c r="D191" s="152" t="s">
        <v>129</v>
      </c>
      <c r="E191" s="153" t="s">
        <v>1336</v>
      </c>
      <c r="F191" s="154" t="s">
        <v>1337</v>
      </c>
      <c r="G191" s="155" t="s">
        <v>248</v>
      </c>
      <c r="H191" s="156">
        <v>3910</v>
      </c>
      <c r="I191" s="157"/>
      <c r="J191" s="158">
        <f>ROUND(I191*H191,2)</f>
        <v>0</v>
      </c>
      <c r="K191" s="154" t="s">
        <v>356</v>
      </c>
      <c r="L191" s="33"/>
      <c r="M191" s="159" t="s">
        <v>3</v>
      </c>
      <c r="N191" s="160" t="s">
        <v>40</v>
      </c>
      <c r="O191" s="53"/>
      <c r="P191" s="161">
        <f>O191*H191</f>
        <v>0</v>
      </c>
      <c r="Q191" s="161">
        <v>0</v>
      </c>
      <c r="R191" s="161">
        <f>Q191*H191</f>
        <v>0</v>
      </c>
      <c r="S191" s="161">
        <v>0</v>
      </c>
      <c r="T191" s="162">
        <f>S191*H191</f>
        <v>0</v>
      </c>
      <c r="U191" s="32"/>
      <c r="V191" s="32"/>
      <c r="W191" s="32"/>
      <c r="X191" s="32"/>
      <c r="Y191" s="32"/>
      <c r="Z191" s="32"/>
      <c r="AA191" s="32"/>
      <c r="AB191" s="32"/>
      <c r="AC191" s="32"/>
      <c r="AD191" s="32"/>
      <c r="AE191" s="32"/>
      <c r="AR191" s="163" t="s">
        <v>505</v>
      </c>
      <c r="AT191" s="163" t="s">
        <v>129</v>
      </c>
      <c r="AU191" s="163" t="s">
        <v>77</v>
      </c>
      <c r="AY191" s="17" t="s">
        <v>126</v>
      </c>
      <c r="BE191" s="164">
        <f>IF(N191="základní",J191,0)</f>
        <v>0</v>
      </c>
      <c r="BF191" s="164">
        <f>IF(N191="snížená",J191,0)</f>
        <v>0</v>
      </c>
      <c r="BG191" s="164">
        <f>IF(N191="zákl. přenesená",J191,0)</f>
        <v>0</v>
      </c>
      <c r="BH191" s="164">
        <f>IF(N191="sníž. přenesená",J191,0)</f>
        <v>0</v>
      </c>
      <c r="BI191" s="164">
        <f>IF(N191="nulová",J191,0)</f>
        <v>0</v>
      </c>
      <c r="BJ191" s="17" t="s">
        <v>77</v>
      </c>
      <c r="BK191" s="164">
        <f>ROUND(I191*H191,2)</f>
        <v>0</v>
      </c>
      <c r="BL191" s="17" t="s">
        <v>505</v>
      </c>
      <c r="BM191" s="163" t="s">
        <v>1338</v>
      </c>
    </row>
    <row r="192" spans="1:47" s="2" customFormat="1" ht="12">
      <c r="A192" s="32"/>
      <c r="B192" s="33"/>
      <c r="C192" s="32"/>
      <c r="D192" s="165" t="s">
        <v>135</v>
      </c>
      <c r="E192" s="32"/>
      <c r="F192" s="166" t="s">
        <v>1337</v>
      </c>
      <c r="G192" s="32"/>
      <c r="H192" s="32"/>
      <c r="I192" s="91"/>
      <c r="J192" s="32"/>
      <c r="K192" s="32"/>
      <c r="L192" s="33"/>
      <c r="M192" s="167"/>
      <c r="N192" s="168"/>
      <c r="O192" s="53"/>
      <c r="P192" s="53"/>
      <c r="Q192" s="53"/>
      <c r="R192" s="53"/>
      <c r="S192" s="53"/>
      <c r="T192" s="54"/>
      <c r="U192" s="32"/>
      <c r="V192" s="32"/>
      <c r="W192" s="32"/>
      <c r="X192" s="32"/>
      <c r="Y192" s="32"/>
      <c r="Z192" s="32"/>
      <c r="AA192" s="32"/>
      <c r="AB192" s="32"/>
      <c r="AC192" s="32"/>
      <c r="AD192" s="32"/>
      <c r="AE192" s="32"/>
      <c r="AT192" s="17" t="s">
        <v>135</v>
      </c>
      <c r="AU192" s="17" t="s">
        <v>77</v>
      </c>
    </row>
    <row r="193" spans="1:65" s="2" customFormat="1" ht="16.5" customHeight="1">
      <c r="A193" s="32"/>
      <c r="B193" s="151"/>
      <c r="C193" s="169" t="s">
        <v>217</v>
      </c>
      <c r="D193" s="169" t="s">
        <v>136</v>
      </c>
      <c r="E193" s="170" t="s">
        <v>1339</v>
      </c>
      <c r="F193" s="171" t="s">
        <v>1340</v>
      </c>
      <c r="G193" s="172" t="s">
        <v>167</v>
      </c>
      <c r="H193" s="173">
        <v>2</v>
      </c>
      <c r="I193" s="174"/>
      <c r="J193" s="175">
        <f>ROUND(I193*H193,2)</f>
        <v>0</v>
      </c>
      <c r="K193" s="171" t="s">
        <v>356</v>
      </c>
      <c r="L193" s="176"/>
      <c r="M193" s="177" t="s">
        <v>3</v>
      </c>
      <c r="N193" s="178" t="s">
        <v>40</v>
      </c>
      <c r="O193" s="53"/>
      <c r="P193" s="161">
        <f>O193*H193</f>
        <v>0</v>
      </c>
      <c r="Q193" s="161">
        <v>0</v>
      </c>
      <c r="R193" s="161">
        <f>Q193*H193</f>
        <v>0</v>
      </c>
      <c r="S193" s="161">
        <v>0</v>
      </c>
      <c r="T193" s="162">
        <f>S193*H193</f>
        <v>0</v>
      </c>
      <c r="U193" s="32"/>
      <c r="V193" s="32"/>
      <c r="W193" s="32"/>
      <c r="X193" s="32"/>
      <c r="Y193" s="32"/>
      <c r="Z193" s="32"/>
      <c r="AA193" s="32"/>
      <c r="AB193" s="32"/>
      <c r="AC193" s="32"/>
      <c r="AD193" s="32"/>
      <c r="AE193" s="32"/>
      <c r="AR193" s="163" t="s">
        <v>505</v>
      </c>
      <c r="AT193" s="163" t="s">
        <v>136</v>
      </c>
      <c r="AU193" s="163" t="s">
        <v>77</v>
      </c>
      <c r="AY193" s="17" t="s">
        <v>126</v>
      </c>
      <c r="BE193" s="164">
        <f>IF(N193="základní",J193,0)</f>
        <v>0</v>
      </c>
      <c r="BF193" s="164">
        <f>IF(N193="snížená",J193,0)</f>
        <v>0</v>
      </c>
      <c r="BG193" s="164">
        <f>IF(N193="zákl. přenesená",J193,0)</f>
        <v>0</v>
      </c>
      <c r="BH193" s="164">
        <f>IF(N193="sníž. přenesená",J193,0)</f>
        <v>0</v>
      </c>
      <c r="BI193" s="164">
        <f>IF(N193="nulová",J193,0)</f>
        <v>0</v>
      </c>
      <c r="BJ193" s="17" t="s">
        <v>77</v>
      </c>
      <c r="BK193" s="164">
        <f>ROUND(I193*H193,2)</f>
        <v>0</v>
      </c>
      <c r="BL193" s="17" t="s">
        <v>505</v>
      </c>
      <c r="BM193" s="163" t="s">
        <v>1341</v>
      </c>
    </row>
    <row r="194" spans="1:47" s="2" customFormat="1" ht="12">
      <c r="A194" s="32"/>
      <c r="B194" s="33"/>
      <c r="C194" s="32"/>
      <c r="D194" s="165" t="s">
        <v>135</v>
      </c>
      <c r="E194" s="32"/>
      <c r="F194" s="166" t="s">
        <v>1340</v>
      </c>
      <c r="G194" s="32"/>
      <c r="H194" s="32"/>
      <c r="I194" s="91"/>
      <c r="J194" s="32"/>
      <c r="K194" s="32"/>
      <c r="L194" s="33"/>
      <c r="M194" s="167"/>
      <c r="N194" s="168"/>
      <c r="O194" s="53"/>
      <c r="P194" s="53"/>
      <c r="Q194" s="53"/>
      <c r="R194" s="53"/>
      <c r="S194" s="53"/>
      <c r="T194" s="54"/>
      <c r="U194" s="32"/>
      <c r="V194" s="32"/>
      <c r="W194" s="32"/>
      <c r="X194" s="32"/>
      <c r="Y194" s="32"/>
      <c r="Z194" s="32"/>
      <c r="AA194" s="32"/>
      <c r="AB194" s="32"/>
      <c r="AC194" s="32"/>
      <c r="AD194" s="32"/>
      <c r="AE194" s="32"/>
      <c r="AT194" s="17" t="s">
        <v>135</v>
      </c>
      <c r="AU194" s="17" t="s">
        <v>77</v>
      </c>
    </row>
    <row r="195" spans="1:65" s="2" customFormat="1" ht="16.5" customHeight="1">
      <c r="A195" s="32"/>
      <c r="B195" s="151"/>
      <c r="C195" s="152" t="s">
        <v>331</v>
      </c>
      <c r="D195" s="152" t="s">
        <v>129</v>
      </c>
      <c r="E195" s="153" t="s">
        <v>1342</v>
      </c>
      <c r="F195" s="154" t="s">
        <v>1343</v>
      </c>
      <c r="G195" s="155" t="s">
        <v>167</v>
      </c>
      <c r="H195" s="156">
        <v>1</v>
      </c>
      <c r="I195" s="157"/>
      <c r="J195" s="158">
        <f>ROUND(I195*H195,2)</f>
        <v>0</v>
      </c>
      <c r="K195" s="154" t="s">
        <v>356</v>
      </c>
      <c r="L195" s="33"/>
      <c r="M195" s="159" t="s">
        <v>3</v>
      </c>
      <c r="N195" s="160" t="s">
        <v>40</v>
      </c>
      <c r="O195" s="53"/>
      <c r="P195" s="161">
        <f>O195*H195</f>
        <v>0</v>
      </c>
      <c r="Q195" s="161">
        <v>0</v>
      </c>
      <c r="R195" s="161">
        <f>Q195*H195</f>
        <v>0</v>
      </c>
      <c r="S195" s="161">
        <v>0</v>
      </c>
      <c r="T195" s="162">
        <f>S195*H195</f>
        <v>0</v>
      </c>
      <c r="U195" s="32"/>
      <c r="V195" s="32"/>
      <c r="W195" s="32"/>
      <c r="X195" s="32"/>
      <c r="Y195" s="32"/>
      <c r="Z195" s="32"/>
      <c r="AA195" s="32"/>
      <c r="AB195" s="32"/>
      <c r="AC195" s="32"/>
      <c r="AD195" s="32"/>
      <c r="AE195" s="32"/>
      <c r="AR195" s="163" t="s">
        <v>505</v>
      </c>
      <c r="AT195" s="163" t="s">
        <v>129</v>
      </c>
      <c r="AU195" s="163" t="s">
        <v>77</v>
      </c>
      <c r="AY195" s="17" t="s">
        <v>126</v>
      </c>
      <c r="BE195" s="164">
        <f>IF(N195="základní",J195,0)</f>
        <v>0</v>
      </c>
      <c r="BF195" s="164">
        <f>IF(N195="snížená",J195,0)</f>
        <v>0</v>
      </c>
      <c r="BG195" s="164">
        <f>IF(N195="zákl. přenesená",J195,0)</f>
        <v>0</v>
      </c>
      <c r="BH195" s="164">
        <f>IF(N195="sníž. přenesená",J195,0)</f>
        <v>0</v>
      </c>
      <c r="BI195" s="164">
        <f>IF(N195="nulová",J195,0)</f>
        <v>0</v>
      </c>
      <c r="BJ195" s="17" t="s">
        <v>77</v>
      </c>
      <c r="BK195" s="164">
        <f>ROUND(I195*H195,2)</f>
        <v>0</v>
      </c>
      <c r="BL195" s="17" t="s">
        <v>505</v>
      </c>
      <c r="BM195" s="163" t="s">
        <v>1344</v>
      </c>
    </row>
    <row r="196" spans="1:47" s="2" customFormat="1" ht="12">
      <c r="A196" s="32"/>
      <c r="B196" s="33"/>
      <c r="C196" s="32"/>
      <c r="D196" s="165" t="s">
        <v>135</v>
      </c>
      <c r="E196" s="32"/>
      <c r="F196" s="166" t="s">
        <v>1343</v>
      </c>
      <c r="G196" s="32"/>
      <c r="H196" s="32"/>
      <c r="I196" s="91"/>
      <c r="J196" s="32"/>
      <c r="K196" s="32"/>
      <c r="L196" s="33"/>
      <c r="M196" s="167"/>
      <c r="N196" s="168"/>
      <c r="O196" s="53"/>
      <c r="P196" s="53"/>
      <c r="Q196" s="53"/>
      <c r="R196" s="53"/>
      <c r="S196" s="53"/>
      <c r="T196" s="54"/>
      <c r="U196" s="32"/>
      <c r="V196" s="32"/>
      <c r="W196" s="32"/>
      <c r="X196" s="32"/>
      <c r="Y196" s="32"/>
      <c r="Z196" s="32"/>
      <c r="AA196" s="32"/>
      <c r="AB196" s="32"/>
      <c r="AC196" s="32"/>
      <c r="AD196" s="32"/>
      <c r="AE196" s="32"/>
      <c r="AT196" s="17" t="s">
        <v>135</v>
      </c>
      <c r="AU196" s="17" t="s">
        <v>77</v>
      </c>
    </row>
    <row r="197" spans="1:65" s="2" customFormat="1" ht="16.5" customHeight="1">
      <c r="A197" s="32"/>
      <c r="B197" s="151"/>
      <c r="C197" s="152" t="s">
        <v>220</v>
      </c>
      <c r="D197" s="152" t="s">
        <v>129</v>
      </c>
      <c r="E197" s="153" t="s">
        <v>1345</v>
      </c>
      <c r="F197" s="154" t="s">
        <v>1346</v>
      </c>
      <c r="G197" s="155" t="s">
        <v>167</v>
      </c>
      <c r="H197" s="156">
        <v>1</v>
      </c>
      <c r="I197" s="157"/>
      <c r="J197" s="158">
        <f>ROUND(I197*H197,2)</f>
        <v>0</v>
      </c>
      <c r="K197" s="154" t="s">
        <v>356</v>
      </c>
      <c r="L197" s="33"/>
      <c r="M197" s="159" t="s">
        <v>3</v>
      </c>
      <c r="N197" s="160" t="s">
        <v>40</v>
      </c>
      <c r="O197" s="53"/>
      <c r="P197" s="161">
        <f>O197*H197</f>
        <v>0</v>
      </c>
      <c r="Q197" s="161">
        <v>0</v>
      </c>
      <c r="R197" s="161">
        <f>Q197*H197</f>
        <v>0</v>
      </c>
      <c r="S197" s="161">
        <v>0</v>
      </c>
      <c r="T197" s="162">
        <f>S197*H197</f>
        <v>0</v>
      </c>
      <c r="U197" s="32"/>
      <c r="V197" s="32"/>
      <c r="W197" s="32"/>
      <c r="X197" s="32"/>
      <c r="Y197" s="32"/>
      <c r="Z197" s="32"/>
      <c r="AA197" s="32"/>
      <c r="AB197" s="32"/>
      <c r="AC197" s="32"/>
      <c r="AD197" s="32"/>
      <c r="AE197" s="32"/>
      <c r="AR197" s="163" t="s">
        <v>505</v>
      </c>
      <c r="AT197" s="163" t="s">
        <v>129</v>
      </c>
      <c r="AU197" s="163" t="s">
        <v>77</v>
      </c>
      <c r="AY197" s="17" t="s">
        <v>126</v>
      </c>
      <c r="BE197" s="164">
        <f>IF(N197="základní",J197,0)</f>
        <v>0</v>
      </c>
      <c r="BF197" s="164">
        <f>IF(N197="snížená",J197,0)</f>
        <v>0</v>
      </c>
      <c r="BG197" s="164">
        <f>IF(N197="zákl. přenesená",J197,0)</f>
        <v>0</v>
      </c>
      <c r="BH197" s="164">
        <f>IF(N197="sníž. přenesená",J197,0)</f>
        <v>0</v>
      </c>
      <c r="BI197" s="164">
        <f>IF(N197="nulová",J197,0)</f>
        <v>0</v>
      </c>
      <c r="BJ197" s="17" t="s">
        <v>77</v>
      </c>
      <c r="BK197" s="164">
        <f>ROUND(I197*H197,2)</f>
        <v>0</v>
      </c>
      <c r="BL197" s="17" t="s">
        <v>505</v>
      </c>
      <c r="BM197" s="163" t="s">
        <v>1347</v>
      </c>
    </row>
    <row r="198" spans="1:47" s="2" customFormat="1" ht="12">
      <c r="A198" s="32"/>
      <c r="B198" s="33"/>
      <c r="C198" s="32"/>
      <c r="D198" s="165" t="s">
        <v>135</v>
      </c>
      <c r="E198" s="32"/>
      <c r="F198" s="166" t="s">
        <v>1346</v>
      </c>
      <c r="G198" s="32"/>
      <c r="H198" s="32"/>
      <c r="I198" s="91"/>
      <c r="J198" s="32"/>
      <c r="K198" s="32"/>
      <c r="L198" s="33"/>
      <c r="M198" s="167"/>
      <c r="N198" s="168"/>
      <c r="O198" s="53"/>
      <c r="P198" s="53"/>
      <c r="Q198" s="53"/>
      <c r="R198" s="53"/>
      <c r="S198" s="53"/>
      <c r="T198" s="54"/>
      <c r="U198" s="32"/>
      <c r="V198" s="32"/>
      <c r="W198" s="32"/>
      <c r="X198" s="32"/>
      <c r="Y198" s="32"/>
      <c r="Z198" s="32"/>
      <c r="AA198" s="32"/>
      <c r="AB198" s="32"/>
      <c r="AC198" s="32"/>
      <c r="AD198" s="32"/>
      <c r="AE198" s="32"/>
      <c r="AT198" s="17" t="s">
        <v>135</v>
      </c>
      <c r="AU198" s="17" t="s">
        <v>77</v>
      </c>
    </row>
    <row r="199" spans="1:65" s="2" customFormat="1" ht="16.5" customHeight="1">
      <c r="A199" s="32"/>
      <c r="B199" s="151"/>
      <c r="C199" s="152" t="s">
        <v>338</v>
      </c>
      <c r="D199" s="152" t="s">
        <v>129</v>
      </c>
      <c r="E199" s="153" t="s">
        <v>1348</v>
      </c>
      <c r="F199" s="154" t="s">
        <v>1349</v>
      </c>
      <c r="G199" s="155" t="s">
        <v>263</v>
      </c>
      <c r="H199" s="156">
        <v>1.319</v>
      </c>
      <c r="I199" s="157"/>
      <c r="J199" s="158">
        <f>ROUND(I199*H199,2)</f>
        <v>0</v>
      </c>
      <c r="K199" s="154" t="s">
        <v>356</v>
      </c>
      <c r="L199" s="33"/>
      <c r="M199" s="159" t="s">
        <v>3</v>
      </c>
      <c r="N199" s="160" t="s">
        <v>40</v>
      </c>
      <c r="O199" s="53"/>
      <c r="P199" s="161">
        <f>O199*H199</f>
        <v>0</v>
      </c>
      <c r="Q199" s="161">
        <v>0</v>
      </c>
      <c r="R199" s="161">
        <f>Q199*H199</f>
        <v>0</v>
      </c>
      <c r="S199" s="161">
        <v>0</v>
      </c>
      <c r="T199" s="162">
        <f>S199*H199</f>
        <v>0</v>
      </c>
      <c r="U199" s="32"/>
      <c r="V199" s="32"/>
      <c r="W199" s="32"/>
      <c r="X199" s="32"/>
      <c r="Y199" s="32"/>
      <c r="Z199" s="32"/>
      <c r="AA199" s="32"/>
      <c r="AB199" s="32"/>
      <c r="AC199" s="32"/>
      <c r="AD199" s="32"/>
      <c r="AE199" s="32"/>
      <c r="AR199" s="163" t="s">
        <v>505</v>
      </c>
      <c r="AT199" s="163" t="s">
        <v>129</v>
      </c>
      <c r="AU199" s="163" t="s">
        <v>77</v>
      </c>
      <c r="AY199" s="17" t="s">
        <v>126</v>
      </c>
      <c r="BE199" s="164">
        <f>IF(N199="základní",J199,0)</f>
        <v>0</v>
      </c>
      <c r="BF199" s="164">
        <f>IF(N199="snížená",J199,0)</f>
        <v>0</v>
      </c>
      <c r="BG199" s="164">
        <f>IF(N199="zákl. přenesená",J199,0)</f>
        <v>0</v>
      </c>
      <c r="BH199" s="164">
        <f>IF(N199="sníž. přenesená",J199,0)</f>
        <v>0</v>
      </c>
      <c r="BI199" s="164">
        <f>IF(N199="nulová",J199,0)</f>
        <v>0</v>
      </c>
      <c r="BJ199" s="17" t="s">
        <v>77</v>
      </c>
      <c r="BK199" s="164">
        <f>ROUND(I199*H199,2)</f>
        <v>0</v>
      </c>
      <c r="BL199" s="17" t="s">
        <v>505</v>
      </c>
      <c r="BM199" s="163" t="s">
        <v>1350</v>
      </c>
    </row>
    <row r="200" spans="1:47" s="2" customFormat="1" ht="12">
      <c r="A200" s="32"/>
      <c r="B200" s="33"/>
      <c r="C200" s="32"/>
      <c r="D200" s="165" t="s">
        <v>135</v>
      </c>
      <c r="E200" s="32"/>
      <c r="F200" s="166" t="s">
        <v>1351</v>
      </c>
      <c r="G200" s="32"/>
      <c r="H200" s="32"/>
      <c r="I200" s="91"/>
      <c r="J200" s="32"/>
      <c r="K200" s="32"/>
      <c r="L200" s="33"/>
      <c r="M200" s="167"/>
      <c r="N200" s="168"/>
      <c r="O200" s="53"/>
      <c r="P200" s="53"/>
      <c r="Q200" s="53"/>
      <c r="R200" s="53"/>
      <c r="S200" s="53"/>
      <c r="T200" s="54"/>
      <c r="U200" s="32"/>
      <c r="V200" s="32"/>
      <c r="W200" s="32"/>
      <c r="X200" s="32"/>
      <c r="Y200" s="32"/>
      <c r="Z200" s="32"/>
      <c r="AA200" s="32"/>
      <c r="AB200" s="32"/>
      <c r="AC200" s="32"/>
      <c r="AD200" s="32"/>
      <c r="AE200" s="32"/>
      <c r="AT200" s="17" t="s">
        <v>135</v>
      </c>
      <c r="AU200" s="17" t="s">
        <v>77</v>
      </c>
    </row>
    <row r="201" spans="1:65" s="2" customFormat="1" ht="16.5" customHeight="1">
      <c r="A201" s="32"/>
      <c r="B201" s="151"/>
      <c r="C201" s="152" t="s">
        <v>224</v>
      </c>
      <c r="D201" s="152" t="s">
        <v>129</v>
      </c>
      <c r="E201" s="153" t="s">
        <v>1352</v>
      </c>
      <c r="F201" s="154" t="s">
        <v>1353</v>
      </c>
      <c r="G201" s="155" t="s">
        <v>263</v>
      </c>
      <c r="H201" s="156">
        <v>1.319</v>
      </c>
      <c r="I201" s="157"/>
      <c r="J201" s="158">
        <f>ROUND(I201*H201,2)</f>
        <v>0</v>
      </c>
      <c r="K201" s="154" t="s">
        <v>356</v>
      </c>
      <c r="L201" s="33"/>
      <c r="M201" s="159" t="s">
        <v>3</v>
      </c>
      <c r="N201" s="160" t="s">
        <v>40</v>
      </c>
      <c r="O201" s="53"/>
      <c r="P201" s="161">
        <f>O201*H201</f>
        <v>0</v>
      </c>
      <c r="Q201" s="161">
        <v>0</v>
      </c>
      <c r="R201" s="161">
        <f>Q201*H201</f>
        <v>0</v>
      </c>
      <c r="S201" s="161">
        <v>0</v>
      </c>
      <c r="T201" s="162">
        <f>S201*H201</f>
        <v>0</v>
      </c>
      <c r="U201" s="32"/>
      <c r="V201" s="32"/>
      <c r="W201" s="32"/>
      <c r="X201" s="32"/>
      <c r="Y201" s="32"/>
      <c r="Z201" s="32"/>
      <c r="AA201" s="32"/>
      <c r="AB201" s="32"/>
      <c r="AC201" s="32"/>
      <c r="AD201" s="32"/>
      <c r="AE201" s="32"/>
      <c r="AR201" s="163" t="s">
        <v>505</v>
      </c>
      <c r="AT201" s="163" t="s">
        <v>129</v>
      </c>
      <c r="AU201" s="163" t="s">
        <v>77</v>
      </c>
      <c r="AY201" s="17" t="s">
        <v>126</v>
      </c>
      <c r="BE201" s="164">
        <f>IF(N201="základní",J201,0)</f>
        <v>0</v>
      </c>
      <c r="BF201" s="164">
        <f>IF(N201="snížená",J201,0)</f>
        <v>0</v>
      </c>
      <c r="BG201" s="164">
        <f>IF(N201="zákl. přenesená",J201,0)</f>
        <v>0</v>
      </c>
      <c r="BH201" s="164">
        <f>IF(N201="sníž. přenesená",J201,0)</f>
        <v>0</v>
      </c>
      <c r="BI201" s="164">
        <f>IF(N201="nulová",J201,0)</f>
        <v>0</v>
      </c>
      <c r="BJ201" s="17" t="s">
        <v>77</v>
      </c>
      <c r="BK201" s="164">
        <f>ROUND(I201*H201,2)</f>
        <v>0</v>
      </c>
      <c r="BL201" s="17" t="s">
        <v>505</v>
      </c>
      <c r="BM201" s="163" t="s">
        <v>1354</v>
      </c>
    </row>
    <row r="202" spans="1:47" s="2" customFormat="1" ht="12">
      <c r="A202" s="32"/>
      <c r="B202" s="33"/>
      <c r="C202" s="32"/>
      <c r="D202" s="165" t="s">
        <v>135</v>
      </c>
      <c r="E202" s="32"/>
      <c r="F202" s="166" t="s">
        <v>1355</v>
      </c>
      <c r="G202" s="32"/>
      <c r="H202" s="32"/>
      <c r="I202" s="91"/>
      <c r="J202" s="32"/>
      <c r="K202" s="32"/>
      <c r="L202" s="33"/>
      <c r="M202" s="167"/>
      <c r="N202" s="168"/>
      <c r="O202" s="53"/>
      <c r="P202" s="53"/>
      <c r="Q202" s="53"/>
      <c r="R202" s="53"/>
      <c r="S202" s="53"/>
      <c r="T202" s="54"/>
      <c r="U202" s="32"/>
      <c r="V202" s="32"/>
      <c r="W202" s="32"/>
      <c r="X202" s="32"/>
      <c r="Y202" s="32"/>
      <c r="Z202" s="32"/>
      <c r="AA202" s="32"/>
      <c r="AB202" s="32"/>
      <c r="AC202" s="32"/>
      <c r="AD202" s="32"/>
      <c r="AE202" s="32"/>
      <c r="AT202" s="17" t="s">
        <v>135</v>
      </c>
      <c r="AU202" s="17" t="s">
        <v>77</v>
      </c>
    </row>
    <row r="203" spans="1:65" s="2" customFormat="1" ht="16.5" customHeight="1">
      <c r="A203" s="32"/>
      <c r="B203" s="151"/>
      <c r="C203" s="152" t="s">
        <v>345</v>
      </c>
      <c r="D203" s="152" t="s">
        <v>129</v>
      </c>
      <c r="E203" s="153" t="s">
        <v>1356</v>
      </c>
      <c r="F203" s="154" t="s">
        <v>1357</v>
      </c>
      <c r="G203" s="155" t="s">
        <v>167</v>
      </c>
      <c r="H203" s="156">
        <v>1</v>
      </c>
      <c r="I203" s="157"/>
      <c r="J203" s="158">
        <f>ROUND(I203*H203,2)</f>
        <v>0</v>
      </c>
      <c r="K203" s="154" t="s">
        <v>356</v>
      </c>
      <c r="L203" s="33"/>
      <c r="M203" s="159" t="s">
        <v>3</v>
      </c>
      <c r="N203" s="160" t="s">
        <v>40</v>
      </c>
      <c r="O203" s="53"/>
      <c r="P203" s="161">
        <f>O203*H203</f>
        <v>0</v>
      </c>
      <c r="Q203" s="161">
        <v>0</v>
      </c>
      <c r="R203" s="161">
        <f>Q203*H203</f>
        <v>0</v>
      </c>
      <c r="S203" s="161">
        <v>0</v>
      </c>
      <c r="T203" s="162">
        <f>S203*H203</f>
        <v>0</v>
      </c>
      <c r="U203" s="32"/>
      <c r="V203" s="32"/>
      <c r="W203" s="32"/>
      <c r="X203" s="32"/>
      <c r="Y203" s="32"/>
      <c r="Z203" s="32"/>
      <c r="AA203" s="32"/>
      <c r="AB203" s="32"/>
      <c r="AC203" s="32"/>
      <c r="AD203" s="32"/>
      <c r="AE203" s="32"/>
      <c r="AR203" s="163" t="s">
        <v>505</v>
      </c>
      <c r="AT203" s="163" t="s">
        <v>129</v>
      </c>
      <c r="AU203" s="163" t="s">
        <v>77</v>
      </c>
      <c r="AY203" s="17" t="s">
        <v>126</v>
      </c>
      <c r="BE203" s="164">
        <f>IF(N203="základní",J203,0)</f>
        <v>0</v>
      </c>
      <c r="BF203" s="164">
        <f>IF(N203="snížená",J203,0)</f>
        <v>0</v>
      </c>
      <c r="BG203" s="164">
        <f>IF(N203="zákl. přenesená",J203,0)</f>
        <v>0</v>
      </c>
      <c r="BH203" s="164">
        <f>IF(N203="sníž. přenesená",J203,0)</f>
        <v>0</v>
      </c>
      <c r="BI203" s="164">
        <f>IF(N203="nulová",J203,0)</f>
        <v>0</v>
      </c>
      <c r="BJ203" s="17" t="s">
        <v>77</v>
      </c>
      <c r="BK203" s="164">
        <f>ROUND(I203*H203,2)</f>
        <v>0</v>
      </c>
      <c r="BL203" s="17" t="s">
        <v>505</v>
      </c>
      <c r="BM203" s="163" t="s">
        <v>1358</v>
      </c>
    </row>
    <row r="204" spans="1:47" s="2" customFormat="1" ht="12">
      <c r="A204" s="32"/>
      <c r="B204" s="33"/>
      <c r="C204" s="32"/>
      <c r="D204" s="165" t="s">
        <v>135</v>
      </c>
      <c r="E204" s="32"/>
      <c r="F204" s="166" t="s">
        <v>1357</v>
      </c>
      <c r="G204" s="32"/>
      <c r="H204" s="32"/>
      <c r="I204" s="91"/>
      <c r="J204" s="32"/>
      <c r="K204" s="32"/>
      <c r="L204" s="33"/>
      <c r="M204" s="167"/>
      <c r="N204" s="168"/>
      <c r="O204" s="53"/>
      <c r="P204" s="53"/>
      <c r="Q204" s="53"/>
      <c r="R204" s="53"/>
      <c r="S204" s="53"/>
      <c r="T204" s="54"/>
      <c r="U204" s="32"/>
      <c r="V204" s="32"/>
      <c r="W204" s="32"/>
      <c r="X204" s="32"/>
      <c r="Y204" s="32"/>
      <c r="Z204" s="32"/>
      <c r="AA204" s="32"/>
      <c r="AB204" s="32"/>
      <c r="AC204" s="32"/>
      <c r="AD204" s="32"/>
      <c r="AE204" s="32"/>
      <c r="AT204" s="17" t="s">
        <v>135</v>
      </c>
      <c r="AU204" s="17" t="s">
        <v>77</v>
      </c>
    </row>
    <row r="205" spans="1:65" s="2" customFormat="1" ht="16.5" customHeight="1">
      <c r="A205" s="32"/>
      <c r="B205" s="151"/>
      <c r="C205" s="152" t="s">
        <v>227</v>
      </c>
      <c r="D205" s="152" t="s">
        <v>129</v>
      </c>
      <c r="E205" s="153" t="s">
        <v>1359</v>
      </c>
      <c r="F205" s="154" t="s">
        <v>1360</v>
      </c>
      <c r="G205" s="155" t="s">
        <v>167</v>
      </c>
      <c r="H205" s="156">
        <v>1</v>
      </c>
      <c r="I205" s="157"/>
      <c r="J205" s="158">
        <f>ROUND(I205*H205,2)</f>
        <v>0</v>
      </c>
      <c r="K205" s="154" t="s">
        <v>356</v>
      </c>
      <c r="L205" s="33"/>
      <c r="M205" s="159" t="s">
        <v>3</v>
      </c>
      <c r="N205" s="160" t="s">
        <v>40</v>
      </c>
      <c r="O205" s="53"/>
      <c r="P205" s="161">
        <f>O205*H205</f>
        <v>0</v>
      </c>
      <c r="Q205" s="161">
        <v>0</v>
      </c>
      <c r="R205" s="161">
        <f>Q205*H205</f>
        <v>0</v>
      </c>
      <c r="S205" s="161">
        <v>0</v>
      </c>
      <c r="T205" s="162">
        <f>S205*H205</f>
        <v>0</v>
      </c>
      <c r="U205" s="32"/>
      <c r="V205" s="32"/>
      <c r="W205" s="32"/>
      <c r="X205" s="32"/>
      <c r="Y205" s="32"/>
      <c r="Z205" s="32"/>
      <c r="AA205" s="32"/>
      <c r="AB205" s="32"/>
      <c r="AC205" s="32"/>
      <c r="AD205" s="32"/>
      <c r="AE205" s="32"/>
      <c r="AR205" s="163" t="s">
        <v>505</v>
      </c>
      <c r="AT205" s="163" t="s">
        <v>129</v>
      </c>
      <c r="AU205" s="163" t="s">
        <v>77</v>
      </c>
      <c r="AY205" s="17" t="s">
        <v>126</v>
      </c>
      <c r="BE205" s="164">
        <f>IF(N205="základní",J205,0)</f>
        <v>0</v>
      </c>
      <c r="BF205" s="164">
        <f>IF(N205="snížená",J205,0)</f>
        <v>0</v>
      </c>
      <c r="BG205" s="164">
        <f>IF(N205="zákl. přenesená",J205,0)</f>
        <v>0</v>
      </c>
      <c r="BH205" s="164">
        <f>IF(N205="sníž. přenesená",J205,0)</f>
        <v>0</v>
      </c>
      <c r="BI205" s="164">
        <f>IF(N205="nulová",J205,0)</f>
        <v>0</v>
      </c>
      <c r="BJ205" s="17" t="s">
        <v>77</v>
      </c>
      <c r="BK205" s="164">
        <f>ROUND(I205*H205,2)</f>
        <v>0</v>
      </c>
      <c r="BL205" s="17" t="s">
        <v>505</v>
      </c>
      <c r="BM205" s="163" t="s">
        <v>1361</v>
      </c>
    </row>
    <row r="206" spans="1:47" s="2" customFormat="1" ht="12">
      <c r="A206" s="32"/>
      <c r="B206" s="33"/>
      <c r="C206" s="32"/>
      <c r="D206" s="165" t="s">
        <v>135</v>
      </c>
      <c r="E206" s="32"/>
      <c r="F206" s="166" t="s">
        <v>1360</v>
      </c>
      <c r="G206" s="32"/>
      <c r="H206" s="32"/>
      <c r="I206" s="91"/>
      <c r="J206" s="32"/>
      <c r="K206" s="32"/>
      <c r="L206" s="33"/>
      <c r="M206" s="167"/>
      <c r="N206" s="168"/>
      <c r="O206" s="53"/>
      <c r="P206" s="53"/>
      <c r="Q206" s="53"/>
      <c r="R206" s="53"/>
      <c r="S206" s="53"/>
      <c r="T206" s="54"/>
      <c r="U206" s="32"/>
      <c r="V206" s="32"/>
      <c r="W206" s="32"/>
      <c r="X206" s="32"/>
      <c r="Y206" s="32"/>
      <c r="Z206" s="32"/>
      <c r="AA206" s="32"/>
      <c r="AB206" s="32"/>
      <c r="AC206" s="32"/>
      <c r="AD206" s="32"/>
      <c r="AE206" s="32"/>
      <c r="AT206" s="17" t="s">
        <v>135</v>
      </c>
      <c r="AU206" s="17" t="s">
        <v>77</v>
      </c>
    </row>
    <row r="207" spans="1:65" s="2" customFormat="1" ht="16.5" customHeight="1">
      <c r="A207" s="32"/>
      <c r="B207" s="151"/>
      <c r="C207" s="152" t="s">
        <v>361</v>
      </c>
      <c r="D207" s="152" t="s">
        <v>129</v>
      </c>
      <c r="E207" s="153" t="s">
        <v>1362</v>
      </c>
      <c r="F207" s="154" t="s">
        <v>1363</v>
      </c>
      <c r="G207" s="155" t="s">
        <v>248</v>
      </c>
      <c r="H207" s="156">
        <v>300</v>
      </c>
      <c r="I207" s="157"/>
      <c r="J207" s="158">
        <f>ROUND(I207*H207,2)</f>
        <v>0</v>
      </c>
      <c r="K207" s="154" t="s">
        <v>356</v>
      </c>
      <c r="L207" s="33"/>
      <c r="M207" s="159" t="s">
        <v>3</v>
      </c>
      <c r="N207" s="160" t="s">
        <v>40</v>
      </c>
      <c r="O207" s="53"/>
      <c r="P207" s="161">
        <f>O207*H207</f>
        <v>0</v>
      </c>
      <c r="Q207" s="161">
        <v>0</v>
      </c>
      <c r="R207" s="161">
        <f>Q207*H207</f>
        <v>0</v>
      </c>
      <c r="S207" s="161">
        <v>0</v>
      </c>
      <c r="T207" s="162">
        <f>S207*H207</f>
        <v>0</v>
      </c>
      <c r="U207" s="32"/>
      <c r="V207" s="32"/>
      <c r="W207" s="32"/>
      <c r="X207" s="32"/>
      <c r="Y207" s="32"/>
      <c r="Z207" s="32"/>
      <c r="AA207" s="32"/>
      <c r="AB207" s="32"/>
      <c r="AC207" s="32"/>
      <c r="AD207" s="32"/>
      <c r="AE207" s="32"/>
      <c r="AR207" s="163" t="s">
        <v>505</v>
      </c>
      <c r="AT207" s="163" t="s">
        <v>129</v>
      </c>
      <c r="AU207" s="163" t="s">
        <v>77</v>
      </c>
      <c r="AY207" s="17" t="s">
        <v>126</v>
      </c>
      <c r="BE207" s="164">
        <f>IF(N207="základní",J207,0)</f>
        <v>0</v>
      </c>
      <c r="BF207" s="164">
        <f>IF(N207="snížená",J207,0)</f>
        <v>0</v>
      </c>
      <c r="BG207" s="164">
        <f>IF(N207="zákl. přenesená",J207,0)</f>
        <v>0</v>
      </c>
      <c r="BH207" s="164">
        <f>IF(N207="sníž. přenesená",J207,0)</f>
        <v>0</v>
      </c>
      <c r="BI207" s="164">
        <f>IF(N207="nulová",J207,0)</f>
        <v>0</v>
      </c>
      <c r="BJ207" s="17" t="s">
        <v>77</v>
      </c>
      <c r="BK207" s="164">
        <f>ROUND(I207*H207,2)</f>
        <v>0</v>
      </c>
      <c r="BL207" s="17" t="s">
        <v>505</v>
      </c>
      <c r="BM207" s="163" t="s">
        <v>1364</v>
      </c>
    </row>
    <row r="208" spans="1:47" s="2" customFormat="1" ht="12">
      <c r="A208" s="32"/>
      <c r="B208" s="33"/>
      <c r="C208" s="32"/>
      <c r="D208" s="165" t="s">
        <v>135</v>
      </c>
      <c r="E208" s="32"/>
      <c r="F208" s="166" t="s">
        <v>1363</v>
      </c>
      <c r="G208" s="32"/>
      <c r="H208" s="32"/>
      <c r="I208" s="91"/>
      <c r="J208" s="32"/>
      <c r="K208" s="32"/>
      <c r="L208" s="33"/>
      <c r="M208" s="167"/>
      <c r="N208" s="168"/>
      <c r="O208" s="53"/>
      <c r="P208" s="53"/>
      <c r="Q208" s="53"/>
      <c r="R208" s="53"/>
      <c r="S208" s="53"/>
      <c r="T208" s="54"/>
      <c r="U208" s="32"/>
      <c r="V208" s="32"/>
      <c r="W208" s="32"/>
      <c r="X208" s="32"/>
      <c r="Y208" s="32"/>
      <c r="Z208" s="32"/>
      <c r="AA208" s="32"/>
      <c r="AB208" s="32"/>
      <c r="AC208" s="32"/>
      <c r="AD208" s="32"/>
      <c r="AE208" s="32"/>
      <c r="AT208" s="17" t="s">
        <v>135</v>
      </c>
      <c r="AU208" s="17" t="s">
        <v>77</v>
      </c>
    </row>
    <row r="209" spans="1:65" s="2" customFormat="1" ht="16.5" customHeight="1">
      <c r="A209" s="32"/>
      <c r="B209" s="151"/>
      <c r="C209" s="152" t="s">
        <v>231</v>
      </c>
      <c r="D209" s="152" t="s">
        <v>129</v>
      </c>
      <c r="E209" s="153" t="s">
        <v>1365</v>
      </c>
      <c r="F209" s="154" t="s">
        <v>1366</v>
      </c>
      <c r="G209" s="155" t="s">
        <v>167</v>
      </c>
      <c r="H209" s="156">
        <v>1</v>
      </c>
      <c r="I209" s="157"/>
      <c r="J209" s="158">
        <f>ROUND(I209*H209,2)</f>
        <v>0</v>
      </c>
      <c r="K209" s="154" t="s">
        <v>356</v>
      </c>
      <c r="L209" s="33"/>
      <c r="M209" s="159" t="s">
        <v>3</v>
      </c>
      <c r="N209" s="160" t="s">
        <v>40</v>
      </c>
      <c r="O209" s="53"/>
      <c r="P209" s="161">
        <f>O209*H209</f>
        <v>0</v>
      </c>
      <c r="Q209" s="161">
        <v>0</v>
      </c>
      <c r="R209" s="161">
        <f>Q209*H209</f>
        <v>0</v>
      </c>
      <c r="S209" s="161">
        <v>0</v>
      </c>
      <c r="T209" s="162">
        <f>S209*H209</f>
        <v>0</v>
      </c>
      <c r="U209" s="32"/>
      <c r="V209" s="32"/>
      <c r="W209" s="32"/>
      <c r="X209" s="32"/>
      <c r="Y209" s="32"/>
      <c r="Z209" s="32"/>
      <c r="AA209" s="32"/>
      <c r="AB209" s="32"/>
      <c r="AC209" s="32"/>
      <c r="AD209" s="32"/>
      <c r="AE209" s="32"/>
      <c r="AR209" s="163" t="s">
        <v>505</v>
      </c>
      <c r="AT209" s="163" t="s">
        <v>129</v>
      </c>
      <c r="AU209" s="163" t="s">
        <v>77</v>
      </c>
      <c r="AY209" s="17" t="s">
        <v>126</v>
      </c>
      <c r="BE209" s="164">
        <f>IF(N209="základní",J209,0)</f>
        <v>0</v>
      </c>
      <c r="BF209" s="164">
        <f>IF(N209="snížená",J209,0)</f>
        <v>0</v>
      </c>
      <c r="BG209" s="164">
        <f>IF(N209="zákl. přenesená",J209,0)</f>
        <v>0</v>
      </c>
      <c r="BH209" s="164">
        <f>IF(N209="sníž. přenesená",J209,0)</f>
        <v>0</v>
      </c>
      <c r="BI209" s="164">
        <f>IF(N209="nulová",J209,0)</f>
        <v>0</v>
      </c>
      <c r="BJ209" s="17" t="s">
        <v>77</v>
      </c>
      <c r="BK209" s="164">
        <f>ROUND(I209*H209,2)</f>
        <v>0</v>
      </c>
      <c r="BL209" s="17" t="s">
        <v>505</v>
      </c>
      <c r="BM209" s="163" t="s">
        <v>1367</v>
      </c>
    </row>
    <row r="210" spans="1:47" s="2" customFormat="1" ht="12">
      <c r="A210" s="32"/>
      <c r="B210" s="33"/>
      <c r="C210" s="32"/>
      <c r="D210" s="165" t="s">
        <v>135</v>
      </c>
      <c r="E210" s="32"/>
      <c r="F210" s="166" t="s">
        <v>1366</v>
      </c>
      <c r="G210" s="32"/>
      <c r="H210" s="32"/>
      <c r="I210" s="91"/>
      <c r="J210" s="32"/>
      <c r="K210" s="32"/>
      <c r="L210" s="33"/>
      <c r="M210" s="167"/>
      <c r="N210" s="168"/>
      <c r="O210" s="53"/>
      <c r="P210" s="53"/>
      <c r="Q210" s="53"/>
      <c r="R210" s="53"/>
      <c r="S210" s="53"/>
      <c r="T210" s="54"/>
      <c r="U210" s="32"/>
      <c r="V210" s="32"/>
      <c r="W210" s="32"/>
      <c r="X210" s="32"/>
      <c r="Y210" s="32"/>
      <c r="Z210" s="32"/>
      <c r="AA210" s="32"/>
      <c r="AB210" s="32"/>
      <c r="AC210" s="32"/>
      <c r="AD210" s="32"/>
      <c r="AE210" s="32"/>
      <c r="AT210" s="17" t="s">
        <v>135</v>
      </c>
      <c r="AU210" s="17" t="s">
        <v>77</v>
      </c>
    </row>
    <row r="211" spans="1:65" s="2" customFormat="1" ht="16.5" customHeight="1">
      <c r="A211" s="32"/>
      <c r="B211" s="151"/>
      <c r="C211" s="169" t="s">
        <v>373</v>
      </c>
      <c r="D211" s="169" t="s">
        <v>136</v>
      </c>
      <c r="E211" s="170" t="s">
        <v>1368</v>
      </c>
      <c r="F211" s="171" t="s">
        <v>1369</v>
      </c>
      <c r="G211" s="172" t="s">
        <v>167</v>
      </c>
      <c r="H211" s="173">
        <v>1</v>
      </c>
      <c r="I211" s="174"/>
      <c r="J211" s="175">
        <f>ROUND(I211*H211,2)</f>
        <v>0</v>
      </c>
      <c r="K211" s="171" t="s">
        <v>356</v>
      </c>
      <c r="L211" s="176"/>
      <c r="M211" s="177" t="s">
        <v>3</v>
      </c>
      <c r="N211" s="178" t="s">
        <v>40</v>
      </c>
      <c r="O211" s="53"/>
      <c r="P211" s="161">
        <f>O211*H211</f>
        <v>0</v>
      </c>
      <c r="Q211" s="161">
        <v>0</v>
      </c>
      <c r="R211" s="161">
        <f>Q211*H211</f>
        <v>0</v>
      </c>
      <c r="S211" s="161">
        <v>0</v>
      </c>
      <c r="T211" s="162">
        <f>S211*H211</f>
        <v>0</v>
      </c>
      <c r="U211" s="32"/>
      <c r="V211" s="32"/>
      <c r="W211" s="32"/>
      <c r="X211" s="32"/>
      <c r="Y211" s="32"/>
      <c r="Z211" s="32"/>
      <c r="AA211" s="32"/>
      <c r="AB211" s="32"/>
      <c r="AC211" s="32"/>
      <c r="AD211" s="32"/>
      <c r="AE211" s="32"/>
      <c r="AR211" s="163" t="s">
        <v>658</v>
      </c>
      <c r="AT211" s="163" t="s">
        <v>136</v>
      </c>
      <c r="AU211" s="163" t="s">
        <v>77</v>
      </c>
      <c r="AY211" s="17" t="s">
        <v>126</v>
      </c>
      <c r="BE211" s="164">
        <f>IF(N211="základní",J211,0)</f>
        <v>0</v>
      </c>
      <c r="BF211" s="164">
        <f>IF(N211="snížená",J211,0)</f>
        <v>0</v>
      </c>
      <c r="BG211" s="164">
        <f>IF(N211="zákl. přenesená",J211,0)</f>
        <v>0</v>
      </c>
      <c r="BH211" s="164">
        <f>IF(N211="sníž. přenesená",J211,0)</f>
        <v>0</v>
      </c>
      <c r="BI211" s="164">
        <f>IF(N211="nulová",J211,0)</f>
        <v>0</v>
      </c>
      <c r="BJ211" s="17" t="s">
        <v>77</v>
      </c>
      <c r="BK211" s="164">
        <f>ROUND(I211*H211,2)</f>
        <v>0</v>
      </c>
      <c r="BL211" s="17" t="s">
        <v>658</v>
      </c>
      <c r="BM211" s="163" t="s">
        <v>1370</v>
      </c>
    </row>
    <row r="212" spans="1:47" s="2" customFormat="1" ht="12">
      <c r="A212" s="32"/>
      <c r="B212" s="33"/>
      <c r="C212" s="32"/>
      <c r="D212" s="165" t="s">
        <v>135</v>
      </c>
      <c r="E212" s="32"/>
      <c r="F212" s="166" t="s">
        <v>1369</v>
      </c>
      <c r="G212" s="32"/>
      <c r="H212" s="32"/>
      <c r="I212" s="91"/>
      <c r="J212" s="32"/>
      <c r="K212" s="32"/>
      <c r="L212" s="33"/>
      <c r="M212" s="167"/>
      <c r="N212" s="168"/>
      <c r="O212" s="53"/>
      <c r="P212" s="53"/>
      <c r="Q212" s="53"/>
      <c r="R212" s="53"/>
      <c r="S212" s="53"/>
      <c r="T212" s="54"/>
      <c r="U212" s="32"/>
      <c r="V212" s="32"/>
      <c r="W212" s="32"/>
      <c r="X212" s="32"/>
      <c r="Y212" s="32"/>
      <c r="Z212" s="32"/>
      <c r="AA212" s="32"/>
      <c r="AB212" s="32"/>
      <c r="AC212" s="32"/>
      <c r="AD212" s="32"/>
      <c r="AE212" s="32"/>
      <c r="AT212" s="17" t="s">
        <v>135</v>
      </c>
      <c r="AU212" s="17" t="s">
        <v>77</v>
      </c>
    </row>
    <row r="213" spans="1:65" s="2" customFormat="1" ht="16.5" customHeight="1">
      <c r="A213" s="32"/>
      <c r="B213" s="151"/>
      <c r="C213" s="152" t="s">
        <v>234</v>
      </c>
      <c r="D213" s="152" t="s">
        <v>129</v>
      </c>
      <c r="E213" s="153" t="s">
        <v>1371</v>
      </c>
      <c r="F213" s="154" t="s">
        <v>1372</v>
      </c>
      <c r="G213" s="155" t="s">
        <v>167</v>
      </c>
      <c r="H213" s="156">
        <v>2</v>
      </c>
      <c r="I213" s="157"/>
      <c r="J213" s="158">
        <f>ROUND(I213*H213,2)</f>
        <v>0</v>
      </c>
      <c r="K213" s="154" t="s">
        <v>356</v>
      </c>
      <c r="L213" s="33"/>
      <c r="M213" s="159" t="s">
        <v>3</v>
      </c>
      <c r="N213" s="160" t="s">
        <v>40</v>
      </c>
      <c r="O213" s="53"/>
      <c r="P213" s="161">
        <f>O213*H213</f>
        <v>0</v>
      </c>
      <c r="Q213" s="161">
        <v>0</v>
      </c>
      <c r="R213" s="161">
        <f>Q213*H213</f>
        <v>0</v>
      </c>
      <c r="S213" s="161">
        <v>0</v>
      </c>
      <c r="T213" s="162">
        <f>S213*H213</f>
        <v>0</v>
      </c>
      <c r="U213" s="32"/>
      <c r="V213" s="32"/>
      <c r="W213" s="32"/>
      <c r="X213" s="32"/>
      <c r="Y213" s="32"/>
      <c r="Z213" s="32"/>
      <c r="AA213" s="32"/>
      <c r="AB213" s="32"/>
      <c r="AC213" s="32"/>
      <c r="AD213" s="32"/>
      <c r="AE213" s="32"/>
      <c r="AR213" s="163" t="s">
        <v>505</v>
      </c>
      <c r="AT213" s="163" t="s">
        <v>129</v>
      </c>
      <c r="AU213" s="163" t="s">
        <v>77</v>
      </c>
      <c r="AY213" s="17" t="s">
        <v>126</v>
      </c>
      <c r="BE213" s="164">
        <f>IF(N213="základní",J213,0)</f>
        <v>0</v>
      </c>
      <c r="BF213" s="164">
        <f>IF(N213="snížená",J213,0)</f>
        <v>0</v>
      </c>
      <c r="BG213" s="164">
        <f>IF(N213="zákl. přenesená",J213,0)</f>
        <v>0</v>
      </c>
      <c r="BH213" s="164">
        <f>IF(N213="sníž. přenesená",J213,0)</f>
        <v>0</v>
      </c>
      <c r="BI213" s="164">
        <f>IF(N213="nulová",J213,0)</f>
        <v>0</v>
      </c>
      <c r="BJ213" s="17" t="s">
        <v>77</v>
      </c>
      <c r="BK213" s="164">
        <f>ROUND(I213*H213,2)</f>
        <v>0</v>
      </c>
      <c r="BL213" s="17" t="s">
        <v>505</v>
      </c>
      <c r="BM213" s="163" t="s">
        <v>1373</v>
      </c>
    </row>
    <row r="214" spans="1:47" s="2" customFormat="1" ht="12">
      <c r="A214" s="32"/>
      <c r="B214" s="33"/>
      <c r="C214" s="32"/>
      <c r="D214" s="165" t="s">
        <v>135</v>
      </c>
      <c r="E214" s="32"/>
      <c r="F214" s="166" t="s">
        <v>1372</v>
      </c>
      <c r="G214" s="32"/>
      <c r="H214" s="32"/>
      <c r="I214" s="91"/>
      <c r="J214" s="32"/>
      <c r="K214" s="32"/>
      <c r="L214" s="33"/>
      <c r="M214" s="167"/>
      <c r="N214" s="168"/>
      <c r="O214" s="53"/>
      <c r="P214" s="53"/>
      <c r="Q214" s="53"/>
      <c r="R214" s="53"/>
      <c r="S214" s="53"/>
      <c r="T214" s="54"/>
      <c r="U214" s="32"/>
      <c r="V214" s="32"/>
      <c r="W214" s="32"/>
      <c r="X214" s="32"/>
      <c r="Y214" s="32"/>
      <c r="Z214" s="32"/>
      <c r="AA214" s="32"/>
      <c r="AB214" s="32"/>
      <c r="AC214" s="32"/>
      <c r="AD214" s="32"/>
      <c r="AE214" s="32"/>
      <c r="AT214" s="17" t="s">
        <v>135</v>
      </c>
      <c r="AU214" s="17" t="s">
        <v>77</v>
      </c>
    </row>
    <row r="215" spans="1:65" s="2" customFormat="1" ht="16.5" customHeight="1">
      <c r="A215" s="32"/>
      <c r="B215" s="151"/>
      <c r="C215" s="152" t="s">
        <v>382</v>
      </c>
      <c r="D215" s="152" t="s">
        <v>129</v>
      </c>
      <c r="E215" s="153" t="s">
        <v>1374</v>
      </c>
      <c r="F215" s="154" t="s">
        <v>1375</v>
      </c>
      <c r="G215" s="155" t="s">
        <v>167</v>
      </c>
      <c r="H215" s="156">
        <v>2</v>
      </c>
      <c r="I215" s="157"/>
      <c r="J215" s="158">
        <f>ROUND(I215*H215,2)</f>
        <v>0</v>
      </c>
      <c r="K215" s="154" t="s">
        <v>356</v>
      </c>
      <c r="L215" s="33"/>
      <c r="M215" s="159" t="s">
        <v>3</v>
      </c>
      <c r="N215" s="160" t="s">
        <v>40</v>
      </c>
      <c r="O215" s="53"/>
      <c r="P215" s="161">
        <f>O215*H215</f>
        <v>0</v>
      </c>
      <c r="Q215" s="161">
        <v>0</v>
      </c>
      <c r="R215" s="161">
        <f>Q215*H215</f>
        <v>0</v>
      </c>
      <c r="S215" s="161">
        <v>0</v>
      </c>
      <c r="T215" s="162">
        <f>S215*H215</f>
        <v>0</v>
      </c>
      <c r="U215" s="32"/>
      <c r="V215" s="32"/>
      <c r="W215" s="32"/>
      <c r="X215" s="32"/>
      <c r="Y215" s="32"/>
      <c r="Z215" s="32"/>
      <c r="AA215" s="32"/>
      <c r="AB215" s="32"/>
      <c r="AC215" s="32"/>
      <c r="AD215" s="32"/>
      <c r="AE215" s="32"/>
      <c r="AR215" s="163" t="s">
        <v>505</v>
      </c>
      <c r="AT215" s="163" t="s">
        <v>129</v>
      </c>
      <c r="AU215" s="163" t="s">
        <v>77</v>
      </c>
      <c r="AY215" s="17" t="s">
        <v>126</v>
      </c>
      <c r="BE215" s="164">
        <f>IF(N215="základní",J215,0)</f>
        <v>0</v>
      </c>
      <c r="BF215" s="164">
        <f>IF(N215="snížená",J215,0)</f>
        <v>0</v>
      </c>
      <c r="BG215" s="164">
        <f>IF(N215="zákl. přenesená",J215,0)</f>
        <v>0</v>
      </c>
      <c r="BH215" s="164">
        <f>IF(N215="sníž. přenesená",J215,0)</f>
        <v>0</v>
      </c>
      <c r="BI215" s="164">
        <f>IF(N215="nulová",J215,0)</f>
        <v>0</v>
      </c>
      <c r="BJ215" s="17" t="s">
        <v>77</v>
      </c>
      <c r="BK215" s="164">
        <f>ROUND(I215*H215,2)</f>
        <v>0</v>
      </c>
      <c r="BL215" s="17" t="s">
        <v>505</v>
      </c>
      <c r="BM215" s="163" t="s">
        <v>1376</v>
      </c>
    </row>
    <row r="216" spans="1:47" s="2" customFormat="1" ht="12">
      <c r="A216" s="32"/>
      <c r="B216" s="33"/>
      <c r="C216" s="32"/>
      <c r="D216" s="165" t="s">
        <v>135</v>
      </c>
      <c r="E216" s="32"/>
      <c r="F216" s="166" t="s">
        <v>1375</v>
      </c>
      <c r="G216" s="32"/>
      <c r="H216" s="32"/>
      <c r="I216" s="91"/>
      <c r="J216" s="32"/>
      <c r="K216" s="32"/>
      <c r="L216" s="33"/>
      <c r="M216" s="167"/>
      <c r="N216" s="168"/>
      <c r="O216" s="53"/>
      <c r="P216" s="53"/>
      <c r="Q216" s="53"/>
      <c r="R216" s="53"/>
      <c r="S216" s="53"/>
      <c r="T216" s="54"/>
      <c r="U216" s="32"/>
      <c r="V216" s="32"/>
      <c r="W216" s="32"/>
      <c r="X216" s="32"/>
      <c r="Y216" s="32"/>
      <c r="Z216" s="32"/>
      <c r="AA216" s="32"/>
      <c r="AB216" s="32"/>
      <c r="AC216" s="32"/>
      <c r="AD216" s="32"/>
      <c r="AE216" s="32"/>
      <c r="AT216" s="17" t="s">
        <v>135</v>
      </c>
      <c r="AU216" s="17" t="s">
        <v>77</v>
      </c>
    </row>
    <row r="217" spans="1:65" s="2" customFormat="1" ht="16.5" customHeight="1">
      <c r="A217" s="32"/>
      <c r="B217" s="151"/>
      <c r="C217" s="169" t="s">
        <v>238</v>
      </c>
      <c r="D217" s="169" t="s">
        <v>136</v>
      </c>
      <c r="E217" s="170" t="s">
        <v>1377</v>
      </c>
      <c r="F217" s="171" t="s">
        <v>1378</v>
      </c>
      <c r="G217" s="172" t="s">
        <v>167</v>
      </c>
      <c r="H217" s="173">
        <v>2</v>
      </c>
      <c r="I217" s="174"/>
      <c r="J217" s="175">
        <f>ROUND(I217*H217,2)</f>
        <v>0</v>
      </c>
      <c r="K217" s="171" t="s">
        <v>356</v>
      </c>
      <c r="L217" s="176"/>
      <c r="M217" s="177" t="s">
        <v>3</v>
      </c>
      <c r="N217" s="178" t="s">
        <v>40</v>
      </c>
      <c r="O217" s="53"/>
      <c r="P217" s="161">
        <f>O217*H217</f>
        <v>0</v>
      </c>
      <c r="Q217" s="161">
        <v>0</v>
      </c>
      <c r="R217" s="161">
        <f>Q217*H217</f>
        <v>0</v>
      </c>
      <c r="S217" s="161">
        <v>0</v>
      </c>
      <c r="T217" s="162">
        <f>S217*H217</f>
        <v>0</v>
      </c>
      <c r="U217" s="32"/>
      <c r="V217" s="32"/>
      <c r="W217" s="32"/>
      <c r="X217" s="32"/>
      <c r="Y217" s="32"/>
      <c r="Z217" s="32"/>
      <c r="AA217" s="32"/>
      <c r="AB217" s="32"/>
      <c r="AC217" s="32"/>
      <c r="AD217" s="32"/>
      <c r="AE217" s="32"/>
      <c r="AR217" s="163" t="s">
        <v>658</v>
      </c>
      <c r="AT217" s="163" t="s">
        <v>136</v>
      </c>
      <c r="AU217" s="163" t="s">
        <v>77</v>
      </c>
      <c r="AY217" s="17" t="s">
        <v>126</v>
      </c>
      <c r="BE217" s="164">
        <f>IF(N217="základní",J217,0)</f>
        <v>0</v>
      </c>
      <c r="BF217" s="164">
        <f>IF(N217="snížená",J217,0)</f>
        <v>0</v>
      </c>
      <c r="BG217" s="164">
        <f>IF(N217="zákl. přenesená",J217,0)</f>
        <v>0</v>
      </c>
      <c r="BH217" s="164">
        <f>IF(N217="sníž. přenesená",J217,0)</f>
        <v>0</v>
      </c>
      <c r="BI217" s="164">
        <f>IF(N217="nulová",J217,0)</f>
        <v>0</v>
      </c>
      <c r="BJ217" s="17" t="s">
        <v>77</v>
      </c>
      <c r="BK217" s="164">
        <f>ROUND(I217*H217,2)</f>
        <v>0</v>
      </c>
      <c r="BL217" s="17" t="s">
        <v>658</v>
      </c>
      <c r="BM217" s="163" t="s">
        <v>1379</v>
      </c>
    </row>
    <row r="218" spans="1:47" s="2" customFormat="1" ht="12">
      <c r="A218" s="32"/>
      <c r="B218" s="33"/>
      <c r="C218" s="32"/>
      <c r="D218" s="165" t="s">
        <v>135</v>
      </c>
      <c r="E218" s="32"/>
      <c r="F218" s="166" t="s">
        <v>1378</v>
      </c>
      <c r="G218" s="32"/>
      <c r="H218" s="32"/>
      <c r="I218" s="91"/>
      <c r="J218" s="32"/>
      <c r="K218" s="32"/>
      <c r="L218" s="33"/>
      <c r="M218" s="167"/>
      <c r="N218" s="168"/>
      <c r="O218" s="53"/>
      <c r="P218" s="53"/>
      <c r="Q218" s="53"/>
      <c r="R218" s="53"/>
      <c r="S218" s="53"/>
      <c r="T218" s="54"/>
      <c r="U218" s="32"/>
      <c r="V218" s="32"/>
      <c r="W218" s="32"/>
      <c r="X218" s="32"/>
      <c r="Y218" s="32"/>
      <c r="Z218" s="32"/>
      <c r="AA218" s="32"/>
      <c r="AB218" s="32"/>
      <c r="AC218" s="32"/>
      <c r="AD218" s="32"/>
      <c r="AE218" s="32"/>
      <c r="AT218" s="17" t="s">
        <v>135</v>
      </c>
      <c r="AU218" s="17" t="s">
        <v>77</v>
      </c>
    </row>
    <row r="219" spans="1:65" s="2" customFormat="1" ht="16.5" customHeight="1">
      <c r="A219" s="32"/>
      <c r="B219" s="151"/>
      <c r="C219" s="169" t="s">
        <v>389</v>
      </c>
      <c r="D219" s="169" t="s">
        <v>136</v>
      </c>
      <c r="E219" s="170" t="s">
        <v>1380</v>
      </c>
      <c r="F219" s="171" t="s">
        <v>1381</v>
      </c>
      <c r="G219" s="172" t="s">
        <v>167</v>
      </c>
      <c r="H219" s="173">
        <v>2</v>
      </c>
      <c r="I219" s="174"/>
      <c r="J219" s="175">
        <f>ROUND(I219*H219,2)</f>
        <v>0</v>
      </c>
      <c r="K219" s="171" t="s">
        <v>356</v>
      </c>
      <c r="L219" s="176"/>
      <c r="M219" s="177" t="s">
        <v>3</v>
      </c>
      <c r="N219" s="178" t="s">
        <v>40</v>
      </c>
      <c r="O219" s="53"/>
      <c r="P219" s="161">
        <f>O219*H219</f>
        <v>0</v>
      </c>
      <c r="Q219" s="161">
        <v>0</v>
      </c>
      <c r="R219" s="161">
        <f>Q219*H219</f>
        <v>0</v>
      </c>
      <c r="S219" s="161">
        <v>0</v>
      </c>
      <c r="T219" s="162">
        <f>S219*H219</f>
        <v>0</v>
      </c>
      <c r="U219" s="32"/>
      <c r="V219" s="32"/>
      <c r="W219" s="32"/>
      <c r="X219" s="32"/>
      <c r="Y219" s="32"/>
      <c r="Z219" s="32"/>
      <c r="AA219" s="32"/>
      <c r="AB219" s="32"/>
      <c r="AC219" s="32"/>
      <c r="AD219" s="32"/>
      <c r="AE219" s="32"/>
      <c r="AR219" s="163" t="s">
        <v>658</v>
      </c>
      <c r="AT219" s="163" t="s">
        <v>136</v>
      </c>
      <c r="AU219" s="163" t="s">
        <v>77</v>
      </c>
      <c r="AY219" s="17" t="s">
        <v>126</v>
      </c>
      <c r="BE219" s="164">
        <f>IF(N219="základní",J219,0)</f>
        <v>0</v>
      </c>
      <c r="BF219" s="164">
        <f>IF(N219="snížená",J219,0)</f>
        <v>0</v>
      </c>
      <c r="BG219" s="164">
        <f>IF(N219="zákl. přenesená",J219,0)</f>
        <v>0</v>
      </c>
      <c r="BH219" s="164">
        <f>IF(N219="sníž. přenesená",J219,0)</f>
        <v>0</v>
      </c>
      <c r="BI219" s="164">
        <f>IF(N219="nulová",J219,0)</f>
        <v>0</v>
      </c>
      <c r="BJ219" s="17" t="s">
        <v>77</v>
      </c>
      <c r="BK219" s="164">
        <f>ROUND(I219*H219,2)</f>
        <v>0</v>
      </c>
      <c r="BL219" s="17" t="s">
        <v>658</v>
      </c>
      <c r="BM219" s="163" t="s">
        <v>1382</v>
      </c>
    </row>
    <row r="220" spans="1:47" s="2" customFormat="1" ht="12">
      <c r="A220" s="32"/>
      <c r="B220" s="33"/>
      <c r="C220" s="32"/>
      <c r="D220" s="165" t="s">
        <v>135</v>
      </c>
      <c r="E220" s="32"/>
      <c r="F220" s="166" t="s">
        <v>1381</v>
      </c>
      <c r="G220" s="32"/>
      <c r="H220" s="32"/>
      <c r="I220" s="91"/>
      <c r="J220" s="32"/>
      <c r="K220" s="32"/>
      <c r="L220" s="33"/>
      <c r="M220" s="167"/>
      <c r="N220" s="168"/>
      <c r="O220" s="53"/>
      <c r="P220" s="53"/>
      <c r="Q220" s="53"/>
      <c r="R220" s="53"/>
      <c r="S220" s="53"/>
      <c r="T220" s="54"/>
      <c r="U220" s="32"/>
      <c r="V220" s="32"/>
      <c r="W220" s="32"/>
      <c r="X220" s="32"/>
      <c r="Y220" s="32"/>
      <c r="Z220" s="32"/>
      <c r="AA220" s="32"/>
      <c r="AB220" s="32"/>
      <c r="AC220" s="32"/>
      <c r="AD220" s="32"/>
      <c r="AE220" s="32"/>
      <c r="AT220" s="17" t="s">
        <v>135</v>
      </c>
      <c r="AU220" s="17" t="s">
        <v>77</v>
      </c>
    </row>
    <row r="221" spans="1:65" s="2" customFormat="1" ht="16.5" customHeight="1">
      <c r="A221" s="32"/>
      <c r="B221" s="151"/>
      <c r="C221" s="152" t="s">
        <v>241</v>
      </c>
      <c r="D221" s="152" t="s">
        <v>129</v>
      </c>
      <c r="E221" s="153" t="s">
        <v>1383</v>
      </c>
      <c r="F221" s="154" t="s">
        <v>1384</v>
      </c>
      <c r="G221" s="155" t="s">
        <v>167</v>
      </c>
      <c r="H221" s="156">
        <v>2</v>
      </c>
      <c r="I221" s="157"/>
      <c r="J221" s="158">
        <f>ROUND(I221*H221,2)</f>
        <v>0</v>
      </c>
      <c r="K221" s="154" t="s">
        <v>356</v>
      </c>
      <c r="L221" s="33"/>
      <c r="M221" s="159" t="s">
        <v>3</v>
      </c>
      <c r="N221" s="160" t="s">
        <v>40</v>
      </c>
      <c r="O221" s="53"/>
      <c r="P221" s="161">
        <f>O221*H221</f>
        <v>0</v>
      </c>
      <c r="Q221" s="161">
        <v>0</v>
      </c>
      <c r="R221" s="161">
        <f>Q221*H221</f>
        <v>0</v>
      </c>
      <c r="S221" s="161">
        <v>0</v>
      </c>
      <c r="T221" s="162">
        <f>S221*H221</f>
        <v>0</v>
      </c>
      <c r="U221" s="32"/>
      <c r="V221" s="32"/>
      <c r="W221" s="32"/>
      <c r="X221" s="32"/>
      <c r="Y221" s="32"/>
      <c r="Z221" s="32"/>
      <c r="AA221" s="32"/>
      <c r="AB221" s="32"/>
      <c r="AC221" s="32"/>
      <c r="AD221" s="32"/>
      <c r="AE221" s="32"/>
      <c r="AR221" s="163" t="s">
        <v>505</v>
      </c>
      <c r="AT221" s="163" t="s">
        <v>129</v>
      </c>
      <c r="AU221" s="163" t="s">
        <v>77</v>
      </c>
      <c r="AY221" s="17" t="s">
        <v>126</v>
      </c>
      <c r="BE221" s="164">
        <f>IF(N221="základní",J221,0)</f>
        <v>0</v>
      </c>
      <c r="BF221" s="164">
        <f>IF(N221="snížená",J221,0)</f>
        <v>0</v>
      </c>
      <c r="BG221" s="164">
        <f>IF(N221="zákl. přenesená",J221,0)</f>
        <v>0</v>
      </c>
      <c r="BH221" s="164">
        <f>IF(N221="sníž. přenesená",J221,0)</f>
        <v>0</v>
      </c>
      <c r="BI221" s="164">
        <f>IF(N221="nulová",J221,0)</f>
        <v>0</v>
      </c>
      <c r="BJ221" s="17" t="s">
        <v>77</v>
      </c>
      <c r="BK221" s="164">
        <f>ROUND(I221*H221,2)</f>
        <v>0</v>
      </c>
      <c r="BL221" s="17" t="s">
        <v>505</v>
      </c>
      <c r="BM221" s="163" t="s">
        <v>1385</v>
      </c>
    </row>
    <row r="222" spans="1:47" s="2" customFormat="1" ht="12">
      <c r="A222" s="32"/>
      <c r="B222" s="33"/>
      <c r="C222" s="32"/>
      <c r="D222" s="165" t="s">
        <v>135</v>
      </c>
      <c r="E222" s="32"/>
      <c r="F222" s="166" t="s">
        <v>1384</v>
      </c>
      <c r="G222" s="32"/>
      <c r="H222" s="32"/>
      <c r="I222" s="91"/>
      <c r="J222" s="32"/>
      <c r="K222" s="32"/>
      <c r="L222" s="33"/>
      <c r="M222" s="167"/>
      <c r="N222" s="168"/>
      <c r="O222" s="53"/>
      <c r="P222" s="53"/>
      <c r="Q222" s="53"/>
      <c r="R222" s="53"/>
      <c r="S222" s="53"/>
      <c r="T222" s="54"/>
      <c r="U222" s="32"/>
      <c r="V222" s="32"/>
      <c r="W222" s="32"/>
      <c r="X222" s="32"/>
      <c r="Y222" s="32"/>
      <c r="Z222" s="32"/>
      <c r="AA222" s="32"/>
      <c r="AB222" s="32"/>
      <c r="AC222" s="32"/>
      <c r="AD222" s="32"/>
      <c r="AE222" s="32"/>
      <c r="AT222" s="17" t="s">
        <v>135</v>
      </c>
      <c r="AU222" s="17" t="s">
        <v>77</v>
      </c>
    </row>
    <row r="223" spans="1:65" s="2" customFormat="1" ht="16.5" customHeight="1">
      <c r="A223" s="32"/>
      <c r="B223" s="151"/>
      <c r="C223" s="169" t="s">
        <v>396</v>
      </c>
      <c r="D223" s="169" t="s">
        <v>136</v>
      </c>
      <c r="E223" s="170" t="s">
        <v>1386</v>
      </c>
      <c r="F223" s="171" t="s">
        <v>1387</v>
      </c>
      <c r="G223" s="172" t="s">
        <v>167</v>
      </c>
      <c r="H223" s="173">
        <v>2</v>
      </c>
      <c r="I223" s="174"/>
      <c r="J223" s="175">
        <f>ROUND(I223*H223,2)</f>
        <v>0</v>
      </c>
      <c r="K223" s="171" t="s">
        <v>356</v>
      </c>
      <c r="L223" s="176"/>
      <c r="M223" s="177" t="s">
        <v>3</v>
      </c>
      <c r="N223" s="178" t="s">
        <v>40</v>
      </c>
      <c r="O223" s="53"/>
      <c r="P223" s="161">
        <f>O223*H223</f>
        <v>0</v>
      </c>
      <c r="Q223" s="161">
        <v>0</v>
      </c>
      <c r="R223" s="161">
        <f>Q223*H223</f>
        <v>0</v>
      </c>
      <c r="S223" s="161">
        <v>0</v>
      </c>
      <c r="T223" s="162">
        <f>S223*H223</f>
        <v>0</v>
      </c>
      <c r="U223" s="32"/>
      <c r="V223" s="32"/>
      <c r="W223" s="32"/>
      <c r="X223" s="32"/>
      <c r="Y223" s="32"/>
      <c r="Z223" s="32"/>
      <c r="AA223" s="32"/>
      <c r="AB223" s="32"/>
      <c r="AC223" s="32"/>
      <c r="AD223" s="32"/>
      <c r="AE223" s="32"/>
      <c r="AR223" s="163" t="s">
        <v>658</v>
      </c>
      <c r="AT223" s="163" t="s">
        <v>136</v>
      </c>
      <c r="AU223" s="163" t="s">
        <v>77</v>
      </c>
      <c r="AY223" s="17" t="s">
        <v>126</v>
      </c>
      <c r="BE223" s="164">
        <f>IF(N223="základní",J223,0)</f>
        <v>0</v>
      </c>
      <c r="BF223" s="164">
        <f>IF(N223="snížená",J223,0)</f>
        <v>0</v>
      </c>
      <c r="BG223" s="164">
        <f>IF(N223="zákl. přenesená",J223,0)</f>
        <v>0</v>
      </c>
      <c r="BH223" s="164">
        <f>IF(N223="sníž. přenesená",J223,0)</f>
        <v>0</v>
      </c>
      <c r="BI223" s="164">
        <f>IF(N223="nulová",J223,0)</f>
        <v>0</v>
      </c>
      <c r="BJ223" s="17" t="s">
        <v>77</v>
      </c>
      <c r="BK223" s="164">
        <f>ROUND(I223*H223,2)</f>
        <v>0</v>
      </c>
      <c r="BL223" s="17" t="s">
        <v>658</v>
      </c>
      <c r="BM223" s="163" t="s">
        <v>1388</v>
      </c>
    </row>
    <row r="224" spans="1:47" s="2" customFormat="1" ht="12">
      <c r="A224" s="32"/>
      <c r="B224" s="33"/>
      <c r="C224" s="32"/>
      <c r="D224" s="165" t="s">
        <v>135</v>
      </c>
      <c r="E224" s="32"/>
      <c r="F224" s="166" t="s">
        <v>1387</v>
      </c>
      <c r="G224" s="32"/>
      <c r="H224" s="32"/>
      <c r="I224" s="91"/>
      <c r="J224" s="32"/>
      <c r="K224" s="32"/>
      <c r="L224" s="33"/>
      <c r="M224" s="167"/>
      <c r="N224" s="168"/>
      <c r="O224" s="53"/>
      <c r="P224" s="53"/>
      <c r="Q224" s="53"/>
      <c r="R224" s="53"/>
      <c r="S224" s="53"/>
      <c r="T224" s="54"/>
      <c r="U224" s="32"/>
      <c r="V224" s="32"/>
      <c r="W224" s="32"/>
      <c r="X224" s="32"/>
      <c r="Y224" s="32"/>
      <c r="Z224" s="32"/>
      <c r="AA224" s="32"/>
      <c r="AB224" s="32"/>
      <c r="AC224" s="32"/>
      <c r="AD224" s="32"/>
      <c r="AE224" s="32"/>
      <c r="AT224" s="17" t="s">
        <v>135</v>
      </c>
      <c r="AU224" s="17" t="s">
        <v>77</v>
      </c>
    </row>
    <row r="225" spans="1:65" s="2" customFormat="1" ht="16.5" customHeight="1">
      <c r="A225" s="32"/>
      <c r="B225" s="151"/>
      <c r="C225" s="152" t="s">
        <v>245</v>
      </c>
      <c r="D225" s="152" t="s">
        <v>129</v>
      </c>
      <c r="E225" s="153" t="s">
        <v>1389</v>
      </c>
      <c r="F225" s="154" t="s">
        <v>1390</v>
      </c>
      <c r="G225" s="155" t="s">
        <v>167</v>
      </c>
      <c r="H225" s="156">
        <v>10</v>
      </c>
      <c r="I225" s="157"/>
      <c r="J225" s="158">
        <f>ROUND(I225*H225,2)</f>
        <v>0</v>
      </c>
      <c r="K225" s="154" t="s">
        <v>356</v>
      </c>
      <c r="L225" s="33"/>
      <c r="M225" s="159" t="s">
        <v>3</v>
      </c>
      <c r="N225" s="160" t="s">
        <v>40</v>
      </c>
      <c r="O225" s="53"/>
      <c r="P225" s="161">
        <f>O225*H225</f>
        <v>0</v>
      </c>
      <c r="Q225" s="161">
        <v>0</v>
      </c>
      <c r="R225" s="161">
        <f>Q225*H225</f>
        <v>0</v>
      </c>
      <c r="S225" s="161">
        <v>0</v>
      </c>
      <c r="T225" s="162">
        <f>S225*H225</f>
        <v>0</v>
      </c>
      <c r="U225" s="32"/>
      <c r="V225" s="32"/>
      <c r="W225" s="32"/>
      <c r="X225" s="32"/>
      <c r="Y225" s="32"/>
      <c r="Z225" s="32"/>
      <c r="AA225" s="32"/>
      <c r="AB225" s="32"/>
      <c r="AC225" s="32"/>
      <c r="AD225" s="32"/>
      <c r="AE225" s="32"/>
      <c r="AR225" s="163" t="s">
        <v>505</v>
      </c>
      <c r="AT225" s="163" t="s">
        <v>129</v>
      </c>
      <c r="AU225" s="163" t="s">
        <v>77</v>
      </c>
      <c r="AY225" s="17" t="s">
        <v>126</v>
      </c>
      <c r="BE225" s="164">
        <f>IF(N225="základní",J225,0)</f>
        <v>0</v>
      </c>
      <c r="BF225" s="164">
        <f>IF(N225="snížená",J225,0)</f>
        <v>0</v>
      </c>
      <c r="BG225" s="164">
        <f>IF(N225="zákl. přenesená",J225,0)</f>
        <v>0</v>
      </c>
      <c r="BH225" s="164">
        <f>IF(N225="sníž. přenesená",J225,0)</f>
        <v>0</v>
      </c>
      <c r="BI225" s="164">
        <f>IF(N225="nulová",J225,0)</f>
        <v>0</v>
      </c>
      <c r="BJ225" s="17" t="s">
        <v>77</v>
      </c>
      <c r="BK225" s="164">
        <f>ROUND(I225*H225,2)</f>
        <v>0</v>
      </c>
      <c r="BL225" s="17" t="s">
        <v>505</v>
      </c>
      <c r="BM225" s="163" t="s">
        <v>1391</v>
      </c>
    </row>
    <row r="226" spans="1:47" s="2" customFormat="1" ht="12">
      <c r="A226" s="32"/>
      <c r="B226" s="33"/>
      <c r="C226" s="32"/>
      <c r="D226" s="165" t="s">
        <v>135</v>
      </c>
      <c r="E226" s="32"/>
      <c r="F226" s="166" t="s">
        <v>1390</v>
      </c>
      <c r="G226" s="32"/>
      <c r="H226" s="32"/>
      <c r="I226" s="91"/>
      <c r="J226" s="32"/>
      <c r="K226" s="32"/>
      <c r="L226" s="33"/>
      <c r="M226" s="167"/>
      <c r="N226" s="168"/>
      <c r="O226" s="53"/>
      <c r="P226" s="53"/>
      <c r="Q226" s="53"/>
      <c r="R226" s="53"/>
      <c r="S226" s="53"/>
      <c r="T226" s="54"/>
      <c r="U226" s="32"/>
      <c r="V226" s="32"/>
      <c r="W226" s="32"/>
      <c r="X226" s="32"/>
      <c r="Y226" s="32"/>
      <c r="Z226" s="32"/>
      <c r="AA226" s="32"/>
      <c r="AB226" s="32"/>
      <c r="AC226" s="32"/>
      <c r="AD226" s="32"/>
      <c r="AE226" s="32"/>
      <c r="AT226" s="17" t="s">
        <v>135</v>
      </c>
      <c r="AU226" s="17" t="s">
        <v>77</v>
      </c>
    </row>
    <row r="227" spans="1:65" s="2" customFormat="1" ht="16.5" customHeight="1">
      <c r="A227" s="32"/>
      <c r="B227" s="151"/>
      <c r="C227" s="169" t="s">
        <v>405</v>
      </c>
      <c r="D227" s="169" t="s">
        <v>136</v>
      </c>
      <c r="E227" s="170" t="s">
        <v>1392</v>
      </c>
      <c r="F227" s="171" t="s">
        <v>1393</v>
      </c>
      <c r="G227" s="172" t="s">
        <v>167</v>
      </c>
      <c r="H227" s="173">
        <v>10</v>
      </c>
      <c r="I227" s="174"/>
      <c r="J227" s="175">
        <f>ROUND(I227*H227,2)</f>
        <v>0</v>
      </c>
      <c r="K227" s="171" t="s">
        <v>356</v>
      </c>
      <c r="L227" s="176"/>
      <c r="M227" s="177" t="s">
        <v>3</v>
      </c>
      <c r="N227" s="178" t="s">
        <v>40</v>
      </c>
      <c r="O227" s="53"/>
      <c r="P227" s="161">
        <f>O227*H227</f>
        <v>0</v>
      </c>
      <c r="Q227" s="161">
        <v>0</v>
      </c>
      <c r="R227" s="161">
        <f>Q227*H227</f>
        <v>0</v>
      </c>
      <c r="S227" s="161">
        <v>0</v>
      </c>
      <c r="T227" s="162">
        <f>S227*H227</f>
        <v>0</v>
      </c>
      <c r="U227" s="32"/>
      <c r="V227" s="32"/>
      <c r="W227" s="32"/>
      <c r="X227" s="32"/>
      <c r="Y227" s="32"/>
      <c r="Z227" s="32"/>
      <c r="AA227" s="32"/>
      <c r="AB227" s="32"/>
      <c r="AC227" s="32"/>
      <c r="AD227" s="32"/>
      <c r="AE227" s="32"/>
      <c r="AR227" s="163" t="s">
        <v>658</v>
      </c>
      <c r="AT227" s="163" t="s">
        <v>136</v>
      </c>
      <c r="AU227" s="163" t="s">
        <v>77</v>
      </c>
      <c r="AY227" s="17" t="s">
        <v>126</v>
      </c>
      <c r="BE227" s="164">
        <f>IF(N227="základní",J227,0)</f>
        <v>0</v>
      </c>
      <c r="BF227" s="164">
        <f>IF(N227="snížená",J227,0)</f>
        <v>0</v>
      </c>
      <c r="BG227" s="164">
        <f>IF(N227="zákl. přenesená",J227,0)</f>
        <v>0</v>
      </c>
      <c r="BH227" s="164">
        <f>IF(N227="sníž. přenesená",J227,0)</f>
        <v>0</v>
      </c>
      <c r="BI227" s="164">
        <f>IF(N227="nulová",J227,0)</f>
        <v>0</v>
      </c>
      <c r="BJ227" s="17" t="s">
        <v>77</v>
      </c>
      <c r="BK227" s="164">
        <f>ROUND(I227*H227,2)</f>
        <v>0</v>
      </c>
      <c r="BL227" s="17" t="s">
        <v>658</v>
      </c>
      <c r="BM227" s="163" t="s">
        <v>1394</v>
      </c>
    </row>
    <row r="228" spans="1:47" s="2" customFormat="1" ht="12">
      <c r="A228" s="32"/>
      <c r="B228" s="33"/>
      <c r="C228" s="32"/>
      <c r="D228" s="165" t="s">
        <v>135</v>
      </c>
      <c r="E228" s="32"/>
      <c r="F228" s="166" t="s">
        <v>1393</v>
      </c>
      <c r="G228" s="32"/>
      <c r="H228" s="32"/>
      <c r="I228" s="91"/>
      <c r="J228" s="32"/>
      <c r="K228" s="32"/>
      <c r="L228" s="33"/>
      <c r="M228" s="167"/>
      <c r="N228" s="168"/>
      <c r="O228" s="53"/>
      <c r="P228" s="53"/>
      <c r="Q228" s="53"/>
      <c r="R228" s="53"/>
      <c r="S228" s="53"/>
      <c r="T228" s="54"/>
      <c r="U228" s="32"/>
      <c r="V228" s="32"/>
      <c r="W228" s="32"/>
      <c r="X228" s="32"/>
      <c r="Y228" s="32"/>
      <c r="Z228" s="32"/>
      <c r="AA228" s="32"/>
      <c r="AB228" s="32"/>
      <c r="AC228" s="32"/>
      <c r="AD228" s="32"/>
      <c r="AE228" s="32"/>
      <c r="AT228" s="17" t="s">
        <v>135</v>
      </c>
      <c r="AU228" s="17" t="s">
        <v>77</v>
      </c>
    </row>
    <row r="229" spans="1:65" s="2" customFormat="1" ht="16.5" customHeight="1">
      <c r="A229" s="32"/>
      <c r="B229" s="151"/>
      <c r="C229" s="152" t="s">
        <v>249</v>
      </c>
      <c r="D229" s="152" t="s">
        <v>129</v>
      </c>
      <c r="E229" s="153" t="s">
        <v>1395</v>
      </c>
      <c r="F229" s="154" t="s">
        <v>1396</v>
      </c>
      <c r="G229" s="155" t="s">
        <v>167</v>
      </c>
      <c r="H229" s="156">
        <v>10</v>
      </c>
      <c r="I229" s="157"/>
      <c r="J229" s="158">
        <f>ROUND(I229*H229,2)</f>
        <v>0</v>
      </c>
      <c r="K229" s="154" t="s">
        <v>356</v>
      </c>
      <c r="L229" s="33"/>
      <c r="M229" s="159" t="s">
        <v>3</v>
      </c>
      <c r="N229" s="160" t="s">
        <v>40</v>
      </c>
      <c r="O229" s="53"/>
      <c r="P229" s="161">
        <f>O229*H229</f>
        <v>0</v>
      </c>
      <c r="Q229" s="161">
        <v>0</v>
      </c>
      <c r="R229" s="161">
        <f>Q229*H229</f>
        <v>0</v>
      </c>
      <c r="S229" s="161">
        <v>0</v>
      </c>
      <c r="T229" s="162">
        <f>S229*H229</f>
        <v>0</v>
      </c>
      <c r="U229" s="32"/>
      <c r="V229" s="32"/>
      <c r="W229" s="32"/>
      <c r="X229" s="32"/>
      <c r="Y229" s="32"/>
      <c r="Z229" s="32"/>
      <c r="AA229" s="32"/>
      <c r="AB229" s="32"/>
      <c r="AC229" s="32"/>
      <c r="AD229" s="32"/>
      <c r="AE229" s="32"/>
      <c r="AR229" s="163" t="s">
        <v>505</v>
      </c>
      <c r="AT229" s="163" t="s">
        <v>129</v>
      </c>
      <c r="AU229" s="163" t="s">
        <v>77</v>
      </c>
      <c r="AY229" s="17" t="s">
        <v>126</v>
      </c>
      <c r="BE229" s="164">
        <f>IF(N229="základní",J229,0)</f>
        <v>0</v>
      </c>
      <c r="BF229" s="164">
        <f>IF(N229="snížená",J229,0)</f>
        <v>0</v>
      </c>
      <c r="BG229" s="164">
        <f>IF(N229="zákl. přenesená",J229,0)</f>
        <v>0</v>
      </c>
      <c r="BH229" s="164">
        <f>IF(N229="sníž. přenesená",J229,0)</f>
        <v>0</v>
      </c>
      <c r="BI229" s="164">
        <f>IF(N229="nulová",J229,0)</f>
        <v>0</v>
      </c>
      <c r="BJ229" s="17" t="s">
        <v>77</v>
      </c>
      <c r="BK229" s="164">
        <f>ROUND(I229*H229,2)</f>
        <v>0</v>
      </c>
      <c r="BL229" s="17" t="s">
        <v>505</v>
      </c>
      <c r="BM229" s="163" t="s">
        <v>1397</v>
      </c>
    </row>
    <row r="230" spans="1:47" s="2" customFormat="1" ht="12">
      <c r="A230" s="32"/>
      <c r="B230" s="33"/>
      <c r="C230" s="32"/>
      <c r="D230" s="165" t="s">
        <v>135</v>
      </c>
      <c r="E230" s="32"/>
      <c r="F230" s="166" t="s">
        <v>1396</v>
      </c>
      <c r="G230" s="32"/>
      <c r="H230" s="32"/>
      <c r="I230" s="91"/>
      <c r="J230" s="32"/>
      <c r="K230" s="32"/>
      <c r="L230" s="33"/>
      <c r="M230" s="167"/>
      <c r="N230" s="168"/>
      <c r="O230" s="53"/>
      <c r="P230" s="53"/>
      <c r="Q230" s="53"/>
      <c r="R230" s="53"/>
      <c r="S230" s="53"/>
      <c r="T230" s="54"/>
      <c r="U230" s="32"/>
      <c r="V230" s="32"/>
      <c r="W230" s="32"/>
      <c r="X230" s="32"/>
      <c r="Y230" s="32"/>
      <c r="Z230" s="32"/>
      <c r="AA230" s="32"/>
      <c r="AB230" s="32"/>
      <c r="AC230" s="32"/>
      <c r="AD230" s="32"/>
      <c r="AE230" s="32"/>
      <c r="AT230" s="17" t="s">
        <v>135</v>
      </c>
      <c r="AU230" s="17" t="s">
        <v>77</v>
      </c>
    </row>
    <row r="231" spans="1:65" s="2" customFormat="1" ht="16.5" customHeight="1">
      <c r="A231" s="32"/>
      <c r="B231" s="151"/>
      <c r="C231" s="152" t="s">
        <v>412</v>
      </c>
      <c r="D231" s="152" t="s">
        <v>129</v>
      </c>
      <c r="E231" s="153" t="s">
        <v>1398</v>
      </c>
      <c r="F231" s="154" t="s">
        <v>1399</v>
      </c>
      <c r="G231" s="155" t="s">
        <v>167</v>
      </c>
      <c r="H231" s="156">
        <v>6</v>
      </c>
      <c r="I231" s="157"/>
      <c r="J231" s="158">
        <f>ROUND(I231*H231,2)</f>
        <v>0</v>
      </c>
      <c r="K231" s="154" t="s">
        <v>356</v>
      </c>
      <c r="L231" s="33"/>
      <c r="M231" s="159" t="s">
        <v>3</v>
      </c>
      <c r="N231" s="160" t="s">
        <v>40</v>
      </c>
      <c r="O231" s="53"/>
      <c r="P231" s="161">
        <f>O231*H231</f>
        <v>0</v>
      </c>
      <c r="Q231" s="161">
        <v>0</v>
      </c>
      <c r="R231" s="161">
        <f>Q231*H231</f>
        <v>0</v>
      </c>
      <c r="S231" s="161">
        <v>0</v>
      </c>
      <c r="T231" s="162">
        <f>S231*H231</f>
        <v>0</v>
      </c>
      <c r="U231" s="32"/>
      <c r="V231" s="32"/>
      <c r="W231" s="32"/>
      <c r="X231" s="32"/>
      <c r="Y231" s="32"/>
      <c r="Z231" s="32"/>
      <c r="AA231" s="32"/>
      <c r="AB231" s="32"/>
      <c r="AC231" s="32"/>
      <c r="AD231" s="32"/>
      <c r="AE231" s="32"/>
      <c r="AR231" s="163" t="s">
        <v>505</v>
      </c>
      <c r="AT231" s="163" t="s">
        <v>129</v>
      </c>
      <c r="AU231" s="163" t="s">
        <v>77</v>
      </c>
      <c r="AY231" s="17" t="s">
        <v>126</v>
      </c>
      <c r="BE231" s="164">
        <f>IF(N231="základní",J231,0)</f>
        <v>0</v>
      </c>
      <c r="BF231" s="164">
        <f>IF(N231="snížená",J231,0)</f>
        <v>0</v>
      </c>
      <c r="BG231" s="164">
        <f>IF(N231="zákl. přenesená",J231,0)</f>
        <v>0</v>
      </c>
      <c r="BH231" s="164">
        <f>IF(N231="sníž. přenesená",J231,0)</f>
        <v>0</v>
      </c>
      <c r="BI231" s="164">
        <f>IF(N231="nulová",J231,0)</f>
        <v>0</v>
      </c>
      <c r="BJ231" s="17" t="s">
        <v>77</v>
      </c>
      <c r="BK231" s="164">
        <f>ROUND(I231*H231,2)</f>
        <v>0</v>
      </c>
      <c r="BL231" s="17" t="s">
        <v>505</v>
      </c>
      <c r="BM231" s="163" t="s">
        <v>1400</v>
      </c>
    </row>
    <row r="232" spans="1:47" s="2" customFormat="1" ht="12">
      <c r="A232" s="32"/>
      <c r="B232" s="33"/>
      <c r="C232" s="32"/>
      <c r="D232" s="165" t="s">
        <v>135</v>
      </c>
      <c r="E232" s="32"/>
      <c r="F232" s="166" t="s">
        <v>1399</v>
      </c>
      <c r="G232" s="32"/>
      <c r="H232" s="32"/>
      <c r="I232" s="91"/>
      <c r="J232" s="32"/>
      <c r="K232" s="32"/>
      <c r="L232" s="33"/>
      <c r="M232" s="167"/>
      <c r="N232" s="168"/>
      <c r="O232" s="53"/>
      <c r="P232" s="53"/>
      <c r="Q232" s="53"/>
      <c r="R232" s="53"/>
      <c r="S232" s="53"/>
      <c r="T232" s="54"/>
      <c r="U232" s="32"/>
      <c r="V232" s="32"/>
      <c r="W232" s="32"/>
      <c r="X232" s="32"/>
      <c r="Y232" s="32"/>
      <c r="Z232" s="32"/>
      <c r="AA232" s="32"/>
      <c r="AB232" s="32"/>
      <c r="AC232" s="32"/>
      <c r="AD232" s="32"/>
      <c r="AE232" s="32"/>
      <c r="AT232" s="17" t="s">
        <v>135</v>
      </c>
      <c r="AU232" s="17" t="s">
        <v>77</v>
      </c>
    </row>
    <row r="233" spans="1:65" s="2" customFormat="1" ht="16.5" customHeight="1">
      <c r="A233" s="32"/>
      <c r="B233" s="151"/>
      <c r="C233" s="152" t="s">
        <v>253</v>
      </c>
      <c r="D233" s="152" t="s">
        <v>129</v>
      </c>
      <c r="E233" s="153" t="s">
        <v>1401</v>
      </c>
      <c r="F233" s="154" t="s">
        <v>1402</v>
      </c>
      <c r="G233" s="155" t="s">
        <v>167</v>
      </c>
      <c r="H233" s="156">
        <v>1</v>
      </c>
      <c r="I233" s="157"/>
      <c r="J233" s="158">
        <f>ROUND(I233*H233,2)</f>
        <v>0</v>
      </c>
      <c r="K233" s="154" t="s">
        <v>356</v>
      </c>
      <c r="L233" s="33"/>
      <c r="M233" s="159" t="s">
        <v>3</v>
      </c>
      <c r="N233" s="160" t="s">
        <v>40</v>
      </c>
      <c r="O233" s="53"/>
      <c r="P233" s="161">
        <f>O233*H233</f>
        <v>0</v>
      </c>
      <c r="Q233" s="161">
        <v>0</v>
      </c>
      <c r="R233" s="161">
        <f>Q233*H233</f>
        <v>0</v>
      </c>
      <c r="S233" s="161">
        <v>0</v>
      </c>
      <c r="T233" s="162">
        <f>S233*H233</f>
        <v>0</v>
      </c>
      <c r="U233" s="32"/>
      <c r="V233" s="32"/>
      <c r="W233" s="32"/>
      <c r="X233" s="32"/>
      <c r="Y233" s="32"/>
      <c r="Z233" s="32"/>
      <c r="AA233" s="32"/>
      <c r="AB233" s="32"/>
      <c r="AC233" s="32"/>
      <c r="AD233" s="32"/>
      <c r="AE233" s="32"/>
      <c r="AR233" s="163" t="s">
        <v>505</v>
      </c>
      <c r="AT233" s="163" t="s">
        <v>129</v>
      </c>
      <c r="AU233" s="163" t="s">
        <v>77</v>
      </c>
      <c r="AY233" s="17" t="s">
        <v>126</v>
      </c>
      <c r="BE233" s="164">
        <f>IF(N233="základní",J233,0)</f>
        <v>0</v>
      </c>
      <c r="BF233" s="164">
        <f>IF(N233="snížená",J233,0)</f>
        <v>0</v>
      </c>
      <c r="BG233" s="164">
        <f>IF(N233="zákl. přenesená",J233,0)</f>
        <v>0</v>
      </c>
      <c r="BH233" s="164">
        <f>IF(N233="sníž. přenesená",J233,0)</f>
        <v>0</v>
      </c>
      <c r="BI233" s="164">
        <f>IF(N233="nulová",J233,0)</f>
        <v>0</v>
      </c>
      <c r="BJ233" s="17" t="s">
        <v>77</v>
      </c>
      <c r="BK233" s="164">
        <f>ROUND(I233*H233,2)</f>
        <v>0</v>
      </c>
      <c r="BL233" s="17" t="s">
        <v>505</v>
      </c>
      <c r="BM233" s="163" t="s">
        <v>1403</v>
      </c>
    </row>
    <row r="234" spans="1:47" s="2" customFormat="1" ht="12">
      <c r="A234" s="32"/>
      <c r="B234" s="33"/>
      <c r="C234" s="32"/>
      <c r="D234" s="165" t="s">
        <v>135</v>
      </c>
      <c r="E234" s="32"/>
      <c r="F234" s="166" t="s">
        <v>1402</v>
      </c>
      <c r="G234" s="32"/>
      <c r="H234" s="32"/>
      <c r="I234" s="91"/>
      <c r="J234" s="32"/>
      <c r="K234" s="32"/>
      <c r="L234" s="33"/>
      <c r="M234" s="167"/>
      <c r="N234" s="168"/>
      <c r="O234" s="53"/>
      <c r="P234" s="53"/>
      <c r="Q234" s="53"/>
      <c r="R234" s="53"/>
      <c r="S234" s="53"/>
      <c r="T234" s="54"/>
      <c r="U234" s="32"/>
      <c r="V234" s="32"/>
      <c r="W234" s="32"/>
      <c r="X234" s="32"/>
      <c r="Y234" s="32"/>
      <c r="Z234" s="32"/>
      <c r="AA234" s="32"/>
      <c r="AB234" s="32"/>
      <c r="AC234" s="32"/>
      <c r="AD234" s="32"/>
      <c r="AE234" s="32"/>
      <c r="AT234" s="17" t="s">
        <v>135</v>
      </c>
      <c r="AU234" s="17" t="s">
        <v>77</v>
      </c>
    </row>
    <row r="235" spans="1:65" s="2" customFormat="1" ht="16.5" customHeight="1">
      <c r="A235" s="32"/>
      <c r="B235" s="151"/>
      <c r="C235" s="169" t="s">
        <v>419</v>
      </c>
      <c r="D235" s="169" t="s">
        <v>136</v>
      </c>
      <c r="E235" s="170" t="s">
        <v>1404</v>
      </c>
      <c r="F235" s="171" t="s">
        <v>1405</v>
      </c>
      <c r="G235" s="172" t="s">
        <v>167</v>
      </c>
      <c r="H235" s="173">
        <v>6</v>
      </c>
      <c r="I235" s="174"/>
      <c r="J235" s="175">
        <f>ROUND(I235*H235,2)</f>
        <v>0</v>
      </c>
      <c r="K235" s="171" t="s">
        <v>356</v>
      </c>
      <c r="L235" s="176"/>
      <c r="M235" s="177" t="s">
        <v>3</v>
      </c>
      <c r="N235" s="178" t="s">
        <v>40</v>
      </c>
      <c r="O235" s="53"/>
      <c r="P235" s="161">
        <f>O235*H235</f>
        <v>0</v>
      </c>
      <c r="Q235" s="161">
        <v>0</v>
      </c>
      <c r="R235" s="161">
        <f>Q235*H235</f>
        <v>0</v>
      </c>
      <c r="S235" s="161">
        <v>0</v>
      </c>
      <c r="T235" s="162">
        <f>S235*H235</f>
        <v>0</v>
      </c>
      <c r="U235" s="32"/>
      <c r="V235" s="32"/>
      <c r="W235" s="32"/>
      <c r="X235" s="32"/>
      <c r="Y235" s="32"/>
      <c r="Z235" s="32"/>
      <c r="AA235" s="32"/>
      <c r="AB235" s="32"/>
      <c r="AC235" s="32"/>
      <c r="AD235" s="32"/>
      <c r="AE235" s="32"/>
      <c r="AR235" s="163" t="s">
        <v>505</v>
      </c>
      <c r="AT235" s="163" t="s">
        <v>136</v>
      </c>
      <c r="AU235" s="163" t="s">
        <v>77</v>
      </c>
      <c r="AY235" s="17" t="s">
        <v>126</v>
      </c>
      <c r="BE235" s="164">
        <f>IF(N235="základní",J235,0)</f>
        <v>0</v>
      </c>
      <c r="BF235" s="164">
        <f>IF(N235="snížená",J235,0)</f>
        <v>0</v>
      </c>
      <c r="BG235" s="164">
        <f>IF(N235="zákl. přenesená",J235,0)</f>
        <v>0</v>
      </c>
      <c r="BH235" s="164">
        <f>IF(N235="sníž. přenesená",J235,0)</f>
        <v>0</v>
      </c>
      <c r="BI235" s="164">
        <f>IF(N235="nulová",J235,0)</f>
        <v>0</v>
      </c>
      <c r="BJ235" s="17" t="s">
        <v>77</v>
      </c>
      <c r="BK235" s="164">
        <f>ROUND(I235*H235,2)</f>
        <v>0</v>
      </c>
      <c r="BL235" s="17" t="s">
        <v>505</v>
      </c>
      <c r="BM235" s="163" t="s">
        <v>1406</v>
      </c>
    </row>
    <row r="236" spans="1:47" s="2" customFormat="1" ht="12">
      <c r="A236" s="32"/>
      <c r="B236" s="33"/>
      <c r="C236" s="32"/>
      <c r="D236" s="165" t="s">
        <v>135</v>
      </c>
      <c r="E236" s="32"/>
      <c r="F236" s="166" t="s">
        <v>1405</v>
      </c>
      <c r="G236" s="32"/>
      <c r="H236" s="32"/>
      <c r="I236" s="91"/>
      <c r="J236" s="32"/>
      <c r="K236" s="32"/>
      <c r="L236" s="33"/>
      <c r="M236" s="167"/>
      <c r="N236" s="168"/>
      <c r="O236" s="53"/>
      <c r="P236" s="53"/>
      <c r="Q236" s="53"/>
      <c r="R236" s="53"/>
      <c r="S236" s="53"/>
      <c r="T236" s="54"/>
      <c r="U236" s="32"/>
      <c r="V236" s="32"/>
      <c r="W236" s="32"/>
      <c r="X236" s="32"/>
      <c r="Y236" s="32"/>
      <c r="Z236" s="32"/>
      <c r="AA236" s="32"/>
      <c r="AB236" s="32"/>
      <c r="AC236" s="32"/>
      <c r="AD236" s="32"/>
      <c r="AE236" s="32"/>
      <c r="AT236" s="17" t="s">
        <v>135</v>
      </c>
      <c r="AU236" s="17" t="s">
        <v>77</v>
      </c>
    </row>
    <row r="237" spans="1:65" s="2" customFormat="1" ht="16.5" customHeight="1">
      <c r="A237" s="32"/>
      <c r="B237" s="151"/>
      <c r="C237" s="169" t="s">
        <v>256</v>
      </c>
      <c r="D237" s="169" t="s">
        <v>136</v>
      </c>
      <c r="E237" s="170" t="s">
        <v>1407</v>
      </c>
      <c r="F237" s="171" t="s">
        <v>1408</v>
      </c>
      <c r="G237" s="172" t="s">
        <v>167</v>
      </c>
      <c r="H237" s="173">
        <v>10</v>
      </c>
      <c r="I237" s="174"/>
      <c r="J237" s="175">
        <f>ROUND(I237*H237,2)</f>
        <v>0</v>
      </c>
      <c r="K237" s="171" t="s">
        <v>356</v>
      </c>
      <c r="L237" s="176"/>
      <c r="M237" s="177" t="s">
        <v>3</v>
      </c>
      <c r="N237" s="178" t="s">
        <v>40</v>
      </c>
      <c r="O237" s="53"/>
      <c r="P237" s="161">
        <f>O237*H237</f>
        <v>0</v>
      </c>
      <c r="Q237" s="161">
        <v>0</v>
      </c>
      <c r="R237" s="161">
        <f>Q237*H237</f>
        <v>0</v>
      </c>
      <c r="S237" s="161">
        <v>0</v>
      </c>
      <c r="T237" s="162">
        <f>S237*H237</f>
        <v>0</v>
      </c>
      <c r="U237" s="32"/>
      <c r="V237" s="32"/>
      <c r="W237" s="32"/>
      <c r="X237" s="32"/>
      <c r="Y237" s="32"/>
      <c r="Z237" s="32"/>
      <c r="AA237" s="32"/>
      <c r="AB237" s="32"/>
      <c r="AC237" s="32"/>
      <c r="AD237" s="32"/>
      <c r="AE237" s="32"/>
      <c r="AR237" s="163" t="s">
        <v>505</v>
      </c>
      <c r="AT237" s="163" t="s">
        <v>136</v>
      </c>
      <c r="AU237" s="163" t="s">
        <v>77</v>
      </c>
      <c r="AY237" s="17" t="s">
        <v>126</v>
      </c>
      <c r="BE237" s="164">
        <f>IF(N237="základní",J237,0)</f>
        <v>0</v>
      </c>
      <c r="BF237" s="164">
        <f>IF(N237="snížená",J237,0)</f>
        <v>0</v>
      </c>
      <c r="BG237" s="164">
        <f>IF(N237="zákl. přenesená",J237,0)</f>
        <v>0</v>
      </c>
      <c r="BH237" s="164">
        <f>IF(N237="sníž. přenesená",J237,0)</f>
        <v>0</v>
      </c>
      <c r="BI237" s="164">
        <f>IF(N237="nulová",J237,0)</f>
        <v>0</v>
      </c>
      <c r="BJ237" s="17" t="s">
        <v>77</v>
      </c>
      <c r="BK237" s="164">
        <f>ROUND(I237*H237,2)</f>
        <v>0</v>
      </c>
      <c r="BL237" s="17" t="s">
        <v>505</v>
      </c>
      <c r="BM237" s="163" t="s">
        <v>1409</v>
      </c>
    </row>
    <row r="238" spans="1:47" s="2" customFormat="1" ht="12">
      <c r="A238" s="32"/>
      <c r="B238" s="33"/>
      <c r="C238" s="32"/>
      <c r="D238" s="165" t="s">
        <v>135</v>
      </c>
      <c r="E238" s="32"/>
      <c r="F238" s="166" t="s">
        <v>1408</v>
      </c>
      <c r="G238" s="32"/>
      <c r="H238" s="32"/>
      <c r="I238" s="91"/>
      <c r="J238" s="32"/>
      <c r="K238" s="32"/>
      <c r="L238" s="33"/>
      <c r="M238" s="167"/>
      <c r="N238" s="168"/>
      <c r="O238" s="53"/>
      <c r="P238" s="53"/>
      <c r="Q238" s="53"/>
      <c r="R238" s="53"/>
      <c r="S238" s="53"/>
      <c r="T238" s="54"/>
      <c r="U238" s="32"/>
      <c r="V238" s="32"/>
      <c r="W238" s="32"/>
      <c r="X238" s="32"/>
      <c r="Y238" s="32"/>
      <c r="Z238" s="32"/>
      <c r="AA238" s="32"/>
      <c r="AB238" s="32"/>
      <c r="AC238" s="32"/>
      <c r="AD238" s="32"/>
      <c r="AE238" s="32"/>
      <c r="AT238" s="17" t="s">
        <v>135</v>
      </c>
      <c r="AU238" s="17" t="s">
        <v>77</v>
      </c>
    </row>
    <row r="239" spans="1:65" s="2" customFormat="1" ht="16.5" customHeight="1">
      <c r="A239" s="32"/>
      <c r="B239" s="151"/>
      <c r="C239" s="169" t="s">
        <v>432</v>
      </c>
      <c r="D239" s="169" t="s">
        <v>136</v>
      </c>
      <c r="E239" s="170" t="s">
        <v>1410</v>
      </c>
      <c r="F239" s="171" t="s">
        <v>1411</v>
      </c>
      <c r="G239" s="172" t="s">
        <v>167</v>
      </c>
      <c r="H239" s="173">
        <v>1</v>
      </c>
      <c r="I239" s="174"/>
      <c r="J239" s="175">
        <f>ROUND(I239*H239,2)</f>
        <v>0</v>
      </c>
      <c r="K239" s="171" t="s">
        <v>356</v>
      </c>
      <c r="L239" s="176"/>
      <c r="M239" s="177" t="s">
        <v>3</v>
      </c>
      <c r="N239" s="178" t="s">
        <v>40</v>
      </c>
      <c r="O239" s="53"/>
      <c r="P239" s="161">
        <f>O239*H239</f>
        <v>0</v>
      </c>
      <c r="Q239" s="161">
        <v>0</v>
      </c>
      <c r="R239" s="161">
        <f>Q239*H239</f>
        <v>0</v>
      </c>
      <c r="S239" s="161">
        <v>0</v>
      </c>
      <c r="T239" s="162">
        <f>S239*H239</f>
        <v>0</v>
      </c>
      <c r="U239" s="32"/>
      <c r="V239" s="32"/>
      <c r="W239" s="32"/>
      <c r="X239" s="32"/>
      <c r="Y239" s="32"/>
      <c r="Z239" s="32"/>
      <c r="AA239" s="32"/>
      <c r="AB239" s="32"/>
      <c r="AC239" s="32"/>
      <c r="AD239" s="32"/>
      <c r="AE239" s="32"/>
      <c r="AR239" s="163" t="s">
        <v>658</v>
      </c>
      <c r="AT239" s="163" t="s">
        <v>136</v>
      </c>
      <c r="AU239" s="163" t="s">
        <v>77</v>
      </c>
      <c r="AY239" s="17" t="s">
        <v>126</v>
      </c>
      <c r="BE239" s="164">
        <f>IF(N239="základní",J239,0)</f>
        <v>0</v>
      </c>
      <c r="BF239" s="164">
        <f>IF(N239="snížená",J239,0)</f>
        <v>0</v>
      </c>
      <c r="BG239" s="164">
        <f>IF(N239="zákl. přenesená",J239,0)</f>
        <v>0</v>
      </c>
      <c r="BH239" s="164">
        <f>IF(N239="sníž. přenesená",J239,0)</f>
        <v>0</v>
      </c>
      <c r="BI239" s="164">
        <f>IF(N239="nulová",J239,0)</f>
        <v>0</v>
      </c>
      <c r="BJ239" s="17" t="s">
        <v>77</v>
      </c>
      <c r="BK239" s="164">
        <f>ROUND(I239*H239,2)</f>
        <v>0</v>
      </c>
      <c r="BL239" s="17" t="s">
        <v>658</v>
      </c>
      <c r="BM239" s="163" t="s">
        <v>1412</v>
      </c>
    </row>
    <row r="240" spans="1:47" s="2" customFormat="1" ht="12">
      <c r="A240" s="32"/>
      <c r="B240" s="33"/>
      <c r="C240" s="32"/>
      <c r="D240" s="165" t="s">
        <v>135</v>
      </c>
      <c r="E240" s="32"/>
      <c r="F240" s="166" t="s">
        <v>1411</v>
      </c>
      <c r="G240" s="32"/>
      <c r="H240" s="32"/>
      <c r="I240" s="91"/>
      <c r="J240" s="32"/>
      <c r="K240" s="32"/>
      <c r="L240" s="33"/>
      <c r="M240" s="167"/>
      <c r="N240" s="168"/>
      <c r="O240" s="53"/>
      <c r="P240" s="53"/>
      <c r="Q240" s="53"/>
      <c r="R240" s="53"/>
      <c r="S240" s="53"/>
      <c r="T240" s="54"/>
      <c r="U240" s="32"/>
      <c r="V240" s="32"/>
      <c r="W240" s="32"/>
      <c r="X240" s="32"/>
      <c r="Y240" s="32"/>
      <c r="Z240" s="32"/>
      <c r="AA240" s="32"/>
      <c r="AB240" s="32"/>
      <c r="AC240" s="32"/>
      <c r="AD240" s="32"/>
      <c r="AE240" s="32"/>
      <c r="AT240" s="17" t="s">
        <v>135</v>
      </c>
      <c r="AU240" s="17" t="s">
        <v>77</v>
      </c>
    </row>
    <row r="241" spans="1:65" s="2" customFormat="1" ht="16.5" customHeight="1">
      <c r="A241" s="32"/>
      <c r="B241" s="151"/>
      <c r="C241" s="152" t="s">
        <v>260</v>
      </c>
      <c r="D241" s="152" t="s">
        <v>129</v>
      </c>
      <c r="E241" s="153" t="s">
        <v>1413</v>
      </c>
      <c r="F241" s="154" t="s">
        <v>1414</v>
      </c>
      <c r="G241" s="155" t="s">
        <v>167</v>
      </c>
      <c r="H241" s="156">
        <v>2</v>
      </c>
      <c r="I241" s="157"/>
      <c r="J241" s="158">
        <f>ROUND(I241*H241,2)</f>
        <v>0</v>
      </c>
      <c r="K241" s="154" t="s">
        <v>356</v>
      </c>
      <c r="L241" s="33"/>
      <c r="M241" s="159" t="s">
        <v>3</v>
      </c>
      <c r="N241" s="160" t="s">
        <v>40</v>
      </c>
      <c r="O241" s="53"/>
      <c r="P241" s="161">
        <f>O241*H241</f>
        <v>0</v>
      </c>
      <c r="Q241" s="161">
        <v>0</v>
      </c>
      <c r="R241" s="161">
        <f>Q241*H241</f>
        <v>0</v>
      </c>
      <c r="S241" s="161">
        <v>0</v>
      </c>
      <c r="T241" s="162">
        <f>S241*H241</f>
        <v>0</v>
      </c>
      <c r="U241" s="32"/>
      <c r="V241" s="32"/>
      <c r="W241" s="32"/>
      <c r="X241" s="32"/>
      <c r="Y241" s="32"/>
      <c r="Z241" s="32"/>
      <c r="AA241" s="32"/>
      <c r="AB241" s="32"/>
      <c r="AC241" s="32"/>
      <c r="AD241" s="32"/>
      <c r="AE241" s="32"/>
      <c r="AR241" s="163" t="s">
        <v>505</v>
      </c>
      <c r="AT241" s="163" t="s">
        <v>129</v>
      </c>
      <c r="AU241" s="163" t="s">
        <v>77</v>
      </c>
      <c r="AY241" s="17" t="s">
        <v>126</v>
      </c>
      <c r="BE241" s="164">
        <f>IF(N241="základní",J241,0)</f>
        <v>0</v>
      </c>
      <c r="BF241" s="164">
        <f>IF(N241="snížená",J241,0)</f>
        <v>0</v>
      </c>
      <c r="BG241" s="164">
        <f>IF(N241="zákl. přenesená",J241,0)</f>
        <v>0</v>
      </c>
      <c r="BH241" s="164">
        <f>IF(N241="sníž. přenesená",J241,0)</f>
        <v>0</v>
      </c>
      <c r="BI241" s="164">
        <f>IF(N241="nulová",J241,0)</f>
        <v>0</v>
      </c>
      <c r="BJ241" s="17" t="s">
        <v>77</v>
      </c>
      <c r="BK241" s="164">
        <f>ROUND(I241*H241,2)</f>
        <v>0</v>
      </c>
      <c r="BL241" s="17" t="s">
        <v>505</v>
      </c>
      <c r="BM241" s="163" t="s">
        <v>1415</v>
      </c>
    </row>
    <row r="242" spans="1:47" s="2" customFormat="1" ht="12">
      <c r="A242" s="32"/>
      <c r="B242" s="33"/>
      <c r="C242" s="32"/>
      <c r="D242" s="165" t="s">
        <v>135</v>
      </c>
      <c r="E242" s="32"/>
      <c r="F242" s="166" t="s">
        <v>1414</v>
      </c>
      <c r="G242" s="32"/>
      <c r="H242" s="32"/>
      <c r="I242" s="91"/>
      <c r="J242" s="32"/>
      <c r="K242" s="32"/>
      <c r="L242" s="33"/>
      <c r="M242" s="167"/>
      <c r="N242" s="168"/>
      <c r="O242" s="53"/>
      <c r="P242" s="53"/>
      <c r="Q242" s="53"/>
      <c r="R242" s="53"/>
      <c r="S242" s="53"/>
      <c r="T242" s="54"/>
      <c r="U242" s="32"/>
      <c r="V242" s="32"/>
      <c r="W242" s="32"/>
      <c r="X242" s="32"/>
      <c r="Y242" s="32"/>
      <c r="Z242" s="32"/>
      <c r="AA242" s="32"/>
      <c r="AB242" s="32"/>
      <c r="AC242" s="32"/>
      <c r="AD242" s="32"/>
      <c r="AE242" s="32"/>
      <c r="AT242" s="17" t="s">
        <v>135</v>
      </c>
      <c r="AU242" s="17" t="s">
        <v>77</v>
      </c>
    </row>
    <row r="243" spans="1:65" s="2" customFormat="1" ht="16.5" customHeight="1">
      <c r="A243" s="32"/>
      <c r="B243" s="151"/>
      <c r="C243" s="169" t="s">
        <v>442</v>
      </c>
      <c r="D243" s="169" t="s">
        <v>136</v>
      </c>
      <c r="E243" s="170" t="s">
        <v>1416</v>
      </c>
      <c r="F243" s="171" t="s">
        <v>1417</v>
      </c>
      <c r="G243" s="172" t="s">
        <v>167</v>
      </c>
      <c r="H243" s="173">
        <v>2</v>
      </c>
      <c r="I243" s="174"/>
      <c r="J243" s="175">
        <f>ROUND(I243*H243,2)</f>
        <v>0</v>
      </c>
      <c r="K243" s="171" t="s">
        <v>356</v>
      </c>
      <c r="L243" s="176"/>
      <c r="M243" s="177" t="s">
        <v>3</v>
      </c>
      <c r="N243" s="178" t="s">
        <v>40</v>
      </c>
      <c r="O243" s="53"/>
      <c r="P243" s="161">
        <f>O243*H243</f>
        <v>0</v>
      </c>
      <c r="Q243" s="161">
        <v>0</v>
      </c>
      <c r="R243" s="161">
        <f>Q243*H243</f>
        <v>0</v>
      </c>
      <c r="S243" s="161">
        <v>0</v>
      </c>
      <c r="T243" s="162">
        <f>S243*H243</f>
        <v>0</v>
      </c>
      <c r="U243" s="32"/>
      <c r="V243" s="32"/>
      <c r="W243" s="32"/>
      <c r="X243" s="32"/>
      <c r="Y243" s="32"/>
      <c r="Z243" s="32"/>
      <c r="AA243" s="32"/>
      <c r="AB243" s="32"/>
      <c r="AC243" s="32"/>
      <c r="AD243" s="32"/>
      <c r="AE243" s="32"/>
      <c r="AR243" s="163" t="s">
        <v>658</v>
      </c>
      <c r="AT243" s="163" t="s">
        <v>136</v>
      </c>
      <c r="AU243" s="163" t="s">
        <v>77</v>
      </c>
      <c r="AY243" s="17" t="s">
        <v>126</v>
      </c>
      <c r="BE243" s="164">
        <f>IF(N243="základní",J243,0)</f>
        <v>0</v>
      </c>
      <c r="BF243" s="164">
        <f>IF(N243="snížená",J243,0)</f>
        <v>0</v>
      </c>
      <c r="BG243" s="164">
        <f>IF(N243="zákl. přenesená",J243,0)</f>
        <v>0</v>
      </c>
      <c r="BH243" s="164">
        <f>IF(N243="sníž. přenesená",J243,0)</f>
        <v>0</v>
      </c>
      <c r="BI243" s="164">
        <f>IF(N243="nulová",J243,0)</f>
        <v>0</v>
      </c>
      <c r="BJ243" s="17" t="s">
        <v>77</v>
      </c>
      <c r="BK243" s="164">
        <f>ROUND(I243*H243,2)</f>
        <v>0</v>
      </c>
      <c r="BL243" s="17" t="s">
        <v>658</v>
      </c>
      <c r="BM243" s="163" t="s">
        <v>1418</v>
      </c>
    </row>
    <row r="244" spans="1:47" s="2" customFormat="1" ht="12">
      <c r="A244" s="32"/>
      <c r="B244" s="33"/>
      <c r="C244" s="32"/>
      <c r="D244" s="165" t="s">
        <v>135</v>
      </c>
      <c r="E244" s="32"/>
      <c r="F244" s="166" t="s">
        <v>1417</v>
      </c>
      <c r="G244" s="32"/>
      <c r="H244" s="32"/>
      <c r="I244" s="91"/>
      <c r="J244" s="32"/>
      <c r="K244" s="32"/>
      <c r="L244" s="33"/>
      <c r="M244" s="167"/>
      <c r="N244" s="168"/>
      <c r="O244" s="53"/>
      <c r="P244" s="53"/>
      <c r="Q244" s="53"/>
      <c r="R244" s="53"/>
      <c r="S244" s="53"/>
      <c r="T244" s="54"/>
      <c r="U244" s="32"/>
      <c r="V244" s="32"/>
      <c r="W244" s="32"/>
      <c r="X244" s="32"/>
      <c r="Y244" s="32"/>
      <c r="Z244" s="32"/>
      <c r="AA244" s="32"/>
      <c r="AB244" s="32"/>
      <c r="AC244" s="32"/>
      <c r="AD244" s="32"/>
      <c r="AE244" s="32"/>
      <c r="AT244" s="17" t="s">
        <v>135</v>
      </c>
      <c r="AU244" s="17" t="s">
        <v>77</v>
      </c>
    </row>
    <row r="245" spans="1:65" s="2" customFormat="1" ht="16.5" customHeight="1">
      <c r="A245" s="32"/>
      <c r="B245" s="151"/>
      <c r="C245" s="152" t="s">
        <v>264</v>
      </c>
      <c r="D245" s="152" t="s">
        <v>129</v>
      </c>
      <c r="E245" s="153" t="s">
        <v>1419</v>
      </c>
      <c r="F245" s="154" t="s">
        <v>1420</v>
      </c>
      <c r="G245" s="155" t="s">
        <v>167</v>
      </c>
      <c r="H245" s="156">
        <v>4</v>
      </c>
      <c r="I245" s="157"/>
      <c r="J245" s="158">
        <f>ROUND(I245*H245,2)</f>
        <v>0</v>
      </c>
      <c r="K245" s="154" t="s">
        <v>356</v>
      </c>
      <c r="L245" s="33"/>
      <c r="M245" s="159" t="s">
        <v>3</v>
      </c>
      <c r="N245" s="160" t="s">
        <v>40</v>
      </c>
      <c r="O245" s="53"/>
      <c r="P245" s="161">
        <f>O245*H245</f>
        <v>0</v>
      </c>
      <c r="Q245" s="161">
        <v>0</v>
      </c>
      <c r="R245" s="161">
        <f>Q245*H245</f>
        <v>0</v>
      </c>
      <c r="S245" s="161">
        <v>0</v>
      </c>
      <c r="T245" s="162">
        <f>S245*H245</f>
        <v>0</v>
      </c>
      <c r="U245" s="32"/>
      <c r="V245" s="32"/>
      <c r="W245" s="32"/>
      <c r="X245" s="32"/>
      <c r="Y245" s="32"/>
      <c r="Z245" s="32"/>
      <c r="AA245" s="32"/>
      <c r="AB245" s="32"/>
      <c r="AC245" s="32"/>
      <c r="AD245" s="32"/>
      <c r="AE245" s="32"/>
      <c r="AR245" s="163" t="s">
        <v>505</v>
      </c>
      <c r="AT245" s="163" t="s">
        <v>129</v>
      </c>
      <c r="AU245" s="163" t="s">
        <v>77</v>
      </c>
      <c r="AY245" s="17" t="s">
        <v>126</v>
      </c>
      <c r="BE245" s="164">
        <f>IF(N245="základní",J245,0)</f>
        <v>0</v>
      </c>
      <c r="BF245" s="164">
        <f>IF(N245="snížená",J245,0)</f>
        <v>0</v>
      </c>
      <c r="BG245" s="164">
        <f>IF(N245="zákl. přenesená",J245,0)</f>
        <v>0</v>
      </c>
      <c r="BH245" s="164">
        <f>IF(N245="sníž. přenesená",J245,0)</f>
        <v>0</v>
      </c>
      <c r="BI245" s="164">
        <f>IF(N245="nulová",J245,0)</f>
        <v>0</v>
      </c>
      <c r="BJ245" s="17" t="s">
        <v>77</v>
      </c>
      <c r="BK245" s="164">
        <f>ROUND(I245*H245,2)</f>
        <v>0</v>
      </c>
      <c r="BL245" s="17" t="s">
        <v>505</v>
      </c>
      <c r="BM245" s="163" t="s">
        <v>1421</v>
      </c>
    </row>
    <row r="246" spans="1:47" s="2" customFormat="1" ht="12">
      <c r="A246" s="32"/>
      <c r="B246" s="33"/>
      <c r="C246" s="32"/>
      <c r="D246" s="165" t="s">
        <v>135</v>
      </c>
      <c r="E246" s="32"/>
      <c r="F246" s="166" t="s">
        <v>1420</v>
      </c>
      <c r="G246" s="32"/>
      <c r="H246" s="32"/>
      <c r="I246" s="91"/>
      <c r="J246" s="32"/>
      <c r="K246" s="32"/>
      <c r="L246" s="33"/>
      <c r="M246" s="167"/>
      <c r="N246" s="168"/>
      <c r="O246" s="53"/>
      <c r="P246" s="53"/>
      <c r="Q246" s="53"/>
      <c r="R246" s="53"/>
      <c r="S246" s="53"/>
      <c r="T246" s="54"/>
      <c r="U246" s="32"/>
      <c r="V246" s="32"/>
      <c r="W246" s="32"/>
      <c r="X246" s="32"/>
      <c r="Y246" s="32"/>
      <c r="Z246" s="32"/>
      <c r="AA246" s="32"/>
      <c r="AB246" s="32"/>
      <c r="AC246" s="32"/>
      <c r="AD246" s="32"/>
      <c r="AE246" s="32"/>
      <c r="AT246" s="17" t="s">
        <v>135</v>
      </c>
      <c r="AU246" s="17" t="s">
        <v>77</v>
      </c>
    </row>
    <row r="247" spans="1:65" s="2" customFormat="1" ht="16.5" customHeight="1">
      <c r="A247" s="32"/>
      <c r="B247" s="151"/>
      <c r="C247" s="169" t="s">
        <v>452</v>
      </c>
      <c r="D247" s="169" t="s">
        <v>136</v>
      </c>
      <c r="E247" s="170" t="s">
        <v>1422</v>
      </c>
      <c r="F247" s="171" t="s">
        <v>1423</v>
      </c>
      <c r="G247" s="172" t="s">
        <v>167</v>
      </c>
      <c r="H247" s="173">
        <v>4</v>
      </c>
      <c r="I247" s="174"/>
      <c r="J247" s="175">
        <f>ROUND(I247*H247,2)</f>
        <v>0</v>
      </c>
      <c r="K247" s="171" t="s">
        <v>356</v>
      </c>
      <c r="L247" s="176"/>
      <c r="M247" s="177" t="s">
        <v>3</v>
      </c>
      <c r="N247" s="178" t="s">
        <v>40</v>
      </c>
      <c r="O247" s="53"/>
      <c r="P247" s="161">
        <f>O247*H247</f>
        <v>0</v>
      </c>
      <c r="Q247" s="161">
        <v>0</v>
      </c>
      <c r="R247" s="161">
        <f>Q247*H247</f>
        <v>0</v>
      </c>
      <c r="S247" s="161">
        <v>0</v>
      </c>
      <c r="T247" s="162">
        <f>S247*H247</f>
        <v>0</v>
      </c>
      <c r="U247" s="32"/>
      <c r="V247" s="32"/>
      <c r="W247" s="32"/>
      <c r="X247" s="32"/>
      <c r="Y247" s="32"/>
      <c r="Z247" s="32"/>
      <c r="AA247" s="32"/>
      <c r="AB247" s="32"/>
      <c r="AC247" s="32"/>
      <c r="AD247" s="32"/>
      <c r="AE247" s="32"/>
      <c r="AR247" s="163" t="s">
        <v>658</v>
      </c>
      <c r="AT247" s="163" t="s">
        <v>136</v>
      </c>
      <c r="AU247" s="163" t="s">
        <v>77</v>
      </c>
      <c r="AY247" s="17" t="s">
        <v>126</v>
      </c>
      <c r="BE247" s="164">
        <f>IF(N247="základní",J247,0)</f>
        <v>0</v>
      </c>
      <c r="BF247" s="164">
        <f>IF(N247="snížená",J247,0)</f>
        <v>0</v>
      </c>
      <c r="BG247" s="164">
        <f>IF(N247="zákl. přenesená",J247,0)</f>
        <v>0</v>
      </c>
      <c r="BH247" s="164">
        <f>IF(N247="sníž. přenesená",J247,0)</f>
        <v>0</v>
      </c>
      <c r="BI247" s="164">
        <f>IF(N247="nulová",J247,0)</f>
        <v>0</v>
      </c>
      <c r="BJ247" s="17" t="s">
        <v>77</v>
      </c>
      <c r="BK247" s="164">
        <f>ROUND(I247*H247,2)</f>
        <v>0</v>
      </c>
      <c r="BL247" s="17" t="s">
        <v>658</v>
      </c>
      <c r="BM247" s="163" t="s">
        <v>1424</v>
      </c>
    </row>
    <row r="248" spans="1:47" s="2" customFormat="1" ht="12">
      <c r="A248" s="32"/>
      <c r="B248" s="33"/>
      <c r="C248" s="32"/>
      <c r="D248" s="165" t="s">
        <v>135</v>
      </c>
      <c r="E248" s="32"/>
      <c r="F248" s="166" t="s">
        <v>1423</v>
      </c>
      <c r="G248" s="32"/>
      <c r="H248" s="32"/>
      <c r="I248" s="91"/>
      <c r="J248" s="32"/>
      <c r="K248" s="32"/>
      <c r="L248" s="33"/>
      <c r="M248" s="167"/>
      <c r="N248" s="168"/>
      <c r="O248" s="53"/>
      <c r="P248" s="53"/>
      <c r="Q248" s="53"/>
      <c r="R248" s="53"/>
      <c r="S248" s="53"/>
      <c r="T248" s="54"/>
      <c r="U248" s="32"/>
      <c r="V248" s="32"/>
      <c r="W248" s="32"/>
      <c r="X248" s="32"/>
      <c r="Y248" s="32"/>
      <c r="Z248" s="32"/>
      <c r="AA248" s="32"/>
      <c r="AB248" s="32"/>
      <c r="AC248" s="32"/>
      <c r="AD248" s="32"/>
      <c r="AE248" s="32"/>
      <c r="AT248" s="17" t="s">
        <v>135</v>
      </c>
      <c r="AU248" s="17" t="s">
        <v>77</v>
      </c>
    </row>
    <row r="249" spans="1:65" s="2" customFormat="1" ht="16.5" customHeight="1">
      <c r="A249" s="32"/>
      <c r="B249" s="151"/>
      <c r="C249" s="152" t="s">
        <v>270</v>
      </c>
      <c r="D249" s="152" t="s">
        <v>129</v>
      </c>
      <c r="E249" s="153" t="s">
        <v>1425</v>
      </c>
      <c r="F249" s="154" t="s">
        <v>1426</v>
      </c>
      <c r="G249" s="155" t="s">
        <v>167</v>
      </c>
      <c r="H249" s="156">
        <v>10</v>
      </c>
      <c r="I249" s="157"/>
      <c r="J249" s="158">
        <f>ROUND(I249*H249,2)</f>
        <v>0</v>
      </c>
      <c r="K249" s="154" t="s">
        <v>356</v>
      </c>
      <c r="L249" s="33"/>
      <c r="M249" s="159" t="s">
        <v>3</v>
      </c>
      <c r="N249" s="160" t="s">
        <v>40</v>
      </c>
      <c r="O249" s="53"/>
      <c r="P249" s="161">
        <f>O249*H249</f>
        <v>0</v>
      </c>
      <c r="Q249" s="161">
        <v>0</v>
      </c>
      <c r="R249" s="161">
        <f>Q249*H249</f>
        <v>0</v>
      </c>
      <c r="S249" s="161">
        <v>0</v>
      </c>
      <c r="T249" s="162">
        <f>S249*H249</f>
        <v>0</v>
      </c>
      <c r="U249" s="32"/>
      <c r="V249" s="32"/>
      <c r="W249" s="32"/>
      <c r="X249" s="32"/>
      <c r="Y249" s="32"/>
      <c r="Z249" s="32"/>
      <c r="AA249" s="32"/>
      <c r="AB249" s="32"/>
      <c r="AC249" s="32"/>
      <c r="AD249" s="32"/>
      <c r="AE249" s="32"/>
      <c r="AR249" s="163" t="s">
        <v>505</v>
      </c>
      <c r="AT249" s="163" t="s">
        <v>129</v>
      </c>
      <c r="AU249" s="163" t="s">
        <v>77</v>
      </c>
      <c r="AY249" s="17" t="s">
        <v>126</v>
      </c>
      <c r="BE249" s="164">
        <f>IF(N249="základní",J249,0)</f>
        <v>0</v>
      </c>
      <c r="BF249" s="164">
        <f>IF(N249="snížená",J249,0)</f>
        <v>0</v>
      </c>
      <c r="BG249" s="164">
        <f>IF(N249="zákl. přenesená",J249,0)</f>
        <v>0</v>
      </c>
      <c r="BH249" s="164">
        <f>IF(N249="sníž. přenesená",J249,0)</f>
        <v>0</v>
      </c>
      <c r="BI249" s="164">
        <f>IF(N249="nulová",J249,0)</f>
        <v>0</v>
      </c>
      <c r="BJ249" s="17" t="s">
        <v>77</v>
      </c>
      <c r="BK249" s="164">
        <f>ROUND(I249*H249,2)</f>
        <v>0</v>
      </c>
      <c r="BL249" s="17" t="s">
        <v>505</v>
      </c>
      <c r="BM249" s="163" t="s">
        <v>1427</v>
      </c>
    </row>
    <row r="250" spans="1:47" s="2" customFormat="1" ht="19.5">
      <c r="A250" s="32"/>
      <c r="B250" s="33"/>
      <c r="C250" s="32"/>
      <c r="D250" s="165" t="s">
        <v>135</v>
      </c>
      <c r="E250" s="32"/>
      <c r="F250" s="166" t="s">
        <v>1428</v>
      </c>
      <c r="G250" s="32"/>
      <c r="H250" s="32"/>
      <c r="I250" s="91"/>
      <c r="J250" s="32"/>
      <c r="K250" s="32"/>
      <c r="L250" s="33"/>
      <c r="M250" s="167"/>
      <c r="N250" s="168"/>
      <c r="O250" s="53"/>
      <c r="P250" s="53"/>
      <c r="Q250" s="53"/>
      <c r="R250" s="53"/>
      <c r="S250" s="53"/>
      <c r="T250" s="54"/>
      <c r="U250" s="32"/>
      <c r="V250" s="32"/>
      <c r="W250" s="32"/>
      <c r="X250" s="32"/>
      <c r="Y250" s="32"/>
      <c r="Z250" s="32"/>
      <c r="AA250" s="32"/>
      <c r="AB250" s="32"/>
      <c r="AC250" s="32"/>
      <c r="AD250" s="32"/>
      <c r="AE250" s="32"/>
      <c r="AT250" s="17" t="s">
        <v>135</v>
      </c>
      <c r="AU250" s="17" t="s">
        <v>77</v>
      </c>
    </row>
    <row r="251" spans="1:65" s="2" customFormat="1" ht="16.5" customHeight="1">
      <c r="A251" s="32"/>
      <c r="B251" s="151"/>
      <c r="C251" s="152" t="s">
        <v>459</v>
      </c>
      <c r="D251" s="152" t="s">
        <v>129</v>
      </c>
      <c r="E251" s="153" t="s">
        <v>1429</v>
      </c>
      <c r="F251" s="154" t="s">
        <v>1430</v>
      </c>
      <c r="G251" s="155" t="s">
        <v>167</v>
      </c>
      <c r="H251" s="156">
        <v>10</v>
      </c>
      <c r="I251" s="157"/>
      <c r="J251" s="158">
        <f>ROUND(I251*H251,2)</f>
        <v>0</v>
      </c>
      <c r="K251" s="154" t="s">
        <v>356</v>
      </c>
      <c r="L251" s="33"/>
      <c r="M251" s="159" t="s">
        <v>3</v>
      </c>
      <c r="N251" s="160" t="s">
        <v>40</v>
      </c>
      <c r="O251" s="53"/>
      <c r="P251" s="161">
        <f>O251*H251</f>
        <v>0</v>
      </c>
      <c r="Q251" s="161">
        <v>0</v>
      </c>
      <c r="R251" s="161">
        <f>Q251*H251</f>
        <v>0</v>
      </c>
      <c r="S251" s="161">
        <v>0</v>
      </c>
      <c r="T251" s="162">
        <f>S251*H251</f>
        <v>0</v>
      </c>
      <c r="U251" s="32"/>
      <c r="V251" s="32"/>
      <c r="W251" s="32"/>
      <c r="X251" s="32"/>
      <c r="Y251" s="32"/>
      <c r="Z251" s="32"/>
      <c r="AA251" s="32"/>
      <c r="AB251" s="32"/>
      <c r="AC251" s="32"/>
      <c r="AD251" s="32"/>
      <c r="AE251" s="32"/>
      <c r="AR251" s="163" t="s">
        <v>505</v>
      </c>
      <c r="AT251" s="163" t="s">
        <v>129</v>
      </c>
      <c r="AU251" s="163" t="s">
        <v>77</v>
      </c>
      <c r="AY251" s="17" t="s">
        <v>126</v>
      </c>
      <c r="BE251" s="164">
        <f>IF(N251="základní",J251,0)</f>
        <v>0</v>
      </c>
      <c r="BF251" s="164">
        <f>IF(N251="snížená",J251,0)</f>
        <v>0</v>
      </c>
      <c r="BG251" s="164">
        <f>IF(N251="zákl. přenesená",J251,0)</f>
        <v>0</v>
      </c>
      <c r="BH251" s="164">
        <f>IF(N251="sníž. přenesená",J251,0)</f>
        <v>0</v>
      </c>
      <c r="BI251" s="164">
        <f>IF(N251="nulová",J251,0)</f>
        <v>0</v>
      </c>
      <c r="BJ251" s="17" t="s">
        <v>77</v>
      </c>
      <c r="BK251" s="164">
        <f>ROUND(I251*H251,2)</f>
        <v>0</v>
      </c>
      <c r="BL251" s="17" t="s">
        <v>505</v>
      </c>
      <c r="BM251" s="163" t="s">
        <v>1431</v>
      </c>
    </row>
    <row r="252" spans="1:47" s="2" customFormat="1" ht="12">
      <c r="A252" s="32"/>
      <c r="B252" s="33"/>
      <c r="C252" s="32"/>
      <c r="D252" s="165" t="s">
        <v>135</v>
      </c>
      <c r="E252" s="32"/>
      <c r="F252" s="166" t="s">
        <v>1432</v>
      </c>
      <c r="G252" s="32"/>
      <c r="H252" s="32"/>
      <c r="I252" s="91"/>
      <c r="J252" s="32"/>
      <c r="K252" s="32"/>
      <c r="L252" s="33"/>
      <c r="M252" s="167"/>
      <c r="N252" s="168"/>
      <c r="O252" s="53"/>
      <c r="P252" s="53"/>
      <c r="Q252" s="53"/>
      <c r="R252" s="53"/>
      <c r="S252" s="53"/>
      <c r="T252" s="54"/>
      <c r="U252" s="32"/>
      <c r="V252" s="32"/>
      <c r="W252" s="32"/>
      <c r="X252" s="32"/>
      <c r="Y252" s="32"/>
      <c r="Z252" s="32"/>
      <c r="AA252" s="32"/>
      <c r="AB252" s="32"/>
      <c r="AC252" s="32"/>
      <c r="AD252" s="32"/>
      <c r="AE252" s="32"/>
      <c r="AT252" s="17" t="s">
        <v>135</v>
      </c>
      <c r="AU252" s="17" t="s">
        <v>77</v>
      </c>
    </row>
    <row r="253" spans="1:65" s="2" customFormat="1" ht="16.5" customHeight="1">
      <c r="A253" s="32"/>
      <c r="B253" s="151"/>
      <c r="C253" s="152" t="s">
        <v>273</v>
      </c>
      <c r="D253" s="152" t="s">
        <v>129</v>
      </c>
      <c r="E253" s="153" t="s">
        <v>1433</v>
      </c>
      <c r="F253" s="154" t="s">
        <v>1434</v>
      </c>
      <c r="G253" s="155" t="s">
        <v>167</v>
      </c>
      <c r="H253" s="156">
        <v>10</v>
      </c>
      <c r="I253" s="157"/>
      <c r="J253" s="158">
        <f>ROUND(I253*H253,2)</f>
        <v>0</v>
      </c>
      <c r="K253" s="154" t="s">
        <v>356</v>
      </c>
      <c r="L253" s="33"/>
      <c r="M253" s="159" t="s">
        <v>3</v>
      </c>
      <c r="N253" s="160" t="s">
        <v>40</v>
      </c>
      <c r="O253" s="53"/>
      <c r="P253" s="161">
        <f>O253*H253</f>
        <v>0</v>
      </c>
      <c r="Q253" s="161">
        <v>0</v>
      </c>
      <c r="R253" s="161">
        <f>Q253*H253</f>
        <v>0</v>
      </c>
      <c r="S253" s="161">
        <v>0</v>
      </c>
      <c r="T253" s="162">
        <f>S253*H253</f>
        <v>0</v>
      </c>
      <c r="U253" s="32"/>
      <c r="V253" s="32"/>
      <c r="W253" s="32"/>
      <c r="X253" s="32"/>
      <c r="Y253" s="32"/>
      <c r="Z253" s="32"/>
      <c r="AA253" s="32"/>
      <c r="AB253" s="32"/>
      <c r="AC253" s="32"/>
      <c r="AD253" s="32"/>
      <c r="AE253" s="32"/>
      <c r="AR253" s="163" t="s">
        <v>505</v>
      </c>
      <c r="AT253" s="163" t="s">
        <v>129</v>
      </c>
      <c r="AU253" s="163" t="s">
        <v>77</v>
      </c>
      <c r="AY253" s="17" t="s">
        <v>126</v>
      </c>
      <c r="BE253" s="164">
        <f>IF(N253="základní",J253,0)</f>
        <v>0</v>
      </c>
      <c r="BF253" s="164">
        <f>IF(N253="snížená",J253,0)</f>
        <v>0</v>
      </c>
      <c r="BG253" s="164">
        <f>IF(N253="zákl. přenesená",J253,0)</f>
        <v>0</v>
      </c>
      <c r="BH253" s="164">
        <f>IF(N253="sníž. přenesená",J253,0)</f>
        <v>0</v>
      </c>
      <c r="BI253" s="164">
        <f>IF(N253="nulová",J253,0)</f>
        <v>0</v>
      </c>
      <c r="BJ253" s="17" t="s">
        <v>77</v>
      </c>
      <c r="BK253" s="164">
        <f>ROUND(I253*H253,2)</f>
        <v>0</v>
      </c>
      <c r="BL253" s="17" t="s">
        <v>505</v>
      </c>
      <c r="BM253" s="163" t="s">
        <v>1435</v>
      </c>
    </row>
    <row r="254" spans="1:47" s="2" customFormat="1" ht="12">
      <c r="A254" s="32"/>
      <c r="B254" s="33"/>
      <c r="C254" s="32"/>
      <c r="D254" s="165" t="s">
        <v>135</v>
      </c>
      <c r="E254" s="32"/>
      <c r="F254" s="166" t="s">
        <v>1436</v>
      </c>
      <c r="G254" s="32"/>
      <c r="H254" s="32"/>
      <c r="I254" s="91"/>
      <c r="J254" s="32"/>
      <c r="K254" s="32"/>
      <c r="L254" s="33"/>
      <c r="M254" s="167"/>
      <c r="N254" s="168"/>
      <c r="O254" s="53"/>
      <c r="P254" s="53"/>
      <c r="Q254" s="53"/>
      <c r="R254" s="53"/>
      <c r="S254" s="53"/>
      <c r="T254" s="54"/>
      <c r="U254" s="32"/>
      <c r="V254" s="32"/>
      <c r="W254" s="32"/>
      <c r="X254" s="32"/>
      <c r="Y254" s="32"/>
      <c r="Z254" s="32"/>
      <c r="AA254" s="32"/>
      <c r="AB254" s="32"/>
      <c r="AC254" s="32"/>
      <c r="AD254" s="32"/>
      <c r="AE254" s="32"/>
      <c r="AT254" s="17" t="s">
        <v>135</v>
      </c>
      <c r="AU254" s="17" t="s">
        <v>77</v>
      </c>
    </row>
    <row r="255" spans="1:65" s="2" customFormat="1" ht="16.5" customHeight="1">
      <c r="A255" s="32"/>
      <c r="B255" s="151"/>
      <c r="C255" s="169" t="s">
        <v>469</v>
      </c>
      <c r="D255" s="169" t="s">
        <v>136</v>
      </c>
      <c r="E255" s="170" t="s">
        <v>1437</v>
      </c>
      <c r="F255" s="171" t="s">
        <v>1438</v>
      </c>
      <c r="G255" s="172" t="s">
        <v>167</v>
      </c>
      <c r="H255" s="173">
        <v>1</v>
      </c>
      <c r="I255" s="174"/>
      <c r="J255" s="175">
        <f>ROUND(I255*H255,2)</f>
        <v>0</v>
      </c>
      <c r="K255" s="171" t="s">
        <v>356</v>
      </c>
      <c r="L255" s="176"/>
      <c r="M255" s="177" t="s">
        <v>3</v>
      </c>
      <c r="N255" s="178" t="s">
        <v>40</v>
      </c>
      <c r="O255" s="53"/>
      <c r="P255" s="161">
        <f>O255*H255</f>
        <v>0</v>
      </c>
      <c r="Q255" s="161">
        <v>0</v>
      </c>
      <c r="R255" s="161">
        <f>Q255*H255</f>
        <v>0</v>
      </c>
      <c r="S255" s="161">
        <v>0</v>
      </c>
      <c r="T255" s="162">
        <f>S255*H255</f>
        <v>0</v>
      </c>
      <c r="U255" s="32"/>
      <c r="V255" s="32"/>
      <c r="W255" s="32"/>
      <c r="X255" s="32"/>
      <c r="Y255" s="32"/>
      <c r="Z255" s="32"/>
      <c r="AA255" s="32"/>
      <c r="AB255" s="32"/>
      <c r="AC255" s="32"/>
      <c r="AD255" s="32"/>
      <c r="AE255" s="32"/>
      <c r="AR255" s="163" t="s">
        <v>658</v>
      </c>
      <c r="AT255" s="163" t="s">
        <v>136</v>
      </c>
      <c r="AU255" s="163" t="s">
        <v>77</v>
      </c>
      <c r="AY255" s="17" t="s">
        <v>126</v>
      </c>
      <c r="BE255" s="164">
        <f>IF(N255="základní",J255,0)</f>
        <v>0</v>
      </c>
      <c r="BF255" s="164">
        <f>IF(N255="snížená",J255,0)</f>
        <v>0</v>
      </c>
      <c r="BG255" s="164">
        <f>IF(N255="zákl. přenesená",J255,0)</f>
        <v>0</v>
      </c>
      <c r="BH255" s="164">
        <f>IF(N255="sníž. přenesená",J255,0)</f>
        <v>0</v>
      </c>
      <c r="BI255" s="164">
        <f>IF(N255="nulová",J255,0)</f>
        <v>0</v>
      </c>
      <c r="BJ255" s="17" t="s">
        <v>77</v>
      </c>
      <c r="BK255" s="164">
        <f>ROUND(I255*H255,2)</f>
        <v>0</v>
      </c>
      <c r="BL255" s="17" t="s">
        <v>658</v>
      </c>
      <c r="BM255" s="163" t="s">
        <v>1439</v>
      </c>
    </row>
    <row r="256" spans="1:47" s="2" customFormat="1" ht="12">
      <c r="A256" s="32"/>
      <c r="B256" s="33"/>
      <c r="C256" s="32"/>
      <c r="D256" s="165" t="s">
        <v>135</v>
      </c>
      <c r="E256" s="32"/>
      <c r="F256" s="166" t="s">
        <v>1438</v>
      </c>
      <c r="G256" s="32"/>
      <c r="H256" s="32"/>
      <c r="I256" s="91"/>
      <c r="J256" s="32"/>
      <c r="K256" s="32"/>
      <c r="L256" s="33"/>
      <c r="M256" s="167"/>
      <c r="N256" s="168"/>
      <c r="O256" s="53"/>
      <c r="P256" s="53"/>
      <c r="Q256" s="53"/>
      <c r="R256" s="53"/>
      <c r="S256" s="53"/>
      <c r="T256" s="54"/>
      <c r="U256" s="32"/>
      <c r="V256" s="32"/>
      <c r="W256" s="32"/>
      <c r="X256" s="32"/>
      <c r="Y256" s="32"/>
      <c r="Z256" s="32"/>
      <c r="AA256" s="32"/>
      <c r="AB256" s="32"/>
      <c r="AC256" s="32"/>
      <c r="AD256" s="32"/>
      <c r="AE256" s="32"/>
      <c r="AT256" s="17" t="s">
        <v>135</v>
      </c>
      <c r="AU256" s="17" t="s">
        <v>77</v>
      </c>
    </row>
    <row r="257" spans="1:65" s="2" customFormat="1" ht="16.5" customHeight="1">
      <c r="A257" s="32"/>
      <c r="B257" s="151"/>
      <c r="C257" s="169" t="s">
        <v>281</v>
      </c>
      <c r="D257" s="169" t="s">
        <v>136</v>
      </c>
      <c r="E257" s="170" t="s">
        <v>1440</v>
      </c>
      <c r="F257" s="171" t="s">
        <v>1441</v>
      </c>
      <c r="G257" s="172" t="s">
        <v>167</v>
      </c>
      <c r="H257" s="173">
        <v>1</v>
      </c>
      <c r="I257" s="174"/>
      <c r="J257" s="175">
        <f>ROUND(I257*H257,2)</f>
        <v>0</v>
      </c>
      <c r="K257" s="171" t="s">
        <v>356</v>
      </c>
      <c r="L257" s="176"/>
      <c r="M257" s="177" t="s">
        <v>3</v>
      </c>
      <c r="N257" s="178" t="s">
        <v>40</v>
      </c>
      <c r="O257" s="53"/>
      <c r="P257" s="161">
        <f>O257*H257</f>
        <v>0</v>
      </c>
      <c r="Q257" s="161">
        <v>0</v>
      </c>
      <c r="R257" s="161">
        <f>Q257*H257</f>
        <v>0</v>
      </c>
      <c r="S257" s="161">
        <v>0</v>
      </c>
      <c r="T257" s="162">
        <f>S257*H257</f>
        <v>0</v>
      </c>
      <c r="U257" s="32"/>
      <c r="V257" s="32"/>
      <c r="W257" s="32"/>
      <c r="X257" s="32"/>
      <c r="Y257" s="32"/>
      <c r="Z257" s="32"/>
      <c r="AA257" s="32"/>
      <c r="AB257" s="32"/>
      <c r="AC257" s="32"/>
      <c r="AD257" s="32"/>
      <c r="AE257" s="32"/>
      <c r="AR257" s="163" t="s">
        <v>658</v>
      </c>
      <c r="AT257" s="163" t="s">
        <v>136</v>
      </c>
      <c r="AU257" s="163" t="s">
        <v>77</v>
      </c>
      <c r="AY257" s="17" t="s">
        <v>126</v>
      </c>
      <c r="BE257" s="164">
        <f>IF(N257="základní",J257,0)</f>
        <v>0</v>
      </c>
      <c r="BF257" s="164">
        <f>IF(N257="snížená",J257,0)</f>
        <v>0</v>
      </c>
      <c r="BG257" s="164">
        <f>IF(N257="zákl. přenesená",J257,0)</f>
        <v>0</v>
      </c>
      <c r="BH257" s="164">
        <f>IF(N257="sníž. přenesená",J257,0)</f>
        <v>0</v>
      </c>
      <c r="BI257" s="164">
        <f>IF(N257="nulová",J257,0)</f>
        <v>0</v>
      </c>
      <c r="BJ257" s="17" t="s">
        <v>77</v>
      </c>
      <c r="BK257" s="164">
        <f>ROUND(I257*H257,2)</f>
        <v>0</v>
      </c>
      <c r="BL257" s="17" t="s">
        <v>658</v>
      </c>
      <c r="BM257" s="163" t="s">
        <v>1442</v>
      </c>
    </row>
    <row r="258" spans="1:47" s="2" customFormat="1" ht="12">
      <c r="A258" s="32"/>
      <c r="B258" s="33"/>
      <c r="C258" s="32"/>
      <c r="D258" s="165" t="s">
        <v>135</v>
      </c>
      <c r="E258" s="32"/>
      <c r="F258" s="166" t="s">
        <v>1441</v>
      </c>
      <c r="G258" s="32"/>
      <c r="H258" s="32"/>
      <c r="I258" s="91"/>
      <c r="J258" s="32"/>
      <c r="K258" s="32"/>
      <c r="L258" s="33"/>
      <c r="M258" s="167"/>
      <c r="N258" s="168"/>
      <c r="O258" s="53"/>
      <c r="P258" s="53"/>
      <c r="Q258" s="53"/>
      <c r="R258" s="53"/>
      <c r="S258" s="53"/>
      <c r="T258" s="54"/>
      <c r="U258" s="32"/>
      <c r="V258" s="32"/>
      <c r="W258" s="32"/>
      <c r="X258" s="32"/>
      <c r="Y258" s="32"/>
      <c r="Z258" s="32"/>
      <c r="AA258" s="32"/>
      <c r="AB258" s="32"/>
      <c r="AC258" s="32"/>
      <c r="AD258" s="32"/>
      <c r="AE258" s="32"/>
      <c r="AT258" s="17" t="s">
        <v>135</v>
      </c>
      <c r="AU258" s="17" t="s">
        <v>77</v>
      </c>
    </row>
    <row r="259" spans="1:65" s="2" customFormat="1" ht="16.5" customHeight="1">
      <c r="A259" s="32"/>
      <c r="B259" s="151"/>
      <c r="C259" s="169" t="s">
        <v>480</v>
      </c>
      <c r="D259" s="169" t="s">
        <v>136</v>
      </c>
      <c r="E259" s="170" t="s">
        <v>1443</v>
      </c>
      <c r="F259" s="171" t="s">
        <v>1444</v>
      </c>
      <c r="G259" s="172" t="s">
        <v>167</v>
      </c>
      <c r="H259" s="173">
        <v>1</v>
      </c>
      <c r="I259" s="174"/>
      <c r="J259" s="175">
        <f>ROUND(I259*H259,2)</f>
        <v>0</v>
      </c>
      <c r="K259" s="171" t="s">
        <v>356</v>
      </c>
      <c r="L259" s="176"/>
      <c r="M259" s="177" t="s">
        <v>3</v>
      </c>
      <c r="N259" s="178" t="s">
        <v>40</v>
      </c>
      <c r="O259" s="53"/>
      <c r="P259" s="161">
        <f>O259*H259</f>
        <v>0</v>
      </c>
      <c r="Q259" s="161">
        <v>0</v>
      </c>
      <c r="R259" s="161">
        <f>Q259*H259</f>
        <v>0</v>
      </c>
      <c r="S259" s="161">
        <v>0</v>
      </c>
      <c r="T259" s="162">
        <f>S259*H259</f>
        <v>0</v>
      </c>
      <c r="U259" s="32"/>
      <c r="V259" s="32"/>
      <c r="W259" s="32"/>
      <c r="X259" s="32"/>
      <c r="Y259" s="32"/>
      <c r="Z259" s="32"/>
      <c r="AA259" s="32"/>
      <c r="AB259" s="32"/>
      <c r="AC259" s="32"/>
      <c r="AD259" s="32"/>
      <c r="AE259" s="32"/>
      <c r="AR259" s="163" t="s">
        <v>658</v>
      </c>
      <c r="AT259" s="163" t="s">
        <v>136</v>
      </c>
      <c r="AU259" s="163" t="s">
        <v>77</v>
      </c>
      <c r="AY259" s="17" t="s">
        <v>126</v>
      </c>
      <c r="BE259" s="164">
        <f>IF(N259="základní",J259,0)</f>
        <v>0</v>
      </c>
      <c r="BF259" s="164">
        <f>IF(N259="snížená",J259,0)</f>
        <v>0</v>
      </c>
      <c r="BG259" s="164">
        <f>IF(N259="zákl. přenesená",J259,0)</f>
        <v>0</v>
      </c>
      <c r="BH259" s="164">
        <f>IF(N259="sníž. přenesená",J259,0)</f>
        <v>0</v>
      </c>
      <c r="BI259" s="164">
        <f>IF(N259="nulová",J259,0)</f>
        <v>0</v>
      </c>
      <c r="BJ259" s="17" t="s">
        <v>77</v>
      </c>
      <c r="BK259" s="164">
        <f>ROUND(I259*H259,2)</f>
        <v>0</v>
      </c>
      <c r="BL259" s="17" t="s">
        <v>658</v>
      </c>
      <c r="BM259" s="163" t="s">
        <v>1445</v>
      </c>
    </row>
    <row r="260" spans="1:47" s="2" customFormat="1" ht="12">
      <c r="A260" s="32"/>
      <c r="B260" s="33"/>
      <c r="C260" s="32"/>
      <c r="D260" s="165" t="s">
        <v>135</v>
      </c>
      <c r="E260" s="32"/>
      <c r="F260" s="166" t="s">
        <v>1444</v>
      </c>
      <c r="G260" s="32"/>
      <c r="H260" s="32"/>
      <c r="I260" s="91"/>
      <c r="J260" s="32"/>
      <c r="K260" s="32"/>
      <c r="L260" s="33"/>
      <c r="M260" s="167"/>
      <c r="N260" s="168"/>
      <c r="O260" s="53"/>
      <c r="P260" s="53"/>
      <c r="Q260" s="53"/>
      <c r="R260" s="53"/>
      <c r="S260" s="53"/>
      <c r="T260" s="54"/>
      <c r="U260" s="32"/>
      <c r="V260" s="32"/>
      <c r="W260" s="32"/>
      <c r="X260" s="32"/>
      <c r="Y260" s="32"/>
      <c r="Z260" s="32"/>
      <c r="AA260" s="32"/>
      <c r="AB260" s="32"/>
      <c r="AC260" s="32"/>
      <c r="AD260" s="32"/>
      <c r="AE260" s="32"/>
      <c r="AT260" s="17" t="s">
        <v>135</v>
      </c>
      <c r="AU260" s="17" t="s">
        <v>77</v>
      </c>
    </row>
    <row r="261" spans="1:65" s="2" customFormat="1" ht="16.5" customHeight="1">
      <c r="A261" s="32"/>
      <c r="B261" s="151"/>
      <c r="C261" s="152" t="s">
        <v>284</v>
      </c>
      <c r="D261" s="152" t="s">
        <v>129</v>
      </c>
      <c r="E261" s="153" t="s">
        <v>1446</v>
      </c>
      <c r="F261" s="154" t="s">
        <v>1447</v>
      </c>
      <c r="G261" s="155" t="s">
        <v>167</v>
      </c>
      <c r="H261" s="156">
        <v>10</v>
      </c>
      <c r="I261" s="157"/>
      <c r="J261" s="158">
        <f>ROUND(I261*H261,2)</f>
        <v>0</v>
      </c>
      <c r="K261" s="154" t="s">
        <v>356</v>
      </c>
      <c r="L261" s="33"/>
      <c r="M261" s="159" t="s">
        <v>3</v>
      </c>
      <c r="N261" s="160" t="s">
        <v>40</v>
      </c>
      <c r="O261" s="53"/>
      <c r="P261" s="161">
        <f>O261*H261</f>
        <v>0</v>
      </c>
      <c r="Q261" s="161">
        <v>0</v>
      </c>
      <c r="R261" s="161">
        <f>Q261*H261</f>
        <v>0</v>
      </c>
      <c r="S261" s="161">
        <v>0</v>
      </c>
      <c r="T261" s="162">
        <f>S261*H261</f>
        <v>0</v>
      </c>
      <c r="U261" s="32"/>
      <c r="V261" s="32"/>
      <c r="W261" s="32"/>
      <c r="X261" s="32"/>
      <c r="Y261" s="32"/>
      <c r="Z261" s="32"/>
      <c r="AA261" s="32"/>
      <c r="AB261" s="32"/>
      <c r="AC261" s="32"/>
      <c r="AD261" s="32"/>
      <c r="AE261" s="32"/>
      <c r="AR261" s="163" t="s">
        <v>505</v>
      </c>
      <c r="AT261" s="163" t="s">
        <v>129</v>
      </c>
      <c r="AU261" s="163" t="s">
        <v>77</v>
      </c>
      <c r="AY261" s="17" t="s">
        <v>126</v>
      </c>
      <c r="BE261" s="164">
        <f>IF(N261="základní",J261,0)</f>
        <v>0</v>
      </c>
      <c r="BF261" s="164">
        <f>IF(N261="snížená",J261,0)</f>
        <v>0</v>
      </c>
      <c r="BG261" s="164">
        <f>IF(N261="zákl. přenesená",J261,0)</f>
        <v>0</v>
      </c>
      <c r="BH261" s="164">
        <f>IF(N261="sníž. přenesená",J261,0)</f>
        <v>0</v>
      </c>
      <c r="BI261" s="164">
        <f>IF(N261="nulová",J261,0)</f>
        <v>0</v>
      </c>
      <c r="BJ261" s="17" t="s">
        <v>77</v>
      </c>
      <c r="BK261" s="164">
        <f>ROUND(I261*H261,2)</f>
        <v>0</v>
      </c>
      <c r="BL261" s="17" t="s">
        <v>505</v>
      </c>
      <c r="BM261" s="163" t="s">
        <v>1448</v>
      </c>
    </row>
    <row r="262" spans="1:47" s="2" customFormat="1" ht="12">
      <c r="A262" s="32"/>
      <c r="B262" s="33"/>
      <c r="C262" s="32"/>
      <c r="D262" s="165" t="s">
        <v>135</v>
      </c>
      <c r="E262" s="32"/>
      <c r="F262" s="166" t="s">
        <v>1449</v>
      </c>
      <c r="G262" s="32"/>
      <c r="H262" s="32"/>
      <c r="I262" s="91"/>
      <c r="J262" s="32"/>
      <c r="K262" s="32"/>
      <c r="L262" s="33"/>
      <c r="M262" s="167"/>
      <c r="N262" s="168"/>
      <c r="O262" s="53"/>
      <c r="P262" s="53"/>
      <c r="Q262" s="53"/>
      <c r="R262" s="53"/>
      <c r="S262" s="53"/>
      <c r="T262" s="54"/>
      <c r="U262" s="32"/>
      <c r="V262" s="32"/>
      <c r="W262" s="32"/>
      <c r="X262" s="32"/>
      <c r="Y262" s="32"/>
      <c r="Z262" s="32"/>
      <c r="AA262" s="32"/>
      <c r="AB262" s="32"/>
      <c r="AC262" s="32"/>
      <c r="AD262" s="32"/>
      <c r="AE262" s="32"/>
      <c r="AT262" s="17" t="s">
        <v>135</v>
      </c>
      <c r="AU262" s="17" t="s">
        <v>77</v>
      </c>
    </row>
    <row r="263" spans="1:65" s="2" customFormat="1" ht="16.5" customHeight="1">
      <c r="A263" s="32"/>
      <c r="B263" s="151"/>
      <c r="C263" s="152" t="s">
        <v>487</v>
      </c>
      <c r="D263" s="152" t="s">
        <v>129</v>
      </c>
      <c r="E263" s="153" t="s">
        <v>1450</v>
      </c>
      <c r="F263" s="154" t="s">
        <v>1451</v>
      </c>
      <c r="G263" s="155" t="s">
        <v>167</v>
      </c>
      <c r="H263" s="156">
        <v>2</v>
      </c>
      <c r="I263" s="157"/>
      <c r="J263" s="158">
        <f>ROUND(I263*H263,2)</f>
        <v>0</v>
      </c>
      <c r="K263" s="154" t="s">
        <v>356</v>
      </c>
      <c r="L263" s="33"/>
      <c r="M263" s="159" t="s">
        <v>3</v>
      </c>
      <c r="N263" s="160" t="s">
        <v>40</v>
      </c>
      <c r="O263" s="53"/>
      <c r="P263" s="161">
        <f>O263*H263</f>
        <v>0</v>
      </c>
      <c r="Q263" s="161">
        <v>0</v>
      </c>
      <c r="R263" s="161">
        <f>Q263*H263</f>
        <v>0</v>
      </c>
      <c r="S263" s="161">
        <v>0</v>
      </c>
      <c r="T263" s="162">
        <f>S263*H263</f>
        <v>0</v>
      </c>
      <c r="U263" s="32"/>
      <c r="V263" s="32"/>
      <c r="W263" s="32"/>
      <c r="X263" s="32"/>
      <c r="Y263" s="32"/>
      <c r="Z263" s="32"/>
      <c r="AA263" s="32"/>
      <c r="AB263" s="32"/>
      <c r="AC263" s="32"/>
      <c r="AD263" s="32"/>
      <c r="AE263" s="32"/>
      <c r="AR263" s="163" t="s">
        <v>505</v>
      </c>
      <c r="AT263" s="163" t="s">
        <v>129</v>
      </c>
      <c r="AU263" s="163" t="s">
        <v>77</v>
      </c>
      <c r="AY263" s="17" t="s">
        <v>126</v>
      </c>
      <c r="BE263" s="164">
        <f>IF(N263="základní",J263,0)</f>
        <v>0</v>
      </c>
      <c r="BF263" s="164">
        <f>IF(N263="snížená",J263,0)</f>
        <v>0</v>
      </c>
      <c r="BG263" s="164">
        <f>IF(N263="zákl. přenesená",J263,0)</f>
        <v>0</v>
      </c>
      <c r="BH263" s="164">
        <f>IF(N263="sníž. přenesená",J263,0)</f>
        <v>0</v>
      </c>
      <c r="BI263" s="164">
        <f>IF(N263="nulová",J263,0)</f>
        <v>0</v>
      </c>
      <c r="BJ263" s="17" t="s">
        <v>77</v>
      </c>
      <c r="BK263" s="164">
        <f>ROUND(I263*H263,2)</f>
        <v>0</v>
      </c>
      <c r="BL263" s="17" t="s">
        <v>505</v>
      </c>
      <c r="BM263" s="163" t="s">
        <v>1452</v>
      </c>
    </row>
    <row r="264" spans="1:47" s="2" customFormat="1" ht="12">
      <c r="A264" s="32"/>
      <c r="B264" s="33"/>
      <c r="C264" s="32"/>
      <c r="D264" s="165" t="s">
        <v>135</v>
      </c>
      <c r="E264" s="32"/>
      <c r="F264" s="166" t="s">
        <v>1453</v>
      </c>
      <c r="G264" s="32"/>
      <c r="H264" s="32"/>
      <c r="I264" s="91"/>
      <c r="J264" s="32"/>
      <c r="K264" s="32"/>
      <c r="L264" s="33"/>
      <c r="M264" s="167"/>
      <c r="N264" s="168"/>
      <c r="O264" s="53"/>
      <c r="P264" s="53"/>
      <c r="Q264" s="53"/>
      <c r="R264" s="53"/>
      <c r="S264" s="53"/>
      <c r="T264" s="54"/>
      <c r="U264" s="32"/>
      <c r="V264" s="32"/>
      <c r="W264" s="32"/>
      <c r="X264" s="32"/>
      <c r="Y264" s="32"/>
      <c r="Z264" s="32"/>
      <c r="AA264" s="32"/>
      <c r="AB264" s="32"/>
      <c r="AC264" s="32"/>
      <c r="AD264" s="32"/>
      <c r="AE264" s="32"/>
      <c r="AT264" s="17" t="s">
        <v>135</v>
      </c>
      <c r="AU264" s="17" t="s">
        <v>77</v>
      </c>
    </row>
    <row r="265" spans="1:65" s="2" customFormat="1" ht="16.5" customHeight="1">
      <c r="A265" s="32"/>
      <c r="B265" s="151"/>
      <c r="C265" s="152" t="s">
        <v>286</v>
      </c>
      <c r="D265" s="152" t="s">
        <v>129</v>
      </c>
      <c r="E265" s="153" t="s">
        <v>1454</v>
      </c>
      <c r="F265" s="154" t="s">
        <v>1455</v>
      </c>
      <c r="G265" s="155" t="s">
        <v>167</v>
      </c>
      <c r="H265" s="156">
        <v>1</v>
      </c>
      <c r="I265" s="157"/>
      <c r="J265" s="158">
        <f>ROUND(I265*H265,2)</f>
        <v>0</v>
      </c>
      <c r="K265" s="154" t="s">
        <v>356</v>
      </c>
      <c r="L265" s="33"/>
      <c r="M265" s="159" t="s">
        <v>3</v>
      </c>
      <c r="N265" s="160" t="s">
        <v>40</v>
      </c>
      <c r="O265" s="53"/>
      <c r="P265" s="161">
        <f>O265*H265</f>
        <v>0</v>
      </c>
      <c r="Q265" s="161">
        <v>0</v>
      </c>
      <c r="R265" s="161">
        <f>Q265*H265</f>
        <v>0</v>
      </c>
      <c r="S265" s="161">
        <v>0</v>
      </c>
      <c r="T265" s="162">
        <f>S265*H265</f>
        <v>0</v>
      </c>
      <c r="U265" s="32"/>
      <c r="V265" s="32"/>
      <c r="W265" s="32"/>
      <c r="X265" s="32"/>
      <c r="Y265" s="32"/>
      <c r="Z265" s="32"/>
      <c r="AA265" s="32"/>
      <c r="AB265" s="32"/>
      <c r="AC265" s="32"/>
      <c r="AD265" s="32"/>
      <c r="AE265" s="32"/>
      <c r="AR265" s="163" t="s">
        <v>505</v>
      </c>
      <c r="AT265" s="163" t="s">
        <v>129</v>
      </c>
      <c r="AU265" s="163" t="s">
        <v>77</v>
      </c>
      <c r="AY265" s="17" t="s">
        <v>126</v>
      </c>
      <c r="BE265" s="164">
        <f>IF(N265="základní",J265,0)</f>
        <v>0</v>
      </c>
      <c r="BF265" s="164">
        <f>IF(N265="snížená",J265,0)</f>
        <v>0</v>
      </c>
      <c r="BG265" s="164">
        <f>IF(N265="zákl. přenesená",J265,0)</f>
        <v>0</v>
      </c>
      <c r="BH265" s="164">
        <f>IF(N265="sníž. přenesená",J265,0)</f>
        <v>0</v>
      </c>
      <c r="BI265" s="164">
        <f>IF(N265="nulová",J265,0)</f>
        <v>0</v>
      </c>
      <c r="BJ265" s="17" t="s">
        <v>77</v>
      </c>
      <c r="BK265" s="164">
        <f>ROUND(I265*H265,2)</f>
        <v>0</v>
      </c>
      <c r="BL265" s="17" t="s">
        <v>505</v>
      </c>
      <c r="BM265" s="163" t="s">
        <v>1456</v>
      </c>
    </row>
    <row r="266" spans="1:47" s="2" customFormat="1" ht="19.5">
      <c r="A266" s="32"/>
      <c r="B266" s="33"/>
      <c r="C266" s="32"/>
      <c r="D266" s="165" t="s">
        <v>135</v>
      </c>
      <c r="E266" s="32"/>
      <c r="F266" s="166" t="s">
        <v>1457</v>
      </c>
      <c r="G266" s="32"/>
      <c r="H266" s="32"/>
      <c r="I266" s="91"/>
      <c r="J266" s="32"/>
      <c r="K266" s="32"/>
      <c r="L266" s="33"/>
      <c r="M266" s="167"/>
      <c r="N266" s="168"/>
      <c r="O266" s="53"/>
      <c r="P266" s="53"/>
      <c r="Q266" s="53"/>
      <c r="R266" s="53"/>
      <c r="S266" s="53"/>
      <c r="T266" s="54"/>
      <c r="U266" s="32"/>
      <c r="V266" s="32"/>
      <c r="W266" s="32"/>
      <c r="X266" s="32"/>
      <c r="Y266" s="32"/>
      <c r="Z266" s="32"/>
      <c r="AA266" s="32"/>
      <c r="AB266" s="32"/>
      <c r="AC266" s="32"/>
      <c r="AD266" s="32"/>
      <c r="AE266" s="32"/>
      <c r="AT266" s="17" t="s">
        <v>135</v>
      </c>
      <c r="AU266" s="17" t="s">
        <v>77</v>
      </c>
    </row>
    <row r="267" spans="1:65" s="2" customFormat="1" ht="16.5" customHeight="1">
      <c r="A267" s="32"/>
      <c r="B267" s="151"/>
      <c r="C267" s="152" t="s">
        <v>496</v>
      </c>
      <c r="D267" s="152" t="s">
        <v>129</v>
      </c>
      <c r="E267" s="153" t="s">
        <v>1458</v>
      </c>
      <c r="F267" s="154" t="s">
        <v>1459</v>
      </c>
      <c r="G267" s="155" t="s">
        <v>167</v>
      </c>
      <c r="H267" s="156">
        <v>1</v>
      </c>
      <c r="I267" s="157"/>
      <c r="J267" s="158">
        <f>ROUND(I267*H267,2)</f>
        <v>0</v>
      </c>
      <c r="K267" s="154" t="s">
        <v>356</v>
      </c>
      <c r="L267" s="33"/>
      <c r="M267" s="159" t="s">
        <v>3</v>
      </c>
      <c r="N267" s="160" t="s">
        <v>40</v>
      </c>
      <c r="O267" s="53"/>
      <c r="P267" s="161">
        <f>O267*H267</f>
        <v>0</v>
      </c>
      <c r="Q267" s="161">
        <v>0</v>
      </c>
      <c r="R267" s="161">
        <f>Q267*H267</f>
        <v>0</v>
      </c>
      <c r="S267" s="161">
        <v>0</v>
      </c>
      <c r="T267" s="162">
        <f>S267*H267</f>
        <v>0</v>
      </c>
      <c r="U267" s="32"/>
      <c r="V267" s="32"/>
      <c r="W267" s="32"/>
      <c r="X267" s="32"/>
      <c r="Y267" s="32"/>
      <c r="Z267" s="32"/>
      <c r="AA267" s="32"/>
      <c r="AB267" s="32"/>
      <c r="AC267" s="32"/>
      <c r="AD267" s="32"/>
      <c r="AE267" s="32"/>
      <c r="AR267" s="163" t="s">
        <v>505</v>
      </c>
      <c r="AT267" s="163" t="s">
        <v>129</v>
      </c>
      <c r="AU267" s="163" t="s">
        <v>77</v>
      </c>
      <c r="AY267" s="17" t="s">
        <v>126</v>
      </c>
      <c r="BE267" s="164">
        <f>IF(N267="základní",J267,0)</f>
        <v>0</v>
      </c>
      <c r="BF267" s="164">
        <f>IF(N267="snížená",J267,0)</f>
        <v>0</v>
      </c>
      <c r="BG267" s="164">
        <f>IF(N267="zákl. přenesená",J267,0)</f>
        <v>0</v>
      </c>
      <c r="BH267" s="164">
        <f>IF(N267="sníž. přenesená",J267,0)</f>
        <v>0</v>
      </c>
      <c r="BI267" s="164">
        <f>IF(N267="nulová",J267,0)</f>
        <v>0</v>
      </c>
      <c r="BJ267" s="17" t="s">
        <v>77</v>
      </c>
      <c r="BK267" s="164">
        <f>ROUND(I267*H267,2)</f>
        <v>0</v>
      </c>
      <c r="BL267" s="17" t="s">
        <v>505</v>
      </c>
      <c r="BM267" s="163" t="s">
        <v>1460</v>
      </c>
    </row>
    <row r="268" spans="1:47" s="2" customFormat="1" ht="19.5">
      <c r="A268" s="32"/>
      <c r="B268" s="33"/>
      <c r="C268" s="32"/>
      <c r="D268" s="165" t="s">
        <v>135</v>
      </c>
      <c r="E268" s="32"/>
      <c r="F268" s="166" t="s">
        <v>1461</v>
      </c>
      <c r="G268" s="32"/>
      <c r="H268" s="32"/>
      <c r="I268" s="91"/>
      <c r="J268" s="32"/>
      <c r="K268" s="32"/>
      <c r="L268" s="33"/>
      <c r="M268" s="167"/>
      <c r="N268" s="168"/>
      <c r="O268" s="53"/>
      <c r="P268" s="53"/>
      <c r="Q268" s="53"/>
      <c r="R268" s="53"/>
      <c r="S268" s="53"/>
      <c r="T268" s="54"/>
      <c r="U268" s="32"/>
      <c r="V268" s="32"/>
      <c r="W268" s="32"/>
      <c r="X268" s="32"/>
      <c r="Y268" s="32"/>
      <c r="Z268" s="32"/>
      <c r="AA268" s="32"/>
      <c r="AB268" s="32"/>
      <c r="AC268" s="32"/>
      <c r="AD268" s="32"/>
      <c r="AE268" s="32"/>
      <c r="AT268" s="17" t="s">
        <v>135</v>
      </c>
      <c r="AU268" s="17" t="s">
        <v>77</v>
      </c>
    </row>
    <row r="269" spans="1:65" s="2" customFormat="1" ht="16.5" customHeight="1">
      <c r="A269" s="32"/>
      <c r="B269" s="151"/>
      <c r="C269" s="152" t="s">
        <v>289</v>
      </c>
      <c r="D269" s="152" t="s">
        <v>129</v>
      </c>
      <c r="E269" s="153" t="s">
        <v>1462</v>
      </c>
      <c r="F269" s="154" t="s">
        <v>1463</v>
      </c>
      <c r="G269" s="155" t="s">
        <v>167</v>
      </c>
      <c r="H269" s="156">
        <v>181</v>
      </c>
      <c r="I269" s="157"/>
      <c r="J269" s="158">
        <f>ROUND(I269*H269,2)</f>
        <v>0</v>
      </c>
      <c r="K269" s="154" t="s">
        <v>356</v>
      </c>
      <c r="L269" s="33"/>
      <c r="M269" s="159" t="s">
        <v>3</v>
      </c>
      <c r="N269" s="160" t="s">
        <v>40</v>
      </c>
      <c r="O269" s="53"/>
      <c r="P269" s="161">
        <f>O269*H269</f>
        <v>0</v>
      </c>
      <c r="Q269" s="161">
        <v>0</v>
      </c>
      <c r="R269" s="161">
        <f>Q269*H269</f>
        <v>0</v>
      </c>
      <c r="S269" s="161">
        <v>0</v>
      </c>
      <c r="T269" s="162">
        <f>S269*H269</f>
        <v>0</v>
      </c>
      <c r="U269" s="32"/>
      <c r="V269" s="32"/>
      <c r="W269" s="32"/>
      <c r="X269" s="32"/>
      <c r="Y269" s="32"/>
      <c r="Z269" s="32"/>
      <c r="AA269" s="32"/>
      <c r="AB269" s="32"/>
      <c r="AC269" s="32"/>
      <c r="AD269" s="32"/>
      <c r="AE269" s="32"/>
      <c r="AR269" s="163" t="s">
        <v>505</v>
      </c>
      <c r="AT269" s="163" t="s">
        <v>129</v>
      </c>
      <c r="AU269" s="163" t="s">
        <v>77</v>
      </c>
      <c r="AY269" s="17" t="s">
        <v>126</v>
      </c>
      <c r="BE269" s="164">
        <f>IF(N269="základní",J269,0)</f>
        <v>0</v>
      </c>
      <c r="BF269" s="164">
        <f>IF(N269="snížená",J269,0)</f>
        <v>0</v>
      </c>
      <c r="BG269" s="164">
        <f>IF(N269="zákl. přenesená",J269,0)</f>
        <v>0</v>
      </c>
      <c r="BH269" s="164">
        <f>IF(N269="sníž. přenesená",J269,0)</f>
        <v>0</v>
      </c>
      <c r="BI269" s="164">
        <f>IF(N269="nulová",J269,0)</f>
        <v>0</v>
      </c>
      <c r="BJ269" s="17" t="s">
        <v>77</v>
      </c>
      <c r="BK269" s="164">
        <f>ROUND(I269*H269,2)</f>
        <v>0</v>
      </c>
      <c r="BL269" s="17" t="s">
        <v>505</v>
      </c>
      <c r="BM269" s="163" t="s">
        <v>1464</v>
      </c>
    </row>
    <row r="270" spans="1:47" s="2" customFormat="1" ht="12">
      <c r="A270" s="32"/>
      <c r="B270" s="33"/>
      <c r="C270" s="32"/>
      <c r="D270" s="165" t="s">
        <v>135</v>
      </c>
      <c r="E270" s="32"/>
      <c r="F270" s="166" t="s">
        <v>1465</v>
      </c>
      <c r="G270" s="32"/>
      <c r="H270" s="32"/>
      <c r="I270" s="91"/>
      <c r="J270" s="32"/>
      <c r="K270" s="32"/>
      <c r="L270" s="33"/>
      <c r="M270" s="167"/>
      <c r="N270" s="168"/>
      <c r="O270" s="53"/>
      <c r="P270" s="53"/>
      <c r="Q270" s="53"/>
      <c r="R270" s="53"/>
      <c r="S270" s="53"/>
      <c r="T270" s="54"/>
      <c r="U270" s="32"/>
      <c r="V270" s="32"/>
      <c r="W270" s="32"/>
      <c r="X270" s="32"/>
      <c r="Y270" s="32"/>
      <c r="Z270" s="32"/>
      <c r="AA270" s="32"/>
      <c r="AB270" s="32"/>
      <c r="AC270" s="32"/>
      <c r="AD270" s="32"/>
      <c r="AE270" s="32"/>
      <c r="AT270" s="17" t="s">
        <v>135</v>
      </c>
      <c r="AU270" s="17" t="s">
        <v>77</v>
      </c>
    </row>
    <row r="271" spans="1:65" s="2" customFormat="1" ht="16.5" customHeight="1">
      <c r="A271" s="32"/>
      <c r="B271" s="151"/>
      <c r="C271" s="169" t="s">
        <v>514</v>
      </c>
      <c r="D271" s="169" t="s">
        <v>136</v>
      </c>
      <c r="E271" s="170" t="s">
        <v>1466</v>
      </c>
      <c r="F271" s="171" t="s">
        <v>1467</v>
      </c>
      <c r="G271" s="172" t="s">
        <v>144</v>
      </c>
      <c r="H271" s="173">
        <v>3</v>
      </c>
      <c r="I271" s="174"/>
      <c r="J271" s="175">
        <f>ROUND(I271*H271,2)</f>
        <v>0</v>
      </c>
      <c r="K271" s="171" t="s">
        <v>356</v>
      </c>
      <c r="L271" s="176"/>
      <c r="M271" s="177" t="s">
        <v>3</v>
      </c>
      <c r="N271" s="178" t="s">
        <v>40</v>
      </c>
      <c r="O271" s="53"/>
      <c r="P271" s="161">
        <f>O271*H271</f>
        <v>0</v>
      </c>
      <c r="Q271" s="161">
        <v>0</v>
      </c>
      <c r="R271" s="161">
        <f>Q271*H271</f>
        <v>0</v>
      </c>
      <c r="S271" s="161">
        <v>0</v>
      </c>
      <c r="T271" s="162">
        <f>S271*H271</f>
        <v>0</v>
      </c>
      <c r="U271" s="32"/>
      <c r="V271" s="32"/>
      <c r="W271" s="32"/>
      <c r="X271" s="32"/>
      <c r="Y271" s="32"/>
      <c r="Z271" s="32"/>
      <c r="AA271" s="32"/>
      <c r="AB271" s="32"/>
      <c r="AC271" s="32"/>
      <c r="AD271" s="32"/>
      <c r="AE271" s="32"/>
      <c r="AR271" s="163" t="s">
        <v>505</v>
      </c>
      <c r="AT271" s="163" t="s">
        <v>136</v>
      </c>
      <c r="AU271" s="163" t="s">
        <v>77</v>
      </c>
      <c r="AY271" s="17" t="s">
        <v>126</v>
      </c>
      <c r="BE271" s="164">
        <f>IF(N271="základní",J271,0)</f>
        <v>0</v>
      </c>
      <c r="BF271" s="164">
        <f>IF(N271="snížená",J271,0)</f>
        <v>0</v>
      </c>
      <c r="BG271" s="164">
        <f>IF(N271="zákl. přenesená",J271,0)</f>
        <v>0</v>
      </c>
      <c r="BH271" s="164">
        <f>IF(N271="sníž. přenesená",J271,0)</f>
        <v>0</v>
      </c>
      <c r="BI271" s="164">
        <f>IF(N271="nulová",J271,0)</f>
        <v>0</v>
      </c>
      <c r="BJ271" s="17" t="s">
        <v>77</v>
      </c>
      <c r="BK271" s="164">
        <f>ROUND(I271*H271,2)</f>
        <v>0</v>
      </c>
      <c r="BL271" s="17" t="s">
        <v>505</v>
      </c>
      <c r="BM271" s="163" t="s">
        <v>1468</v>
      </c>
    </row>
    <row r="272" spans="1:47" s="2" customFormat="1" ht="12">
      <c r="A272" s="32"/>
      <c r="B272" s="33"/>
      <c r="C272" s="32"/>
      <c r="D272" s="165" t="s">
        <v>135</v>
      </c>
      <c r="E272" s="32"/>
      <c r="F272" s="166" t="s">
        <v>1467</v>
      </c>
      <c r="G272" s="32"/>
      <c r="H272" s="32"/>
      <c r="I272" s="91"/>
      <c r="J272" s="32"/>
      <c r="K272" s="32"/>
      <c r="L272" s="33"/>
      <c r="M272" s="167"/>
      <c r="N272" s="168"/>
      <c r="O272" s="53"/>
      <c r="P272" s="53"/>
      <c r="Q272" s="53"/>
      <c r="R272" s="53"/>
      <c r="S272" s="53"/>
      <c r="T272" s="54"/>
      <c r="U272" s="32"/>
      <c r="V272" s="32"/>
      <c r="W272" s="32"/>
      <c r="X272" s="32"/>
      <c r="Y272" s="32"/>
      <c r="Z272" s="32"/>
      <c r="AA272" s="32"/>
      <c r="AB272" s="32"/>
      <c r="AC272" s="32"/>
      <c r="AD272" s="32"/>
      <c r="AE272" s="32"/>
      <c r="AT272" s="17" t="s">
        <v>135</v>
      </c>
      <c r="AU272" s="17" t="s">
        <v>77</v>
      </c>
    </row>
    <row r="273" spans="1:65" s="2" customFormat="1" ht="16.5" customHeight="1">
      <c r="A273" s="32"/>
      <c r="B273" s="151"/>
      <c r="C273" s="152" t="s">
        <v>294</v>
      </c>
      <c r="D273" s="152" t="s">
        <v>129</v>
      </c>
      <c r="E273" s="153" t="s">
        <v>1469</v>
      </c>
      <c r="F273" s="154" t="s">
        <v>1470</v>
      </c>
      <c r="G273" s="155" t="s">
        <v>167</v>
      </c>
      <c r="H273" s="156">
        <v>3</v>
      </c>
      <c r="I273" s="157"/>
      <c r="J273" s="158">
        <f>ROUND(I273*H273,2)</f>
        <v>0</v>
      </c>
      <c r="K273" s="154" t="s">
        <v>356</v>
      </c>
      <c r="L273" s="33"/>
      <c r="M273" s="159" t="s">
        <v>3</v>
      </c>
      <c r="N273" s="160" t="s">
        <v>40</v>
      </c>
      <c r="O273" s="53"/>
      <c r="P273" s="161">
        <f>O273*H273</f>
        <v>0</v>
      </c>
      <c r="Q273" s="161">
        <v>0</v>
      </c>
      <c r="R273" s="161">
        <f>Q273*H273</f>
        <v>0</v>
      </c>
      <c r="S273" s="161">
        <v>0</v>
      </c>
      <c r="T273" s="162">
        <f>S273*H273</f>
        <v>0</v>
      </c>
      <c r="U273" s="32"/>
      <c r="V273" s="32"/>
      <c r="W273" s="32"/>
      <c r="X273" s="32"/>
      <c r="Y273" s="32"/>
      <c r="Z273" s="32"/>
      <c r="AA273" s="32"/>
      <c r="AB273" s="32"/>
      <c r="AC273" s="32"/>
      <c r="AD273" s="32"/>
      <c r="AE273" s="32"/>
      <c r="AR273" s="163" t="s">
        <v>505</v>
      </c>
      <c r="AT273" s="163" t="s">
        <v>129</v>
      </c>
      <c r="AU273" s="163" t="s">
        <v>77</v>
      </c>
      <c r="AY273" s="17" t="s">
        <v>126</v>
      </c>
      <c r="BE273" s="164">
        <f>IF(N273="základní",J273,0)</f>
        <v>0</v>
      </c>
      <c r="BF273" s="164">
        <f>IF(N273="snížená",J273,0)</f>
        <v>0</v>
      </c>
      <c r="BG273" s="164">
        <f>IF(N273="zákl. přenesená",J273,0)</f>
        <v>0</v>
      </c>
      <c r="BH273" s="164">
        <f>IF(N273="sníž. přenesená",J273,0)</f>
        <v>0</v>
      </c>
      <c r="BI273" s="164">
        <f>IF(N273="nulová",J273,0)</f>
        <v>0</v>
      </c>
      <c r="BJ273" s="17" t="s">
        <v>77</v>
      </c>
      <c r="BK273" s="164">
        <f>ROUND(I273*H273,2)</f>
        <v>0</v>
      </c>
      <c r="BL273" s="17" t="s">
        <v>505</v>
      </c>
      <c r="BM273" s="163" t="s">
        <v>1471</v>
      </c>
    </row>
    <row r="274" spans="1:47" s="2" customFormat="1" ht="19.5">
      <c r="A274" s="32"/>
      <c r="B274" s="33"/>
      <c r="C274" s="32"/>
      <c r="D274" s="165" t="s">
        <v>135</v>
      </c>
      <c r="E274" s="32"/>
      <c r="F274" s="166" t="s">
        <v>1472</v>
      </c>
      <c r="G274" s="32"/>
      <c r="H274" s="32"/>
      <c r="I274" s="91"/>
      <c r="J274" s="32"/>
      <c r="K274" s="32"/>
      <c r="L274" s="33"/>
      <c r="M274" s="167"/>
      <c r="N274" s="168"/>
      <c r="O274" s="53"/>
      <c r="P274" s="53"/>
      <c r="Q274" s="53"/>
      <c r="R274" s="53"/>
      <c r="S274" s="53"/>
      <c r="T274" s="54"/>
      <c r="U274" s="32"/>
      <c r="V274" s="32"/>
      <c r="W274" s="32"/>
      <c r="X274" s="32"/>
      <c r="Y274" s="32"/>
      <c r="Z274" s="32"/>
      <c r="AA274" s="32"/>
      <c r="AB274" s="32"/>
      <c r="AC274" s="32"/>
      <c r="AD274" s="32"/>
      <c r="AE274" s="32"/>
      <c r="AT274" s="17" t="s">
        <v>135</v>
      </c>
      <c r="AU274" s="17" t="s">
        <v>77</v>
      </c>
    </row>
    <row r="275" spans="1:65" s="2" customFormat="1" ht="16.5" customHeight="1">
      <c r="A275" s="32"/>
      <c r="B275" s="151"/>
      <c r="C275" s="152" t="s">
        <v>525</v>
      </c>
      <c r="D275" s="152" t="s">
        <v>129</v>
      </c>
      <c r="E275" s="153" t="s">
        <v>1469</v>
      </c>
      <c r="F275" s="154" t="s">
        <v>1470</v>
      </c>
      <c r="G275" s="155" t="s">
        <v>167</v>
      </c>
      <c r="H275" s="156">
        <v>4</v>
      </c>
      <c r="I275" s="157"/>
      <c r="J275" s="158">
        <f>ROUND(I275*H275,2)</f>
        <v>0</v>
      </c>
      <c r="K275" s="154" t="s">
        <v>356</v>
      </c>
      <c r="L275" s="33"/>
      <c r="M275" s="159" t="s">
        <v>3</v>
      </c>
      <c r="N275" s="160" t="s">
        <v>40</v>
      </c>
      <c r="O275" s="53"/>
      <c r="P275" s="161">
        <f>O275*H275</f>
        <v>0</v>
      </c>
      <c r="Q275" s="161">
        <v>0</v>
      </c>
      <c r="R275" s="161">
        <f>Q275*H275</f>
        <v>0</v>
      </c>
      <c r="S275" s="161">
        <v>0</v>
      </c>
      <c r="T275" s="162">
        <f>S275*H275</f>
        <v>0</v>
      </c>
      <c r="U275" s="32"/>
      <c r="V275" s="32"/>
      <c r="W275" s="32"/>
      <c r="X275" s="32"/>
      <c r="Y275" s="32"/>
      <c r="Z275" s="32"/>
      <c r="AA275" s="32"/>
      <c r="AB275" s="32"/>
      <c r="AC275" s="32"/>
      <c r="AD275" s="32"/>
      <c r="AE275" s="32"/>
      <c r="AR275" s="163" t="s">
        <v>505</v>
      </c>
      <c r="AT275" s="163" t="s">
        <v>129</v>
      </c>
      <c r="AU275" s="163" t="s">
        <v>77</v>
      </c>
      <c r="AY275" s="17" t="s">
        <v>126</v>
      </c>
      <c r="BE275" s="164">
        <f>IF(N275="základní",J275,0)</f>
        <v>0</v>
      </c>
      <c r="BF275" s="164">
        <f>IF(N275="snížená",J275,0)</f>
        <v>0</v>
      </c>
      <c r="BG275" s="164">
        <f>IF(N275="zákl. přenesená",J275,0)</f>
        <v>0</v>
      </c>
      <c r="BH275" s="164">
        <f>IF(N275="sníž. přenesená",J275,0)</f>
        <v>0</v>
      </c>
      <c r="BI275" s="164">
        <f>IF(N275="nulová",J275,0)</f>
        <v>0</v>
      </c>
      <c r="BJ275" s="17" t="s">
        <v>77</v>
      </c>
      <c r="BK275" s="164">
        <f>ROUND(I275*H275,2)</f>
        <v>0</v>
      </c>
      <c r="BL275" s="17" t="s">
        <v>505</v>
      </c>
      <c r="BM275" s="163" t="s">
        <v>1473</v>
      </c>
    </row>
    <row r="276" spans="1:47" s="2" customFormat="1" ht="19.5">
      <c r="A276" s="32"/>
      <c r="B276" s="33"/>
      <c r="C276" s="32"/>
      <c r="D276" s="165" t="s">
        <v>135</v>
      </c>
      <c r="E276" s="32"/>
      <c r="F276" s="166" t="s">
        <v>1472</v>
      </c>
      <c r="G276" s="32"/>
      <c r="H276" s="32"/>
      <c r="I276" s="91"/>
      <c r="J276" s="32"/>
      <c r="K276" s="32"/>
      <c r="L276" s="33"/>
      <c r="M276" s="167"/>
      <c r="N276" s="168"/>
      <c r="O276" s="53"/>
      <c r="P276" s="53"/>
      <c r="Q276" s="53"/>
      <c r="R276" s="53"/>
      <c r="S276" s="53"/>
      <c r="T276" s="54"/>
      <c r="U276" s="32"/>
      <c r="V276" s="32"/>
      <c r="W276" s="32"/>
      <c r="X276" s="32"/>
      <c r="Y276" s="32"/>
      <c r="Z276" s="32"/>
      <c r="AA276" s="32"/>
      <c r="AB276" s="32"/>
      <c r="AC276" s="32"/>
      <c r="AD276" s="32"/>
      <c r="AE276" s="32"/>
      <c r="AT276" s="17" t="s">
        <v>135</v>
      </c>
      <c r="AU276" s="17" t="s">
        <v>77</v>
      </c>
    </row>
    <row r="277" spans="1:65" s="2" customFormat="1" ht="16.5" customHeight="1">
      <c r="A277" s="32"/>
      <c r="B277" s="151"/>
      <c r="C277" s="152" t="s">
        <v>298</v>
      </c>
      <c r="D277" s="152" t="s">
        <v>129</v>
      </c>
      <c r="E277" s="153" t="s">
        <v>1474</v>
      </c>
      <c r="F277" s="154" t="s">
        <v>1475</v>
      </c>
      <c r="G277" s="155" t="s">
        <v>167</v>
      </c>
      <c r="H277" s="156">
        <v>1</v>
      </c>
      <c r="I277" s="157"/>
      <c r="J277" s="158">
        <f>ROUND(I277*H277,2)</f>
        <v>0</v>
      </c>
      <c r="K277" s="154" t="s">
        <v>356</v>
      </c>
      <c r="L277" s="33"/>
      <c r="M277" s="159" t="s">
        <v>3</v>
      </c>
      <c r="N277" s="160" t="s">
        <v>40</v>
      </c>
      <c r="O277" s="53"/>
      <c r="P277" s="161">
        <f>O277*H277</f>
        <v>0</v>
      </c>
      <c r="Q277" s="161">
        <v>0</v>
      </c>
      <c r="R277" s="161">
        <f>Q277*H277</f>
        <v>0</v>
      </c>
      <c r="S277" s="161">
        <v>0</v>
      </c>
      <c r="T277" s="162">
        <f>S277*H277</f>
        <v>0</v>
      </c>
      <c r="U277" s="32"/>
      <c r="V277" s="32"/>
      <c r="W277" s="32"/>
      <c r="X277" s="32"/>
      <c r="Y277" s="32"/>
      <c r="Z277" s="32"/>
      <c r="AA277" s="32"/>
      <c r="AB277" s="32"/>
      <c r="AC277" s="32"/>
      <c r="AD277" s="32"/>
      <c r="AE277" s="32"/>
      <c r="AR277" s="163" t="s">
        <v>505</v>
      </c>
      <c r="AT277" s="163" t="s">
        <v>129</v>
      </c>
      <c r="AU277" s="163" t="s">
        <v>77</v>
      </c>
      <c r="AY277" s="17" t="s">
        <v>126</v>
      </c>
      <c r="BE277" s="164">
        <f>IF(N277="základní",J277,0)</f>
        <v>0</v>
      </c>
      <c r="BF277" s="164">
        <f>IF(N277="snížená",J277,0)</f>
        <v>0</v>
      </c>
      <c r="BG277" s="164">
        <f>IF(N277="zákl. přenesená",J277,0)</f>
        <v>0</v>
      </c>
      <c r="BH277" s="164">
        <f>IF(N277="sníž. přenesená",J277,0)</f>
        <v>0</v>
      </c>
      <c r="BI277" s="164">
        <f>IF(N277="nulová",J277,0)</f>
        <v>0</v>
      </c>
      <c r="BJ277" s="17" t="s">
        <v>77</v>
      </c>
      <c r="BK277" s="164">
        <f>ROUND(I277*H277,2)</f>
        <v>0</v>
      </c>
      <c r="BL277" s="17" t="s">
        <v>505</v>
      </c>
      <c r="BM277" s="163" t="s">
        <v>1476</v>
      </c>
    </row>
    <row r="278" spans="1:47" s="2" customFormat="1" ht="12">
      <c r="A278" s="32"/>
      <c r="B278" s="33"/>
      <c r="C278" s="32"/>
      <c r="D278" s="165" t="s">
        <v>135</v>
      </c>
      <c r="E278" s="32"/>
      <c r="F278" s="166" t="s">
        <v>1477</v>
      </c>
      <c r="G278" s="32"/>
      <c r="H278" s="32"/>
      <c r="I278" s="91"/>
      <c r="J278" s="32"/>
      <c r="K278" s="32"/>
      <c r="L278" s="33"/>
      <c r="M278" s="167"/>
      <c r="N278" s="168"/>
      <c r="O278" s="53"/>
      <c r="P278" s="53"/>
      <c r="Q278" s="53"/>
      <c r="R278" s="53"/>
      <c r="S278" s="53"/>
      <c r="T278" s="54"/>
      <c r="U278" s="32"/>
      <c r="V278" s="32"/>
      <c r="W278" s="32"/>
      <c r="X278" s="32"/>
      <c r="Y278" s="32"/>
      <c r="Z278" s="32"/>
      <c r="AA278" s="32"/>
      <c r="AB278" s="32"/>
      <c r="AC278" s="32"/>
      <c r="AD278" s="32"/>
      <c r="AE278" s="32"/>
      <c r="AT278" s="17" t="s">
        <v>135</v>
      </c>
      <c r="AU278" s="17" t="s">
        <v>77</v>
      </c>
    </row>
    <row r="279" spans="1:65" s="2" customFormat="1" ht="16.5" customHeight="1">
      <c r="A279" s="32"/>
      <c r="B279" s="151"/>
      <c r="C279" s="152" t="s">
        <v>532</v>
      </c>
      <c r="D279" s="152" t="s">
        <v>129</v>
      </c>
      <c r="E279" s="153" t="s">
        <v>1478</v>
      </c>
      <c r="F279" s="154" t="s">
        <v>1479</v>
      </c>
      <c r="G279" s="155" t="s">
        <v>167</v>
      </c>
      <c r="H279" s="156">
        <v>8</v>
      </c>
      <c r="I279" s="157"/>
      <c r="J279" s="158">
        <f>ROUND(I279*H279,2)</f>
        <v>0</v>
      </c>
      <c r="K279" s="154" t="s">
        <v>356</v>
      </c>
      <c r="L279" s="33"/>
      <c r="M279" s="159" t="s">
        <v>3</v>
      </c>
      <c r="N279" s="160" t="s">
        <v>40</v>
      </c>
      <c r="O279" s="53"/>
      <c r="P279" s="161">
        <f>O279*H279</f>
        <v>0</v>
      </c>
      <c r="Q279" s="161">
        <v>0</v>
      </c>
      <c r="R279" s="161">
        <f>Q279*H279</f>
        <v>0</v>
      </c>
      <c r="S279" s="161">
        <v>0</v>
      </c>
      <c r="T279" s="162">
        <f>S279*H279</f>
        <v>0</v>
      </c>
      <c r="U279" s="32"/>
      <c r="V279" s="32"/>
      <c r="W279" s="32"/>
      <c r="X279" s="32"/>
      <c r="Y279" s="32"/>
      <c r="Z279" s="32"/>
      <c r="AA279" s="32"/>
      <c r="AB279" s="32"/>
      <c r="AC279" s="32"/>
      <c r="AD279" s="32"/>
      <c r="AE279" s="32"/>
      <c r="AR279" s="163" t="s">
        <v>505</v>
      </c>
      <c r="AT279" s="163" t="s">
        <v>129</v>
      </c>
      <c r="AU279" s="163" t="s">
        <v>77</v>
      </c>
      <c r="AY279" s="17" t="s">
        <v>126</v>
      </c>
      <c r="BE279" s="164">
        <f>IF(N279="základní",J279,0)</f>
        <v>0</v>
      </c>
      <c r="BF279" s="164">
        <f>IF(N279="snížená",J279,0)</f>
        <v>0</v>
      </c>
      <c r="BG279" s="164">
        <f>IF(N279="zákl. přenesená",J279,0)</f>
        <v>0</v>
      </c>
      <c r="BH279" s="164">
        <f>IF(N279="sníž. přenesená",J279,0)</f>
        <v>0</v>
      </c>
      <c r="BI279" s="164">
        <f>IF(N279="nulová",J279,0)</f>
        <v>0</v>
      </c>
      <c r="BJ279" s="17" t="s">
        <v>77</v>
      </c>
      <c r="BK279" s="164">
        <f>ROUND(I279*H279,2)</f>
        <v>0</v>
      </c>
      <c r="BL279" s="17" t="s">
        <v>505</v>
      </c>
      <c r="BM279" s="163" t="s">
        <v>1480</v>
      </c>
    </row>
    <row r="280" spans="1:47" s="2" customFormat="1" ht="19.5">
      <c r="A280" s="32"/>
      <c r="B280" s="33"/>
      <c r="C280" s="32"/>
      <c r="D280" s="165" t="s">
        <v>135</v>
      </c>
      <c r="E280" s="32"/>
      <c r="F280" s="166" t="s">
        <v>1481</v>
      </c>
      <c r="G280" s="32"/>
      <c r="H280" s="32"/>
      <c r="I280" s="91"/>
      <c r="J280" s="32"/>
      <c r="K280" s="32"/>
      <c r="L280" s="33"/>
      <c r="M280" s="167"/>
      <c r="N280" s="168"/>
      <c r="O280" s="53"/>
      <c r="P280" s="53"/>
      <c r="Q280" s="53"/>
      <c r="R280" s="53"/>
      <c r="S280" s="53"/>
      <c r="T280" s="54"/>
      <c r="U280" s="32"/>
      <c r="V280" s="32"/>
      <c r="W280" s="32"/>
      <c r="X280" s="32"/>
      <c r="Y280" s="32"/>
      <c r="Z280" s="32"/>
      <c r="AA280" s="32"/>
      <c r="AB280" s="32"/>
      <c r="AC280" s="32"/>
      <c r="AD280" s="32"/>
      <c r="AE280" s="32"/>
      <c r="AT280" s="17" t="s">
        <v>135</v>
      </c>
      <c r="AU280" s="17" t="s">
        <v>77</v>
      </c>
    </row>
    <row r="281" spans="1:65" s="2" customFormat="1" ht="16.5" customHeight="1">
      <c r="A281" s="32"/>
      <c r="B281" s="151"/>
      <c r="C281" s="152" t="s">
        <v>274</v>
      </c>
      <c r="D281" s="152" t="s">
        <v>129</v>
      </c>
      <c r="E281" s="153" t="s">
        <v>1482</v>
      </c>
      <c r="F281" s="154" t="s">
        <v>1483</v>
      </c>
      <c r="G281" s="155" t="s">
        <v>248</v>
      </c>
      <c r="H281" s="156">
        <v>41</v>
      </c>
      <c r="I281" s="157"/>
      <c r="J281" s="158">
        <f>ROUND(I281*H281,2)</f>
        <v>0</v>
      </c>
      <c r="K281" s="154" t="s">
        <v>356</v>
      </c>
      <c r="L281" s="33"/>
      <c r="M281" s="159" t="s">
        <v>3</v>
      </c>
      <c r="N281" s="160" t="s">
        <v>40</v>
      </c>
      <c r="O281" s="53"/>
      <c r="P281" s="161">
        <f>O281*H281</f>
        <v>0</v>
      </c>
      <c r="Q281" s="161">
        <v>0</v>
      </c>
      <c r="R281" s="161">
        <f>Q281*H281</f>
        <v>0</v>
      </c>
      <c r="S281" s="161">
        <v>0</v>
      </c>
      <c r="T281" s="162">
        <f>S281*H281</f>
        <v>0</v>
      </c>
      <c r="U281" s="32"/>
      <c r="V281" s="32"/>
      <c r="W281" s="32"/>
      <c r="X281" s="32"/>
      <c r="Y281" s="32"/>
      <c r="Z281" s="32"/>
      <c r="AA281" s="32"/>
      <c r="AB281" s="32"/>
      <c r="AC281" s="32"/>
      <c r="AD281" s="32"/>
      <c r="AE281" s="32"/>
      <c r="AR281" s="163" t="s">
        <v>505</v>
      </c>
      <c r="AT281" s="163" t="s">
        <v>129</v>
      </c>
      <c r="AU281" s="163" t="s">
        <v>77</v>
      </c>
      <c r="AY281" s="17" t="s">
        <v>126</v>
      </c>
      <c r="BE281" s="164">
        <f>IF(N281="základní",J281,0)</f>
        <v>0</v>
      </c>
      <c r="BF281" s="164">
        <f>IF(N281="snížená",J281,0)</f>
        <v>0</v>
      </c>
      <c r="BG281" s="164">
        <f>IF(N281="zákl. přenesená",J281,0)</f>
        <v>0</v>
      </c>
      <c r="BH281" s="164">
        <f>IF(N281="sníž. přenesená",J281,0)</f>
        <v>0</v>
      </c>
      <c r="BI281" s="164">
        <f>IF(N281="nulová",J281,0)</f>
        <v>0</v>
      </c>
      <c r="BJ281" s="17" t="s">
        <v>77</v>
      </c>
      <c r="BK281" s="164">
        <f>ROUND(I281*H281,2)</f>
        <v>0</v>
      </c>
      <c r="BL281" s="17" t="s">
        <v>505</v>
      </c>
      <c r="BM281" s="163" t="s">
        <v>1484</v>
      </c>
    </row>
    <row r="282" spans="1:47" s="2" customFormat="1" ht="19.5">
      <c r="A282" s="32"/>
      <c r="B282" s="33"/>
      <c r="C282" s="32"/>
      <c r="D282" s="165" t="s">
        <v>135</v>
      </c>
      <c r="E282" s="32"/>
      <c r="F282" s="166" t="s">
        <v>1485</v>
      </c>
      <c r="G282" s="32"/>
      <c r="H282" s="32"/>
      <c r="I282" s="91"/>
      <c r="J282" s="32"/>
      <c r="K282" s="32"/>
      <c r="L282" s="33"/>
      <c r="M282" s="167"/>
      <c r="N282" s="168"/>
      <c r="O282" s="53"/>
      <c r="P282" s="53"/>
      <c r="Q282" s="53"/>
      <c r="R282" s="53"/>
      <c r="S282" s="53"/>
      <c r="T282" s="54"/>
      <c r="U282" s="32"/>
      <c r="V282" s="32"/>
      <c r="W282" s="32"/>
      <c r="X282" s="32"/>
      <c r="Y282" s="32"/>
      <c r="Z282" s="32"/>
      <c r="AA282" s="32"/>
      <c r="AB282" s="32"/>
      <c r="AC282" s="32"/>
      <c r="AD282" s="32"/>
      <c r="AE282" s="32"/>
      <c r="AT282" s="17" t="s">
        <v>135</v>
      </c>
      <c r="AU282" s="17" t="s">
        <v>77</v>
      </c>
    </row>
    <row r="283" spans="1:65" s="2" customFormat="1" ht="16.5" customHeight="1">
      <c r="A283" s="32"/>
      <c r="B283" s="151"/>
      <c r="C283" s="152" t="s">
        <v>353</v>
      </c>
      <c r="D283" s="152" t="s">
        <v>129</v>
      </c>
      <c r="E283" s="153" t="s">
        <v>1486</v>
      </c>
      <c r="F283" s="154" t="s">
        <v>1487</v>
      </c>
      <c r="G283" s="155" t="s">
        <v>248</v>
      </c>
      <c r="H283" s="156">
        <v>122</v>
      </c>
      <c r="I283" s="157"/>
      <c r="J283" s="158">
        <f>ROUND(I283*H283,2)</f>
        <v>0</v>
      </c>
      <c r="K283" s="154" t="s">
        <v>356</v>
      </c>
      <c r="L283" s="33"/>
      <c r="M283" s="159" t="s">
        <v>3</v>
      </c>
      <c r="N283" s="160" t="s">
        <v>40</v>
      </c>
      <c r="O283" s="53"/>
      <c r="P283" s="161">
        <f>O283*H283</f>
        <v>0</v>
      </c>
      <c r="Q283" s="161">
        <v>0</v>
      </c>
      <c r="R283" s="161">
        <f>Q283*H283</f>
        <v>0</v>
      </c>
      <c r="S283" s="161">
        <v>0</v>
      </c>
      <c r="T283" s="162">
        <f>S283*H283</f>
        <v>0</v>
      </c>
      <c r="U283" s="32"/>
      <c r="V283" s="32"/>
      <c r="W283" s="32"/>
      <c r="X283" s="32"/>
      <c r="Y283" s="32"/>
      <c r="Z283" s="32"/>
      <c r="AA283" s="32"/>
      <c r="AB283" s="32"/>
      <c r="AC283" s="32"/>
      <c r="AD283" s="32"/>
      <c r="AE283" s="32"/>
      <c r="AR283" s="163" t="s">
        <v>505</v>
      </c>
      <c r="AT283" s="163" t="s">
        <v>129</v>
      </c>
      <c r="AU283" s="163" t="s">
        <v>77</v>
      </c>
      <c r="AY283" s="17" t="s">
        <v>126</v>
      </c>
      <c r="BE283" s="164">
        <f>IF(N283="základní",J283,0)</f>
        <v>0</v>
      </c>
      <c r="BF283" s="164">
        <f>IF(N283="snížená",J283,0)</f>
        <v>0</v>
      </c>
      <c r="BG283" s="164">
        <f>IF(N283="zákl. přenesená",J283,0)</f>
        <v>0</v>
      </c>
      <c r="BH283" s="164">
        <f>IF(N283="sníž. přenesená",J283,0)</f>
        <v>0</v>
      </c>
      <c r="BI283" s="164">
        <f>IF(N283="nulová",J283,0)</f>
        <v>0</v>
      </c>
      <c r="BJ283" s="17" t="s">
        <v>77</v>
      </c>
      <c r="BK283" s="164">
        <f>ROUND(I283*H283,2)</f>
        <v>0</v>
      </c>
      <c r="BL283" s="17" t="s">
        <v>505</v>
      </c>
      <c r="BM283" s="163" t="s">
        <v>1488</v>
      </c>
    </row>
    <row r="284" spans="1:47" s="2" customFormat="1" ht="19.5">
      <c r="A284" s="32"/>
      <c r="B284" s="33"/>
      <c r="C284" s="32"/>
      <c r="D284" s="165" t="s">
        <v>135</v>
      </c>
      <c r="E284" s="32"/>
      <c r="F284" s="166" t="s">
        <v>1489</v>
      </c>
      <c r="G284" s="32"/>
      <c r="H284" s="32"/>
      <c r="I284" s="91"/>
      <c r="J284" s="32"/>
      <c r="K284" s="32"/>
      <c r="L284" s="33"/>
      <c r="M284" s="167"/>
      <c r="N284" s="168"/>
      <c r="O284" s="53"/>
      <c r="P284" s="53"/>
      <c r="Q284" s="53"/>
      <c r="R284" s="53"/>
      <c r="S284" s="53"/>
      <c r="T284" s="54"/>
      <c r="U284" s="32"/>
      <c r="V284" s="32"/>
      <c r="W284" s="32"/>
      <c r="X284" s="32"/>
      <c r="Y284" s="32"/>
      <c r="Z284" s="32"/>
      <c r="AA284" s="32"/>
      <c r="AB284" s="32"/>
      <c r="AC284" s="32"/>
      <c r="AD284" s="32"/>
      <c r="AE284" s="32"/>
      <c r="AT284" s="17" t="s">
        <v>135</v>
      </c>
      <c r="AU284" s="17" t="s">
        <v>77</v>
      </c>
    </row>
    <row r="285" spans="1:65" s="2" customFormat="1" ht="16.5" customHeight="1">
      <c r="A285" s="32"/>
      <c r="B285" s="151"/>
      <c r="C285" s="152" t="s">
        <v>305</v>
      </c>
      <c r="D285" s="152" t="s">
        <v>129</v>
      </c>
      <c r="E285" s="153" t="s">
        <v>1490</v>
      </c>
      <c r="F285" s="154" t="s">
        <v>1491</v>
      </c>
      <c r="G285" s="155" t="s">
        <v>167</v>
      </c>
      <c r="H285" s="156">
        <v>1</v>
      </c>
      <c r="I285" s="157"/>
      <c r="J285" s="158">
        <f>ROUND(I285*H285,2)</f>
        <v>0</v>
      </c>
      <c r="K285" s="154" t="s">
        <v>356</v>
      </c>
      <c r="L285" s="33"/>
      <c r="M285" s="159" t="s">
        <v>3</v>
      </c>
      <c r="N285" s="160" t="s">
        <v>40</v>
      </c>
      <c r="O285" s="53"/>
      <c r="P285" s="161">
        <f>O285*H285</f>
        <v>0</v>
      </c>
      <c r="Q285" s="161">
        <v>0</v>
      </c>
      <c r="R285" s="161">
        <f>Q285*H285</f>
        <v>0</v>
      </c>
      <c r="S285" s="161">
        <v>0</v>
      </c>
      <c r="T285" s="162">
        <f>S285*H285</f>
        <v>0</v>
      </c>
      <c r="U285" s="32"/>
      <c r="V285" s="32"/>
      <c r="W285" s="32"/>
      <c r="X285" s="32"/>
      <c r="Y285" s="32"/>
      <c r="Z285" s="32"/>
      <c r="AA285" s="32"/>
      <c r="AB285" s="32"/>
      <c r="AC285" s="32"/>
      <c r="AD285" s="32"/>
      <c r="AE285" s="32"/>
      <c r="AR285" s="163" t="s">
        <v>505</v>
      </c>
      <c r="AT285" s="163" t="s">
        <v>129</v>
      </c>
      <c r="AU285" s="163" t="s">
        <v>77</v>
      </c>
      <c r="AY285" s="17" t="s">
        <v>126</v>
      </c>
      <c r="BE285" s="164">
        <f>IF(N285="základní",J285,0)</f>
        <v>0</v>
      </c>
      <c r="BF285" s="164">
        <f>IF(N285="snížená",J285,0)</f>
        <v>0</v>
      </c>
      <c r="BG285" s="164">
        <f>IF(N285="zákl. přenesená",J285,0)</f>
        <v>0</v>
      </c>
      <c r="BH285" s="164">
        <f>IF(N285="sníž. přenesená",J285,0)</f>
        <v>0</v>
      </c>
      <c r="BI285" s="164">
        <f>IF(N285="nulová",J285,0)</f>
        <v>0</v>
      </c>
      <c r="BJ285" s="17" t="s">
        <v>77</v>
      </c>
      <c r="BK285" s="164">
        <f>ROUND(I285*H285,2)</f>
        <v>0</v>
      </c>
      <c r="BL285" s="17" t="s">
        <v>505</v>
      </c>
      <c r="BM285" s="163" t="s">
        <v>1492</v>
      </c>
    </row>
    <row r="286" spans="1:47" s="2" customFormat="1" ht="19.5">
      <c r="A286" s="32"/>
      <c r="B286" s="33"/>
      <c r="C286" s="32"/>
      <c r="D286" s="165" t="s">
        <v>135</v>
      </c>
      <c r="E286" s="32"/>
      <c r="F286" s="166" t="s">
        <v>1493</v>
      </c>
      <c r="G286" s="32"/>
      <c r="H286" s="32"/>
      <c r="I286" s="91"/>
      <c r="J286" s="32"/>
      <c r="K286" s="32"/>
      <c r="L286" s="33"/>
      <c r="M286" s="167"/>
      <c r="N286" s="168"/>
      <c r="O286" s="53"/>
      <c r="P286" s="53"/>
      <c r="Q286" s="53"/>
      <c r="R286" s="53"/>
      <c r="S286" s="53"/>
      <c r="T286" s="54"/>
      <c r="U286" s="32"/>
      <c r="V286" s="32"/>
      <c r="W286" s="32"/>
      <c r="X286" s="32"/>
      <c r="Y286" s="32"/>
      <c r="Z286" s="32"/>
      <c r="AA286" s="32"/>
      <c r="AB286" s="32"/>
      <c r="AC286" s="32"/>
      <c r="AD286" s="32"/>
      <c r="AE286" s="32"/>
      <c r="AT286" s="17" t="s">
        <v>135</v>
      </c>
      <c r="AU286" s="17" t="s">
        <v>77</v>
      </c>
    </row>
    <row r="287" spans="1:65" s="2" customFormat="1" ht="16.5" customHeight="1">
      <c r="A287" s="32"/>
      <c r="B287" s="151"/>
      <c r="C287" s="152" t="s">
        <v>1494</v>
      </c>
      <c r="D287" s="152" t="s">
        <v>129</v>
      </c>
      <c r="E287" s="153" t="s">
        <v>1495</v>
      </c>
      <c r="F287" s="154" t="s">
        <v>1496</v>
      </c>
      <c r="G287" s="155" t="s">
        <v>167</v>
      </c>
      <c r="H287" s="156">
        <v>1</v>
      </c>
      <c r="I287" s="157"/>
      <c r="J287" s="158">
        <f>ROUND(I287*H287,2)</f>
        <v>0</v>
      </c>
      <c r="K287" s="154" t="s">
        <v>356</v>
      </c>
      <c r="L287" s="33"/>
      <c r="M287" s="159" t="s">
        <v>3</v>
      </c>
      <c r="N287" s="160" t="s">
        <v>40</v>
      </c>
      <c r="O287" s="53"/>
      <c r="P287" s="161">
        <f>O287*H287</f>
        <v>0</v>
      </c>
      <c r="Q287" s="161">
        <v>0</v>
      </c>
      <c r="R287" s="161">
        <f>Q287*H287</f>
        <v>0</v>
      </c>
      <c r="S287" s="161">
        <v>0</v>
      </c>
      <c r="T287" s="162">
        <f>S287*H287</f>
        <v>0</v>
      </c>
      <c r="U287" s="32"/>
      <c r="V287" s="32"/>
      <c r="W287" s="32"/>
      <c r="X287" s="32"/>
      <c r="Y287" s="32"/>
      <c r="Z287" s="32"/>
      <c r="AA287" s="32"/>
      <c r="AB287" s="32"/>
      <c r="AC287" s="32"/>
      <c r="AD287" s="32"/>
      <c r="AE287" s="32"/>
      <c r="AR287" s="163" t="s">
        <v>505</v>
      </c>
      <c r="AT287" s="163" t="s">
        <v>129</v>
      </c>
      <c r="AU287" s="163" t="s">
        <v>77</v>
      </c>
      <c r="AY287" s="17" t="s">
        <v>126</v>
      </c>
      <c r="BE287" s="164">
        <f>IF(N287="základní",J287,0)</f>
        <v>0</v>
      </c>
      <c r="BF287" s="164">
        <f>IF(N287="snížená",J287,0)</f>
        <v>0</v>
      </c>
      <c r="BG287" s="164">
        <f>IF(N287="zákl. přenesená",J287,0)</f>
        <v>0</v>
      </c>
      <c r="BH287" s="164">
        <f>IF(N287="sníž. přenesená",J287,0)</f>
        <v>0</v>
      </c>
      <c r="BI287" s="164">
        <f>IF(N287="nulová",J287,0)</f>
        <v>0</v>
      </c>
      <c r="BJ287" s="17" t="s">
        <v>77</v>
      </c>
      <c r="BK287" s="164">
        <f>ROUND(I287*H287,2)</f>
        <v>0</v>
      </c>
      <c r="BL287" s="17" t="s">
        <v>505</v>
      </c>
      <c r="BM287" s="163" t="s">
        <v>1497</v>
      </c>
    </row>
    <row r="288" spans="1:47" s="2" customFormat="1" ht="19.5">
      <c r="A288" s="32"/>
      <c r="B288" s="33"/>
      <c r="C288" s="32"/>
      <c r="D288" s="165" t="s">
        <v>135</v>
      </c>
      <c r="E288" s="32"/>
      <c r="F288" s="166" t="s">
        <v>1498</v>
      </c>
      <c r="G288" s="32"/>
      <c r="H288" s="32"/>
      <c r="I288" s="91"/>
      <c r="J288" s="32"/>
      <c r="K288" s="32"/>
      <c r="L288" s="33"/>
      <c r="M288" s="167"/>
      <c r="N288" s="168"/>
      <c r="O288" s="53"/>
      <c r="P288" s="53"/>
      <c r="Q288" s="53"/>
      <c r="R288" s="53"/>
      <c r="S288" s="53"/>
      <c r="T288" s="54"/>
      <c r="U288" s="32"/>
      <c r="V288" s="32"/>
      <c r="W288" s="32"/>
      <c r="X288" s="32"/>
      <c r="Y288" s="32"/>
      <c r="Z288" s="32"/>
      <c r="AA288" s="32"/>
      <c r="AB288" s="32"/>
      <c r="AC288" s="32"/>
      <c r="AD288" s="32"/>
      <c r="AE288" s="32"/>
      <c r="AT288" s="17" t="s">
        <v>135</v>
      </c>
      <c r="AU288" s="17" t="s">
        <v>77</v>
      </c>
    </row>
    <row r="289" spans="1:65" s="2" customFormat="1" ht="16.5" customHeight="1">
      <c r="A289" s="32"/>
      <c r="B289" s="151"/>
      <c r="C289" s="152" t="s">
        <v>310</v>
      </c>
      <c r="D289" s="152" t="s">
        <v>129</v>
      </c>
      <c r="E289" s="153" t="s">
        <v>1499</v>
      </c>
      <c r="F289" s="154" t="s">
        <v>1500</v>
      </c>
      <c r="G289" s="155" t="s">
        <v>167</v>
      </c>
      <c r="H289" s="156">
        <v>1</v>
      </c>
      <c r="I289" s="157"/>
      <c r="J289" s="158">
        <f>ROUND(I289*H289,2)</f>
        <v>0</v>
      </c>
      <c r="K289" s="154" t="s">
        <v>356</v>
      </c>
      <c r="L289" s="33"/>
      <c r="M289" s="159" t="s">
        <v>3</v>
      </c>
      <c r="N289" s="160" t="s">
        <v>40</v>
      </c>
      <c r="O289" s="53"/>
      <c r="P289" s="161">
        <f>O289*H289</f>
        <v>0</v>
      </c>
      <c r="Q289" s="161">
        <v>0</v>
      </c>
      <c r="R289" s="161">
        <f>Q289*H289</f>
        <v>0</v>
      </c>
      <c r="S289" s="161">
        <v>0</v>
      </c>
      <c r="T289" s="162">
        <f>S289*H289</f>
        <v>0</v>
      </c>
      <c r="U289" s="32"/>
      <c r="V289" s="32"/>
      <c r="W289" s="32"/>
      <c r="X289" s="32"/>
      <c r="Y289" s="32"/>
      <c r="Z289" s="32"/>
      <c r="AA289" s="32"/>
      <c r="AB289" s="32"/>
      <c r="AC289" s="32"/>
      <c r="AD289" s="32"/>
      <c r="AE289" s="32"/>
      <c r="AR289" s="163" t="s">
        <v>505</v>
      </c>
      <c r="AT289" s="163" t="s">
        <v>129</v>
      </c>
      <c r="AU289" s="163" t="s">
        <v>77</v>
      </c>
      <c r="AY289" s="17" t="s">
        <v>126</v>
      </c>
      <c r="BE289" s="164">
        <f>IF(N289="základní",J289,0)</f>
        <v>0</v>
      </c>
      <c r="BF289" s="164">
        <f>IF(N289="snížená",J289,0)</f>
        <v>0</v>
      </c>
      <c r="BG289" s="164">
        <f>IF(N289="zákl. přenesená",J289,0)</f>
        <v>0</v>
      </c>
      <c r="BH289" s="164">
        <f>IF(N289="sníž. přenesená",J289,0)</f>
        <v>0</v>
      </c>
      <c r="BI289" s="164">
        <f>IF(N289="nulová",J289,0)</f>
        <v>0</v>
      </c>
      <c r="BJ289" s="17" t="s">
        <v>77</v>
      </c>
      <c r="BK289" s="164">
        <f>ROUND(I289*H289,2)</f>
        <v>0</v>
      </c>
      <c r="BL289" s="17" t="s">
        <v>505</v>
      </c>
      <c r="BM289" s="163" t="s">
        <v>1501</v>
      </c>
    </row>
    <row r="290" spans="1:47" s="2" customFormat="1" ht="19.5">
      <c r="A290" s="32"/>
      <c r="B290" s="33"/>
      <c r="C290" s="32"/>
      <c r="D290" s="165" t="s">
        <v>135</v>
      </c>
      <c r="E290" s="32"/>
      <c r="F290" s="166" t="s">
        <v>1502</v>
      </c>
      <c r="G290" s="32"/>
      <c r="H290" s="32"/>
      <c r="I290" s="91"/>
      <c r="J290" s="32"/>
      <c r="K290" s="32"/>
      <c r="L290" s="33"/>
      <c r="M290" s="167"/>
      <c r="N290" s="168"/>
      <c r="O290" s="53"/>
      <c r="P290" s="53"/>
      <c r="Q290" s="53"/>
      <c r="R290" s="53"/>
      <c r="S290" s="53"/>
      <c r="T290" s="54"/>
      <c r="U290" s="32"/>
      <c r="V290" s="32"/>
      <c r="W290" s="32"/>
      <c r="X290" s="32"/>
      <c r="Y290" s="32"/>
      <c r="Z290" s="32"/>
      <c r="AA290" s="32"/>
      <c r="AB290" s="32"/>
      <c r="AC290" s="32"/>
      <c r="AD290" s="32"/>
      <c r="AE290" s="32"/>
      <c r="AT290" s="17" t="s">
        <v>135</v>
      </c>
      <c r="AU290" s="17" t="s">
        <v>77</v>
      </c>
    </row>
    <row r="291" spans="1:65" s="2" customFormat="1" ht="16.5" customHeight="1">
      <c r="A291" s="32"/>
      <c r="B291" s="151"/>
      <c r="C291" s="152" t="s">
        <v>1503</v>
      </c>
      <c r="D291" s="152" t="s">
        <v>129</v>
      </c>
      <c r="E291" s="153" t="s">
        <v>1504</v>
      </c>
      <c r="F291" s="154" t="s">
        <v>1505</v>
      </c>
      <c r="G291" s="155" t="s">
        <v>167</v>
      </c>
      <c r="H291" s="156">
        <v>10</v>
      </c>
      <c r="I291" s="157"/>
      <c r="J291" s="158">
        <f>ROUND(I291*H291,2)</f>
        <v>0</v>
      </c>
      <c r="K291" s="154" t="s">
        <v>356</v>
      </c>
      <c r="L291" s="33"/>
      <c r="M291" s="159" t="s">
        <v>3</v>
      </c>
      <c r="N291" s="160" t="s">
        <v>40</v>
      </c>
      <c r="O291" s="53"/>
      <c r="P291" s="161">
        <f>O291*H291</f>
        <v>0</v>
      </c>
      <c r="Q291" s="161">
        <v>0</v>
      </c>
      <c r="R291" s="161">
        <f>Q291*H291</f>
        <v>0</v>
      </c>
      <c r="S291" s="161">
        <v>0</v>
      </c>
      <c r="T291" s="162">
        <f>S291*H291</f>
        <v>0</v>
      </c>
      <c r="U291" s="32"/>
      <c r="V291" s="32"/>
      <c r="W291" s="32"/>
      <c r="X291" s="32"/>
      <c r="Y291" s="32"/>
      <c r="Z291" s="32"/>
      <c r="AA291" s="32"/>
      <c r="AB291" s="32"/>
      <c r="AC291" s="32"/>
      <c r="AD291" s="32"/>
      <c r="AE291" s="32"/>
      <c r="AR291" s="163" t="s">
        <v>505</v>
      </c>
      <c r="AT291" s="163" t="s">
        <v>129</v>
      </c>
      <c r="AU291" s="163" t="s">
        <v>77</v>
      </c>
      <c r="AY291" s="17" t="s">
        <v>126</v>
      </c>
      <c r="BE291" s="164">
        <f>IF(N291="základní",J291,0)</f>
        <v>0</v>
      </c>
      <c r="BF291" s="164">
        <f>IF(N291="snížená",J291,0)</f>
        <v>0</v>
      </c>
      <c r="BG291" s="164">
        <f>IF(N291="zákl. přenesená",J291,0)</f>
        <v>0</v>
      </c>
      <c r="BH291" s="164">
        <f>IF(N291="sníž. přenesená",J291,0)</f>
        <v>0</v>
      </c>
      <c r="BI291" s="164">
        <f>IF(N291="nulová",J291,0)</f>
        <v>0</v>
      </c>
      <c r="BJ291" s="17" t="s">
        <v>77</v>
      </c>
      <c r="BK291" s="164">
        <f>ROUND(I291*H291,2)</f>
        <v>0</v>
      </c>
      <c r="BL291" s="17" t="s">
        <v>505</v>
      </c>
      <c r="BM291" s="163" t="s">
        <v>1506</v>
      </c>
    </row>
    <row r="292" spans="1:47" s="2" customFormat="1" ht="19.5">
      <c r="A292" s="32"/>
      <c r="B292" s="33"/>
      <c r="C292" s="32"/>
      <c r="D292" s="165" t="s">
        <v>135</v>
      </c>
      <c r="E292" s="32"/>
      <c r="F292" s="166" t="s">
        <v>1507</v>
      </c>
      <c r="G292" s="32"/>
      <c r="H292" s="32"/>
      <c r="I292" s="91"/>
      <c r="J292" s="32"/>
      <c r="K292" s="32"/>
      <c r="L292" s="33"/>
      <c r="M292" s="167"/>
      <c r="N292" s="168"/>
      <c r="O292" s="53"/>
      <c r="P292" s="53"/>
      <c r="Q292" s="53"/>
      <c r="R292" s="53"/>
      <c r="S292" s="53"/>
      <c r="T292" s="54"/>
      <c r="U292" s="32"/>
      <c r="V292" s="32"/>
      <c r="W292" s="32"/>
      <c r="X292" s="32"/>
      <c r="Y292" s="32"/>
      <c r="Z292" s="32"/>
      <c r="AA292" s="32"/>
      <c r="AB292" s="32"/>
      <c r="AC292" s="32"/>
      <c r="AD292" s="32"/>
      <c r="AE292" s="32"/>
      <c r="AT292" s="17" t="s">
        <v>135</v>
      </c>
      <c r="AU292" s="17" t="s">
        <v>77</v>
      </c>
    </row>
    <row r="293" spans="1:65" s="2" customFormat="1" ht="16.5" customHeight="1">
      <c r="A293" s="32"/>
      <c r="B293" s="151"/>
      <c r="C293" s="152" t="s">
        <v>313</v>
      </c>
      <c r="D293" s="152" t="s">
        <v>129</v>
      </c>
      <c r="E293" s="153" t="s">
        <v>1508</v>
      </c>
      <c r="F293" s="154" t="s">
        <v>1509</v>
      </c>
      <c r="G293" s="155" t="s">
        <v>801</v>
      </c>
      <c r="H293" s="156">
        <v>75</v>
      </c>
      <c r="I293" s="157"/>
      <c r="J293" s="158">
        <f>ROUND(I293*H293,2)</f>
        <v>0</v>
      </c>
      <c r="K293" s="154" t="s">
        <v>356</v>
      </c>
      <c r="L293" s="33"/>
      <c r="M293" s="159" t="s">
        <v>3</v>
      </c>
      <c r="N293" s="160" t="s">
        <v>40</v>
      </c>
      <c r="O293" s="53"/>
      <c r="P293" s="161">
        <f>O293*H293</f>
        <v>0</v>
      </c>
      <c r="Q293" s="161">
        <v>0</v>
      </c>
      <c r="R293" s="161">
        <f>Q293*H293</f>
        <v>0</v>
      </c>
      <c r="S293" s="161">
        <v>0</v>
      </c>
      <c r="T293" s="162">
        <f>S293*H293</f>
        <v>0</v>
      </c>
      <c r="U293" s="32"/>
      <c r="V293" s="32"/>
      <c r="W293" s="32"/>
      <c r="X293" s="32"/>
      <c r="Y293" s="32"/>
      <c r="Z293" s="32"/>
      <c r="AA293" s="32"/>
      <c r="AB293" s="32"/>
      <c r="AC293" s="32"/>
      <c r="AD293" s="32"/>
      <c r="AE293" s="32"/>
      <c r="AR293" s="163" t="s">
        <v>505</v>
      </c>
      <c r="AT293" s="163" t="s">
        <v>129</v>
      </c>
      <c r="AU293" s="163" t="s">
        <v>77</v>
      </c>
      <c r="AY293" s="17" t="s">
        <v>126</v>
      </c>
      <c r="BE293" s="164">
        <f>IF(N293="základní",J293,0)</f>
        <v>0</v>
      </c>
      <c r="BF293" s="164">
        <f>IF(N293="snížená",J293,0)</f>
        <v>0</v>
      </c>
      <c r="BG293" s="164">
        <f>IF(N293="zákl. přenesená",J293,0)</f>
        <v>0</v>
      </c>
      <c r="BH293" s="164">
        <f>IF(N293="sníž. přenesená",J293,0)</f>
        <v>0</v>
      </c>
      <c r="BI293" s="164">
        <f>IF(N293="nulová",J293,0)</f>
        <v>0</v>
      </c>
      <c r="BJ293" s="17" t="s">
        <v>77</v>
      </c>
      <c r="BK293" s="164">
        <f>ROUND(I293*H293,2)</f>
        <v>0</v>
      </c>
      <c r="BL293" s="17" t="s">
        <v>505</v>
      </c>
      <c r="BM293" s="163" t="s">
        <v>1510</v>
      </c>
    </row>
    <row r="294" spans="1:47" s="2" customFormat="1" ht="19.5">
      <c r="A294" s="32"/>
      <c r="B294" s="33"/>
      <c r="C294" s="32"/>
      <c r="D294" s="165" t="s">
        <v>135</v>
      </c>
      <c r="E294" s="32"/>
      <c r="F294" s="166" t="s">
        <v>1511</v>
      </c>
      <c r="G294" s="32"/>
      <c r="H294" s="32"/>
      <c r="I294" s="91"/>
      <c r="J294" s="32"/>
      <c r="K294" s="32"/>
      <c r="L294" s="33"/>
      <c r="M294" s="167"/>
      <c r="N294" s="168"/>
      <c r="O294" s="53"/>
      <c r="P294" s="53"/>
      <c r="Q294" s="53"/>
      <c r="R294" s="53"/>
      <c r="S294" s="53"/>
      <c r="T294" s="54"/>
      <c r="U294" s="32"/>
      <c r="V294" s="32"/>
      <c r="W294" s="32"/>
      <c r="X294" s="32"/>
      <c r="Y294" s="32"/>
      <c r="Z294" s="32"/>
      <c r="AA294" s="32"/>
      <c r="AB294" s="32"/>
      <c r="AC294" s="32"/>
      <c r="AD294" s="32"/>
      <c r="AE294" s="32"/>
      <c r="AT294" s="17" t="s">
        <v>135</v>
      </c>
      <c r="AU294" s="17" t="s">
        <v>77</v>
      </c>
    </row>
    <row r="295" spans="1:65" s="2" customFormat="1" ht="21.75" customHeight="1">
      <c r="A295" s="32"/>
      <c r="B295" s="151"/>
      <c r="C295" s="152" t="s">
        <v>1512</v>
      </c>
      <c r="D295" s="152" t="s">
        <v>129</v>
      </c>
      <c r="E295" s="153" t="s">
        <v>1129</v>
      </c>
      <c r="F295" s="154" t="s">
        <v>1130</v>
      </c>
      <c r="G295" s="155" t="s">
        <v>167</v>
      </c>
      <c r="H295" s="156">
        <v>1</v>
      </c>
      <c r="I295" s="157"/>
      <c r="J295" s="158">
        <f>ROUND(I295*H295,2)</f>
        <v>0</v>
      </c>
      <c r="K295" s="154" t="s">
        <v>356</v>
      </c>
      <c r="L295" s="33"/>
      <c r="M295" s="159" t="s">
        <v>3</v>
      </c>
      <c r="N295" s="160" t="s">
        <v>40</v>
      </c>
      <c r="O295" s="53"/>
      <c r="P295" s="161">
        <f>O295*H295</f>
        <v>0</v>
      </c>
      <c r="Q295" s="161">
        <v>0</v>
      </c>
      <c r="R295" s="161">
        <f>Q295*H295</f>
        <v>0</v>
      </c>
      <c r="S295" s="161">
        <v>0</v>
      </c>
      <c r="T295" s="162">
        <f>S295*H295</f>
        <v>0</v>
      </c>
      <c r="U295" s="32"/>
      <c r="V295" s="32"/>
      <c r="W295" s="32"/>
      <c r="X295" s="32"/>
      <c r="Y295" s="32"/>
      <c r="Z295" s="32"/>
      <c r="AA295" s="32"/>
      <c r="AB295" s="32"/>
      <c r="AC295" s="32"/>
      <c r="AD295" s="32"/>
      <c r="AE295" s="32"/>
      <c r="AR295" s="163" t="s">
        <v>505</v>
      </c>
      <c r="AT295" s="163" t="s">
        <v>129</v>
      </c>
      <c r="AU295" s="163" t="s">
        <v>77</v>
      </c>
      <c r="AY295" s="17" t="s">
        <v>126</v>
      </c>
      <c r="BE295" s="164">
        <f>IF(N295="základní",J295,0)</f>
        <v>0</v>
      </c>
      <c r="BF295" s="164">
        <f>IF(N295="snížená",J295,0)</f>
        <v>0</v>
      </c>
      <c r="BG295" s="164">
        <f>IF(N295="zákl. přenesená",J295,0)</f>
        <v>0</v>
      </c>
      <c r="BH295" s="164">
        <f>IF(N295="sníž. přenesená",J295,0)</f>
        <v>0</v>
      </c>
      <c r="BI295" s="164">
        <f>IF(N295="nulová",J295,0)</f>
        <v>0</v>
      </c>
      <c r="BJ295" s="17" t="s">
        <v>77</v>
      </c>
      <c r="BK295" s="164">
        <f>ROUND(I295*H295,2)</f>
        <v>0</v>
      </c>
      <c r="BL295" s="17" t="s">
        <v>505</v>
      </c>
      <c r="BM295" s="163" t="s">
        <v>1513</v>
      </c>
    </row>
    <row r="296" spans="1:47" s="2" customFormat="1" ht="29.25">
      <c r="A296" s="32"/>
      <c r="B296" s="33"/>
      <c r="C296" s="32"/>
      <c r="D296" s="165" t="s">
        <v>135</v>
      </c>
      <c r="E296" s="32"/>
      <c r="F296" s="166" t="s">
        <v>1132</v>
      </c>
      <c r="G296" s="32"/>
      <c r="H296" s="32"/>
      <c r="I296" s="91"/>
      <c r="J296" s="32"/>
      <c r="K296" s="32"/>
      <c r="L296" s="33"/>
      <c r="M296" s="167"/>
      <c r="N296" s="168"/>
      <c r="O296" s="53"/>
      <c r="P296" s="53"/>
      <c r="Q296" s="53"/>
      <c r="R296" s="53"/>
      <c r="S296" s="53"/>
      <c r="T296" s="54"/>
      <c r="U296" s="32"/>
      <c r="V296" s="32"/>
      <c r="W296" s="32"/>
      <c r="X296" s="32"/>
      <c r="Y296" s="32"/>
      <c r="Z296" s="32"/>
      <c r="AA296" s="32"/>
      <c r="AB296" s="32"/>
      <c r="AC296" s="32"/>
      <c r="AD296" s="32"/>
      <c r="AE296" s="32"/>
      <c r="AT296" s="17" t="s">
        <v>135</v>
      </c>
      <c r="AU296" s="17" t="s">
        <v>77</v>
      </c>
    </row>
    <row r="297" spans="1:65" s="2" customFormat="1" ht="16.5" customHeight="1">
      <c r="A297" s="32"/>
      <c r="B297" s="151"/>
      <c r="C297" s="152" t="s">
        <v>321</v>
      </c>
      <c r="D297" s="152" t="s">
        <v>129</v>
      </c>
      <c r="E297" s="153" t="s">
        <v>1514</v>
      </c>
      <c r="F297" s="154" t="s">
        <v>1515</v>
      </c>
      <c r="G297" s="155" t="s">
        <v>167</v>
      </c>
      <c r="H297" s="156">
        <v>2</v>
      </c>
      <c r="I297" s="157"/>
      <c r="J297" s="158">
        <f>ROUND(I297*H297,2)</f>
        <v>0</v>
      </c>
      <c r="K297" s="154" t="s">
        <v>356</v>
      </c>
      <c r="L297" s="33"/>
      <c r="M297" s="159" t="s">
        <v>3</v>
      </c>
      <c r="N297" s="160" t="s">
        <v>40</v>
      </c>
      <c r="O297" s="53"/>
      <c r="P297" s="161">
        <f>O297*H297</f>
        <v>0</v>
      </c>
      <c r="Q297" s="161">
        <v>0</v>
      </c>
      <c r="R297" s="161">
        <f>Q297*H297</f>
        <v>0</v>
      </c>
      <c r="S297" s="161">
        <v>0</v>
      </c>
      <c r="T297" s="162">
        <f>S297*H297</f>
        <v>0</v>
      </c>
      <c r="U297" s="32"/>
      <c r="V297" s="32"/>
      <c r="W297" s="32"/>
      <c r="X297" s="32"/>
      <c r="Y297" s="32"/>
      <c r="Z297" s="32"/>
      <c r="AA297" s="32"/>
      <c r="AB297" s="32"/>
      <c r="AC297" s="32"/>
      <c r="AD297" s="32"/>
      <c r="AE297" s="32"/>
      <c r="AR297" s="163" t="s">
        <v>505</v>
      </c>
      <c r="AT297" s="163" t="s">
        <v>129</v>
      </c>
      <c r="AU297" s="163" t="s">
        <v>77</v>
      </c>
      <c r="AY297" s="17" t="s">
        <v>126</v>
      </c>
      <c r="BE297" s="164">
        <f>IF(N297="základní",J297,0)</f>
        <v>0</v>
      </c>
      <c r="BF297" s="164">
        <f>IF(N297="snížená",J297,0)</f>
        <v>0</v>
      </c>
      <c r="BG297" s="164">
        <f>IF(N297="zákl. přenesená",J297,0)</f>
        <v>0</v>
      </c>
      <c r="BH297" s="164">
        <f>IF(N297="sníž. přenesená",J297,0)</f>
        <v>0</v>
      </c>
      <c r="BI297" s="164">
        <f>IF(N297="nulová",J297,0)</f>
        <v>0</v>
      </c>
      <c r="BJ297" s="17" t="s">
        <v>77</v>
      </c>
      <c r="BK297" s="164">
        <f>ROUND(I297*H297,2)</f>
        <v>0</v>
      </c>
      <c r="BL297" s="17" t="s">
        <v>505</v>
      </c>
      <c r="BM297" s="163" t="s">
        <v>1516</v>
      </c>
    </row>
    <row r="298" spans="1:47" s="2" customFormat="1" ht="12">
      <c r="A298" s="32"/>
      <c r="B298" s="33"/>
      <c r="C298" s="32"/>
      <c r="D298" s="165" t="s">
        <v>135</v>
      </c>
      <c r="E298" s="32"/>
      <c r="F298" s="166" t="s">
        <v>1515</v>
      </c>
      <c r="G298" s="32"/>
      <c r="H298" s="32"/>
      <c r="I298" s="91"/>
      <c r="J298" s="32"/>
      <c r="K298" s="32"/>
      <c r="L298" s="33"/>
      <c r="M298" s="167"/>
      <c r="N298" s="168"/>
      <c r="O298" s="53"/>
      <c r="P298" s="53"/>
      <c r="Q298" s="53"/>
      <c r="R298" s="53"/>
      <c r="S298" s="53"/>
      <c r="T298" s="54"/>
      <c r="U298" s="32"/>
      <c r="V298" s="32"/>
      <c r="W298" s="32"/>
      <c r="X298" s="32"/>
      <c r="Y298" s="32"/>
      <c r="Z298" s="32"/>
      <c r="AA298" s="32"/>
      <c r="AB298" s="32"/>
      <c r="AC298" s="32"/>
      <c r="AD298" s="32"/>
      <c r="AE298" s="32"/>
      <c r="AT298" s="17" t="s">
        <v>135</v>
      </c>
      <c r="AU298" s="17" t="s">
        <v>77</v>
      </c>
    </row>
    <row r="299" spans="1:65" s="2" customFormat="1" ht="21.75" customHeight="1">
      <c r="A299" s="32"/>
      <c r="B299" s="151"/>
      <c r="C299" s="152" t="s">
        <v>1517</v>
      </c>
      <c r="D299" s="152" t="s">
        <v>129</v>
      </c>
      <c r="E299" s="153" t="s">
        <v>1133</v>
      </c>
      <c r="F299" s="154" t="s">
        <v>1134</v>
      </c>
      <c r="G299" s="155" t="s">
        <v>167</v>
      </c>
      <c r="H299" s="156">
        <v>1</v>
      </c>
      <c r="I299" s="157"/>
      <c r="J299" s="158">
        <f>ROUND(I299*H299,2)</f>
        <v>0</v>
      </c>
      <c r="K299" s="154" t="s">
        <v>356</v>
      </c>
      <c r="L299" s="33"/>
      <c r="M299" s="159" t="s">
        <v>3</v>
      </c>
      <c r="N299" s="160" t="s">
        <v>40</v>
      </c>
      <c r="O299" s="53"/>
      <c r="P299" s="161">
        <f>O299*H299</f>
        <v>0</v>
      </c>
      <c r="Q299" s="161">
        <v>0</v>
      </c>
      <c r="R299" s="161">
        <f>Q299*H299</f>
        <v>0</v>
      </c>
      <c r="S299" s="161">
        <v>0</v>
      </c>
      <c r="T299" s="162">
        <f>S299*H299</f>
        <v>0</v>
      </c>
      <c r="U299" s="32"/>
      <c r="V299" s="32"/>
      <c r="W299" s="32"/>
      <c r="X299" s="32"/>
      <c r="Y299" s="32"/>
      <c r="Z299" s="32"/>
      <c r="AA299" s="32"/>
      <c r="AB299" s="32"/>
      <c r="AC299" s="32"/>
      <c r="AD299" s="32"/>
      <c r="AE299" s="32"/>
      <c r="AR299" s="163" t="s">
        <v>505</v>
      </c>
      <c r="AT299" s="163" t="s">
        <v>129</v>
      </c>
      <c r="AU299" s="163" t="s">
        <v>77</v>
      </c>
      <c r="AY299" s="17" t="s">
        <v>126</v>
      </c>
      <c r="BE299" s="164">
        <f>IF(N299="základní",J299,0)</f>
        <v>0</v>
      </c>
      <c r="BF299" s="164">
        <f>IF(N299="snížená",J299,0)</f>
        <v>0</v>
      </c>
      <c r="BG299" s="164">
        <f>IF(N299="zákl. přenesená",J299,0)</f>
        <v>0</v>
      </c>
      <c r="BH299" s="164">
        <f>IF(N299="sníž. přenesená",J299,0)</f>
        <v>0</v>
      </c>
      <c r="BI299" s="164">
        <f>IF(N299="nulová",J299,0)</f>
        <v>0</v>
      </c>
      <c r="BJ299" s="17" t="s">
        <v>77</v>
      </c>
      <c r="BK299" s="164">
        <f>ROUND(I299*H299,2)</f>
        <v>0</v>
      </c>
      <c r="BL299" s="17" t="s">
        <v>505</v>
      </c>
      <c r="BM299" s="163" t="s">
        <v>1518</v>
      </c>
    </row>
    <row r="300" spans="1:47" s="2" customFormat="1" ht="39">
      <c r="A300" s="32"/>
      <c r="B300" s="33"/>
      <c r="C300" s="32"/>
      <c r="D300" s="165" t="s">
        <v>135</v>
      </c>
      <c r="E300" s="32"/>
      <c r="F300" s="166" t="s">
        <v>1136</v>
      </c>
      <c r="G300" s="32"/>
      <c r="H300" s="32"/>
      <c r="I300" s="91"/>
      <c r="J300" s="32"/>
      <c r="K300" s="32"/>
      <c r="L300" s="33"/>
      <c r="M300" s="167"/>
      <c r="N300" s="168"/>
      <c r="O300" s="53"/>
      <c r="P300" s="53"/>
      <c r="Q300" s="53"/>
      <c r="R300" s="53"/>
      <c r="S300" s="53"/>
      <c r="T300" s="54"/>
      <c r="U300" s="32"/>
      <c r="V300" s="32"/>
      <c r="W300" s="32"/>
      <c r="X300" s="32"/>
      <c r="Y300" s="32"/>
      <c r="Z300" s="32"/>
      <c r="AA300" s="32"/>
      <c r="AB300" s="32"/>
      <c r="AC300" s="32"/>
      <c r="AD300" s="32"/>
      <c r="AE300" s="32"/>
      <c r="AT300" s="17" t="s">
        <v>135</v>
      </c>
      <c r="AU300" s="17" t="s">
        <v>77</v>
      </c>
    </row>
    <row r="301" spans="1:65" s="2" customFormat="1" ht="21.75" customHeight="1">
      <c r="A301" s="32"/>
      <c r="B301" s="151"/>
      <c r="C301" s="152" t="s">
        <v>326</v>
      </c>
      <c r="D301" s="152" t="s">
        <v>129</v>
      </c>
      <c r="E301" s="153" t="s">
        <v>1519</v>
      </c>
      <c r="F301" s="154" t="s">
        <v>1520</v>
      </c>
      <c r="G301" s="155" t="s">
        <v>167</v>
      </c>
      <c r="H301" s="156">
        <v>2</v>
      </c>
      <c r="I301" s="157"/>
      <c r="J301" s="158">
        <f>ROUND(I301*H301,2)</f>
        <v>0</v>
      </c>
      <c r="K301" s="154" t="s">
        <v>356</v>
      </c>
      <c r="L301" s="33"/>
      <c r="M301" s="159" t="s">
        <v>3</v>
      </c>
      <c r="N301" s="160" t="s">
        <v>40</v>
      </c>
      <c r="O301" s="53"/>
      <c r="P301" s="161">
        <f>O301*H301</f>
        <v>0</v>
      </c>
      <c r="Q301" s="161">
        <v>0</v>
      </c>
      <c r="R301" s="161">
        <f>Q301*H301</f>
        <v>0</v>
      </c>
      <c r="S301" s="161">
        <v>0</v>
      </c>
      <c r="T301" s="162">
        <f>S301*H301</f>
        <v>0</v>
      </c>
      <c r="U301" s="32"/>
      <c r="V301" s="32"/>
      <c r="W301" s="32"/>
      <c r="X301" s="32"/>
      <c r="Y301" s="32"/>
      <c r="Z301" s="32"/>
      <c r="AA301" s="32"/>
      <c r="AB301" s="32"/>
      <c r="AC301" s="32"/>
      <c r="AD301" s="32"/>
      <c r="AE301" s="32"/>
      <c r="AR301" s="163" t="s">
        <v>505</v>
      </c>
      <c r="AT301" s="163" t="s">
        <v>129</v>
      </c>
      <c r="AU301" s="163" t="s">
        <v>77</v>
      </c>
      <c r="AY301" s="17" t="s">
        <v>126</v>
      </c>
      <c r="BE301" s="164">
        <f>IF(N301="základní",J301,0)</f>
        <v>0</v>
      </c>
      <c r="BF301" s="164">
        <f>IF(N301="snížená",J301,0)</f>
        <v>0</v>
      </c>
      <c r="BG301" s="164">
        <f>IF(N301="zákl. přenesená",J301,0)</f>
        <v>0</v>
      </c>
      <c r="BH301" s="164">
        <f>IF(N301="sníž. přenesená",J301,0)</f>
        <v>0</v>
      </c>
      <c r="BI301" s="164">
        <f>IF(N301="nulová",J301,0)</f>
        <v>0</v>
      </c>
      <c r="BJ301" s="17" t="s">
        <v>77</v>
      </c>
      <c r="BK301" s="164">
        <f>ROUND(I301*H301,2)</f>
        <v>0</v>
      </c>
      <c r="BL301" s="17" t="s">
        <v>505</v>
      </c>
      <c r="BM301" s="163" t="s">
        <v>1521</v>
      </c>
    </row>
    <row r="302" spans="1:47" s="2" customFormat="1" ht="19.5">
      <c r="A302" s="32"/>
      <c r="B302" s="33"/>
      <c r="C302" s="32"/>
      <c r="D302" s="165" t="s">
        <v>135</v>
      </c>
      <c r="E302" s="32"/>
      <c r="F302" s="166" t="s">
        <v>1520</v>
      </c>
      <c r="G302" s="32"/>
      <c r="H302" s="32"/>
      <c r="I302" s="91"/>
      <c r="J302" s="32"/>
      <c r="K302" s="32"/>
      <c r="L302" s="33"/>
      <c r="M302" s="196"/>
      <c r="N302" s="197"/>
      <c r="O302" s="198"/>
      <c r="P302" s="198"/>
      <c r="Q302" s="198"/>
      <c r="R302" s="198"/>
      <c r="S302" s="198"/>
      <c r="T302" s="199"/>
      <c r="U302" s="32"/>
      <c r="V302" s="32"/>
      <c r="W302" s="32"/>
      <c r="X302" s="32"/>
      <c r="Y302" s="32"/>
      <c r="Z302" s="32"/>
      <c r="AA302" s="32"/>
      <c r="AB302" s="32"/>
      <c r="AC302" s="32"/>
      <c r="AD302" s="32"/>
      <c r="AE302" s="32"/>
      <c r="AT302" s="17" t="s">
        <v>135</v>
      </c>
      <c r="AU302" s="17" t="s">
        <v>77</v>
      </c>
    </row>
    <row r="303" spans="1:31" s="2" customFormat="1" ht="6.95" customHeight="1">
      <c r="A303" s="32"/>
      <c r="B303" s="42"/>
      <c r="C303" s="43"/>
      <c r="D303" s="43"/>
      <c r="E303" s="43"/>
      <c r="F303" s="43"/>
      <c r="G303" s="43"/>
      <c r="H303" s="43"/>
      <c r="I303" s="111"/>
      <c r="J303" s="43"/>
      <c r="K303" s="43"/>
      <c r="L303" s="33"/>
      <c r="M303" s="32"/>
      <c r="O303" s="32"/>
      <c r="P303" s="32"/>
      <c r="Q303" s="32"/>
      <c r="R303" s="32"/>
      <c r="S303" s="32"/>
      <c r="T303" s="32"/>
      <c r="U303" s="32"/>
      <c r="V303" s="32"/>
      <c r="W303" s="32"/>
      <c r="X303" s="32"/>
      <c r="Y303" s="32"/>
      <c r="Z303" s="32"/>
      <c r="AA303" s="32"/>
      <c r="AB303" s="32"/>
      <c r="AC303" s="32"/>
      <c r="AD303" s="32"/>
      <c r="AE303" s="32"/>
    </row>
  </sheetData>
  <autoFilter ref="C81:K302"/>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97"/>
  <sheetViews>
    <sheetView showGridLines="0" workbookViewId="0" topLeftCell="A18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8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88"/>
      <c r="L2" s="295" t="s">
        <v>6</v>
      </c>
      <c r="M2" s="296"/>
      <c r="N2" s="296"/>
      <c r="O2" s="296"/>
      <c r="P2" s="296"/>
      <c r="Q2" s="296"/>
      <c r="R2" s="296"/>
      <c r="S2" s="296"/>
      <c r="T2" s="296"/>
      <c r="U2" s="296"/>
      <c r="V2" s="296"/>
      <c r="AT2" s="17" t="s">
        <v>92</v>
      </c>
    </row>
    <row r="3" spans="2:46" s="1" customFormat="1" ht="6.95" customHeight="1">
      <c r="B3" s="18"/>
      <c r="C3" s="19"/>
      <c r="D3" s="19"/>
      <c r="E3" s="19"/>
      <c r="F3" s="19"/>
      <c r="G3" s="19"/>
      <c r="H3" s="19"/>
      <c r="I3" s="89"/>
      <c r="J3" s="19"/>
      <c r="K3" s="19"/>
      <c r="L3" s="20"/>
      <c r="AT3" s="17" t="s">
        <v>79</v>
      </c>
    </row>
    <row r="4" spans="2:46" s="1" customFormat="1" ht="24.95" customHeight="1">
      <c r="B4" s="20"/>
      <c r="D4" s="21" t="s">
        <v>99</v>
      </c>
      <c r="I4" s="88"/>
      <c r="L4" s="20"/>
      <c r="M4" s="90" t="s">
        <v>11</v>
      </c>
      <c r="AT4" s="17" t="s">
        <v>4</v>
      </c>
    </row>
    <row r="5" spans="2:12" s="1" customFormat="1" ht="6.95" customHeight="1">
      <c r="B5" s="20"/>
      <c r="I5" s="88"/>
      <c r="L5" s="20"/>
    </row>
    <row r="6" spans="2:12" s="1" customFormat="1" ht="12" customHeight="1">
      <c r="B6" s="20"/>
      <c r="D6" s="27" t="s">
        <v>17</v>
      </c>
      <c r="I6" s="88"/>
      <c r="L6" s="20"/>
    </row>
    <row r="7" spans="2:12" s="1" customFormat="1" ht="16.5" customHeight="1">
      <c r="B7" s="20"/>
      <c r="E7" s="334" t="str">
        <f>'Rekapitulace stavby'!K6</f>
        <v>Oprava výhybek v žst.Hodonín</v>
      </c>
      <c r="F7" s="335"/>
      <c r="G7" s="335"/>
      <c r="H7" s="335"/>
      <c r="I7" s="88"/>
      <c r="L7" s="20"/>
    </row>
    <row r="8" spans="1:31" s="2" customFormat="1" ht="12" customHeight="1">
      <c r="A8" s="32"/>
      <c r="B8" s="33"/>
      <c r="C8" s="32"/>
      <c r="D8" s="27" t="s">
        <v>100</v>
      </c>
      <c r="E8" s="32"/>
      <c r="F8" s="32"/>
      <c r="G8" s="32"/>
      <c r="H8" s="32"/>
      <c r="I8" s="91"/>
      <c r="J8" s="32"/>
      <c r="K8" s="32"/>
      <c r="L8" s="92"/>
      <c r="S8" s="32"/>
      <c r="T8" s="32"/>
      <c r="U8" s="32"/>
      <c r="V8" s="32"/>
      <c r="W8" s="32"/>
      <c r="X8" s="32"/>
      <c r="Y8" s="32"/>
      <c r="Z8" s="32"/>
      <c r="AA8" s="32"/>
      <c r="AB8" s="32"/>
      <c r="AC8" s="32"/>
      <c r="AD8" s="32"/>
      <c r="AE8" s="32"/>
    </row>
    <row r="9" spans="1:31" s="2" customFormat="1" ht="16.5" customHeight="1">
      <c r="A9" s="32"/>
      <c r="B9" s="33"/>
      <c r="C9" s="32"/>
      <c r="D9" s="32"/>
      <c r="E9" s="318" t="s">
        <v>1522</v>
      </c>
      <c r="F9" s="333"/>
      <c r="G9" s="333"/>
      <c r="H9" s="333"/>
      <c r="I9" s="91"/>
      <c r="J9" s="32"/>
      <c r="K9" s="32"/>
      <c r="L9" s="92"/>
      <c r="S9" s="32"/>
      <c r="T9" s="32"/>
      <c r="U9" s="32"/>
      <c r="V9" s="32"/>
      <c r="W9" s="32"/>
      <c r="X9" s="32"/>
      <c r="Y9" s="32"/>
      <c r="Z9" s="32"/>
      <c r="AA9" s="32"/>
      <c r="AB9" s="32"/>
      <c r="AC9" s="32"/>
      <c r="AD9" s="32"/>
      <c r="AE9" s="32"/>
    </row>
    <row r="10" spans="1:31" s="2" customFormat="1" ht="12">
      <c r="A10" s="32"/>
      <c r="B10" s="33"/>
      <c r="C10" s="32"/>
      <c r="D10" s="32"/>
      <c r="E10" s="32"/>
      <c r="F10" s="32"/>
      <c r="G10" s="32"/>
      <c r="H10" s="32"/>
      <c r="I10" s="91"/>
      <c r="J10" s="32"/>
      <c r="K10" s="32"/>
      <c r="L10" s="92"/>
      <c r="S10" s="32"/>
      <c r="T10" s="32"/>
      <c r="U10" s="32"/>
      <c r="V10" s="32"/>
      <c r="W10" s="32"/>
      <c r="X10" s="32"/>
      <c r="Y10" s="32"/>
      <c r="Z10" s="32"/>
      <c r="AA10" s="32"/>
      <c r="AB10" s="32"/>
      <c r="AC10" s="32"/>
      <c r="AD10" s="32"/>
      <c r="AE10" s="32"/>
    </row>
    <row r="11" spans="1:31" s="2" customFormat="1" ht="12" customHeight="1">
      <c r="A11" s="32"/>
      <c r="B11" s="33"/>
      <c r="C11" s="32"/>
      <c r="D11" s="27" t="s">
        <v>19</v>
      </c>
      <c r="E11" s="32"/>
      <c r="F11" s="25" t="s">
        <v>3</v>
      </c>
      <c r="G11" s="32"/>
      <c r="H11" s="32"/>
      <c r="I11" s="93" t="s">
        <v>20</v>
      </c>
      <c r="J11" s="25" t="s">
        <v>3</v>
      </c>
      <c r="K11" s="32"/>
      <c r="L11" s="92"/>
      <c r="S11" s="32"/>
      <c r="T11" s="32"/>
      <c r="U11" s="32"/>
      <c r="V11" s="32"/>
      <c r="W11" s="32"/>
      <c r="X11" s="32"/>
      <c r="Y11" s="32"/>
      <c r="Z11" s="32"/>
      <c r="AA11" s="32"/>
      <c r="AB11" s="32"/>
      <c r="AC11" s="32"/>
      <c r="AD11" s="32"/>
      <c r="AE11" s="32"/>
    </row>
    <row r="12" spans="1:31" s="2" customFormat="1" ht="12" customHeight="1">
      <c r="A12" s="32"/>
      <c r="B12" s="33"/>
      <c r="C12" s="32"/>
      <c r="D12" s="27" t="s">
        <v>21</v>
      </c>
      <c r="E12" s="32"/>
      <c r="F12" s="25" t="s">
        <v>22</v>
      </c>
      <c r="G12" s="32"/>
      <c r="H12" s="32"/>
      <c r="I12" s="93" t="s">
        <v>23</v>
      </c>
      <c r="J12" s="50" t="str">
        <f>'Rekapitulace stavby'!AN8</f>
        <v>5. 5. 2020</v>
      </c>
      <c r="K12" s="32"/>
      <c r="L12" s="92"/>
      <c r="S12" s="32"/>
      <c r="T12" s="32"/>
      <c r="U12" s="32"/>
      <c r="V12" s="32"/>
      <c r="W12" s="32"/>
      <c r="X12" s="32"/>
      <c r="Y12" s="32"/>
      <c r="Z12" s="32"/>
      <c r="AA12" s="32"/>
      <c r="AB12" s="32"/>
      <c r="AC12" s="32"/>
      <c r="AD12" s="32"/>
      <c r="AE12" s="32"/>
    </row>
    <row r="13" spans="1:31" s="2" customFormat="1" ht="10.9" customHeight="1">
      <c r="A13" s="32"/>
      <c r="B13" s="33"/>
      <c r="C13" s="32"/>
      <c r="D13" s="32"/>
      <c r="E13" s="32"/>
      <c r="F13" s="32"/>
      <c r="G13" s="32"/>
      <c r="H13" s="32"/>
      <c r="I13" s="91"/>
      <c r="J13" s="32"/>
      <c r="K13" s="32"/>
      <c r="L13" s="92"/>
      <c r="S13" s="32"/>
      <c r="T13" s="32"/>
      <c r="U13" s="32"/>
      <c r="V13" s="32"/>
      <c r="W13" s="32"/>
      <c r="X13" s="32"/>
      <c r="Y13" s="32"/>
      <c r="Z13" s="32"/>
      <c r="AA13" s="32"/>
      <c r="AB13" s="32"/>
      <c r="AC13" s="32"/>
      <c r="AD13" s="32"/>
      <c r="AE13" s="32"/>
    </row>
    <row r="14" spans="1:31" s="2" customFormat="1" ht="12" customHeight="1">
      <c r="A14" s="32"/>
      <c r="B14" s="33"/>
      <c r="C14" s="32"/>
      <c r="D14" s="27" t="s">
        <v>25</v>
      </c>
      <c r="E14" s="32"/>
      <c r="F14" s="32"/>
      <c r="G14" s="32"/>
      <c r="H14" s="32"/>
      <c r="I14" s="93" t="s">
        <v>26</v>
      </c>
      <c r="J14" s="25" t="str">
        <f>IF('Rekapitulace stavby'!AN10="","",'Rekapitulace stavby'!AN10)</f>
        <v/>
      </c>
      <c r="K14" s="32"/>
      <c r="L14" s="92"/>
      <c r="S14" s="32"/>
      <c r="T14" s="32"/>
      <c r="U14" s="32"/>
      <c r="V14" s="32"/>
      <c r="W14" s="32"/>
      <c r="X14" s="32"/>
      <c r="Y14" s="32"/>
      <c r="Z14" s="32"/>
      <c r="AA14" s="32"/>
      <c r="AB14" s="32"/>
      <c r="AC14" s="32"/>
      <c r="AD14" s="32"/>
      <c r="AE14" s="32"/>
    </row>
    <row r="15" spans="1:31" s="2" customFormat="1" ht="18" customHeight="1">
      <c r="A15" s="32"/>
      <c r="B15" s="33"/>
      <c r="C15" s="32"/>
      <c r="D15" s="32"/>
      <c r="E15" s="25" t="str">
        <f>IF('Rekapitulace stavby'!E11="","",'Rekapitulace stavby'!E11)</f>
        <v xml:space="preserve"> </v>
      </c>
      <c r="F15" s="32"/>
      <c r="G15" s="32"/>
      <c r="H15" s="32"/>
      <c r="I15" s="93" t="s">
        <v>27</v>
      </c>
      <c r="J15" s="25" t="str">
        <f>IF('Rekapitulace stavby'!AN11="","",'Rekapitulace stavby'!AN11)</f>
        <v/>
      </c>
      <c r="K15" s="32"/>
      <c r="L15" s="92"/>
      <c r="S15" s="32"/>
      <c r="T15" s="32"/>
      <c r="U15" s="32"/>
      <c r="V15" s="32"/>
      <c r="W15" s="32"/>
      <c r="X15" s="32"/>
      <c r="Y15" s="32"/>
      <c r="Z15" s="32"/>
      <c r="AA15" s="32"/>
      <c r="AB15" s="32"/>
      <c r="AC15" s="32"/>
      <c r="AD15" s="32"/>
      <c r="AE15" s="32"/>
    </row>
    <row r="16" spans="1:31" s="2" customFormat="1" ht="6.95" customHeight="1">
      <c r="A16" s="32"/>
      <c r="B16" s="33"/>
      <c r="C16" s="32"/>
      <c r="D16" s="32"/>
      <c r="E16" s="32"/>
      <c r="F16" s="32"/>
      <c r="G16" s="32"/>
      <c r="H16" s="32"/>
      <c r="I16" s="91"/>
      <c r="J16" s="32"/>
      <c r="K16" s="32"/>
      <c r="L16" s="92"/>
      <c r="S16" s="32"/>
      <c r="T16" s="32"/>
      <c r="U16" s="32"/>
      <c r="V16" s="32"/>
      <c r="W16" s="32"/>
      <c r="X16" s="32"/>
      <c r="Y16" s="32"/>
      <c r="Z16" s="32"/>
      <c r="AA16" s="32"/>
      <c r="AB16" s="32"/>
      <c r="AC16" s="32"/>
      <c r="AD16" s="32"/>
      <c r="AE16" s="32"/>
    </row>
    <row r="17" spans="1:31" s="2" customFormat="1" ht="12" customHeight="1">
      <c r="A17" s="32"/>
      <c r="B17" s="33"/>
      <c r="C17" s="32"/>
      <c r="D17" s="27" t="s">
        <v>28</v>
      </c>
      <c r="E17" s="32"/>
      <c r="F17" s="32"/>
      <c r="G17" s="32"/>
      <c r="H17" s="32"/>
      <c r="I17" s="93" t="s">
        <v>26</v>
      </c>
      <c r="J17" s="28" t="str">
        <f>'Rekapitulace stavby'!AN13</f>
        <v>Vyplň údaj</v>
      </c>
      <c r="K17" s="32"/>
      <c r="L17" s="92"/>
      <c r="S17" s="32"/>
      <c r="T17" s="32"/>
      <c r="U17" s="32"/>
      <c r="V17" s="32"/>
      <c r="W17" s="32"/>
      <c r="X17" s="32"/>
      <c r="Y17" s="32"/>
      <c r="Z17" s="32"/>
      <c r="AA17" s="32"/>
      <c r="AB17" s="32"/>
      <c r="AC17" s="32"/>
      <c r="AD17" s="32"/>
      <c r="AE17" s="32"/>
    </row>
    <row r="18" spans="1:31" s="2" customFormat="1" ht="18" customHeight="1">
      <c r="A18" s="32"/>
      <c r="B18" s="33"/>
      <c r="C18" s="32"/>
      <c r="D18" s="32"/>
      <c r="E18" s="336" t="str">
        <f>'Rekapitulace stavby'!E14</f>
        <v>Vyplň údaj</v>
      </c>
      <c r="F18" s="307"/>
      <c r="G18" s="307"/>
      <c r="H18" s="307"/>
      <c r="I18" s="93" t="s">
        <v>27</v>
      </c>
      <c r="J18" s="28" t="str">
        <f>'Rekapitulace stavby'!AN14</f>
        <v>Vyplň údaj</v>
      </c>
      <c r="K18" s="32"/>
      <c r="L18" s="9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91"/>
      <c r="J19" s="32"/>
      <c r="K19" s="32"/>
      <c r="L19" s="92"/>
      <c r="S19" s="32"/>
      <c r="T19" s="32"/>
      <c r="U19" s="32"/>
      <c r="V19" s="32"/>
      <c r="W19" s="32"/>
      <c r="X19" s="32"/>
      <c r="Y19" s="32"/>
      <c r="Z19" s="32"/>
      <c r="AA19" s="32"/>
      <c r="AB19" s="32"/>
      <c r="AC19" s="32"/>
      <c r="AD19" s="32"/>
      <c r="AE19" s="32"/>
    </row>
    <row r="20" spans="1:31" s="2" customFormat="1" ht="12" customHeight="1">
      <c r="A20" s="32"/>
      <c r="B20" s="33"/>
      <c r="C20" s="32"/>
      <c r="D20" s="27" t="s">
        <v>30</v>
      </c>
      <c r="E20" s="32"/>
      <c r="F20" s="32"/>
      <c r="G20" s="32"/>
      <c r="H20" s="32"/>
      <c r="I20" s="93" t="s">
        <v>26</v>
      </c>
      <c r="J20" s="25" t="str">
        <f>IF('Rekapitulace stavby'!AN16="","",'Rekapitulace stavby'!AN16)</f>
        <v/>
      </c>
      <c r="K20" s="32"/>
      <c r="L20" s="92"/>
      <c r="S20" s="32"/>
      <c r="T20" s="32"/>
      <c r="U20" s="32"/>
      <c r="V20" s="32"/>
      <c r="W20" s="32"/>
      <c r="X20" s="32"/>
      <c r="Y20" s="32"/>
      <c r="Z20" s="32"/>
      <c r="AA20" s="32"/>
      <c r="AB20" s="32"/>
      <c r="AC20" s="32"/>
      <c r="AD20" s="32"/>
      <c r="AE20" s="32"/>
    </row>
    <row r="21" spans="1:31" s="2" customFormat="1" ht="18" customHeight="1">
      <c r="A21" s="32"/>
      <c r="B21" s="33"/>
      <c r="C21" s="32"/>
      <c r="D21" s="32"/>
      <c r="E21" s="25" t="str">
        <f>IF('Rekapitulace stavby'!E17="","",'Rekapitulace stavby'!E17)</f>
        <v xml:space="preserve"> </v>
      </c>
      <c r="F21" s="32"/>
      <c r="G21" s="32"/>
      <c r="H21" s="32"/>
      <c r="I21" s="93" t="s">
        <v>27</v>
      </c>
      <c r="J21" s="25" t="str">
        <f>IF('Rekapitulace stavby'!AN17="","",'Rekapitulace stavby'!AN17)</f>
        <v/>
      </c>
      <c r="K21" s="32"/>
      <c r="L21" s="9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91"/>
      <c r="J22" s="32"/>
      <c r="K22" s="32"/>
      <c r="L22" s="92"/>
      <c r="S22" s="32"/>
      <c r="T22" s="32"/>
      <c r="U22" s="32"/>
      <c r="V22" s="32"/>
      <c r="W22" s="32"/>
      <c r="X22" s="32"/>
      <c r="Y22" s="32"/>
      <c r="Z22" s="32"/>
      <c r="AA22" s="32"/>
      <c r="AB22" s="32"/>
      <c r="AC22" s="32"/>
      <c r="AD22" s="32"/>
      <c r="AE22" s="32"/>
    </row>
    <row r="23" spans="1:31" s="2" customFormat="1" ht="12" customHeight="1">
      <c r="A23" s="32"/>
      <c r="B23" s="33"/>
      <c r="C23" s="32"/>
      <c r="D23" s="27" t="s">
        <v>31</v>
      </c>
      <c r="E23" s="32"/>
      <c r="F23" s="32"/>
      <c r="G23" s="32"/>
      <c r="H23" s="32"/>
      <c r="I23" s="93" t="s">
        <v>26</v>
      </c>
      <c r="J23" s="25" t="s">
        <v>3</v>
      </c>
      <c r="K23" s="32"/>
      <c r="L23" s="92"/>
      <c r="S23" s="32"/>
      <c r="T23" s="32"/>
      <c r="U23" s="32"/>
      <c r="V23" s="32"/>
      <c r="W23" s="32"/>
      <c r="X23" s="32"/>
      <c r="Y23" s="32"/>
      <c r="Z23" s="32"/>
      <c r="AA23" s="32"/>
      <c r="AB23" s="32"/>
      <c r="AC23" s="32"/>
      <c r="AD23" s="32"/>
      <c r="AE23" s="32"/>
    </row>
    <row r="24" spans="1:31" s="2" customFormat="1" ht="18" customHeight="1">
      <c r="A24" s="32"/>
      <c r="B24" s="33"/>
      <c r="C24" s="32"/>
      <c r="D24" s="32"/>
      <c r="E24" s="25" t="s">
        <v>102</v>
      </c>
      <c r="F24" s="32"/>
      <c r="G24" s="32"/>
      <c r="H24" s="32"/>
      <c r="I24" s="93" t="s">
        <v>27</v>
      </c>
      <c r="J24" s="25" t="s">
        <v>3</v>
      </c>
      <c r="K24" s="32"/>
      <c r="L24" s="9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91"/>
      <c r="J25" s="32"/>
      <c r="K25" s="32"/>
      <c r="L25" s="92"/>
      <c r="S25" s="32"/>
      <c r="T25" s="32"/>
      <c r="U25" s="32"/>
      <c r="V25" s="32"/>
      <c r="W25" s="32"/>
      <c r="X25" s="32"/>
      <c r="Y25" s="32"/>
      <c r="Z25" s="32"/>
      <c r="AA25" s="32"/>
      <c r="AB25" s="32"/>
      <c r="AC25" s="32"/>
      <c r="AD25" s="32"/>
      <c r="AE25" s="32"/>
    </row>
    <row r="26" spans="1:31" s="2" customFormat="1" ht="12" customHeight="1">
      <c r="A26" s="32"/>
      <c r="B26" s="33"/>
      <c r="C26" s="32"/>
      <c r="D26" s="27" t="s">
        <v>33</v>
      </c>
      <c r="E26" s="32"/>
      <c r="F26" s="32"/>
      <c r="G26" s="32"/>
      <c r="H26" s="32"/>
      <c r="I26" s="91"/>
      <c r="J26" s="32"/>
      <c r="K26" s="32"/>
      <c r="L26" s="92"/>
      <c r="S26" s="32"/>
      <c r="T26" s="32"/>
      <c r="U26" s="32"/>
      <c r="V26" s="32"/>
      <c r="W26" s="32"/>
      <c r="X26" s="32"/>
      <c r="Y26" s="32"/>
      <c r="Z26" s="32"/>
      <c r="AA26" s="32"/>
      <c r="AB26" s="32"/>
      <c r="AC26" s="32"/>
      <c r="AD26" s="32"/>
      <c r="AE26" s="32"/>
    </row>
    <row r="27" spans="1:31" s="8" customFormat="1" ht="16.5" customHeight="1">
      <c r="A27" s="94"/>
      <c r="B27" s="95"/>
      <c r="C27" s="94"/>
      <c r="D27" s="94"/>
      <c r="E27" s="311" t="s">
        <v>3</v>
      </c>
      <c r="F27" s="311"/>
      <c r="G27" s="311"/>
      <c r="H27" s="311"/>
      <c r="I27" s="96"/>
      <c r="J27" s="94"/>
      <c r="K27" s="94"/>
      <c r="L27" s="97"/>
      <c r="S27" s="94"/>
      <c r="T27" s="94"/>
      <c r="U27" s="94"/>
      <c r="V27" s="94"/>
      <c r="W27" s="94"/>
      <c r="X27" s="94"/>
      <c r="Y27" s="94"/>
      <c r="Z27" s="94"/>
      <c r="AA27" s="94"/>
      <c r="AB27" s="94"/>
      <c r="AC27" s="94"/>
      <c r="AD27" s="94"/>
      <c r="AE27" s="94"/>
    </row>
    <row r="28" spans="1:31" s="2" customFormat="1" ht="6.95" customHeight="1">
      <c r="A28" s="32"/>
      <c r="B28" s="33"/>
      <c r="C28" s="32"/>
      <c r="D28" s="32"/>
      <c r="E28" s="32"/>
      <c r="F28" s="32"/>
      <c r="G28" s="32"/>
      <c r="H28" s="32"/>
      <c r="I28" s="91"/>
      <c r="J28" s="32"/>
      <c r="K28" s="32"/>
      <c r="L28" s="92"/>
      <c r="S28" s="32"/>
      <c r="T28" s="32"/>
      <c r="U28" s="32"/>
      <c r="V28" s="32"/>
      <c r="W28" s="32"/>
      <c r="X28" s="32"/>
      <c r="Y28" s="32"/>
      <c r="Z28" s="32"/>
      <c r="AA28" s="32"/>
      <c r="AB28" s="32"/>
      <c r="AC28" s="32"/>
      <c r="AD28" s="32"/>
      <c r="AE28" s="32"/>
    </row>
    <row r="29" spans="1:31" s="2" customFormat="1" ht="6.95" customHeight="1">
      <c r="A29" s="32"/>
      <c r="B29" s="33"/>
      <c r="C29" s="32"/>
      <c r="D29" s="61"/>
      <c r="E29" s="61"/>
      <c r="F29" s="61"/>
      <c r="G29" s="61"/>
      <c r="H29" s="61"/>
      <c r="I29" s="98"/>
      <c r="J29" s="61"/>
      <c r="K29" s="61"/>
      <c r="L29" s="92"/>
      <c r="S29" s="32"/>
      <c r="T29" s="32"/>
      <c r="U29" s="32"/>
      <c r="V29" s="32"/>
      <c r="W29" s="32"/>
      <c r="X29" s="32"/>
      <c r="Y29" s="32"/>
      <c r="Z29" s="32"/>
      <c r="AA29" s="32"/>
      <c r="AB29" s="32"/>
      <c r="AC29" s="32"/>
      <c r="AD29" s="32"/>
      <c r="AE29" s="32"/>
    </row>
    <row r="30" spans="1:31" s="2" customFormat="1" ht="25.35" customHeight="1">
      <c r="A30" s="32"/>
      <c r="B30" s="33"/>
      <c r="C30" s="32"/>
      <c r="D30" s="99" t="s">
        <v>35</v>
      </c>
      <c r="E30" s="32"/>
      <c r="F30" s="32"/>
      <c r="G30" s="32"/>
      <c r="H30" s="32"/>
      <c r="I30" s="91"/>
      <c r="J30" s="66">
        <f>ROUND(J83,2)</f>
        <v>0</v>
      </c>
      <c r="K30" s="32"/>
      <c r="L30" s="92"/>
      <c r="S30" s="32"/>
      <c r="T30" s="32"/>
      <c r="U30" s="32"/>
      <c r="V30" s="32"/>
      <c r="W30" s="32"/>
      <c r="X30" s="32"/>
      <c r="Y30" s="32"/>
      <c r="Z30" s="32"/>
      <c r="AA30" s="32"/>
      <c r="AB30" s="32"/>
      <c r="AC30" s="32"/>
      <c r="AD30" s="32"/>
      <c r="AE30" s="32"/>
    </row>
    <row r="31" spans="1:31" s="2" customFormat="1" ht="6.95" customHeight="1">
      <c r="A31" s="32"/>
      <c r="B31" s="33"/>
      <c r="C31" s="32"/>
      <c r="D31" s="61"/>
      <c r="E31" s="61"/>
      <c r="F31" s="61"/>
      <c r="G31" s="61"/>
      <c r="H31" s="61"/>
      <c r="I31" s="98"/>
      <c r="J31" s="61"/>
      <c r="K31" s="61"/>
      <c r="L31" s="9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37</v>
      </c>
      <c r="G32" s="32"/>
      <c r="H32" s="32"/>
      <c r="I32" s="100" t="s">
        <v>36</v>
      </c>
      <c r="J32" s="36" t="s">
        <v>38</v>
      </c>
      <c r="K32" s="32"/>
      <c r="L32" s="92"/>
      <c r="S32" s="32"/>
      <c r="T32" s="32"/>
      <c r="U32" s="32"/>
      <c r="V32" s="32"/>
      <c r="W32" s="32"/>
      <c r="X32" s="32"/>
      <c r="Y32" s="32"/>
      <c r="Z32" s="32"/>
      <c r="AA32" s="32"/>
      <c r="AB32" s="32"/>
      <c r="AC32" s="32"/>
      <c r="AD32" s="32"/>
      <c r="AE32" s="32"/>
    </row>
    <row r="33" spans="1:31" s="2" customFormat="1" ht="14.45" customHeight="1">
      <c r="A33" s="32"/>
      <c r="B33" s="33"/>
      <c r="C33" s="32"/>
      <c r="D33" s="101" t="s">
        <v>39</v>
      </c>
      <c r="E33" s="27" t="s">
        <v>40</v>
      </c>
      <c r="F33" s="102">
        <f>ROUND((SUM(BE83:BE196)),2)</f>
        <v>0</v>
      </c>
      <c r="G33" s="32"/>
      <c r="H33" s="32"/>
      <c r="I33" s="103">
        <v>0.21</v>
      </c>
      <c r="J33" s="102">
        <f>ROUND(((SUM(BE83:BE196))*I33),2)</f>
        <v>0</v>
      </c>
      <c r="K33" s="32"/>
      <c r="L33" s="92"/>
      <c r="S33" s="32"/>
      <c r="T33" s="32"/>
      <c r="U33" s="32"/>
      <c r="V33" s="32"/>
      <c r="W33" s="32"/>
      <c r="X33" s="32"/>
      <c r="Y33" s="32"/>
      <c r="Z33" s="32"/>
      <c r="AA33" s="32"/>
      <c r="AB33" s="32"/>
      <c r="AC33" s="32"/>
      <c r="AD33" s="32"/>
      <c r="AE33" s="32"/>
    </row>
    <row r="34" spans="1:31" s="2" customFormat="1" ht="14.45" customHeight="1">
      <c r="A34" s="32"/>
      <c r="B34" s="33"/>
      <c r="C34" s="32"/>
      <c r="D34" s="32"/>
      <c r="E34" s="27" t="s">
        <v>41</v>
      </c>
      <c r="F34" s="102">
        <f>ROUND((SUM(BF83:BF196)),2)</f>
        <v>0</v>
      </c>
      <c r="G34" s="32"/>
      <c r="H34" s="32"/>
      <c r="I34" s="103">
        <v>0.15</v>
      </c>
      <c r="J34" s="102">
        <f>ROUND(((SUM(BF83:BF196))*I34),2)</f>
        <v>0</v>
      </c>
      <c r="K34" s="32"/>
      <c r="L34" s="92"/>
      <c r="S34" s="32"/>
      <c r="T34" s="32"/>
      <c r="U34" s="32"/>
      <c r="V34" s="32"/>
      <c r="W34" s="32"/>
      <c r="X34" s="32"/>
      <c r="Y34" s="32"/>
      <c r="Z34" s="32"/>
      <c r="AA34" s="32"/>
      <c r="AB34" s="32"/>
      <c r="AC34" s="32"/>
      <c r="AD34" s="32"/>
      <c r="AE34" s="32"/>
    </row>
    <row r="35" spans="1:31" s="2" customFormat="1" ht="14.45" customHeight="1" hidden="1">
      <c r="A35" s="32"/>
      <c r="B35" s="33"/>
      <c r="C35" s="32"/>
      <c r="D35" s="32"/>
      <c r="E35" s="27" t="s">
        <v>42</v>
      </c>
      <c r="F35" s="102">
        <f>ROUND((SUM(BG83:BG196)),2)</f>
        <v>0</v>
      </c>
      <c r="G35" s="32"/>
      <c r="H35" s="32"/>
      <c r="I35" s="103">
        <v>0.21</v>
      </c>
      <c r="J35" s="102">
        <f>0</f>
        <v>0</v>
      </c>
      <c r="K35" s="32"/>
      <c r="L35" s="92"/>
      <c r="S35" s="32"/>
      <c r="T35" s="32"/>
      <c r="U35" s="32"/>
      <c r="V35" s="32"/>
      <c r="W35" s="32"/>
      <c r="X35" s="32"/>
      <c r="Y35" s="32"/>
      <c r="Z35" s="32"/>
      <c r="AA35" s="32"/>
      <c r="AB35" s="32"/>
      <c r="AC35" s="32"/>
      <c r="AD35" s="32"/>
      <c r="AE35" s="32"/>
    </row>
    <row r="36" spans="1:31" s="2" customFormat="1" ht="14.45" customHeight="1" hidden="1">
      <c r="A36" s="32"/>
      <c r="B36" s="33"/>
      <c r="C36" s="32"/>
      <c r="D36" s="32"/>
      <c r="E36" s="27" t="s">
        <v>43</v>
      </c>
      <c r="F36" s="102">
        <f>ROUND((SUM(BH83:BH196)),2)</f>
        <v>0</v>
      </c>
      <c r="G36" s="32"/>
      <c r="H36" s="32"/>
      <c r="I36" s="103">
        <v>0.15</v>
      </c>
      <c r="J36" s="102">
        <f>0</f>
        <v>0</v>
      </c>
      <c r="K36" s="32"/>
      <c r="L36" s="92"/>
      <c r="S36" s="32"/>
      <c r="T36" s="32"/>
      <c r="U36" s="32"/>
      <c r="V36" s="32"/>
      <c r="W36" s="32"/>
      <c r="X36" s="32"/>
      <c r="Y36" s="32"/>
      <c r="Z36" s="32"/>
      <c r="AA36" s="32"/>
      <c r="AB36" s="32"/>
      <c r="AC36" s="32"/>
      <c r="AD36" s="32"/>
      <c r="AE36" s="32"/>
    </row>
    <row r="37" spans="1:31" s="2" customFormat="1" ht="14.45" customHeight="1" hidden="1">
      <c r="A37" s="32"/>
      <c r="B37" s="33"/>
      <c r="C37" s="32"/>
      <c r="D37" s="32"/>
      <c r="E37" s="27" t="s">
        <v>44</v>
      </c>
      <c r="F37" s="102">
        <f>ROUND((SUM(BI83:BI196)),2)</f>
        <v>0</v>
      </c>
      <c r="G37" s="32"/>
      <c r="H37" s="32"/>
      <c r="I37" s="103">
        <v>0</v>
      </c>
      <c r="J37" s="102">
        <f>0</f>
        <v>0</v>
      </c>
      <c r="K37" s="32"/>
      <c r="L37" s="9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91"/>
      <c r="J38" s="32"/>
      <c r="K38" s="32"/>
      <c r="L38" s="92"/>
      <c r="S38" s="32"/>
      <c r="T38" s="32"/>
      <c r="U38" s="32"/>
      <c r="V38" s="32"/>
      <c r="W38" s="32"/>
      <c r="X38" s="32"/>
      <c r="Y38" s="32"/>
      <c r="Z38" s="32"/>
      <c r="AA38" s="32"/>
      <c r="AB38" s="32"/>
      <c r="AC38" s="32"/>
      <c r="AD38" s="32"/>
      <c r="AE38" s="32"/>
    </row>
    <row r="39" spans="1:31" s="2" customFormat="1" ht="25.35" customHeight="1">
      <c r="A39" s="32"/>
      <c r="B39" s="33"/>
      <c r="C39" s="104"/>
      <c r="D39" s="105" t="s">
        <v>45</v>
      </c>
      <c r="E39" s="55"/>
      <c r="F39" s="55"/>
      <c r="G39" s="106" t="s">
        <v>46</v>
      </c>
      <c r="H39" s="107" t="s">
        <v>47</v>
      </c>
      <c r="I39" s="108"/>
      <c r="J39" s="109">
        <f>SUM(J30:J37)</f>
        <v>0</v>
      </c>
      <c r="K39" s="110"/>
      <c r="L39" s="92"/>
      <c r="S39" s="32"/>
      <c r="T39" s="32"/>
      <c r="U39" s="32"/>
      <c r="V39" s="32"/>
      <c r="W39" s="32"/>
      <c r="X39" s="32"/>
      <c r="Y39" s="32"/>
      <c r="Z39" s="32"/>
      <c r="AA39" s="32"/>
      <c r="AB39" s="32"/>
      <c r="AC39" s="32"/>
      <c r="AD39" s="32"/>
      <c r="AE39" s="32"/>
    </row>
    <row r="40" spans="1:31" s="2" customFormat="1" ht="14.45" customHeight="1">
      <c r="A40" s="32"/>
      <c r="B40" s="42"/>
      <c r="C40" s="43"/>
      <c r="D40" s="43"/>
      <c r="E40" s="43"/>
      <c r="F40" s="43"/>
      <c r="G40" s="43"/>
      <c r="H40" s="43"/>
      <c r="I40" s="111"/>
      <c r="J40" s="43"/>
      <c r="K40" s="43"/>
      <c r="L40" s="92"/>
      <c r="S40" s="32"/>
      <c r="T40" s="32"/>
      <c r="U40" s="32"/>
      <c r="V40" s="32"/>
      <c r="W40" s="32"/>
      <c r="X40" s="32"/>
      <c r="Y40" s="32"/>
      <c r="Z40" s="32"/>
      <c r="AA40" s="32"/>
      <c r="AB40" s="32"/>
      <c r="AC40" s="32"/>
      <c r="AD40" s="32"/>
      <c r="AE40" s="32"/>
    </row>
    <row r="44" spans="1:31" s="2" customFormat="1" ht="6.95" customHeight="1">
      <c r="A44" s="32"/>
      <c r="B44" s="44"/>
      <c r="C44" s="45"/>
      <c r="D44" s="45"/>
      <c r="E44" s="45"/>
      <c r="F44" s="45"/>
      <c r="G44" s="45"/>
      <c r="H44" s="45"/>
      <c r="I44" s="112"/>
      <c r="J44" s="45"/>
      <c r="K44" s="45"/>
      <c r="L44" s="92"/>
      <c r="S44" s="32"/>
      <c r="T44" s="32"/>
      <c r="U44" s="32"/>
      <c r="V44" s="32"/>
      <c r="W44" s="32"/>
      <c r="X44" s="32"/>
      <c r="Y44" s="32"/>
      <c r="Z44" s="32"/>
      <c r="AA44" s="32"/>
      <c r="AB44" s="32"/>
      <c r="AC44" s="32"/>
      <c r="AD44" s="32"/>
      <c r="AE44" s="32"/>
    </row>
    <row r="45" spans="1:31" s="2" customFormat="1" ht="24.95" customHeight="1">
      <c r="A45" s="32"/>
      <c r="B45" s="33"/>
      <c r="C45" s="21" t="s">
        <v>103</v>
      </c>
      <c r="D45" s="32"/>
      <c r="E45" s="32"/>
      <c r="F45" s="32"/>
      <c r="G45" s="32"/>
      <c r="H45" s="32"/>
      <c r="I45" s="91"/>
      <c r="J45" s="32"/>
      <c r="K45" s="32"/>
      <c r="L45" s="92"/>
      <c r="S45" s="32"/>
      <c r="T45" s="32"/>
      <c r="U45" s="32"/>
      <c r="V45" s="32"/>
      <c r="W45" s="32"/>
      <c r="X45" s="32"/>
      <c r="Y45" s="32"/>
      <c r="Z45" s="32"/>
      <c r="AA45" s="32"/>
      <c r="AB45" s="32"/>
      <c r="AC45" s="32"/>
      <c r="AD45" s="32"/>
      <c r="AE45" s="32"/>
    </row>
    <row r="46" spans="1:31" s="2" customFormat="1" ht="6.95" customHeight="1">
      <c r="A46" s="32"/>
      <c r="B46" s="33"/>
      <c r="C46" s="32"/>
      <c r="D46" s="32"/>
      <c r="E46" s="32"/>
      <c r="F46" s="32"/>
      <c r="G46" s="32"/>
      <c r="H46" s="32"/>
      <c r="I46" s="91"/>
      <c r="J46" s="32"/>
      <c r="K46" s="32"/>
      <c r="L46" s="92"/>
      <c r="S46" s="32"/>
      <c r="T46" s="32"/>
      <c r="U46" s="32"/>
      <c r="V46" s="32"/>
      <c r="W46" s="32"/>
      <c r="X46" s="32"/>
      <c r="Y46" s="32"/>
      <c r="Z46" s="32"/>
      <c r="AA46" s="32"/>
      <c r="AB46" s="32"/>
      <c r="AC46" s="32"/>
      <c r="AD46" s="32"/>
      <c r="AE46" s="32"/>
    </row>
    <row r="47" spans="1:31" s="2" customFormat="1" ht="12" customHeight="1">
      <c r="A47" s="32"/>
      <c r="B47" s="33"/>
      <c r="C47" s="27" t="s">
        <v>17</v>
      </c>
      <c r="D47" s="32"/>
      <c r="E47" s="32"/>
      <c r="F47" s="32"/>
      <c r="G47" s="32"/>
      <c r="H47" s="32"/>
      <c r="I47" s="91"/>
      <c r="J47" s="32"/>
      <c r="K47" s="32"/>
      <c r="L47" s="92"/>
      <c r="S47" s="32"/>
      <c r="T47" s="32"/>
      <c r="U47" s="32"/>
      <c r="V47" s="32"/>
      <c r="W47" s="32"/>
      <c r="X47" s="32"/>
      <c r="Y47" s="32"/>
      <c r="Z47" s="32"/>
      <c r="AA47" s="32"/>
      <c r="AB47" s="32"/>
      <c r="AC47" s="32"/>
      <c r="AD47" s="32"/>
      <c r="AE47" s="32"/>
    </row>
    <row r="48" spans="1:31" s="2" customFormat="1" ht="16.5" customHeight="1">
      <c r="A48" s="32"/>
      <c r="B48" s="33"/>
      <c r="C48" s="32"/>
      <c r="D48" s="32"/>
      <c r="E48" s="334" t="str">
        <f>E7</f>
        <v>Oprava výhybek v žst.Hodonín</v>
      </c>
      <c r="F48" s="335"/>
      <c r="G48" s="335"/>
      <c r="H48" s="335"/>
      <c r="I48" s="91"/>
      <c r="J48" s="32"/>
      <c r="K48" s="32"/>
      <c r="L48" s="92"/>
      <c r="S48" s="32"/>
      <c r="T48" s="32"/>
      <c r="U48" s="32"/>
      <c r="V48" s="32"/>
      <c r="W48" s="32"/>
      <c r="X48" s="32"/>
      <c r="Y48" s="32"/>
      <c r="Z48" s="32"/>
      <c r="AA48" s="32"/>
      <c r="AB48" s="32"/>
      <c r="AC48" s="32"/>
      <c r="AD48" s="32"/>
      <c r="AE48" s="32"/>
    </row>
    <row r="49" spans="1:31" s="2" customFormat="1" ht="12" customHeight="1">
      <c r="A49" s="32"/>
      <c r="B49" s="33"/>
      <c r="C49" s="27" t="s">
        <v>100</v>
      </c>
      <c r="D49" s="32"/>
      <c r="E49" s="32"/>
      <c r="F49" s="32"/>
      <c r="G49" s="32"/>
      <c r="H49" s="32"/>
      <c r="I49" s="91"/>
      <c r="J49" s="32"/>
      <c r="K49" s="32"/>
      <c r="L49" s="92"/>
      <c r="S49" s="32"/>
      <c r="T49" s="32"/>
      <c r="U49" s="32"/>
      <c r="V49" s="32"/>
      <c r="W49" s="32"/>
      <c r="X49" s="32"/>
      <c r="Y49" s="32"/>
      <c r="Z49" s="32"/>
      <c r="AA49" s="32"/>
      <c r="AB49" s="32"/>
      <c r="AC49" s="32"/>
      <c r="AD49" s="32"/>
      <c r="AE49" s="32"/>
    </row>
    <row r="50" spans="1:31" s="2" customFormat="1" ht="16.5" customHeight="1">
      <c r="A50" s="32"/>
      <c r="B50" s="33"/>
      <c r="C50" s="32"/>
      <c r="D50" s="32"/>
      <c r="E50" s="318" t="str">
        <f>E9</f>
        <v>SO 02 - Železniční spodek</v>
      </c>
      <c r="F50" s="333"/>
      <c r="G50" s="333"/>
      <c r="H50" s="333"/>
      <c r="I50" s="91"/>
      <c r="J50" s="32"/>
      <c r="K50" s="32"/>
      <c r="L50" s="92"/>
      <c r="S50" s="32"/>
      <c r="T50" s="32"/>
      <c r="U50" s="32"/>
      <c r="V50" s="32"/>
      <c r="W50" s="32"/>
      <c r="X50" s="32"/>
      <c r="Y50" s="32"/>
      <c r="Z50" s="32"/>
      <c r="AA50" s="32"/>
      <c r="AB50" s="32"/>
      <c r="AC50" s="32"/>
      <c r="AD50" s="32"/>
      <c r="AE50" s="32"/>
    </row>
    <row r="51" spans="1:31" s="2" customFormat="1" ht="6.95" customHeight="1">
      <c r="A51" s="32"/>
      <c r="B51" s="33"/>
      <c r="C51" s="32"/>
      <c r="D51" s="32"/>
      <c r="E51" s="32"/>
      <c r="F51" s="32"/>
      <c r="G51" s="32"/>
      <c r="H51" s="32"/>
      <c r="I51" s="91"/>
      <c r="J51" s="32"/>
      <c r="K51" s="32"/>
      <c r="L51" s="92"/>
      <c r="S51" s="32"/>
      <c r="T51" s="32"/>
      <c r="U51" s="32"/>
      <c r="V51" s="32"/>
      <c r="W51" s="32"/>
      <c r="X51" s="32"/>
      <c r="Y51" s="32"/>
      <c r="Z51" s="32"/>
      <c r="AA51" s="32"/>
      <c r="AB51" s="32"/>
      <c r="AC51" s="32"/>
      <c r="AD51" s="32"/>
      <c r="AE51" s="32"/>
    </row>
    <row r="52" spans="1:31" s="2" customFormat="1" ht="12" customHeight="1">
      <c r="A52" s="32"/>
      <c r="B52" s="33"/>
      <c r="C52" s="27" t="s">
        <v>21</v>
      </c>
      <c r="D52" s="32"/>
      <c r="E52" s="32"/>
      <c r="F52" s="25" t="str">
        <f>F12</f>
        <v xml:space="preserve"> </v>
      </c>
      <c r="G52" s="32"/>
      <c r="H52" s="32"/>
      <c r="I52" s="93" t="s">
        <v>23</v>
      </c>
      <c r="J52" s="50" t="str">
        <f>IF(J12="","",J12)</f>
        <v>5. 5. 2020</v>
      </c>
      <c r="K52" s="32"/>
      <c r="L52" s="92"/>
      <c r="S52" s="32"/>
      <c r="T52" s="32"/>
      <c r="U52" s="32"/>
      <c r="V52" s="32"/>
      <c r="W52" s="32"/>
      <c r="X52" s="32"/>
      <c r="Y52" s="32"/>
      <c r="Z52" s="32"/>
      <c r="AA52" s="32"/>
      <c r="AB52" s="32"/>
      <c r="AC52" s="32"/>
      <c r="AD52" s="32"/>
      <c r="AE52" s="32"/>
    </row>
    <row r="53" spans="1:31" s="2" customFormat="1" ht="6.95" customHeight="1">
      <c r="A53" s="32"/>
      <c r="B53" s="33"/>
      <c r="C53" s="32"/>
      <c r="D53" s="32"/>
      <c r="E53" s="32"/>
      <c r="F53" s="32"/>
      <c r="G53" s="32"/>
      <c r="H53" s="32"/>
      <c r="I53" s="91"/>
      <c r="J53" s="32"/>
      <c r="K53" s="32"/>
      <c r="L53" s="92"/>
      <c r="S53" s="32"/>
      <c r="T53" s="32"/>
      <c r="U53" s="32"/>
      <c r="V53" s="32"/>
      <c r="W53" s="32"/>
      <c r="X53" s="32"/>
      <c r="Y53" s="32"/>
      <c r="Z53" s="32"/>
      <c r="AA53" s="32"/>
      <c r="AB53" s="32"/>
      <c r="AC53" s="32"/>
      <c r="AD53" s="32"/>
      <c r="AE53" s="32"/>
    </row>
    <row r="54" spans="1:31" s="2" customFormat="1" ht="15.2" customHeight="1">
      <c r="A54" s="32"/>
      <c r="B54" s="33"/>
      <c r="C54" s="27" t="s">
        <v>25</v>
      </c>
      <c r="D54" s="32"/>
      <c r="E54" s="32"/>
      <c r="F54" s="25" t="str">
        <f>E15</f>
        <v xml:space="preserve"> </v>
      </c>
      <c r="G54" s="32"/>
      <c r="H54" s="32"/>
      <c r="I54" s="93" t="s">
        <v>30</v>
      </c>
      <c r="J54" s="30" t="str">
        <f>E21</f>
        <v xml:space="preserve"> </v>
      </c>
      <c r="K54" s="32"/>
      <c r="L54" s="92"/>
      <c r="S54" s="32"/>
      <c r="T54" s="32"/>
      <c r="U54" s="32"/>
      <c r="V54" s="32"/>
      <c r="W54" s="32"/>
      <c r="X54" s="32"/>
      <c r="Y54" s="32"/>
      <c r="Z54" s="32"/>
      <c r="AA54" s="32"/>
      <c r="AB54" s="32"/>
      <c r="AC54" s="32"/>
      <c r="AD54" s="32"/>
      <c r="AE54" s="32"/>
    </row>
    <row r="55" spans="1:31" s="2" customFormat="1" ht="15.2" customHeight="1">
      <c r="A55" s="32"/>
      <c r="B55" s="33"/>
      <c r="C55" s="27" t="s">
        <v>28</v>
      </c>
      <c r="D55" s="32"/>
      <c r="E55" s="32"/>
      <c r="F55" s="25" t="str">
        <f>IF(E18="","",E18)</f>
        <v>Vyplň údaj</v>
      </c>
      <c r="G55" s="32"/>
      <c r="H55" s="32"/>
      <c r="I55" s="93" t="s">
        <v>31</v>
      </c>
      <c r="J55" s="30" t="str">
        <f>E24</f>
        <v>Ing. Dušan Slávik</v>
      </c>
      <c r="K55" s="32"/>
      <c r="L55" s="92"/>
      <c r="S55" s="32"/>
      <c r="T55" s="32"/>
      <c r="U55" s="32"/>
      <c r="V55" s="32"/>
      <c r="W55" s="32"/>
      <c r="X55" s="32"/>
      <c r="Y55" s="32"/>
      <c r="Z55" s="32"/>
      <c r="AA55" s="32"/>
      <c r="AB55" s="32"/>
      <c r="AC55" s="32"/>
      <c r="AD55" s="32"/>
      <c r="AE55" s="32"/>
    </row>
    <row r="56" spans="1:31" s="2" customFormat="1" ht="10.35" customHeight="1">
      <c r="A56" s="32"/>
      <c r="B56" s="33"/>
      <c r="C56" s="32"/>
      <c r="D56" s="32"/>
      <c r="E56" s="32"/>
      <c r="F56" s="32"/>
      <c r="G56" s="32"/>
      <c r="H56" s="32"/>
      <c r="I56" s="91"/>
      <c r="J56" s="32"/>
      <c r="K56" s="32"/>
      <c r="L56" s="92"/>
      <c r="S56" s="32"/>
      <c r="T56" s="32"/>
      <c r="U56" s="32"/>
      <c r="V56" s="32"/>
      <c r="W56" s="32"/>
      <c r="X56" s="32"/>
      <c r="Y56" s="32"/>
      <c r="Z56" s="32"/>
      <c r="AA56" s="32"/>
      <c r="AB56" s="32"/>
      <c r="AC56" s="32"/>
      <c r="AD56" s="32"/>
      <c r="AE56" s="32"/>
    </row>
    <row r="57" spans="1:31" s="2" customFormat="1" ht="29.25" customHeight="1">
      <c r="A57" s="32"/>
      <c r="B57" s="33"/>
      <c r="C57" s="113" t="s">
        <v>104</v>
      </c>
      <c r="D57" s="104"/>
      <c r="E57" s="104"/>
      <c r="F57" s="104"/>
      <c r="G57" s="104"/>
      <c r="H57" s="104"/>
      <c r="I57" s="114"/>
      <c r="J57" s="115" t="s">
        <v>105</v>
      </c>
      <c r="K57" s="104"/>
      <c r="L57" s="92"/>
      <c r="S57" s="32"/>
      <c r="T57" s="32"/>
      <c r="U57" s="32"/>
      <c r="V57" s="32"/>
      <c r="W57" s="32"/>
      <c r="X57" s="32"/>
      <c r="Y57" s="32"/>
      <c r="Z57" s="32"/>
      <c r="AA57" s="32"/>
      <c r="AB57" s="32"/>
      <c r="AC57" s="32"/>
      <c r="AD57" s="32"/>
      <c r="AE57" s="32"/>
    </row>
    <row r="58" spans="1:31" s="2" customFormat="1" ht="10.35" customHeight="1">
      <c r="A58" s="32"/>
      <c r="B58" s="33"/>
      <c r="C58" s="32"/>
      <c r="D58" s="32"/>
      <c r="E58" s="32"/>
      <c r="F58" s="32"/>
      <c r="G58" s="32"/>
      <c r="H58" s="32"/>
      <c r="I58" s="91"/>
      <c r="J58" s="32"/>
      <c r="K58" s="32"/>
      <c r="L58" s="92"/>
      <c r="S58" s="32"/>
      <c r="T58" s="32"/>
      <c r="U58" s="32"/>
      <c r="V58" s="32"/>
      <c r="W58" s="32"/>
      <c r="X58" s="32"/>
      <c r="Y58" s="32"/>
      <c r="Z58" s="32"/>
      <c r="AA58" s="32"/>
      <c r="AB58" s="32"/>
      <c r="AC58" s="32"/>
      <c r="AD58" s="32"/>
      <c r="AE58" s="32"/>
    </row>
    <row r="59" spans="1:47" s="2" customFormat="1" ht="22.9" customHeight="1">
      <c r="A59" s="32"/>
      <c r="B59" s="33"/>
      <c r="C59" s="116" t="s">
        <v>67</v>
      </c>
      <c r="D59" s="32"/>
      <c r="E59" s="32"/>
      <c r="F59" s="32"/>
      <c r="G59" s="32"/>
      <c r="H59" s="32"/>
      <c r="I59" s="91"/>
      <c r="J59" s="66">
        <f>J83</f>
        <v>0</v>
      </c>
      <c r="K59" s="32"/>
      <c r="L59" s="92"/>
      <c r="S59" s="32"/>
      <c r="T59" s="32"/>
      <c r="U59" s="32"/>
      <c r="V59" s="32"/>
      <c r="W59" s="32"/>
      <c r="X59" s="32"/>
      <c r="Y59" s="32"/>
      <c r="Z59" s="32"/>
      <c r="AA59" s="32"/>
      <c r="AB59" s="32"/>
      <c r="AC59" s="32"/>
      <c r="AD59" s="32"/>
      <c r="AE59" s="32"/>
      <c r="AU59" s="17" t="s">
        <v>106</v>
      </c>
    </row>
    <row r="60" spans="2:12" s="9" customFormat="1" ht="24.95" customHeight="1">
      <c r="B60" s="117"/>
      <c r="D60" s="118" t="s">
        <v>107</v>
      </c>
      <c r="E60" s="119"/>
      <c r="F60" s="119"/>
      <c r="G60" s="119"/>
      <c r="H60" s="119"/>
      <c r="I60" s="120"/>
      <c r="J60" s="121">
        <f>J84</f>
        <v>0</v>
      </c>
      <c r="L60" s="117"/>
    </row>
    <row r="61" spans="2:12" s="10" customFormat="1" ht="19.9" customHeight="1">
      <c r="B61" s="122"/>
      <c r="D61" s="123" t="s">
        <v>108</v>
      </c>
      <c r="E61" s="124"/>
      <c r="F61" s="124"/>
      <c r="G61" s="124"/>
      <c r="H61" s="124"/>
      <c r="I61" s="125"/>
      <c r="J61" s="126">
        <f>J85</f>
        <v>0</v>
      </c>
      <c r="L61" s="122"/>
    </row>
    <row r="62" spans="2:12" s="10" customFormat="1" ht="19.9" customHeight="1">
      <c r="B62" s="122"/>
      <c r="D62" s="123" t="s">
        <v>109</v>
      </c>
      <c r="E62" s="124"/>
      <c r="F62" s="124"/>
      <c r="G62" s="124"/>
      <c r="H62" s="124"/>
      <c r="I62" s="125"/>
      <c r="J62" s="126">
        <f>J174</f>
        <v>0</v>
      </c>
      <c r="L62" s="122"/>
    </row>
    <row r="63" spans="2:12" s="9" customFormat="1" ht="24.95" customHeight="1">
      <c r="B63" s="117"/>
      <c r="D63" s="118" t="s">
        <v>110</v>
      </c>
      <c r="E63" s="119"/>
      <c r="F63" s="119"/>
      <c r="G63" s="119"/>
      <c r="H63" s="119"/>
      <c r="I63" s="120"/>
      <c r="J63" s="121">
        <f>J187</f>
        <v>0</v>
      </c>
      <c r="L63" s="117"/>
    </row>
    <row r="64" spans="1:31" s="2" customFormat="1" ht="21.75" customHeight="1">
      <c r="A64" s="32"/>
      <c r="B64" s="33"/>
      <c r="C64" s="32"/>
      <c r="D64" s="32"/>
      <c r="E64" s="32"/>
      <c r="F64" s="32"/>
      <c r="G64" s="32"/>
      <c r="H64" s="32"/>
      <c r="I64" s="91"/>
      <c r="J64" s="32"/>
      <c r="K64" s="32"/>
      <c r="L64" s="92"/>
      <c r="S64" s="32"/>
      <c r="T64" s="32"/>
      <c r="U64" s="32"/>
      <c r="V64" s="32"/>
      <c r="W64" s="32"/>
      <c r="X64" s="32"/>
      <c r="Y64" s="32"/>
      <c r="Z64" s="32"/>
      <c r="AA64" s="32"/>
      <c r="AB64" s="32"/>
      <c r="AC64" s="32"/>
      <c r="AD64" s="32"/>
      <c r="AE64" s="32"/>
    </row>
    <row r="65" spans="1:31" s="2" customFormat="1" ht="6.95" customHeight="1">
      <c r="A65" s="32"/>
      <c r="B65" s="42"/>
      <c r="C65" s="43"/>
      <c r="D65" s="43"/>
      <c r="E65" s="43"/>
      <c r="F65" s="43"/>
      <c r="G65" s="43"/>
      <c r="H65" s="43"/>
      <c r="I65" s="111"/>
      <c r="J65" s="43"/>
      <c r="K65" s="43"/>
      <c r="L65" s="92"/>
      <c r="S65" s="32"/>
      <c r="T65" s="32"/>
      <c r="U65" s="32"/>
      <c r="V65" s="32"/>
      <c r="W65" s="32"/>
      <c r="X65" s="32"/>
      <c r="Y65" s="32"/>
      <c r="Z65" s="32"/>
      <c r="AA65" s="32"/>
      <c r="AB65" s="32"/>
      <c r="AC65" s="32"/>
      <c r="AD65" s="32"/>
      <c r="AE65" s="32"/>
    </row>
    <row r="69" spans="1:31" s="2" customFormat="1" ht="6.95" customHeight="1">
      <c r="A69" s="32"/>
      <c r="B69" s="44"/>
      <c r="C69" s="45"/>
      <c r="D69" s="45"/>
      <c r="E69" s="45"/>
      <c r="F69" s="45"/>
      <c r="G69" s="45"/>
      <c r="H69" s="45"/>
      <c r="I69" s="112"/>
      <c r="J69" s="45"/>
      <c r="K69" s="45"/>
      <c r="L69" s="92"/>
      <c r="S69" s="32"/>
      <c r="T69" s="32"/>
      <c r="U69" s="32"/>
      <c r="V69" s="32"/>
      <c r="W69" s="32"/>
      <c r="X69" s="32"/>
      <c r="Y69" s="32"/>
      <c r="Z69" s="32"/>
      <c r="AA69" s="32"/>
      <c r="AB69" s="32"/>
      <c r="AC69" s="32"/>
      <c r="AD69" s="32"/>
      <c r="AE69" s="32"/>
    </row>
    <row r="70" spans="1:31" s="2" customFormat="1" ht="24.95" customHeight="1">
      <c r="A70" s="32"/>
      <c r="B70" s="33"/>
      <c r="C70" s="21" t="s">
        <v>111</v>
      </c>
      <c r="D70" s="32"/>
      <c r="E70" s="32"/>
      <c r="F70" s="32"/>
      <c r="G70" s="32"/>
      <c r="H70" s="32"/>
      <c r="I70" s="91"/>
      <c r="J70" s="32"/>
      <c r="K70" s="32"/>
      <c r="L70" s="92"/>
      <c r="S70" s="32"/>
      <c r="T70" s="32"/>
      <c r="U70" s="32"/>
      <c r="V70" s="32"/>
      <c r="W70" s="32"/>
      <c r="X70" s="32"/>
      <c r="Y70" s="32"/>
      <c r="Z70" s="32"/>
      <c r="AA70" s="32"/>
      <c r="AB70" s="32"/>
      <c r="AC70" s="32"/>
      <c r="AD70" s="32"/>
      <c r="AE70" s="32"/>
    </row>
    <row r="71" spans="1:31" s="2" customFormat="1" ht="6.95" customHeight="1">
      <c r="A71" s="32"/>
      <c r="B71" s="33"/>
      <c r="C71" s="32"/>
      <c r="D71" s="32"/>
      <c r="E71" s="32"/>
      <c r="F71" s="32"/>
      <c r="G71" s="32"/>
      <c r="H71" s="32"/>
      <c r="I71" s="91"/>
      <c r="J71" s="32"/>
      <c r="K71" s="32"/>
      <c r="L71" s="92"/>
      <c r="S71" s="32"/>
      <c r="T71" s="32"/>
      <c r="U71" s="32"/>
      <c r="V71" s="32"/>
      <c r="W71" s="32"/>
      <c r="X71" s="32"/>
      <c r="Y71" s="32"/>
      <c r="Z71" s="32"/>
      <c r="AA71" s="32"/>
      <c r="AB71" s="32"/>
      <c r="AC71" s="32"/>
      <c r="AD71" s="32"/>
      <c r="AE71" s="32"/>
    </row>
    <row r="72" spans="1:31" s="2" customFormat="1" ht="12" customHeight="1">
      <c r="A72" s="32"/>
      <c r="B72" s="33"/>
      <c r="C72" s="27" t="s">
        <v>17</v>
      </c>
      <c r="D72" s="32"/>
      <c r="E72" s="32"/>
      <c r="F72" s="32"/>
      <c r="G72" s="32"/>
      <c r="H72" s="32"/>
      <c r="I72" s="91"/>
      <c r="J72" s="32"/>
      <c r="K72" s="32"/>
      <c r="L72" s="92"/>
      <c r="S72" s="32"/>
      <c r="T72" s="32"/>
      <c r="U72" s="32"/>
      <c r="V72" s="32"/>
      <c r="W72" s="32"/>
      <c r="X72" s="32"/>
      <c r="Y72" s="32"/>
      <c r="Z72" s="32"/>
      <c r="AA72" s="32"/>
      <c r="AB72" s="32"/>
      <c r="AC72" s="32"/>
      <c r="AD72" s="32"/>
      <c r="AE72" s="32"/>
    </row>
    <row r="73" spans="1:31" s="2" customFormat="1" ht="16.5" customHeight="1">
      <c r="A73" s="32"/>
      <c r="B73" s="33"/>
      <c r="C73" s="32"/>
      <c r="D73" s="32"/>
      <c r="E73" s="334" t="str">
        <f>E7</f>
        <v>Oprava výhybek v žst.Hodonín</v>
      </c>
      <c r="F73" s="335"/>
      <c r="G73" s="335"/>
      <c r="H73" s="335"/>
      <c r="I73" s="91"/>
      <c r="J73" s="32"/>
      <c r="K73" s="32"/>
      <c r="L73" s="92"/>
      <c r="S73" s="32"/>
      <c r="T73" s="32"/>
      <c r="U73" s="32"/>
      <c r="V73" s="32"/>
      <c r="W73" s="32"/>
      <c r="X73" s="32"/>
      <c r="Y73" s="32"/>
      <c r="Z73" s="32"/>
      <c r="AA73" s="32"/>
      <c r="AB73" s="32"/>
      <c r="AC73" s="32"/>
      <c r="AD73" s="32"/>
      <c r="AE73" s="32"/>
    </row>
    <row r="74" spans="1:31" s="2" customFormat="1" ht="12" customHeight="1">
      <c r="A74" s="32"/>
      <c r="B74" s="33"/>
      <c r="C74" s="27" t="s">
        <v>100</v>
      </c>
      <c r="D74" s="32"/>
      <c r="E74" s="32"/>
      <c r="F74" s="32"/>
      <c r="G74" s="32"/>
      <c r="H74" s="32"/>
      <c r="I74" s="91"/>
      <c r="J74" s="32"/>
      <c r="K74" s="32"/>
      <c r="L74" s="92"/>
      <c r="S74" s="32"/>
      <c r="T74" s="32"/>
      <c r="U74" s="32"/>
      <c r="V74" s="32"/>
      <c r="W74" s="32"/>
      <c r="X74" s="32"/>
      <c r="Y74" s="32"/>
      <c r="Z74" s="32"/>
      <c r="AA74" s="32"/>
      <c r="AB74" s="32"/>
      <c r="AC74" s="32"/>
      <c r="AD74" s="32"/>
      <c r="AE74" s="32"/>
    </row>
    <row r="75" spans="1:31" s="2" customFormat="1" ht="16.5" customHeight="1">
      <c r="A75" s="32"/>
      <c r="B75" s="33"/>
      <c r="C75" s="32"/>
      <c r="D75" s="32"/>
      <c r="E75" s="318" t="str">
        <f>E9</f>
        <v>SO 02 - Železniční spodek</v>
      </c>
      <c r="F75" s="333"/>
      <c r="G75" s="333"/>
      <c r="H75" s="333"/>
      <c r="I75" s="91"/>
      <c r="J75" s="32"/>
      <c r="K75" s="32"/>
      <c r="L75" s="92"/>
      <c r="S75" s="32"/>
      <c r="T75" s="32"/>
      <c r="U75" s="32"/>
      <c r="V75" s="32"/>
      <c r="W75" s="32"/>
      <c r="X75" s="32"/>
      <c r="Y75" s="32"/>
      <c r="Z75" s="32"/>
      <c r="AA75" s="32"/>
      <c r="AB75" s="32"/>
      <c r="AC75" s="32"/>
      <c r="AD75" s="32"/>
      <c r="AE75" s="32"/>
    </row>
    <row r="76" spans="1:31" s="2" customFormat="1" ht="6.95" customHeight="1">
      <c r="A76" s="32"/>
      <c r="B76" s="33"/>
      <c r="C76" s="32"/>
      <c r="D76" s="32"/>
      <c r="E76" s="32"/>
      <c r="F76" s="32"/>
      <c r="G76" s="32"/>
      <c r="H76" s="32"/>
      <c r="I76" s="91"/>
      <c r="J76" s="32"/>
      <c r="K76" s="32"/>
      <c r="L76" s="92"/>
      <c r="S76" s="32"/>
      <c r="T76" s="32"/>
      <c r="U76" s="32"/>
      <c r="V76" s="32"/>
      <c r="W76" s="32"/>
      <c r="X76" s="32"/>
      <c r="Y76" s="32"/>
      <c r="Z76" s="32"/>
      <c r="AA76" s="32"/>
      <c r="AB76" s="32"/>
      <c r="AC76" s="32"/>
      <c r="AD76" s="32"/>
      <c r="AE76" s="32"/>
    </row>
    <row r="77" spans="1:31" s="2" customFormat="1" ht="12" customHeight="1">
      <c r="A77" s="32"/>
      <c r="B77" s="33"/>
      <c r="C77" s="27" t="s">
        <v>21</v>
      </c>
      <c r="D77" s="32"/>
      <c r="E77" s="32"/>
      <c r="F77" s="25" t="str">
        <f>F12</f>
        <v xml:space="preserve"> </v>
      </c>
      <c r="G77" s="32"/>
      <c r="H77" s="32"/>
      <c r="I77" s="93" t="s">
        <v>23</v>
      </c>
      <c r="J77" s="50" t="str">
        <f>IF(J12="","",J12)</f>
        <v>5. 5. 2020</v>
      </c>
      <c r="K77" s="32"/>
      <c r="L77" s="92"/>
      <c r="S77" s="32"/>
      <c r="T77" s="32"/>
      <c r="U77" s="32"/>
      <c r="V77" s="32"/>
      <c r="W77" s="32"/>
      <c r="X77" s="32"/>
      <c r="Y77" s="32"/>
      <c r="Z77" s="32"/>
      <c r="AA77" s="32"/>
      <c r="AB77" s="32"/>
      <c r="AC77" s="32"/>
      <c r="AD77" s="32"/>
      <c r="AE77" s="32"/>
    </row>
    <row r="78" spans="1:31" s="2" customFormat="1" ht="6.95" customHeight="1">
      <c r="A78" s="32"/>
      <c r="B78" s="33"/>
      <c r="C78" s="32"/>
      <c r="D78" s="32"/>
      <c r="E78" s="32"/>
      <c r="F78" s="32"/>
      <c r="G78" s="32"/>
      <c r="H78" s="32"/>
      <c r="I78" s="91"/>
      <c r="J78" s="32"/>
      <c r="K78" s="32"/>
      <c r="L78" s="92"/>
      <c r="S78" s="32"/>
      <c r="T78" s="32"/>
      <c r="U78" s="32"/>
      <c r="V78" s="32"/>
      <c r="W78" s="32"/>
      <c r="X78" s="32"/>
      <c r="Y78" s="32"/>
      <c r="Z78" s="32"/>
      <c r="AA78" s="32"/>
      <c r="AB78" s="32"/>
      <c r="AC78" s="32"/>
      <c r="AD78" s="32"/>
      <c r="AE78" s="32"/>
    </row>
    <row r="79" spans="1:31" s="2" customFormat="1" ht="15.2" customHeight="1">
      <c r="A79" s="32"/>
      <c r="B79" s="33"/>
      <c r="C79" s="27" t="s">
        <v>25</v>
      </c>
      <c r="D79" s="32"/>
      <c r="E79" s="32"/>
      <c r="F79" s="25" t="str">
        <f>E15</f>
        <v xml:space="preserve"> </v>
      </c>
      <c r="G79" s="32"/>
      <c r="H79" s="32"/>
      <c r="I79" s="93" t="s">
        <v>30</v>
      </c>
      <c r="J79" s="30" t="str">
        <f>E21</f>
        <v xml:space="preserve"> </v>
      </c>
      <c r="K79" s="32"/>
      <c r="L79" s="92"/>
      <c r="S79" s="32"/>
      <c r="T79" s="32"/>
      <c r="U79" s="32"/>
      <c r="V79" s="32"/>
      <c r="W79" s="32"/>
      <c r="X79" s="32"/>
      <c r="Y79" s="32"/>
      <c r="Z79" s="32"/>
      <c r="AA79" s="32"/>
      <c r="AB79" s="32"/>
      <c r="AC79" s="32"/>
      <c r="AD79" s="32"/>
      <c r="AE79" s="32"/>
    </row>
    <row r="80" spans="1:31" s="2" customFormat="1" ht="15.2" customHeight="1">
      <c r="A80" s="32"/>
      <c r="B80" s="33"/>
      <c r="C80" s="27" t="s">
        <v>28</v>
      </c>
      <c r="D80" s="32"/>
      <c r="E80" s="32"/>
      <c r="F80" s="25" t="str">
        <f>IF(E18="","",E18)</f>
        <v>Vyplň údaj</v>
      </c>
      <c r="G80" s="32"/>
      <c r="H80" s="32"/>
      <c r="I80" s="93" t="s">
        <v>31</v>
      </c>
      <c r="J80" s="30" t="str">
        <f>E24</f>
        <v>Ing. Dušan Slávik</v>
      </c>
      <c r="K80" s="32"/>
      <c r="L80" s="92"/>
      <c r="S80" s="32"/>
      <c r="T80" s="32"/>
      <c r="U80" s="32"/>
      <c r="V80" s="32"/>
      <c r="W80" s="32"/>
      <c r="X80" s="32"/>
      <c r="Y80" s="32"/>
      <c r="Z80" s="32"/>
      <c r="AA80" s="32"/>
      <c r="AB80" s="32"/>
      <c r="AC80" s="32"/>
      <c r="AD80" s="32"/>
      <c r="AE80" s="32"/>
    </row>
    <row r="81" spans="1:31" s="2" customFormat="1" ht="10.35" customHeight="1">
      <c r="A81" s="32"/>
      <c r="B81" s="33"/>
      <c r="C81" s="32"/>
      <c r="D81" s="32"/>
      <c r="E81" s="32"/>
      <c r="F81" s="32"/>
      <c r="G81" s="32"/>
      <c r="H81" s="32"/>
      <c r="I81" s="91"/>
      <c r="J81" s="32"/>
      <c r="K81" s="32"/>
      <c r="L81" s="92"/>
      <c r="S81" s="32"/>
      <c r="T81" s="32"/>
      <c r="U81" s="32"/>
      <c r="V81" s="32"/>
      <c r="W81" s="32"/>
      <c r="X81" s="32"/>
      <c r="Y81" s="32"/>
      <c r="Z81" s="32"/>
      <c r="AA81" s="32"/>
      <c r="AB81" s="32"/>
      <c r="AC81" s="32"/>
      <c r="AD81" s="32"/>
      <c r="AE81" s="32"/>
    </row>
    <row r="82" spans="1:31" s="11" customFormat="1" ht="29.25" customHeight="1">
      <c r="A82" s="127"/>
      <c r="B82" s="128"/>
      <c r="C82" s="129" t="s">
        <v>112</v>
      </c>
      <c r="D82" s="130" t="s">
        <v>54</v>
      </c>
      <c r="E82" s="130" t="s">
        <v>50</v>
      </c>
      <c r="F82" s="130" t="s">
        <v>51</v>
      </c>
      <c r="G82" s="130" t="s">
        <v>113</v>
      </c>
      <c r="H82" s="130" t="s">
        <v>114</v>
      </c>
      <c r="I82" s="131" t="s">
        <v>115</v>
      </c>
      <c r="J82" s="130" t="s">
        <v>105</v>
      </c>
      <c r="K82" s="132" t="s">
        <v>116</v>
      </c>
      <c r="L82" s="133"/>
      <c r="M82" s="57" t="s">
        <v>3</v>
      </c>
      <c r="N82" s="58" t="s">
        <v>39</v>
      </c>
      <c r="O82" s="58" t="s">
        <v>117</v>
      </c>
      <c r="P82" s="58" t="s">
        <v>118</v>
      </c>
      <c r="Q82" s="58" t="s">
        <v>119</v>
      </c>
      <c r="R82" s="58" t="s">
        <v>120</v>
      </c>
      <c r="S82" s="58" t="s">
        <v>121</v>
      </c>
      <c r="T82" s="59" t="s">
        <v>122</v>
      </c>
      <c r="U82" s="127"/>
      <c r="V82" s="127"/>
      <c r="W82" s="127"/>
      <c r="X82" s="127"/>
      <c r="Y82" s="127"/>
      <c r="Z82" s="127"/>
      <c r="AA82" s="127"/>
      <c r="AB82" s="127"/>
      <c r="AC82" s="127"/>
      <c r="AD82" s="127"/>
      <c r="AE82" s="127"/>
    </row>
    <row r="83" spans="1:63" s="2" customFormat="1" ht="22.9" customHeight="1">
      <c r="A83" s="32"/>
      <c r="B83" s="33"/>
      <c r="C83" s="64" t="s">
        <v>123</v>
      </c>
      <c r="D83" s="32"/>
      <c r="E83" s="32"/>
      <c r="F83" s="32"/>
      <c r="G83" s="32"/>
      <c r="H83" s="32"/>
      <c r="I83" s="91"/>
      <c r="J83" s="134">
        <f>BK83</f>
        <v>0</v>
      </c>
      <c r="K83" s="32"/>
      <c r="L83" s="33"/>
      <c r="M83" s="60"/>
      <c r="N83" s="51"/>
      <c r="O83" s="61"/>
      <c r="P83" s="135">
        <f>P84+P187</f>
        <v>0</v>
      </c>
      <c r="Q83" s="61"/>
      <c r="R83" s="135">
        <f>R84+R187</f>
        <v>1273.42948896</v>
      </c>
      <c r="S83" s="61"/>
      <c r="T83" s="136">
        <f>T84+T187</f>
        <v>0</v>
      </c>
      <c r="U83" s="32"/>
      <c r="V83" s="32"/>
      <c r="W83" s="32"/>
      <c r="X83" s="32"/>
      <c r="Y83" s="32"/>
      <c r="Z83" s="32"/>
      <c r="AA83" s="32"/>
      <c r="AB83" s="32"/>
      <c r="AC83" s="32"/>
      <c r="AD83" s="32"/>
      <c r="AE83" s="32"/>
      <c r="AT83" s="17" t="s">
        <v>68</v>
      </c>
      <c r="AU83" s="17" t="s">
        <v>106</v>
      </c>
      <c r="BK83" s="137">
        <f>BK84+BK187</f>
        <v>0</v>
      </c>
    </row>
    <row r="84" spans="2:63" s="12" customFormat="1" ht="25.9" customHeight="1">
      <c r="B84" s="138"/>
      <c r="D84" s="139" t="s">
        <v>68</v>
      </c>
      <c r="E84" s="140" t="s">
        <v>124</v>
      </c>
      <c r="F84" s="140" t="s">
        <v>125</v>
      </c>
      <c r="I84" s="141"/>
      <c r="J84" s="142">
        <f>BK84</f>
        <v>0</v>
      </c>
      <c r="L84" s="138"/>
      <c r="M84" s="143"/>
      <c r="N84" s="144"/>
      <c r="O84" s="144"/>
      <c r="P84" s="145">
        <f>P85+P174</f>
        <v>0</v>
      </c>
      <c r="Q84" s="144"/>
      <c r="R84" s="145">
        <f>R85+R174</f>
        <v>1273.42948896</v>
      </c>
      <c r="S84" s="144"/>
      <c r="T84" s="146">
        <f>T85+T174</f>
        <v>0</v>
      </c>
      <c r="AR84" s="139" t="s">
        <v>77</v>
      </c>
      <c r="AT84" s="147" t="s">
        <v>68</v>
      </c>
      <c r="AU84" s="147" t="s">
        <v>69</v>
      </c>
      <c r="AY84" s="139" t="s">
        <v>126</v>
      </c>
      <c r="BK84" s="148">
        <f>BK85+BK174</f>
        <v>0</v>
      </c>
    </row>
    <row r="85" spans="2:63" s="12" customFormat="1" ht="22.9" customHeight="1">
      <c r="B85" s="138"/>
      <c r="D85" s="139" t="s">
        <v>68</v>
      </c>
      <c r="E85" s="149" t="s">
        <v>127</v>
      </c>
      <c r="F85" s="149" t="s">
        <v>128</v>
      </c>
      <c r="I85" s="141"/>
      <c r="J85" s="150">
        <f>BK85</f>
        <v>0</v>
      </c>
      <c r="L85" s="138"/>
      <c r="M85" s="143"/>
      <c r="N85" s="144"/>
      <c r="O85" s="144"/>
      <c r="P85" s="145">
        <f>SUM(P86:P173)</f>
        <v>0</v>
      </c>
      <c r="Q85" s="144"/>
      <c r="R85" s="145">
        <f>SUM(R86:R173)</f>
        <v>1273.42948896</v>
      </c>
      <c r="S85" s="144"/>
      <c r="T85" s="146">
        <f>SUM(T86:T173)</f>
        <v>0</v>
      </c>
      <c r="AR85" s="139" t="s">
        <v>77</v>
      </c>
      <c r="AT85" s="147" t="s">
        <v>68</v>
      </c>
      <c r="AU85" s="147" t="s">
        <v>77</v>
      </c>
      <c r="AY85" s="139" t="s">
        <v>126</v>
      </c>
      <c r="BK85" s="148">
        <f>SUM(BK86:BK173)</f>
        <v>0</v>
      </c>
    </row>
    <row r="86" spans="1:65" s="2" customFormat="1" ht="16.5" customHeight="1">
      <c r="A86" s="32"/>
      <c r="B86" s="151"/>
      <c r="C86" s="152" t="s">
        <v>77</v>
      </c>
      <c r="D86" s="152" t="s">
        <v>129</v>
      </c>
      <c r="E86" s="153" t="s">
        <v>1523</v>
      </c>
      <c r="F86" s="154" t="s">
        <v>1524</v>
      </c>
      <c r="G86" s="155" t="s">
        <v>132</v>
      </c>
      <c r="H86" s="156">
        <v>276</v>
      </c>
      <c r="I86" s="157"/>
      <c r="J86" s="158">
        <f>ROUND(I86*H86,2)</f>
        <v>0</v>
      </c>
      <c r="K86" s="154" t="s">
        <v>133</v>
      </c>
      <c r="L86" s="33"/>
      <c r="M86" s="159" t="s">
        <v>3</v>
      </c>
      <c r="N86" s="160" t="s">
        <v>40</v>
      </c>
      <c r="O86" s="53"/>
      <c r="P86" s="161">
        <f>O86*H86</f>
        <v>0</v>
      </c>
      <c r="Q86" s="161">
        <v>0</v>
      </c>
      <c r="R86" s="161">
        <f>Q86*H86</f>
        <v>0</v>
      </c>
      <c r="S86" s="161">
        <v>0</v>
      </c>
      <c r="T86" s="162">
        <f>S86*H86</f>
        <v>0</v>
      </c>
      <c r="U86" s="32"/>
      <c r="V86" s="32"/>
      <c r="W86" s="32"/>
      <c r="X86" s="32"/>
      <c r="Y86" s="32"/>
      <c r="Z86" s="32"/>
      <c r="AA86" s="32"/>
      <c r="AB86" s="32"/>
      <c r="AC86" s="32"/>
      <c r="AD86" s="32"/>
      <c r="AE86" s="32"/>
      <c r="AR86" s="163" t="s">
        <v>134</v>
      </c>
      <c r="AT86" s="163" t="s">
        <v>129</v>
      </c>
      <c r="AU86" s="163" t="s">
        <v>79</v>
      </c>
      <c r="AY86" s="17" t="s">
        <v>126</v>
      </c>
      <c r="BE86" s="164">
        <f>IF(N86="základní",J86,0)</f>
        <v>0</v>
      </c>
      <c r="BF86" s="164">
        <f>IF(N86="snížená",J86,0)</f>
        <v>0</v>
      </c>
      <c r="BG86" s="164">
        <f>IF(N86="zákl. přenesená",J86,0)</f>
        <v>0</v>
      </c>
      <c r="BH86" s="164">
        <f>IF(N86="sníž. přenesená",J86,0)</f>
        <v>0</v>
      </c>
      <c r="BI86" s="164">
        <f>IF(N86="nulová",J86,0)</f>
        <v>0</v>
      </c>
      <c r="BJ86" s="17" t="s">
        <v>77</v>
      </c>
      <c r="BK86" s="164">
        <f>ROUND(I86*H86,2)</f>
        <v>0</v>
      </c>
      <c r="BL86" s="17" t="s">
        <v>134</v>
      </c>
      <c r="BM86" s="163" t="s">
        <v>1525</v>
      </c>
    </row>
    <row r="87" spans="1:47" s="2" customFormat="1" ht="19.5">
      <c r="A87" s="32"/>
      <c r="B87" s="33"/>
      <c r="C87" s="32"/>
      <c r="D87" s="165" t="s">
        <v>135</v>
      </c>
      <c r="E87" s="32"/>
      <c r="F87" s="166" t="s">
        <v>1526</v>
      </c>
      <c r="G87" s="32"/>
      <c r="H87" s="32"/>
      <c r="I87" s="91"/>
      <c r="J87" s="32"/>
      <c r="K87" s="32"/>
      <c r="L87" s="33"/>
      <c r="M87" s="167"/>
      <c r="N87" s="168"/>
      <c r="O87" s="53"/>
      <c r="P87" s="53"/>
      <c r="Q87" s="53"/>
      <c r="R87" s="53"/>
      <c r="S87" s="53"/>
      <c r="T87" s="54"/>
      <c r="U87" s="32"/>
      <c r="V87" s="32"/>
      <c r="W87" s="32"/>
      <c r="X87" s="32"/>
      <c r="Y87" s="32"/>
      <c r="Z87" s="32"/>
      <c r="AA87" s="32"/>
      <c r="AB87" s="32"/>
      <c r="AC87" s="32"/>
      <c r="AD87" s="32"/>
      <c r="AE87" s="32"/>
      <c r="AT87" s="17" t="s">
        <v>135</v>
      </c>
      <c r="AU87" s="17" t="s">
        <v>79</v>
      </c>
    </row>
    <row r="88" spans="1:47" s="2" customFormat="1" ht="19.5">
      <c r="A88" s="32"/>
      <c r="B88" s="33"/>
      <c r="C88" s="32"/>
      <c r="D88" s="165" t="s">
        <v>359</v>
      </c>
      <c r="E88" s="32"/>
      <c r="F88" s="187" t="s">
        <v>1527</v>
      </c>
      <c r="G88" s="32"/>
      <c r="H88" s="32"/>
      <c r="I88" s="91"/>
      <c r="J88" s="32"/>
      <c r="K88" s="32"/>
      <c r="L88" s="33"/>
      <c r="M88" s="167"/>
      <c r="N88" s="168"/>
      <c r="O88" s="53"/>
      <c r="P88" s="53"/>
      <c r="Q88" s="53"/>
      <c r="R88" s="53"/>
      <c r="S88" s="53"/>
      <c r="T88" s="54"/>
      <c r="U88" s="32"/>
      <c r="V88" s="32"/>
      <c r="W88" s="32"/>
      <c r="X88" s="32"/>
      <c r="Y88" s="32"/>
      <c r="Z88" s="32"/>
      <c r="AA88" s="32"/>
      <c r="AB88" s="32"/>
      <c r="AC88" s="32"/>
      <c r="AD88" s="32"/>
      <c r="AE88" s="32"/>
      <c r="AT88" s="17" t="s">
        <v>359</v>
      </c>
      <c r="AU88" s="17" t="s">
        <v>79</v>
      </c>
    </row>
    <row r="89" spans="1:65" s="2" customFormat="1" ht="16.5" customHeight="1">
      <c r="A89" s="32"/>
      <c r="B89" s="151"/>
      <c r="C89" s="152" t="s">
        <v>79</v>
      </c>
      <c r="D89" s="152" t="s">
        <v>129</v>
      </c>
      <c r="E89" s="153" t="s">
        <v>1528</v>
      </c>
      <c r="F89" s="154" t="s">
        <v>1529</v>
      </c>
      <c r="G89" s="155" t="s">
        <v>132</v>
      </c>
      <c r="H89" s="156">
        <v>276</v>
      </c>
      <c r="I89" s="157"/>
      <c r="J89" s="158">
        <f>ROUND(I89*H89,2)</f>
        <v>0</v>
      </c>
      <c r="K89" s="154" t="s">
        <v>133</v>
      </c>
      <c r="L89" s="33"/>
      <c r="M89" s="159" t="s">
        <v>3</v>
      </c>
      <c r="N89" s="160" t="s">
        <v>40</v>
      </c>
      <c r="O89" s="53"/>
      <c r="P89" s="161">
        <f>O89*H89</f>
        <v>0</v>
      </c>
      <c r="Q89" s="161">
        <v>0</v>
      </c>
      <c r="R89" s="161">
        <f>Q89*H89</f>
        <v>0</v>
      </c>
      <c r="S89" s="161">
        <v>0</v>
      </c>
      <c r="T89" s="162">
        <f>S89*H89</f>
        <v>0</v>
      </c>
      <c r="U89" s="32"/>
      <c r="V89" s="32"/>
      <c r="W89" s="32"/>
      <c r="X89" s="32"/>
      <c r="Y89" s="32"/>
      <c r="Z89" s="32"/>
      <c r="AA89" s="32"/>
      <c r="AB89" s="32"/>
      <c r="AC89" s="32"/>
      <c r="AD89" s="32"/>
      <c r="AE89" s="32"/>
      <c r="AR89" s="163" t="s">
        <v>134</v>
      </c>
      <c r="AT89" s="163" t="s">
        <v>129</v>
      </c>
      <c r="AU89" s="163" t="s">
        <v>79</v>
      </c>
      <c r="AY89" s="17" t="s">
        <v>126</v>
      </c>
      <c r="BE89" s="164">
        <f>IF(N89="základní",J89,0)</f>
        <v>0</v>
      </c>
      <c r="BF89" s="164">
        <f>IF(N89="snížená",J89,0)</f>
        <v>0</v>
      </c>
      <c r="BG89" s="164">
        <f>IF(N89="zákl. přenesená",J89,0)</f>
        <v>0</v>
      </c>
      <c r="BH89" s="164">
        <f>IF(N89="sníž. přenesená",J89,0)</f>
        <v>0</v>
      </c>
      <c r="BI89" s="164">
        <f>IF(N89="nulová",J89,0)</f>
        <v>0</v>
      </c>
      <c r="BJ89" s="17" t="s">
        <v>77</v>
      </c>
      <c r="BK89" s="164">
        <f>ROUND(I89*H89,2)</f>
        <v>0</v>
      </c>
      <c r="BL89" s="17" t="s">
        <v>134</v>
      </c>
      <c r="BM89" s="163" t="s">
        <v>1530</v>
      </c>
    </row>
    <row r="90" spans="1:47" s="2" customFormat="1" ht="19.5">
      <c r="A90" s="32"/>
      <c r="B90" s="33"/>
      <c r="C90" s="32"/>
      <c r="D90" s="165" t="s">
        <v>135</v>
      </c>
      <c r="E90" s="32"/>
      <c r="F90" s="166" t="s">
        <v>1531</v>
      </c>
      <c r="G90" s="32"/>
      <c r="H90" s="32"/>
      <c r="I90" s="91"/>
      <c r="J90" s="32"/>
      <c r="K90" s="32"/>
      <c r="L90" s="33"/>
      <c r="M90" s="167"/>
      <c r="N90" s="168"/>
      <c r="O90" s="53"/>
      <c r="P90" s="53"/>
      <c r="Q90" s="53"/>
      <c r="R90" s="53"/>
      <c r="S90" s="53"/>
      <c r="T90" s="54"/>
      <c r="U90" s="32"/>
      <c r="V90" s="32"/>
      <c r="W90" s="32"/>
      <c r="X90" s="32"/>
      <c r="Y90" s="32"/>
      <c r="Z90" s="32"/>
      <c r="AA90" s="32"/>
      <c r="AB90" s="32"/>
      <c r="AC90" s="32"/>
      <c r="AD90" s="32"/>
      <c r="AE90" s="32"/>
      <c r="AT90" s="17" t="s">
        <v>135</v>
      </c>
      <c r="AU90" s="17" t="s">
        <v>79</v>
      </c>
    </row>
    <row r="91" spans="1:47" s="2" customFormat="1" ht="29.25">
      <c r="A91" s="32"/>
      <c r="B91" s="33"/>
      <c r="C91" s="32"/>
      <c r="D91" s="165" t="s">
        <v>359</v>
      </c>
      <c r="E91" s="32"/>
      <c r="F91" s="187" t="s">
        <v>1532</v>
      </c>
      <c r="G91" s="32"/>
      <c r="H91" s="32"/>
      <c r="I91" s="91"/>
      <c r="J91" s="32"/>
      <c r="K91" s="32"/>
      <c r="L91" s="33"/>
      <c r="M91" s="167"/>
      <c r="N91" s="168"/>
      <c r="O91" s="53"/>
      <c r="P91" s="53"/>
      <c r="Q91" s="53"/>
      <c r="R91" s="53"/>
      <c r="S91" s="53"/>
      <c r="T91" s="54"/>
      <c r="U91" s="32"/>
      <c r="V91" s="32"/>
      <c r="W91" s="32"/>
      <c r="X91" s="32"/>
      <c r="Y91" s="32"/>
      <c r="Z91" s="32"/>
      <c r="AA91" s="32"/>
      <c r="AB91" s="32"/>
      <c r="AC91" s="32"/>
      <c r="AD91" s="32"/>
      <c r="AE91" s="32"/>
      <c r="AT91" s="17" t="s">
        <v>359</v>
      </c>
      <c r="AU91" s="17" t="s">
        <v>79</v>
      </c>
    </row>
    <row r="92" spans="1:65" s="2" customFormat="1" ht="16.5" customHeight="1">
      <c r="A92" s="32"/>
      <c r="B92" s="151"/>
      <c r="C92" s="169" t="s">
        <v>141</v>
      </c>
      <c r="D92" s="169" t="s">
        <v>136</v>
      </c>
      <c r="E92" s="170" t="s">
        <v>1533</v>
      </c>
      <c r="F92" s="171" t="s">
        <v>1534</v>
      </c>
      <c r="G92" s="172" t="s">
        <v>167</v>
      </c>
      <c r="H92" s="173">
        <v>92</v>
      </c>
      <c r="I92" s="174"/>
      <c r="J92" s="175">
        <f>ROUND(I92*H92,2)</f>
        <v>0</v>
      </c>
      <c r="K92" s="171" t="s">
        <v>133</v>
      </c>
      <c r="L92" s="176"/>
      <c r="M92" s="177" t="s">
        <v>3</v>
      </c>
      <c r="N92" s="178" t="s">
        <v>40</v>
      </c>
      <c r="O92" s="53"/>
      <c r="P92" s="161">
        <f>O92*H92</f>
        <v>0</v>
      </c>
      <c r="Q92" s="161">
        <v>1.1</v>
      </c>
      <c r="R92" s="161">
        <f>Q92*H92</f>
        <v>101.2</v>
      </c>
      <c r="S92" s="161">
        <v>0</v>
      </c>
      <c r="T92" s="162">
        <f>S92*H92</f>
        <v>0</v>
      </c>
      <c r="U92" s="32"/>
      <c r="V92" s="32"/>
      <c r="W92" s="32"/>
      <c r="X92" s="32"/>
      <c r="Y92" s="32"/>
      <c r="Z92" s="32"/>
      <c r="AA92" s="32"/>
      <c r="AB92" s="32"/>
      <c r="AC92" s="32"/>
      <c r="AD92" s="32"/>
      <c r="AE92" s="32"/>
      <c r="AR92" s="163" t="s">
        <v>140</v>
      </c>
      <c r="AT92" s="163" t="s">
        <v>136</v>
      </c>
      <c r="AU92" s="163" t="s">
        <v>79</v>
      </c>
      <c r="AY92" s="17" t="s">
        <v>126</v>
      </c>
      <c r="BE92" s="164">
        <f>IF(N92="základní",J92,0)</f>
        <v>0</v>
      </c>
      <c r="BF92" s="164">
        <f>IF(N92="snížená",J92,0)</f>
        <v>0</v>
      </c>
      <c r="BG92" s="164">
        <f>IF(N92="zákl. přenesená",J92,0)</f>
        <v>0</v>
      </c>
      <c r="BH92" s="164">
        <f>IF(N92="sníž. přenesená",J92,0)</f>
        <v>0</v>
      </c>
      <c r="BI92" s="164">
        <f>IF(N92="nulová",J92,0)</f>
        <v>0</v>
      </c>
      <c r="BJ92" s="17" t="s">
        <v>77</v>
      </c>
      <c r="BK92" s="164">
        <f>ROUND(I92*H92,2)</f>
        <v>0</v>
      </c>
      <c r="BL92" s="17" t="s">
        <v>134</v>
      </c>
      <c r="BM92" s="163" t="s">
        <v>1535</v>
      </c>
    </row>
    <row r="93" spans="1:47" s="2" customFormat="1" ht="12">
      <c r="A93" s="32"/>
      <c r="B93" s="33"/>
      <c r="C93" s="32"/>
      <c r="D93" s="165" t="s">
        <v>135</v>
      </c>
      <c r="E93" s="32"/>
      <c r="F93" s="166" t="s">
        <v>1534</v>
      </c>
      <c r="G93" s="32"/>
      <c r="H93" s="32"/>
      <c r="I93" s="91"/>
      <c r="J93" s="32"/>
      <c r="K93" s="32"/>
      <c r="L93" s="33"/>
      <c r="M93" s="167"/>
      <c r="N93" s="168"/>
      <c r="O93" s="53"/>
      <c r="P93" s="53"/>
      <c r="Q93" s="53"/>
      <c r="R93" s="53"/>
      <c r="S93" s="53"/>
      <c r="T93" s="54"/>
      <c r="U93" s="32"/>
      <c r="V93" s="32"/>
      <c r="W93" s="32"/>
      <c r="X93" s="32"/>
      <c r="Y93" s="32"/>
      <c r="Z93" s="32"/>
      <c r="AA93" s="32"/>
      <c r="AB93" s="32"/>
      <c r="AC93" s="32"/>
      <c r="AD93" s="32"/>
      <c r="AE93" s="32"/>
      <c r="AT93" s="17" t="s">
        <v>135</v>
      </c>
      <c r="AU93" s="17" t="s">
        <v>79</v>
      </c>
    </row>
    <row r="94" spans="1:65" s="2" customFormat="1" ht="16.5" customHeight="1">
      <c r="A94" s="32"/>
      <c r="B94" s="151"/>
      <c r="C94" s="152" t="s">
        <v>134</v>
      </c>
      <c r="D94" s="152" t="s">
        <v>129</v>
      </c>
      <c r="E94" s="153" t="s">
        <v>1536</v>
      </c>
      <c r="F94" s="154" t="s">
        <v>1537</v>
      </c>
      <c r="G94" s="155" t="s">
        <v>132</v>
      </c>
      <c r="H94" s="156">
        <v>20</v>
      </c>
      <c r="I94" s="157"/>
      <c r="J94" s="158">
        <f>ROUND(I94*H94,2)</f>
        <v>0</v>
      </c>
      <c r="K94" s="154" t="s">
        <v>133</v>
      </c>
      <c r="L94" s="33"/>
      <c r="M94" s="159" t="s">
        <v>3</v>
      </c>
      <c r="N94" s="160" t="s">
        <v>40</v>
      </c>
      <c r="O94" s="53"/>
      <c r="P94" s="161">
        <f>O94*H94</f>
        <v>0</v>
      </c>
      <c r="Q94" s="161">
        <v>0</v>
      </c>
      <c r="R94" s="161">
        <f>Q94*H94</f>
        <v>0</v>
      </c>
      <c r="S94" s="161">
        <v>0</v>
      </c>
      <c r="T94" s="162">
        <f>S94*H94</f>
        <v>0</v>
      </c>
      <c r="U94" s="32"/>
      <c r="V94" s="32"/>
      <c r="W94" s="32"/>
      <c r="X94" s="32"/>
      <c r="Y94" s="32"/>
      <c r="Z94" s="32"/>
      <c r="AA94" s="32"/>
      <c r="AB94" s="32"/>
      <c r="AC94" s="32"/>
      <c r="AD94" s="32"/>
      <c r="AE94" s="32"/>
      <c r="AR94" s="163" t="s">
        <v>134</v>
      </c>
      <c r="AT94" s="163" t="s">
        <v>129</v>
      </c>
      <c r="AU94" s="163" t="s">
        <v>79</v>
      </c>
      <c r="AY94" s="17" t="s">
        <v>126</v>
      </c>
      <c r="BE94" s="164">
        <f>IF(N94="základní",J94,0)</f>
        <v>0</v>
      </c>
      <c r="BF94" s="164">
        <f>IF(N94="snížená",J94,0)</f>
        <v>0</v>
      </c>
      <c r="BG94" s="164">
        <f>IF(N94="zákl. přenesená",J94,0)</f>
        <v>0</v>
      </c>
      <c r="BH94" s="164">
        <f>IF(N94="sníž. přenesená",J94,0)</f>
        <v>0</v>
      </c>
      <c r="BI94" s="164">
        <f>IF(N94="nulová",J94,0)</f>
        <v>0</v>
      </c>
      <c r="BJ94" s="17" t="s">
        <v>77</v>
      </c>
      <c r="BK94" s="164">
        <f>ROUND(I94*H94,2)</f>
        <v>0</v>
      </c>
      <c r="BL94" s="17" t="s">
        <v>134</v>
      </c>
      <c r="BM94" s="163" t="s">
        <v>1538</v>
      </c>
    </row>
    <row r="95" spans="1:47" s="2" customFormat="1" ht="29.25">
      <c r="A95" s="32"/>
      <c r="B95" s="33"/>
      <c r="C95" s="32"/>
      <c r="D95" s="165" t="s">
        <v>135</v>
      </c>
      <c r="E95" s="32"/>
      <c r="F95" s="166" t="s">
        <v>1539</v>
      </c>
      <c r="G95" s="32"/>
      <c r="H95" s="32"/>
      <c r="I95" s="91"/>
      <c r="J95" s="32"/>
      <c r="K95" s="32"/>
      <c r="L95" s="33"/>
      <c r="M95" s="167"/>
      <c r="N95" s="168"/>
      <c r="O95" s="53"/>
      <c r="P95" s="53"/>
      <c r="Q95" s="53"/>
      <c r="R95" s="53"/>
      <c r="S95" s="53"/>
      <c r="T95" s="54"/>
      <c r="U95" s="32"/>
      <c r="V95" s="32"/>
      <c r="W95" s="32"/>
      <c r="X95" s="32"/>
      <c r="Y95" s="32"/>
      <c r="Z95" s="32"/>
      <c r="AA95" s="32"/>
      <c r="AB95" s="32"/>
      <c r="AC95" s="32"/>
      <c r="AD95" s="32"/>
      <c r="AE95" s="32"/>
      <c r="AT95" s="17" t="s">
        <v>135</v>
      </c>
      <c r="AU95" s="17" t="s">
        <v>79</v>
      </c>
    </row>
    <row r="96" spans="1:47" s="2" customFormat="1" ht="39">
      <c r="A96" s="32"/>
      <c r="B96" s="33"/>
      <c r="C96" s="32"/>
      <c r="D96" s="165" t="s">
        <v>359</v>
      </c>
      <c r="E96" s="32"/>
      <c r="F96" s="187" t="s">
        <v>1540</v>
      </c>
      <c r="G96" s="32"/>
      <c r="H96" s="32"/>
      <c r="I96" s="91"/>
      <c r="J96" s="32"/>
      <c r="K96" s="32"/>
      <c r="L96" s="33"/>
      <c r="M96" s="167"/>
      <c r="N96" s="168"/>
      <c r="O96" s="53"/>
      <c r="P96" s="53"/>
      <c r="Q96" s="53"/>
      <c r="R96" s="53"/>
      <c r="S96" s="53"/>
      <c r="T96" s="54"/>
      <c r="U96" s="32"/>
      <c r="V96" s="32"/>
      <c r="W96" s="32"/>
      <c r="X96" s="32"/>
      <c r="Y96" s="32"/>
      <c r="Z96" s="32"/>
      <c r="AA96" s="32"/>
      <c r="AB96" s="32"/>
      <c r="AC96" s="32"/>
      <c r="AD96" s="32"/>
      <c r="AE96" s="32"/>
      <c r="AT96" s="17" t="s">
        <v>359</v>
      </c>
      <c r="AU96" s="17" t="s">
        <v>79</v>
      </c>
    </row>
    <row r="97" spans="1:65" s="2" customFormat="1" ht="16.5" customHeight="1">
      <c r="A97" s="32"/>
      <c r="B97" s="151"/>
      <c r="C97" s="152" t="s">
        <v>127</v>
      </c>
      <c r="D97" s="152" t="s">
        <v>129</v>
      </c>
      <c r="E97" s="153" t="s">
        <v>1541</v>
      </c>
      <c r="F97" s="154" t="s">
        <v>1542</v>
      </c>
      <c r="G97" s="155" t="s">
        <v>167</v>
      </c>
      <c r="H97" s="156">
        <v>4</v>
      </c>
      <c r="I97" s="157"/>
      <c r="J97" s="158">
        <f>ROUND(I97*H97,2)</f>
        <v>0</v>
      </c>
      <c r="K97" s="154" t="s">
        <v>133</v>
      </c>
      <c r="L97" s="33"/>
      <c r="M97" s="159" t="s">
        <v>3</v>
      </c>
      <c r="N97" s="160" t="s">
        <v>40</v>
      </c>
      <c r="O97" s="53"/>
      <c r="P97" s="161">
        <f>O97*H97</f>
        <v>0</v>
      </c>
      <c r="Q97" s="161">
        <v>0</v>
      </c>
      <c r="R97" s="161">
        <f>Q97*H97</f>
        <v>0</v>
      </c>
      <c r="S97" s="161">
        <v>0</v>
      </c>
      <c r="T97" s="162">
        <f>S97*H97</f>
        <v>0</v>
      </c>
      <c r="U97" s="32"/>
      <c r="V97" s="32"/>
      <c r="W97" s="32"/>
      <c r="X97" s="32"/>
      <c r="Y97" s="32"/>
      <c r="Z97" s="32"/>
      <c r="AA97" s="32"/>
      <c r="AB97" s="32"/>
      <c r="AC97" s="32"/>
      <c r="AD97" s="32"/>
      <c r="AE97" s="32"/>
      <c r="AR97" s="163" t="s">
        <v>134</v>
      </c>
      <c r="AT97" s="163" t="s">
        <v>129</v>
      </c>
      <c r="AU97" s="163" t="s">
        <v>79</v>
      </c>
      <c r="AY97" s="17" t="s">
        <v>126</v>
      </c>
      <c r="BE97" s="164">
        <f>IF(N97="základní",J97,0)</f>
        <v>0</v>
      </c>
      <c r="BF97" s="164">
        <f>IF(N97="snížená",J97,0)</f>
        <v>0</v>
      </c>
      <c r="BG97" s="164">
        <f>IF(N97="zákl. přenesená",J97,0)</f>
        <v>0</v>
      </c>
      <c r="BH97" s="164">
        <f>IF(N97="sníž. přenesená",J97,0)</f>
        <v>0</v>
      </c>
      <c r="BI97" s="164">
        <f>IF(N97="nulová",J97,0)</f>
        <v>0</v>
      </c>
      <c r="BJ97" s="17" t="s">
        <v>77</v>
      </c>
      <c r="BK97" s="164">
        <f>ROUND(I97*H97,2)</f>
        <v>0</v>
      </c>
      <c r="BL97" s="17" t="s">
        <v>134</v>
      </c>
      <c r="BM97" s="163" t="s">
        <v>1543</v>
      </c>
    </row>
    <row r="98" spans="1:47" s="2" customFormat="1" ht="29.25">
      <c r="A98" s="32"/>
      <c r="B98" s="33"/>
      <c r="C98" s="32"/>
      <c r="D98" s="165" t="s">
        <v>135</v>
      </c>
      <c r="E98" s="32"/>
      <c r="F98" s="166" t="s">
        <v>1544</v>
      </c>
      <c r="G98" s="32"/>
      <c r="H98" s="32"/>
      <c r="I98" s="91"/>
      <c r="J98" s="32"/>
      <c r="K98" s="32"/>
      <c r="L98" s="33"/>
      <c r="M98" s="167"/>
      <c r="N98" s="168"/>
      <c r="O98" s="53"/>
      <c r="P98" s="53"/>
      <c r="Q98" s="53"/>
      <c r="R98" s="53"/>
      <c r="S98" s="53"/>
      <c r="T98" s="54"/>
      <c r="U98" s="32"/>
      <c r="V98" s="32"/>
      <c r="W98" s="32"/>
      <c r="X98" s="32"/>
      <c r="Y98" s="32"/>
      <c r="Z98" s="32"/>
      <c r="AA98" s="32"/>
      <c r="AB98" s="32"/>
      <c r="AC98" s="32"/>
      <c r="AD98" s="32"/>
      <c r="AE98" s="32"/>
      <c r="AT98" s="17" t="s">
        <v>135</v>
      </c>
      <c r="AU98" s="17" t="s">
        <v>79</v>
      </c>
    </row>
    <row r="99" spans="1:47" s="2" customFormat="1" ht="39">
      <c r="A99" s="32"/>
      <c r="B99" s="33"/>
      <c r="C99" s="32"/>
      <c r="D99" s="165" t="s">
        <v>359</v>
      </c>
      <c r="E99" s="32"/>
      <c r="F99" s="187" t="s">
        <v>1540</v>
      </c>
      <c r="G99" s="32"/>
      <c r="H99" s="32"/>
      <c r="I99" s="91"/>
      <c r="J99" s="32"/>
      <c r="K99" s="32"/>
      <c r="L99" s="33"/>
      <c r="M99" s="167"/>
      <c r="N99" s="168"/>
      <c r="O99" s="53"/>
      <c r="P99" s="53"/>
      <c r="Q99" s="53"/>
      <c r="R99" s="53"/>
      <c r="S99" s="53"/>
      <c r="T99" s="54"/>
      <c r="U99" s="32"/>
      <c r="V99" s="32"/>
      <c r="W99" s="32"/>
      <c r="X99" s="32"/>
      <c r="Y99" s="32"/>
      <c r="Z99" s="32"/>
      <c r="AA99" s="32"/>
      <c r="AB99" s="32"/>
      <c r="AC99" s="32"/>
      <c r="AD99" s="32"/>
      <c r="AE99" s="32"/>
      <c r="AT99" s="17" t="s">
        <v>359</v>
      </c>
      <c r="AU99" s="17" t="s">
        <v>79</v>
      </c>
    </row>
    <row r="100" spans="1:65" s="2" customFormat="1" ht="16.5" customHeight="1">
      <c r="A100" s="32"/>
      <c r="B100" s="151"/>
      <c r="C100" s="152" t="s">
        <v>145</v>
      </c>
      <c r="D100" s="152" t="s">
        <v>129</v>
      </c>
      <c r="E100" s="153" t="s">
        <v>1545</v>
      </c>
      <c r="F100" s="154" t="s">
        <v>1546</v>
      </c>
      <c r="G100" s="155" t="s">
        <v>167</v>
      </c>
      <c r="H100" s="156">
        <v>4</v>
      </c>
      <c r="I100" s="157"/>
      <c r="J100" s="158">
        <f>ROUND(I100*H100,2)</f>
        <v>0</v>
      </c>
      <c r="K100" s="154" t="s">
        <v>133</v>
      </c>
      <c r="L100" s="33"/>
      <c r="M100" s="159" t="s">
        <v>3</v>
      </c>
      <c r="N100" s="160" t="s">
        <v>40</v>
      </c>
      <c r="O100" s="53"/>
      <c r="P100" s="161">
        <f>O100*H100</f>
        <v>0</v>
      </c>
      <c r="Q100" s="161">
        <v>0</v>
      </c>
      <c r="R100" s="161">
        <f>Q100*H100</f>
        <v>0</v>
      </c>
      <c r="S100" s="161">
        <v>0</v>
      </c>
      <c r="T100" s="162">
        <f>S100*H100</f>
        <v>0</v>
      </c>
      <c r="U100" s="32"/>
      <c r="V100" s="32"/>
      <c r="W100" s="32"/>
      <c r="X100" s="32"/>
      <c r="Y100" s="32"/>
      <c r="Z100" s="32"/>
      <c r="AA100" s="32"/>
      <c r="AB100" s="32"/>
      <c r="AC100" s="32"/>
      <c r="AD100" s="32"/>
      <c r="AE100" s="32"/>
      <c r="AR100" s="163" t="s">
        <v>134</v>
      </c>
      <c r="AT100" s="163" t="s">
        <v>129</v>
      </c>
      <c r="AU100" s="163" t="s">
        <v>79</v>
      </c>
      <c r="AY100" s="17" t="s">
        <v>126</v>
      </c>
      <c r="BE100" s="164">
        <f>IF(N100="základní",J100,0)</f>
        <v>0</v>
      </c>
      <c r="BF100" s="164">
        <f>IF(N100="snížená",J100,0)</f>
        <v>0</v>
      </c>
      <c r="BG100" s="164">
        <f>IF(N100="zákl. přenesená",J100,0)</f>
        <v>0</v>
      </c>
      <c r="BH100" s="164">
        <f>IF(N100="sníž. přenesená",J100,0)</f>
        <v>0</v>
      </c>
      <c r="BI100" s="164">
        <f>IF(N100="nulová",J100,0)</f>
        <v>0</v>
      </c>
      <c r="BJ100" s="17" t="s">
        <v>77</v>
      </c>
      <c r="BK100" s="164">
        <f>ROUND(I100*H100,2)</f>
        <v>0</v>
      </c>
      <c r="BL100" s="17" t="s">
        <v>134</v>
      </c>
      <c r="BM100" s="163" t="s">
        <v>1547</v>
      </c>
    </row>
    <row r="101" spans="1:47" s="2" customFormat="1" ht="29.25">
      <c r="A101" s="32"/>
      <c r="B101" s="33"/>
      <c r="C101" s="32"/>
      <c r="D101" s="165" t="s">
        <v>135</v>
      </c>
      <c r="E101" s="32"/>
      <c r="F101" s="166" t="s">
        <v>1548</v>
      </c>
      <c r="G101" s="32"/>
      <c r="H101" s="32"/>
      <c r="I101" s="91"/>
      <c r="J101" s="32"/>
      <c r="K101" s="32"/>
      <c r="L101" s="33"/>
      <c r="M101" s="167"/>
      <c r="N101" s="168"/>
      <c r="O101" s="53"/>
      <c r="P101" s="53"/>
      <c r="Q101" s="53"/>
      <c r="R101" s="53"/>
      <c r="S101" s="53"/>
      <c r="T101" s="54"/>
      <c r="U101" s="32"/>
      <c r="V101" s="32"/>
      <c r="W101" s="32"/>
      <c r="X101" s="32"/>
      <c r="Y101" s="32"/>
      <c r="Z101" s="32"/>
      <c r="AA101" s="32"/>
      <c r="AB101" s="32"/>
      <c r="AC101" s="32"/>
      <c r="AD101" s="32"/>
      <c r="AE101" s="32"/>
      <c r="AT101" s="17" t="s">
        <v>135</v>
      </c>
      <c r="AU101" s="17" t="s">
        <v>79</v>
      </c>
    </row>
    <row r="102" spans="1:47" s="2" customFormat="1" ht="39">
      <c r="A102" s="32"/>
      <c r="B102" s="33"/>
      <c r="C102" s="32"/>
      <c r="D102" s="165" t="s">
        <v>359</v>
      </c>
      <c r="E102" s="32"/>
      <c r="F102" s="187" t="s">
        <v>1540</v>
      </c>
      <c r="G102" s="32"/>
      <c r="H102" s="32"/>
      <c r="I102" s="91"/>
      <c r="J102" s="32"/>
      <c r="K102" s="32"/>
      <c r="L102" s="33"/>
      <c r="M102" s="167"/>
      <c r="N102" s="168"/>
      <c r="O102" s="53"/>
      <c r="P102" s="53"/>
      <c r="Q102" s="53"/>
      <c r="R102" s="53"/>
      <c r="S102" s="53"/>
      <c r="T102" s="54"/>
      <c r="U102" s="32"/>
      <c r="V102" s="32"/>
      <c r="W102" s="32"/>
      <c r="X102" s="32"/>
      <c r="Y102" s="32"/>
      <c r="Z102" s="32"/>
      <c r="AA102" s="32"/>
      <c r="AB102" s="32"/>
      <c r="AC102" s="32"/>
      <c r="AD102" s="32"/>
      <c r="AE102" s="32"/>
      <c r="AT102" s="17" t="s">
        <v>359</v>
      </c>
      <c r="AU102" s="17" t="s">
        <v>79</v>
      </c>
    </row>
    <row r="103" spans="1:65" s="2" customFormat="1" ht="16.5" customHeight="1">
      <c r="A103" s="32"/>
      <c r="B103" s="151"/>
      <c r="C103" s="152" t="s">
        <v>154</v>
      </c>
      <c r="D103" s="152" t="s">
        <v>129</v>
      </c>
      <c r="E103" s="153" t="s">
        <v>1549</v>
      </c>
      <c r="F103" s="154" t="s">
        <v>1550</v>
      </c>
      <c r="G103" s="155" t="s">
        <v>248</v>
      </c>
      <c r="H103" s="156">
        <v>10</v>
      </c>
      <c r="I103" s="157"/>
      <c r="J103" s="158">
        <f>ROUND(I103*H103,2)</f>
        <v>0</v>
      </c>
      <c r="K103" s="154" t="s">
        <v>133</v>
      </c>
      <c r="L103" s="33"/>
      <c r="M103" s="159" t="s">
        <v>3</v>
      </c>
      <c r="N103" s="160" t="s">
        <v>40</v>
      </c>
      <c r="O103" s="53"/>
      <c r="P103" s="161">
        <f>O103*H103</f>
        <v>0</v>
      </c>
      <c r="Q103" s="161">
        <v>0</v>
      </c>
      <c r="R103" s="161">
        <f>Q103*H103</f>
        <v>0</v>
      </c>
      <c r="S103" s="161">
        <v>0</v>
      </c>
      <c r="T103" s="162">
        <f>S103*H103</f>
        <v>0</v>
      </c>
      <c r="U103" s="32"/>
      <c r="V103" s="32"/>
      <c r="W103" s="32"/>
      <c r="X103" s="32"/>
      <c r="Y103" s="32"/>
      <c r="Z103" s="32"/>
      <c r="AA103" s="32"/>
      <c r="AB103" s="32"/>
      <c r="AC103" s="32"/>
      <c r="AD103" s="32"/>
      <c r="AE103" s="32"/>
      <c r="AR103" s="163" t="s">
        <v>134</v>
      </c>
      <c r="AT103" s="163" t="s">
        <v>129</v>
      </c>
      <c r="AU103" s="163" t="s">
        <v>79</v>
      </c>
      <c r="AY103" s="17" t="s">
        <v>126</v>
      </c>
      <c r="BE103" s="164">
        <f>IF(N103="základní",J103,0)</f>
        <v>0</v>
      </c>
      <c r="BF103" s="164">
        <f>IF(N103="snížená",J103,0)</f>
        <v>0</v>
      </c>
      <c r="BG103" s="164">
        <f>IF(N103="zákl. přenesená",J103,0)</f>
        <v>0</v>
      </c>
      <c r="BH103" s="164">
        <f>IF(N103="sníž. přenesená",J103,0)</f>
        <v>0</v>
      </c>
      <c r="BI103" s="164">
        <f>IF(N103="nulová",J103,0)</f>
        <v>0</v>
      </c>
      <c r="BJ103" s="17" t="s">
        <v>77</v>
      </c>
      <c r="BK103" s="164">
        <f>ROUND(I103*H103,2)</f>
        <v>0</v>
      </c>
      <c r="BL103" s="17" t="s">
        <v>134</v>
      </c>
      <c r="BM103" s="163" t="s">
        <v>1551</v>
      </c>
    </row>
    <row r="104" spans="1:47" s="2" customFormat="1" ht="29.25">
      <c r="A104" s="32"/>
      <c r="B104" s="33"/>
      <c r="C104" s="32"/>
      <c r="D104" s="165" t="s">
        <v>135</v>
      </c>
      <c r="E104" s="32"/>
      <c r="F104" s="166" t="s">
        <v>1552</v>
      </c>
      <c r="G104" s="32"/>
      <c r="H104" s="32"/>
      <c r="I104" s="91"/>
      <c r="J104" s="32"/>
      <c r="K104" s="32"/>
      <c r="L104" s="33"/>
      <c r="M104" s="167"/>
      <c r="N104" s="168"/>
      <c r="O104" s="53"/>
      <c r="P104" s="53"/>
      <c r="Q104" s="53"/>
      <c r="R104" s="53"/>
      <c r="S104" s="53"/>
      <c r="T104" s="54"/>
      <c r="U104" s="32"/>
      <c r="V104" s="32"/>
      <c r="W104" s="32"/>
      <c r="X104" s="32"/>
      <c r="Y104" s="32"/>
      <c r="Z104" s="32"/>
      <c r="AA104" s="32"/>
      <c r="AB104" s="32"/>
      <c r="AC104" s="32"/>
      <c r="AD104" s="32"/>
      <c r="AE104" s="32"/>
      <c r="AT104" s="17" t="s">
        <v>135</v>
      </c>
      <c r="AU104" s="17" t="s">
        <v>79</v>
      </c>
    </row>
    <row r="105" spans="1:47" s="2" customFormat="1" ht="39">
      <c r="A105" s="32"/>
      <c r="B105" s="33"/>
      <c r="C105" s="32"/>
      <c r="D105" s="165" t="s">
        <v>359</v>
      </c>
      <c r="E105" s="32"/>
      <c r="F105" s="187" t="s">
        <v>1540</v>
      </c>
      <c r="G105" s="32"/>
      <c r="H105" s="32"/>
      <c r="I105" s="91"/>
      <c r="J105" s="32"/>
      <c r="K105" s="32"/>
      <c r="L105" s="33"/>
      <c r="M105" s="167"/>
      <c r="N105" s="168"/>
      <c r="O105" s="53"/>
      <c r="P105" s="53"/>
      <c r="Q105" s="53"/>
      <c r="R105" s="53"/>
      <c r="S105" s="53"/>
      <c r="T105" s="54"/>
      <c r="U105" s="32"/>
      <c r="V105" s="32"/>
      <c r="W105" s="32"/>
      <c r="X105" s="32"/>
      <c r="Y105" s="32"/>
      <c r="Z105" s="32"/>
      <c r="AA105" s="32"/>
      <c r="AB105" s="32"/>
      <c r="AC105" s="32"/>
      <c r="AD105" s="32"/>
      <c r="AE105" s="32"/>
      <c r="AT105" s="17" t="s">
        <v>359</v>
      </c>
      <c r="AU105" s="17" t="s">
        <v>79</v>
      </c>
    </row>
    <row r="106" spans="1:65" s="2" customFormat="1" ht="16.5" customHeight="1">
      <c r="A106" s="32"/>
      <c r="B106" s="151"/>
      <c r="C106" s="169" t="s">
        <v>140</v>
      </c>
      <c r="D106" s="169" t="s">
        <v>136</v>
      </c>
      <c r="E106" s="170" t="s">
        <v>1553</v>
      </c>
      <c r="F106" s="171" t="s">
        <v>1554</v>
      </c>
      <c r="G106" s="172" t="s">
        <v>248</v>
      </c>
      <c r="H106" s="173">
        <v>10</v>
      </c>
      <c r="I106" s="174"/>
      <c r="J106" s="175">
        <f>ROUND(I106*H106,2)</f>
        <v>0</v>
      </c>
      <c r="K106" s="171" t="s">
        <v>133</v>
      </c>
      <c r="L106" s="176"/>
      <c r="M106" s="177" t="s">
        <v>3</v>
      </c>
      <c r="N106" s="178" t="s">
        <v>40</v>
      </c>
      <c r="O106" s="53"/>
      <c r="P106" s="161">
        <f>O106*H106</f>
        <v>0</v>
      </c>
      <c r="Q106" s="161">
        <v>0</v>
      </c>
      <c r="R106" s="161">
        <f>Q106*H106</f>
        <v>0</v>
      </c>
      <c r="S106" s="161">
        <v>0</v>
      </c>
      <c r="T106" s="162">
        <f>S106*H106</f>
        <v>0</v>
      </c>
      <c r="U106" s="32"/>
      <c r="V106" s="32"/>
      <c r="W106" s="32"/>
      <c r="X106" s="32"/>
      <c r="Y106" s="32"/>
      <c r="Z106" s="32"/>
      <c r="AA106" s="32"/>
      <c r="AB106" s="32"/>
      <c r="AC106" s="32"/>
      <c r="AD106" s="32"/>
      <c r="AE106" s="32"/>
      <c r="AR106" s="163" t="s">
        <v>140</v>
      </c>
      <c r="AT106" s="163" t="s">
        <v>136</v>
      </c>
      <c r="AU106" s="163" t="s">
        <v>79</v>
      </c>
      <c r="AY106" s="17" t="s">
        <v>126</v>
      </c>
      <c r="BE106" s="164">
        <f>IF(N106="základní",J106,0)</f>
        <v>0</v>
      </c>
      <c r="BF106" s="164">
        <f>IF(N106="snížená",J106,0)</f>
        <v>0</v>
      </c>
      <c r="BG106" s="164">
        <f>IF(N106="zákl. přenesená",J106,0)</f>
        <v>0</v>
      </c>
      <c r="BH106" s="164">
        <f>IF(N106="sníž. přenesená",J106,0)</f>
        <v>0</v>
      </c>
      <c r="BI106" s="164">
        <f>IF(N106="nulová",J106,0)</f>
        <v>0</v>
      </c>
      <c r="BJ106" s="17" t="s">
        <v>77</v>
      </c>
      <c r="BK106" s="164">
        <f>ROUND(I106*H106,2)</f>
        <v>0</v>
      </c>
      <c r="BL106" s="17" t="s">
        <v>134</v>
      </c>
      <c r="BM106" s="163" t="s">
        <v>1555</v>
      </c>
    </row>
    <row r="107" spans="1:47" s="2" customFormat="1" ht="12">
      <c r="A107" s="32"/>
      <c r="B107" s="33"/>
      <c r="C107" s="32"/>
      <c r="D107" s="165" t="s">
        <v>135</v>
      </c>
      <c r="E107" s="32"/>
      <c r="F107" s="166" t="s">
        <v>1554</v>
      </c>
      <c r="G107" s="32"/>
      <c r="H107" s="32"/>
      <c r="I107" s="91"/>
      <c r="J107" s="32"/>
      <c r="K107" s="32"/>
      <c r="L107" s="33"/>
      <c r="M107" s="167"/>
      <c r="N107" s="168"/>
      <c r="O107" s="53"/>
      <c r="P107" s="53"/>
      <c r="Q107" s="53"/>
      <c r="R107" s="53"/>
      <c r="S107" s="53"/>
      <c r="T107" s="54"/>
      <c r="U107" s="32"/>
      <c r="V107" s="32"/>
      <c r="W107" s="32"/>
      <c r="X107" s="32"/>
      <c r="Y107" s="32"/>
      <c r="Z107" s="32"/>
      <c r="AA107" s="32"/>
      <c r="AB107" s="32"/>
      <c r="AC107" s="32"/>
      <c r="AD107" s="32"/>
      <c r="AE107" s="32"/>
      <c r="AT107" s="17" t="s">
        <v>135</v>
      </c>
      <c r="AU107" s="17" t="s">
        <v>79</v>
      </c>
    </row>
    <row r="108" spans="1:65" s="2" customFormat="1" ht="16.5" customHeight="1">
      <c r="A108" s="32"/>
      <c r="B108" s="151"/>
      <c r="C108" s="152" t="s">
        <v>159</v>
      </c>
      <c r="D108" s="152" t="s">
        <v>129</v>
      </c>
      <c r="E108" s="153" t="s">
        <v>1556</v>
      </c>
      <c r="F108" s="154" t="s">
        <v>1557</v>
      </c>
      <c r="G108" s="155" t="s">
        <v>167</v>
      </c>
      <c r="H108" s="156">
        <v>4</v>
      </c>
      <c r="I108" s="157"/>
      <c r="J108" s="158">
        <f>ROUND(I108*H108,2)</f>
        <v>0</v>
      </c>
      <c r="K108" s="154" t="s">
        <v>133</v>
      </c>
      <c r="L108" s="33"/>
      <c r="M108" s="159" t="s">
        <v>3</v>
      </c>
      <c r="N108" s="160" t="s">
        <v>40</v>
      </c>
      <c r="O108" s="53"/>
      <c r="P108" s="161">
        <f>O108*H108</f>
        <v>0</v>
      </c>
      <c r="Q108" s="161">
        <v>0</v>
      </c>
      <c r="R108" s="161">
        <f>Q108*H108</f>
        <v>0</v>
      </c>
      <c r="S108" s="161">
        <v>0</v>
      </c>
      <c r="T108" s="162">
        <f>S108*H108</f>
        <v>0</v>
      </c>
      <c r="U108" s="32"/>
      <c r="V108" s="32"/>
      <c r="W108" s="32"/>
      <c r="X108" s="32"/>
      <c r="Y108" s="32"/>
      <c r="Z108" s="32"/>
      <c r="AA108" s="32"/>
      <c r="AB108" s="32"/>
      <c r="AC108" s="32"/>
      <c r="AD108" s="32"/>
      <c r="AE108" s="32"/>
      <c r="AR108" s="163" t="s">
        <v>134</v>
      </c>
      <c r="AT108" s="163" t="s">
        <v>129</v>
      </c>
      <c r="AU108" s="163" t="s">
        <v>79</v>
      </c>
      <c r="AY108" s="17" t="s">
        <v>126</v>
      </c>
      <c r="BE108" s="164">
        <f>IF(N108="základní",J108,0)</f>
        <v>0</v>
      </c>
      <c r="BF108" s="164">
        <f>IF(N108="snížená",J108,0)</f>
        <v>0</v>
      </c>
      <c r="BG108" s="164">
        <f>IF(N108="zákl. přenesená",J108,0)</f>
        <v>0</v>
      </c>
      <c r="BH108" s="164">
        <f>IF(N108="sníž. přenesená",J108,0)</f>
        <v>0</v>
      </c>
      <c r="BI108" s="164">
        <f>IF(N108="nulová",J108,0)</f>
        <v>0</v>
      </c>
      <c r="BJ108" s="17" t="s">
        <v>77</v>
      </c>
      <c r="BK108" s="164">
        <f>ROUND(I108*H108,2)</f>
        <v>0</v>
      </c>
      <c r="BL108" s="17" t="s">
        <v>134</v>
      </c>
      <c r="BM108" s="163" t="s">
        <v>1558</v>
      </c>
    </row>
    <row r="109" spans="1:47" s="2" customFormat="1" ht="29.25">
      <c r="A109" s="32"/>
      <c r="B109" s="33"/>
      <c r="C109" s="32"/>
      <c r="D109" s="165" t="s">
        <v>135</v>
      </c>
      <c r="E109" s="32"/>
      <c r="F109" s="166" t="s">
        <v>1559</v>
      </c>
      <c r="G109" s="32"/>
      <c r="H109" s="32"/>
      <c r="I109" s="91"/>
      <c r="J109" s="32"/>
      <c r="K109" s="32"/>
      <c r="L109" s="33"/>
      <c r="M109" s="167"/>
      <c r="N109" s="168"/>
      <c r="O109" s="53"/>
      <c r="P109" s="53"/>
      <c r="Q109" s="53"/>
      <c r="R109" s="53"/>
      <c r="S109" s="53"/>
      <c r="T109" s="54"/>
      <c r="U109" s="32"/>
      <c r="V109" s="32"/>
      <c r="W109" s="32"/>
      <c r="X109" s="32"/>
      <c r="Y109" s="32"/>
      <c r="Z109" s="32"/>
      <c r="AA109" s="32"/>
      <c r="AB109" s="32"/>
      <c r="AC109" s="32"/>
      <c r="AD109" s="32"/>
      <c r="AE109" s="32"/>
      <c r="AT109" s="17" t="s">
        <v>135</v>
      </c>
      <c r="AU109" s="17" t="s">
        <v>79</v>
      </c>
    </row>
    <row r="110" spans="1:47" s="2" customFormat="1" ht="39">
      <c r="A110" s="32"/>
      <c r="B110" s="33"/>
      <c r="C110" s="32"/>
      <c r="D110" s="165" t="s">
        <v>359</v>
      </c>
      <c r="E110" s="32"/>
      <c r="F110" s="187" t="s">
        <v>1540</v>
      </c>
      <c r="G110" s="32"/>
      <c r="H110" s="32"/>
      <c r="I110" s="91"/>
      <c r="J110" s="32"/>
      <c r="K110" s="32"/>
      <c r="L110" s="33"/>
      <c r="M110" s="167"/>
      <c r="N110" s="168"/>
      <c r="O110" s="53"/>
      <c r="P110" s="53"/>
      <c r="Q110" s="53"/>
      <c r="R110" s="53"/>
      <c r="S110" s="53"/>
      <c r="T110" s="54"/>
      <c r="U110" s="32"/>
      <c r="V110" s="32"/>
      <c r="W110" s="32"/>
      <c r="X110" s="32"/>
      <c r="Y110" s="32"/>
      <c r="Z110" s="32"/>
      <c r="AA110" s="32"/>
      <c r="AB110" s="32"/>
      <c r="AC110" s="32"/>
      <c r="AD110" s="32"/>
      <c r="AE110" s="32"/>
      <c r="AT110" s="17" t="s">
        <v>359</v>
      </c>
      <c r="AU110" s="17" t="s">
        <v>79</v>
      </c>
    </row>
    <row r="111" spans="1:65" s="2" customFormat="1" ht="16.5" customHeight="1">
      <c r="A111" s="32"/>
      <c r="B111" s="151"/>
      <c r="C111" s="169" t="s">
        <v>150</v>
      </c>
      <c r="D111" s="169" t="s">
        <v>136</v>
      </c>
      <c r="E111" s="170" t="s">
        <v>1560</v>
      </c>
      <c r="F111" s="171" t="s">
        <v>1561</v>
      </c>
      <c r="G111" s="172" t="s">
        <v>167</v>
      </c>
      <c r="H111" s="173">
        <v>4</v>
      </c>
      <c r="I111" s="174"/>
      <c r="J111" s="175">
        <f>ROUND(I111*H111,2)</f>
        <v>0</v>
      </c>
      <c r="K111" s="171" t="s">
        <v>133</v>
      </c>
      <c r="L111" s="176"/>
      <c r="M111" s="177" t="s">
        <v>3</v>
      </c>
      <c r="N111" s="178" t="s">
        <v>40</v>
      </c>
      <c r="O111" s="53"/>
      <c r="P111" s="161">
        <f>O111*H111</f>
        <v>0</v>
      </c>
      <c r="Q111" s="161">
        <v>0</v>
      </c>
      <c r="R111" s="161">
        <f>Q111*H111</f>
        <v>0</v>
      </c>
      <c r="S111" s="161">
        <v>0</v>
      </c>
      <c r="T111" s="162">
        <f>S111*H111</f>
        <v>0</v>
      </c>
      <c r="U111" s="32"/>
      <c r="V111" s="32"/>
      <c r="W111" s="32"/>
      <c r="X111" s="32"/>
      <c r="Y111" s="32"/>
      <c r="Z111" s="32"/>
      <c r="AA111" s="32"/>
      <c r="AB111" s="32"/>
      <c r="AC111" s="32"/>
      <c r="AD111" s="32"/>
      <c r="AE111" s="32"/>
      <c r="AR111" s="163" t="s">
        <v>140</v>
      </c>
      <c r="AT111" s="163" t="s">
        <v>136</v>
      </c>
      <c r="AU111" s="163" t="s">
        <v>79</v>
      </c>
      <c r="AY111" s="17" t="s">
        <v>126</v>
      </c>
      <c r="BE111" s="164">
        <f>IF(N111="základní",J111,0)</f>
        <v>0</v>
      </c>
      <c r="BF111" s="164">
        <f>IF(N111="snížená",J111,0)</f>
        <v>0</v>
      </c>
      <c r="BG111" s="164">
        <f>IF(N111="zákl. přenesená",J111,0)</f>
        <v>0</v>
      </c>
      <c r="BH111" s="164">
        <f>IF(N111="sníž. přenesená",J111,0)</f>
        <v>0</v>
      </c>
      <c r="BI111" s="164">
        <f>IF(N111="nulová",J111,0)</f>
        <v>0</v>
      </c>
      <c r="BJ111" s="17" t="s">
        <v>77</v>
      </c>
      <c r="BK111" s="164">
        <f>ROUND(I111*H111,2)</f>
        <v>0</v>
      </c>
      <c r="BL111" s="17" t="s">
        <v>134</v>
      </c>
      <c r="BM111" s="163" t="s">
        <v>1562</v>
      </c>
    </row>
    <row r="112" spans="1:47" s="2" customFormat="1" ht="12">
      <c r="A112" s="32"/>
      <c r="B112" s="33"/>
      <c r="C112" s="32"/>
      <c r="D112" s="165" t="s">
        <v>135</v>
      </c>
      <c r="E112" s="32"/>
      <c r="F112" s="166" t="s">
        <v>1561</v>
      </c>
      <c r="G112" s="32"/>
      <c r="H112" s="32"/>
      <c r="I112" s="91"/>
      <c r="J112" s="32"/>
      <c r="K112" s="32"/>
      <c r="L112" s="33"/>
      <c r="M112" s="167"/>
      <c r="N112" s="168"/>
      <c r="O112" s="53"/>
      <c r="P112" s="53"/>
      <c r="Q112" s="53"/>
      <c r="R112" s="53"/>
      <c r="S112" s="53"/>
      <c r="T112" s="54"/>
      <c r="U112" s="32"/>
      <c r="V112" s="32"/>
      <c r="W112" s="32"/>
      <c r="X112" s="32"/>
      <c r="Y112" s="32"/>
      <c r="Z112" s="32"/>
      <c r="AA112" s="32"/>
      <c r="AB112" s="32"/>
      <c r="AC112" s="32"/>
      <c r="AD112" s="32"/>
      <c r="AE112" s="32"/>
      <c r="AT112" s="17" t="s">
        <v>135</v>
      </c>
      <c r="AU112" s="17" t="s">
        <v>79</v>
      </c>
    </row>
    <row r="113" spans="1:65" s="2" customFormat="1" ht="16.5" customHeight="1">
      <c r="A113" s="32"/>
      <c r="B113" s="151"/>
      <c r="C113" s="169" t="s">
        <v>164</v>
      </c>
      <c r="D113" s="169" t="s">
        <v>136</v>
      </c>
      <c r="E113" s="170" t="s">
        <v>1563</v>
      </c>
      <c r="F113" s="171" t="s">
        <v>1564</v>
      </c>
      <c r="G113" s="172" t="s">
        <v>167</v>
      </c>
      <c r="H113" s="173">
        <v>4</v>
      </c>
      <c r="I113" s="174"/>
      <c r="J113" s="175">
        <f>ROUND(I113*H113,2)</f>
        <v>0</v>
      </c>
      <c r="K113" s="171" t="s">
        <v>133</v>
      </c>
      <c r="L113" s="176"/>
      <c r="M113" s="177" t="s">
        <v>3</v>
      </c>
      <c r="N113" s="178" t="s">
        <v>40</v>
      </c>
      <c r="O113" s="53"/>
      <c r="P113" s="161">
        <f>O113*H113</f>
        <v>0</v>
      </c>
      <c r="Q113" s="161">
        <v>0</v>
      </c>
      <c r="R113" s="161">
        <f>Q113*H113</f>
        <v>0</v>
      </c>
      <c r="S113" s="161">
        <v>0</v>
      </c>
      <c r="T113" s="162">
        <f>S113*H113</f>
        <v>0</v>
      </c>
      <c r="U113" s="32"/>
      <c r="V113" s="32"/>
      <c r="W113" s="32"/>
      <c r="X113" s="32"/>
      <c r="Y113" s="32"/>
      <c r="Z113" s="32"/>
      <c r="AA113" s="32"/>
      <c r="AB113" s="32"/>
      <c r="AC113" s="32"/>
      <c r="AD113" s="32"/>
      <c r="AE113" s="32"/>
      <c r="AR113" s="163" t="s">
        <v>140</v>
      </c>
      <c r="AT113" s="163" t="s">
        <v>136</v>
      </c>
      <c r="AU113" s="163" t="s">
        <v>79</v>
      </c>
      <c r="AY113" s="17" t="s">
        <v>126</v>
      </c>
      <c r="BE113" s="164">
        <f>IF(N113="základní",J113,0)</f>
        <v>0</v>
      </c>
      <c r="BF113" s="164">
        <f>IF(N113="snížená",J113,0)</f>
        <v>0</v>
      </c>
      <c r="BG113" s="164">
        <f>IF(N113="zákl. přenesená",J113,0)</f>
        <v>0</v>
      </c>
      <c r="BH113" s="164">
        <f>IF(N113="sníž. přenesená",J113,0)</f>
        <v>0</v>
      </c>
      <c r="BI113" s="164">
        <f>IF(N113="nulová",J113,0)</f>
        <v>0</v>
      </c>
      <c r="BJ113" s="17" t="s">
        <v>77</v>
      </c>
      <c r="BK113" s="164">
        <f>ROUND(I113*H113,2)</f>
        <v>0</v>
      </c>
      <c r="BL113" s="17" t="s">
        <v>134</v>
      </c>
      <c r="BM113" s="163" t="s">
        <v>1565</v>
      </c>
    </row>
    <row r="114" spans="1:47" s="2" customFormat="1" ht="12">
      <c r="A114" s="32"/>
      <c r="B114" s="33"/>
      <c r="C114" s="32"/>
      <c r="D114" s="165" t="s">
        <v>135</v>
      </c>
      <c r="E114" s="32"/>
      <c r="F114" s="166" t="s">
        <v>1564</v>
      </c>
      <c r="G114" s="32"/>
      <c r="H114" s="32"/>
      <c r="I114" s="91"/>
      <c r="J114" s="32"/>
      <c r="K114" s="32"/>
      <c r="L114" s="33"/>
      <c r="M114" s="167"/>
      <c r="N114" s="168"/>
      <c r="O114" s="53"/>
      <c r="P114" s="53"/>
      <c r="Q114" s="53"/>
      <c r="R114" s="53"/>
      <c r="S114" s="53"/>
      <c r="T114" s="54"/>
      <c r="U114" s="32"/>
      <c r="V114" s="32"/>
      <c r="W114" s="32"/>
      <c r="X114" s="32"/>
      <c r="Y114" s="32"/>
      <c r="Z114" s="32"/>
      <c r="AA114" s="32"/>
      <c r="AB114" s="32"/>
      <c r="AC114" s="32"/>
      <c r="AD114" s="32"/>
      <c r="AE114" s="32"/>
      <c r="AT114" s="17" t="s">
        <v>135</v>
      </c>
      <c r="AU114" s="17" t="s">
        <v>79</v>
      </c>
    </row>
    <row r="115" spans="1:65" s="2" customFormat="1" ht="16.5" customHeight="1">
      <c r="A115" s="32"/>
      <c r="B115" s="151"/>
      <c r="C115" s="169" t="s">
        <v>153</v>
      </c>
      <c r="D115" s="169" t="s">
        <v>136</v>
      </c>
      <c r="E115" s="170" t="s">
        <v>1566</v>
      </c>
      <c r="F115" s="171" t="s">
        <v>1567</v>
      </c>
      <c r="G115" s="172" t="s">
        <v>167</v>
      </c>
      <c r="H115" s="173">
        <v>3</v>
      </c>
      <c r="I115" s="174"/>
      <c r="J115" s="175">
        <f>ROUND(I115*H115,2)</f>
        <v>0</v>
      </c>
      <c r="K115" s="171" t="s">
        <v>133</v>
      </c>
      <c r="L115" s="176"/>
      <c r="M115" s="177" t="s">
        <v>3</v>
      </c>
      <c r="N115" s="178" t="s">
        <v>40</v>
      </c>
      <c r="O115" s="53"/>
      <c r="P115" s="161">
        <f>O115*H115</f>
        <v>0</v>
      </c>
      <c r="Q115" s="161">
        <v>0</v>
      </c>
      <c r="R115" s="161">
        <f>Q115*H115</f>
        <v>0</v>
      </c>
      <c r="S115" s="161">
        <v>0</v>
      </c>
      <c r="T115" s="162">
        <f>S115*H115</f>
        <v>0</v>
      </c>
      <c r="U115" s="32"/>
      <c r="V115" s="32"/>
      <c r="W115" s="32"/>
      <c r="X115" s="32"/>
      <c r="Y115" s="32"/>
      <c r="Z115" s="32"/>
      <c r="AA115" s="32"/>
      <c r="AB115" s="32"/>
      <c r="AC115" s="32"/>
      <c r="AD115" s="32"/>
      <c r="AE115" s="32"/>
      <c r="AR115" s="163" t="s">
        <v>140</v>
      </c>
      <c r="AT115" s="163" t="s">
        <v>136</v>
      </c>
      <c r="AU115" s="163" t="s">
        <v>79</v>
      </c>
      <c r="AY115" s="17" t="s">
        <v>126</v>
      </c>
      <c r="BE115" s="164">
        <f>IF(N115="základní",J115,0)</f>
        <v>0</v>
      </c>
      <c r="BF115" s="164">
        <f>IF(N115="snížená",J115,0)</f>
        <v>0</v>
      </c>
      <c r="BG115" s="164">
        <f>IF(N115="zákl. přenesená",J115,0)</f>
        <v>0</v>
      </c>
      <c r="BH115" s="164">
        <f>IF(N115="sníž. přenesená",J115,0)</f>
        <v>0</v>
      </c>
      <c r="BI115" s="164">
        <f>IF(N115="nulová",J115,0)</f>
        <v>0</v>
      </c>
      <c r="BJ115" s="17" t="s">
        <v>77</v>
      </c>
      <c r="BK115" s="164">
        <f>ROUND(I115*H115,2)</f>
        <v>0</v>
      </c>
      <c r="BL115" s="17" t="s">
        <v>134</v>
      </c>
      <c r="BM115" s="163" t="s">
        <v>1568</v>
      </c>
    </row>
    <row r="116" spans="1:47" s="2" customFormat="1" ht="12">
      <c r="A116" s="32"/>
      <c r="B116" s="33"/>
      <c r="C116" s="32"/>
      <c r="D116" s="165" t="s">
        <v>135</v>
      </c>
      <c r="E116" s="32"/>
      <c r="F116" s="166" t="s">
        <v>1567</v>
      </c>
      <c r="G116" s="32"/>
      <c r="H116" s="32"/>
      <c r="I116" s="91"/>
      <c r="J116" s="32"/>
      <c r="K116" s="32"/>
      <c r="L116" s="33"/>
      <c r="M116" s="167"/>
      <c r="N116" s="168"/>
      <c r="O116" s="53"/>
      <c r="P116" s="53"/>
      <c r="Q116" s="53"/>
      <c r="R116" s="53"/>
      <c r="S116" s="53"/>
      <c r="T116" s="54"/>
      <c r="U116" s="32"/>
      <c r="V116" s="32"/>
      <c r="W116" s="32"/>
      <c r="X116" s="32"/>
      <c r="Y116" s="32"/>
      <c r="Z116" s="32"/>
      <c r="AA116" s="32"/>
      <c r="AB116" s="32"/>
      <c r="AC116" s="32"/>
      <c r="AD116" s="32"/>
      <c r="AE116" s="32"/>
      <c r="AT116" s="17" t="s">
        <v>135</v>
      </c>
      <c r="AU116" s="17" t="s">
        <v>79</v>
      </c>
    </row>
    <row r="117" spans="1:65" s="2" customFormat="1" ht="16.5" customHeight="1">
      <c r="A117" s="32"/>
      <c r="B117" s="151"/>
      <c r="C117" s="169" t="s">
        <v>172</v>
      </c>
      <c r="D117" s="169" t="s">
        <v>136</v>
      </c>
      <c r="E117" s="170" t="s">
        <v>1569</v>
      </c>
      <c r="F117" s="171" t="s">
        <v>1570</v>
      </c>
      <c r="G117" s="172" t="s">
        <v>167</v>
      </c>
      <c r="H117" s="173">
        <v>4</v>
      </c>
      <c r="I117" s="174"/>
      <c r="J117" s="175">
        <f>ROUND(I117*H117,2)</f>
        <v>0</v>
      </c>
      <c r="K117" s="171" t="s">
        <v>133</v>
      </c>
      <c r="L117" s="176"/>
      <c r="M117" s="177" t="s">
        <v>3</v>
      </c>
      <c r="N117" s="178" t="s">
        <v>40</v>
      </c>
      <c r="O117" s="53"/>
      <c r="P117" s="161">
        <f>O117*H117</f>
        <v>0</v>
      </c>
      <c r="Q117" s="161">
        <v>0</v>
      </c>
      <c r="R117" s="161">
        <f>Q117*H117</f>
        <v>0</v>
      </c>
      <c r="S117" s="161">
        <v>0</v>
      </c>
      <c r="T117" s="162">
        <f>S117*H117</f>
        <v>0</v>
      </c>
      <c r="U117" s="32"/>
      <c r="V117" s="32"/>
      <c r="W117" s="32"/>
      <c r="X117" s="32"/>
      <c r="Y117" s="32"/>
      <c r="Z117" s="32"/>
      <c r="AA117" s="32"/>
      <c r="AB117" s="32"/>
      <c r="AC117" s="32"/>
      <c r="AD117" s="32"/>
      <c r="AE117" s="32"/>
      <c r="AR117" s="163" t="s">
        <v>140</v>
      </c>
      <c r="AT117" s="163" t="s">
        <v>136</v>
      </c>
      <c r="AU117" s="163" t="s">
        <v>79</v>
      </c>
      <c r="AY117" s="17" t="s">
        <v>126</v>
      </c>
      <c r="BE117" s="164">
        <f>IF(N117="základní",J117,0)</f>
        <v>0</v>
      </c>
      <c r="BF117" s="164">
        <f>IF(N117="snížená",J117,0)</f>
        <v>0</v>
      </c>
      <c r="BG117" s="164">
        <f>IF(N117="zákl. přenesená",J117,0)</f>
        <v>0</v>
      </c>
      <c r="BH117" s="164">
        <f>IF(N117="sníž. přenesená",J117,0)</f>
        <v>0</v>
      </c>
      <c r="BI117" s="164">
        <f>IF(N117="nulová",J117,0)</f>
        <v>0</v>
      </c>
      <c r="BJ117" s="17" t="s">
        <v>77</v>
      </c>
      <c r="BK117" s="164">
        <f>ROUND(I117*H117,2)</f>
        <v>0</v>
      </c>
      <c r="BL117" s="17" t="s">
        <v>134</v>
      </c>
      <c r="BM117" s="163" t="s">
        <v>1571</v>
      </c>
    </row>
    <row r="118" spans="1:47" s="2" customFormat="1" ht="12">
      <c r="A118" s="32"/>
      <c r="B118" s="33"/>
      <c r="C118" s="32"/>
      <c r="D118" s="165" t="s">
        <v>135</v>
      </c>
      <c r="E118" s="32"/>
      <c r="F118" s="166" t="s">
        <v>1570</v>
      </c>
      <c r="G118" s="32"/>
      <c r="H118" s="32"/>
      <c r="I118" s="91"/>
      <c r="J118" s="32"/>
      <c r="K118" s="32"/>
      <c r="L118" s="33"/>
      <c r="M118" s="167"/>
      <c r="N118" s="168"/>
      <c r="O118" s="53"/>
      <c r="P118" s="53"/>
      <c r="Q118" s="53"/>
      <c r="R118" s="53"/>
      <c r="S118" s="53"/>
      <c r="T118" s="54"/>
      <c r="U118" s="32"/>
      <c r="V118" s="32"/>
      <c r="W118" s="32"/>
      <c r="X118" s="32"/>
      <c r="Y118" s="32"/>
      <c r="Z118" s="32"/>
      <c r="AA118" s="32"/>
      <c r="AB118" s="32"/>
      <c r="AC118" s="32"/>
      <c r="AD118" s="32"/>
      <c r="AE118" s="32"/>
      <c r="AT118" s="17" t="s">
        <v>135</v>
      </c>
      <c r="AU118" s="17" t="s">
        <v>79</v>
      </c>
    </row>
    <row r="119" spans="1:65" s="2" customFormat="1" ht="16.5" customHeight="1">
      <c r="A119" s="32"/>
      <c r="B119" s="151"/>
      <c r="C119" s="152" t="s">
        <v>157</v>
      </c>
      <c r="D119" s="152" t="s">
        <v>129</v>
      </c>
      <c r="E119" s="153" t="s">
        <v>1572</v>
      </c>
      <c r="F119" s="154" t="s">
        <v>1573</v>
      </c>
      <c r="G119" s="155" t="s">
        <v>167</v>
      </c>
      <c r="H119" s="156">
        <v>2</v>
      </c>
      <c r="I119" s="157"/>
      <c r="J119" s="158">
        <f>ROUND(I119*H119,2)</f>
        <v>0</v>
      </c>
      <c r="K119" s="154" t="s">
        <v>3</v>
      </c>
      <c r="L119" s="33"/>
      <c r="M119" s="159" t="s">
        <v>3</v>
      </c>
      <c r="N119" s="160" t="s">
        <v>40</v>
      </c>
      <c r="O119" s="53"/>
      <c r="P119" s="161">
        <f>O119*H119</f>
        <v>0</v>
      </c>
      <c r="Q119" s="161">
        <v>0</v>
      </c>
      <c r="R119" s="161">
        <f>Q119*H119</f>
        <v>0</v>
      </c>
      <c r="S119" s="161">
        <v>0</v>
      </c>
      <c r="T119" s="162">
        <f>S119*H119</f>
        <v>0</v>
      </c>
      <c r="U119" s="32"/>
      <c r="V119" s="32"/>
      <c r="W119" s="32"/>
      <c r="X119" s="32"/>
      <c r="Y119" s="32"/>
      <c r="Z119" s="32"/>
      <c r="AA119" s="32"/>
      <c r="AB119" s="32"/>
      <c r="AC119" s="32"/>
      <c r="AD119" s="32"/>
      <c r="AE119" s="32"/>
      <c r="AR119" s="163" t="s">
        <v>134</v>
      </c>
      <c r="AT119" s="163" t="s">
        <v>129</v>
      </c>
      <c r="AU119" s="163" t="s">
        <v>79</v>
      </c>
      <c r="AY119" s="17" t="s">
        <v>126</v>
      </c>
      <c r="BE119" s="164">
        <f>IF(N119="základní",J119,0)</f>
        <v>0</v>
      </c>
      <c r="BF119" s="164">
        <f>IF(N119="snížená",J119,0)</f>
        <v>0</v>
      </c>
      <c r="BG119" s="164">
        <f>IF(N119="zákl. přenesená",J119,0)</f>
        <v>0</v>
      </c>
      <c r="BH119" s="164">
        <f>IF(N119="sníž. přenesená",J119,0)</f>
        <v>0</v>
      </c>
      <c r="BI119" s="164">
        <f>IF(N119="nulová",J119,0)</f>
        <v>0</v>
      </c>
      <c r="BJ119" s="17" t="s">
        <v>77</v>
      </c>
      <c r="BK119" s="164">
        <f>ROUND(I119*H119,2)</f>
        <v>0</v>
      </c>
      <c r="BL119" s="17" t="s">
        <v>134</v>
      </c>
      <c r="BM119" s="163" t="s">
        <v>1574</v>
      </c>
    </row>
    <row r="120" spans="1:47" s="2" customFormat="1" ht="12">
      <c r="A120" s="32"/>
      <c r="B120" s="33"/>
      <c r="C120" s="32"/>
      <c r="D120" s="165" t="s">
        <v>135</v>
      </c>
      <c r="E120" s="32"/>
      <c r="F120" s="166" t="s">
        <v>1573</v>
      </c>
      <c r="G120" s="32"/>
      <c r="H120" s="32"/>
      <c r="I120" s="91"/>
      <c r="J120" s="32"/>
      <c r="K120" s="32"/>
      <c r="L120" s="33"/>
      <c r="M120" s="167"/>
      <c r="N120" s="168"/>
      <c r="O120" s="53"/>
      <c r="P120" s="53"/>
      <c r="Q120" s="53"/>
      <c r="R120" s="53"/>
      <c r="S120" s="53"/>
      <c r="T120" s="54"/>
      <c r="U120" s="32"/>
      <c r="V120" s="32"/>
      <c r="W120" s="32"/>
      <c r="X120" s="32"/>
      <c r="Y120" s="32"/>
      <c r="Z120" s="32"/>
      <c r="AA120" s="32"/>
      <c r="AB120" s="32"/>
      <c r="AC120" s="32"/>
      <c r="AD120" s="32"/>
      <c r="AE120" s="32"/>
      <c r="AT120" s="17" t="s">
        <v>135</v>
      </c>
      <c r="AU120" s="17" t="s">
        <v>79</v>
      </c>
    </row>
    <row r="121" spans="1:47" s="2" customFormat="1" ht="39">
      <c r="A121" s="32"/>
      <c r="B121" s="33"/>
      <c r="C121" s="32"/>
      <c r="D121" s="165" t="s">
        <v>359</v>
      </c>
      <c r="E121" s="32"/>
      <c r="F121" s="187" t="s">
        <v>1575</v>
      </c>
      <c r="G121" s="32"/>
      <c r="H121" s="32"/>
      <c r="I121" s="91"/>
      <c r="J121" s="32"/>
      <c r="K121" s="32"/>
      <c r="L121" s="33"/>
      <c r="M121" s="167"/>
      <c r="N121" s="168"/>
      <c r="O121" s="53"/>
      <c r="P121" s="53"/>
      <c r="Q121" s="53"/>
      <c r="R121" s="53"/>
      <c r="S121" s="53"/>
      <c r="T121" s="54"/>
      <c r="U121" s="32"/>
      <c r="V121" s="32"/>
      <c r="W121" s="32"/>
      <c r="X121" s="32"/>
      <c r="Y121" s="32"/>
      <c r="Z121" s="32"/>
      <c r="AA121" s="32"/>
      <c r="AB121" s="32"/>
      <c r="AC121" s="32"/>
      <c r="AD121" s="32"/>
      <c r="AE121" s="32"/>
      <c r="AT121" s="17" t="s">
        <v>359</v>
      </c>
      <c r="AU121" s="17" t="s">
        <v>79</v>
      </c>
    </row>
    <row r="122" spans="1:65" s="2" customFormat="1" ht="16.5" customHeight="1">
      <c r="A122" s="32"/>
      <c r="B122" s="151"/>
      <c r="C122" s="152" t="s">
        <v>9</v>
      </c>
      <c r="D122" s="152" t="s">
        <v>129</v>
      </c>
      <c r="E122" s="153" t="s">
        <v>1576</v>
      </c>
      <c r="F122" s="154" t="s">
        <v>1577</v>
      </c>
      <c r="G122" s="155" t="s">
        <v>248</v>
      </c>
      <c r="H122" s="156">
        <v>195.191</v>
      </c>
      <c r="I122" s="157"/>
      <c r="J122" s="158">
        <f>ROUND(I122*H122,2)</f>
        <v>0</v>
      </c>
      <c r="K122" s="154" t="s">
        <v>133</v>
      </c>
      <c r="L122" s="33"/>
      <c r="M122" s="159" t="s">
        <v>3</v>
      </c>
      <c r="N122" s="160" t="s">
        <v>40</v>
      </c>
      <c r="O122" s="53"/>
      <c r="P122" s="161">
        <f>O122*H122</f>
        <v>0</v>
      </c>
      <c r="Q122" s="161">
        <v>0</v>
      </c>
      <c r="R122" s="161">
        <f>Q122*H122</f>
        <v>0</v>
      </c>
      <c r="S122" s="161">
        <v>0</v>
      </c>
      <c r="T122" s="162">
        <f>S122*H122</f>
        <v>0</v>
      </c>
      <c r="U122" s="32"/>
      <c r="V122" s="32"/>
      <c r="W122" s="32"/>
      <c r="X122" s="32"/>
      <c r="Y122" s="32"/>
      <c r="Z122" s="32"/>
      <c r="AA122" s="32"/>
      <c r="AB122" s="32"/>
      <c r="AC122" s="32"/>
      <c r="AD122" s="32"/>
      <c r="AE122" s="32"/>
      <c r="AR122" s="163" t="s">
        <v>134</v>
      </c>
      <c r="AT122" s="163" t="s">
        <v>129</v>
      </c>
      <c r="AU122" s="163" t="s">
        <v>79</v>
      </c>
      <c r="AY122" s="17" t="s">
        <v>126</v>
      </c>
      <c r="BE122" s="164">
        <f>IF(N122="základní",J122,0)</f>
        <v>0</v>
      </c>
      <c r="BF122" s="164">
        <f>IF(N122="snížená",J122,0)</f>
        <v>0</v>
      </c>
      <c r="BG122" s="164">
        <f>IF(N122="zákl. přenesená",J122,0)</f>
        <v>0</v>
      </c>
      <c r="BH122" s="164">
        <f>IF(N122="sníž. přenesená",J122,0)</f>
        <v>0</v>
      </c>
      <c r="BI122" s="164">
        <f>IF(N122="nulová",J122,0)</f>
        <v>0</v>
      </c>
      <c r="BJ122" s="17" t="s">
        <v>77</v>
      </c>
      <c r="BK122" s="164">
        <f>ROUND(I122*H122,2)</f>
        <v>0</v>
      </c>
      <c r="BL122" s="17" t="s">
        <v>134</v>
      </c>
      <c r="BM122" s="163" t="s">
        <v>1578</v>
      </c>
    </row>
    <row r="123" spans="1:47" s="2" customFormat="1" ht="29.25">
      <c r="A123" s="32"/>
      <c r="B123" s="33"/>
      <c r="C123" s="32"/>
      <c r="D123" s="165" t="s">
        <v>135</v>
      </c>
      <c r="E123" s="32"/>
      <c r="F123" s="166" t="s">
        <v>1579</v>
      </c>
      <c r="G123" s="32"/>
      <c r="H123" s="32"/>
      <c r="I123" s="91"/>
      <c r="J123" s="32"/>
      <c r="K123" s="32"/>
      <c r="L123" s="33"/>
      <c r="M123" s="167"/>
      <c r="N123" s="168"/>
      <c r="O123" s="53"/>
      <c r="P123" s="53"/>
      <c r="Q123" s="53"/>
      <c r="R123" s="53"/>
      <c r="S123" s="53"/>
      <c r="T123" s="54"/>
      <c r="U123" s="32"/>
      <c r="V123" s="32"/>
      <c r="W123" s="32"/>
      <c r="X123" s="32"/>
      <c r="Y123" s="32"/>
      <c r="Z123" s="32"/>
      <c r="AA123" s="32"/>
      <c r="AB123" s="32"/>
      <c r="AC123" s="32"/>
      <c r="AD123" s="32"/>
      <c r="AE123" s="32"/>
      <c r="AT123" s="17" t="s">
        <v>135</v>
      </c>
      <c r="AU123" s="17" t="s">
        <v>79</v>
      </c>
    </row>
    <row r="124" spans="1:47" s="2" customFormat="1" ht="39">
      <c r="A124" s="32"/>
      <c r="B124" s="33"/>
      <c r="C124" s="32"/>
      <c r="D124" s="165" t="s">
        <v>359</v>
      </c>
      <c r="E124" s="32"/>
      <c r="F124" s="187" t="s">
        <v>1580</v>
      </c>
      <c r="G124" s="32"/>
      <c r="H124" s="32"/>
      <c r="I124" s="91"/>
      <c r="J124" s="32"/>
      <c r="K124" s="32"/>
      <c r="L124" s="33"/>
      <c r="M124" s="167"/>
      <c r="N124" s="168"/>
      <c r="O124" s="53"/>
      <c r="P124" s="53"/>
      <c r="Q124" s="53"/>
      <c r="R124" s="53"/>
      <c r="S124" s="53"/>
      <c r="T124" s="54"/>
      <c r="U124" s="32"/>
      <c r="V124" s="32"/>
      <c r="W124" s="32"/>
      <c r="X124" s="32"/>
      <c r="Y124" s="32"/>
      <c r="Z124" s="32"/>
      <c r="AA124" s="32"/>
      <c r="AB124" s="32"/>
      <c r="AC124" s="32"/>
      <c r="AD124" s="32"/>
      <c r="AE124" s="32"/>
      <c r="AT124" s="17" t="s">
        <v>359</v>
      </c>
      <c r="AU124" s="17" t="s">
        <v>79</v>
      </c>
    </row>
    <row r="125" spans="1:65" s="2" customFormat="1" ht="16.5" customHeight="1">
      <c r="A125" s="32"/>
      <c r="B125" s="151"/>
      <c r="C125" s="169" t="s">
        <v>158</v>
      </c>
      <c r="D125" s="169" t="s">
        <v>136</v>
      </c>
      <c r="E125" s="170" t="s">
        <v>1581</v>
      </c>
      <c r="F125" s="171" t="s">
        <v>1582</v>
      </c>
      <c r="G125" s="172" t="s">
        <v>248</v>
      </c>
      <c r="H125" s="173">
        <v>195.191</v>
      </c>
      <c r="I125" s="174"/>
      <c r="J125" s="175">
        <f>ROUND(I125*H125,2)</f>
        <v>0</v>
      </c>
      <c r="K125" s="171" t="s">
        <v>133</v>
      </c>
      <c r="L125" s="176"/>
      <c r="M125" s="177" t="s">
        <v>3</v>
      </c>
      <c r="N125" s="178" t="s">
        <v>40</v>
      </c>
      <c r="O125" s="53"/>
      <c r="P125" s="161">
        <f>O125*H125</f>
        <v>0</v>
      </c>
      <c r="Q125" s="161">
        <v>0</v>
      </c>
      <c r="R125" s="161">
        <f>Q125*H125</f>
        <v>0</v>
      </c>
      <c r="S125" s="161">
        <v>0</v>
      </c>
      <c r="T125" s="162">
        <f>S125*H125</f>
        <v>0</v>
      </c>
      <c r="U125" s="32"/>
      <c r="V125" s="32"/>
      <c r="W125" s="32"/>
      <c r="X125" s="32"/>
      <c r="Y125" s="32"/>
      <c r="Z125" s="32"/>
      <c r="AA125" s="32"/>
      <c r="AB125" s="32"/>
      <c r="AC125" s="32"/>
      <c r="AD125" s="32"/>
      <c r="AE125" s="32"/>
      <c r="AR125" s="163" t="s">
        <v>140</v>
      </c>
      <c r="AT125" s="163" t="s">
        <v>136</v>
      </c>
      <c r="AU125" s="163" t="s">
        <v>79</v>
      </c>
      <c r="AY125" s="17" t="s">
        <v>126</v>
      </c>
      <c r="BE125" s="164">
        <f>IF(N125="základní",J125,0)</f>
        <v>0</v>
      </c>
      <c r="BF125" s="164">
        <f>IF(N125="snížená",J125,0)</f>
        <v>0</v>
      </c>
      <c r="BG125" s="164">
        <f>IF(N125="zákl. přenesená",J125,0)</f>
        <v>0</v>
      </c>
      <c r="BH125" s="164">
        <f>IF(N125="sníž. přenesená",J125,0)</f>
        <v>0</v>
      </c>
      <c r="BI125" s="164">
        <f>IF(N125="nulová",J125,0)</f>
        <v>0</v>
      </c>
      <c r="BJ125" s="17" t="s">
        <v>77</v>
      </c>
      <c r="BK125" s="164">
        <f>ROUND(I125*H125,2)</f>
        <v>0</v>
      </c>
      <c r="BL125" s="17" t="s">
        <v>134</v>
      </c>
      <c r="BM125" s="163" t="s">
        <v>1583</v>
      </c>
    </row>
    <row r="126" spans="1:47" s="2" customFormat="1" ht="12">
      <c r="A126" s="32"/>
      <c r="B126" s="33"/>
      <c r="C126" s="32"/>
      <c r="D126" s="165" t="s">
        <v>135</v>
      </c>
      <c r="E126" s="32"/>
      <c r="F126" s="166" t="s">
        <v>1582</v>
      </c>
      <c r="G126" s="32"/>
      <c r="H126" s="32"/>
      <c r="I126" s="91"/>
      <c r="J126" s="32"/>
      <c r="K126" s="32"/>
      <c r="L126" s="33"/>
      <c r="M126" s="167"/>
      <c r="N126" s="168"/>
      <c r="O126" s="53"/>
      <c r="P126" s="53"/>
      <c r="Q126" s="53"/>
      <c r="R126" s="53"/>
      <c r="S126" s="53"/>
      <c r="T126" s="54"/>
      <c r="U126" s="32"/>
      <c r="V126" s="32"/>
      <c r="W126" s="32"/>
      <c r="X126" s="32"/>
      <c r="Y126" s="32"/>
      <c r="Z126" s="32"/>
      <c r="AA126" s="32"/>
      <c r="AB126" s="32"/>
      <c r="AC126" s="32"/>
      <c r="AD126" s="32"/>
      <c r="AE126" s="32"/>
      <c r="AT126" s="17" t="s">
        <v>135</v>
      </c>
      <c r="AU126" s="17" t="s">
        <v>79</v>
      </c>
    </row>
    <row r="127" spans="1:65" s="2" customFormat="1" ht="16.5" customHeight="1">
      <c r="A127" s="32"/>
      <c r="B127" s="151"/>
      <c r="C127" s="169" t="s">
        <v>185</v>
      </c>
      <c r="D127" s="169" t="s">
        <v>136</v>
      </c>
      <c r="E127" s="170" t="s">
        <v>1584</v>
      </c>
      <c r="F127" s="171" t="s">
        <v>1585</v>
      </c>
      <c r="G127" s="172" t="s">
        <v>167</v>
      </c>
      <c r="H127" s="173">
        <v>45</v>
      </c>
      <c r="I127" s="174"/>
      <c r="J127" s="175">
        <f>ROUND(I127*H127,2)</f>
        <v>0</v>
      </c>
      <c r="K127" s="171" t="s">
        <v>133</v>
      </c>
      <c r="L127" s="176"/>
      <c r="M127" s="177" t="s">
        <v>3</v>
      </c>
      <c r="N127" s="178" t="s">
        <v>40</v>
      </c>
      <c r="O127" s="53"/>
      <c r="P127" s="161">
        <f>O127*H127</f>
        <v>0</v>
      </c>
      <c r="Q127" s="161">
        <v>0</v>
      </c>
      <c r="R127" s="161">
        <f>Q127*H127</f>
        <v>0</v>
      </c>
      <c r="S127" s="161">
        <v>0</v>
      </c>
      <c r="T127" s="162">
        <f>S127*H127</f>
        <v>0</v>
      </c>
      <c r="U127" s="32"/>
      <c r="V127" s="32"/>
      <c r="W127" s="32"/>
      <c r="X127" s="32"/>
      <c r="Y127" s="32"/>
      <c r="Z127" s="32"/>
      <c r="AA127" s="32"/>
      <c r="AB127" s="32"/>
      <c r="AC127" s="32"/>
      <c r="AD127" s="32"/>
      <c r="AE127" s="32"/>
      <c r="AR127" s="163" t="s">
        <v>140</v>
      </c>
      <c r="AT127" s="163" t="s">
        <v>136</v>
      </c>
      <c r="AU127" s="163" t="s">
        <v>79</v>
      </c>
      <c r="AY127" s="17" t="s">
        <v>126</v>
      </c>
      <c r="BE127" s="164">
        <f>IF(N127="základní",J127,0)</f>
        <v>0</v>
      </c>
      <c r="BF127" s="164">
        <f>IF(N127="snížená",J127,0)</f>
        <v>0</v>
      </c>
      <c r="BG127" s="164">
        <f>IF(N127="zákl. přenesená",J127,0)</f>
        <v>0</v>
      </c>
      <c r="BH127" s="164">
        <f>IF(N127="sníž. přenesená",J127,0)</f>
        <v>0</v>
      </c>
      <c r="BI127" s="164">
        <f>IF(N127="nulová",J127,0)</f>
        <v>0</v>
      </c>
      <c r="BJ127" s="17" t="s">
        <v>77</v>
      </c>
      <c r="BK127" s="164">
        <f>ROUND(I127*H127,2)</f>
        <v>0</v>
      </c>
      <c r="BL127" s="17" t="s">
        <v>134</v>
      </c>
      <c r="BM127" s="163" t="s">
        <v>1586</v>
      </c>
    </row>
    <row r="128" spans="1:47" s="2" customFormat="1" ht="12">
      <c r="A128" s="32"/>
      <c r="B128" s="33"/>
      <c r="C128" s="32"/>
      <c r="D128" s="165" t="s">
        <v>135</v>
      </c>
      <c r="E128" s="32"/>
      <c r="F128" s="166" t="s">
        <v>1585</v>
      </c>
      <c r="G128" s="32"/>
      <c r="H128" s="32"/>
      <c r="I128" s="91"/>
      <c r="J128" s="32"/>
      <c r="K128" s="32"/>
      <c r="L128" s="33"/>
      <c r="M128" s="167"/>
      <c r="N128" s="168"/>
      <c r="O128" s="53"/>
      <c r="P128" s="53"/>
      <c r="Q128" s="53"/>
      <c r="R128" s="53"/>
      <c r="S128" s="53"/>
      <c r="T128" s="54"/>
      <c r="U128" s="32"/>
      <c r="V128" s="32"/>
      <c r="W128" s="32"/>
      <c r="X128" s="32"/>
      <c r="Y128" s="32"/>
      <c r="Z128" s="32"/>
      <c r="AA128" s="32"/>
      <c r="AB128" s="32"/>
      <c r="AC128" s="32"/>
      <c r="AD128" s="32"/>
      <c r="AE128" s="32"/>
      <c r="AT128" s="17" t="s">
        <v>135</v>
      </c>
      <c r="AU128" s="17" t="s">
        <v>79</v>
      </c>
    </row>
    <row r="129" spans="1:65" s="2" customFormat="1" ht="16.5" customHeight="1">
      <c r="A129" s="32"/>
      <c r="B129" s="151"/>
      <c r="C129" s="169" t="s">
        <v>162</v>
      </c>
      <c r="D129" s="169" t="s">
        <v>136</v>
      </c>
      <c r="E129" s="170" t="s">
        <v>1587</v>
      </c>
      <c r="F129" s="171" t="s">
        <v>1588</v>
      </c>
      <c r="G129" s="172" t="s">
        <v>132</v>
      </c>
      <c r="H129" s="173">
        <v>499.384</v>
      </c>
      <c r="I129" s="174"/>
      <c r="J129" s="175">
        <f>ROUND(I129*H129,2)</f>
        <v>0</v>
      </c>
      <c r="K129" s="171" t="s">
        <v>133</v>
      </c>
      <c r="L129" s="176"/>
      <c r="M129" s="177" t="s">
        <v>3</v>
      </c>
      <c r="N129" s="178" t="s">
        <v>40</v>
      </c>
      <c r="O129" s="53"/>
      <c r="P129" s="161">
        <f>O129*H129</f>
        <v>0</v>
      </c>
      <c r="Q129" s="161">
        <v>0</v>
      </c>
      <c r="R129" s="161">
        <f>Q129*H129</f>
        <v>0</v>
      </c>
      <c r="S129" s="161">
        <v>0</v>
      </c>
      <c r="T129" s="162">
        <f>S129*H129</f>
        <v>0</v>
      </c>
      <c r="U129" s="32"/>
      <c r="V129" s="32"/>
      <c r="W129" s="32"/>
      <c r="X129" s="32"/>
      <c r="Y129" s="32"/>
      <c r="Z129" s="32"/>
      <c r="AA129" s="32"/>
      <c r="AB129" s="32"/>
      <c r="AC129" s="32"/>
      <c r="AD129" s="32"/>
      <c r="AE129" s="32"/>
      <c r="AR129" s="163" t="s">
        <v>140</v>
      </c>
      <c r="AT129" s="163" t="s">
        <v>136</v>
      </c>
      <c r="AU129" s="163" t="s">
        <v>79</v>
      </c>
      <c r="AY129" s="17" t="s">
        <v>126</v>
      </c>
      <c r="BE129" s="164">
        <f>IF(N129="základní",J129,0)</f>
        <v>0</v>
      </c>
      <c r="BF129" s="164">
        <f>IF(N129="snížená",J129,0)</f>
        <v>0</v>
      </c>
      <c r="BG129" s="164">
        <f>IF(N129="zákl. přenesená",J129,0)</f>
        <v>0</v>
      </c>
      <c r="BH129" s="164">
        <f>IF(N129="sníž. přenesená",J129,0)</f>
        <v>0</v>
      </c>
      <c r="BI129" s="164">
        <f>IF(N129="nulová",J129,0)</f>
        <v>0</v>
      </c>
      <c r="BJ129" s="17" t="s">
        <v>77</v>
      </c>
      <c r="BK129" s="164">
        <f>ROUND(I129*H129,2)</f>
        <v>0</v>
      </c>
      <c r="BL129" s="17" t="s">
        <v>134</v>
      </c>
      <c r="BM129" s="163" t="s">
        <v>1589</v>
      </c>
    </row>
    <row r="130" spans="1:47" s="2" customFormat="1" ht="12">
      <c r="A130" s="32"/>
      <c r="B130" s="33"/>
      <c r="C130" s="32"/>
      <c r="D130" s="165" t="s">
        <v>135</v>
      </c>
      <c r="E130" s="32"/>
      <c r="F130" s="166" t="s">
        <v>1588</v>
      </c>
      <c r="G130" s="32"/>
      <c r="H130" s="32"/>
      <c r="I130" s="91"/>
      <c r="J130" s="32"/>
      <c r="K130" s="32"/>
      <c r="L130" s="33"/>
      <c r="M130" s="167"/>
      <c r="N130" s="168"/>
      <c r="O130" s="53"/>
      <c r="P130" s="53"/>
      <c r="Q130" s="53"/>
      <c r="R130" s="53"/>
      <c r="S130" s="53"/>
      <c r="T130" s="54"/>
      <c r="U130" s="32"/>
      <c r="V130" s="32"/>
      <c r="W130" s="32"/>
      <c r="X130" s="32"/>
      <c r="Y130" s="32"/>
      <c r="Z130" s="32"/>
      <c r="AA130" s="32"/>
      <c r="AB130" s="32"/>
      <c r="AC130" s="32"/>
      <c r="AD130" s="32"/>
      <c r="AE130" s="32"/>
      <c r="AT130" s="17" t="s">
        <v>135</v>
      </c>
      <c r="AU130" s="17" t="s">
        <v>79</v>
      </c>
    </row>
    <row r="131" spans="1:65" s="2" customFormat="1" ht="16.5" customHeight="1">
      <c r="A131" s="32"/>
      <c r="B131" s="151"/>
      <c r="C131" s="152" t="s">
        <v>192</v>
      </c>
      <c r="D131" s="152" t="s">
        <v>129</v>
      </c>
      <c r="E131" s="153" t="s">
        <v>1590</v>
      </c>
      <c r="F131" s="154" t="s">
        <v>1591</v>
      </c>
      <c r="G131" s="155" t="s">
        <v>248</v>
      </c>
      <c r="H131" s="156">
        <v>8</v>
      </c>
      <c r="I131" s="157"/>
      <c r="J131" s="158">
        <f>ROUND(I131*H131,2)</f>
        <v>0</v>
      </c>
      <c r="K131" s="154" t="s">
        <v>133</v>
      </c>
      <c r="L131" s="33"/>
      <c r="M131" s="159" t="s">
        <v>3</v>
      </c>
      <c r="N131" s="160" t="s">
        <v>40</v>
      </c>
      <c r="O131" s="53"/>
      <c r="P131" s="161">
        <f>O131*H131</f>
        <v>0</v>
      </c>
      <c r="Q131" s="161">
        <v>0</v>
      </c>
      <c r="R131" s="161">
        <f>Q131*H131</f>
        <v>0</v>
      </c>
      <c r="S131" s="161">
        <v>0</v>
      </c>
      <c r="T131" s="162">
        <f>S131*H131</f>
        <v>0</v>
      </c>
      <c r="U131" s="32"/>
      <c r="V131" s="32"/>
      <c r="W131" s="32"/>
      <c r="X131" s="32"/>
      <c r="Y131" s="32"/>
      <c r="Z131" s="32"/>
      <c r="AA131" s="32"/>
      <c r="AB131" s="32"/>
      <c r="AC131" s="32"/>
      <c r="AD131" s="32"/>
      <c r="AE131" s="32"/>
      <c r="AR131" s="163" t="s">
        <v>134</v>
      </c>
      <c r="AT131" s="163" t="s">
        <v>129</v>
      </c>
      <c r="AU131" s="163" t="s">
        <v>79</v>
      </c>
      <c r="AY131" s="17" t="s">
        <v>126</v>
      </c>
      <c r="BE131" s="164">
        <f>IF(N131="základní",J131,0)</f>
        <v>0</v>
      </c>
      <c r="BF131" s="164">
        <f>IF(N131="snížená",J131,0)</f>
        <v>0</v>
      </c>
      <c r="BG131" s="164">
        <f>IF(N131="zákl. přenesená",J131,0)</f>
        <v>0</v>
      </c>
      <c r="BH131" s="164">
        <f>IF(N131="sníž. přenesená",J131,0)</f>
        <v>0</v>
      </c>
      <c r="BI131" s="164">
        <f>IF(N131="nulová",J131,0)</f>
        <v>0</v>
      </c>
      <c r="BJ131" s="17" t="s">
        <v>77</v>
      </c>
      <c r="BK131" s="164">
        <f>ROUND(I131*H131,2)</f>
        <v>0</v>
      </c>
      <c r="BL131" s="17" t="s">
        <v>134</v>
      </c>
      <c r="BM131" s="163" t="s">
        <v>1592</v>
      </c>
    </row>
    <row r="132" spans="1:47" s="2" customFormat="1" ht="29.25">
      <c r="A132" s="32"/>
      <c r="B132" s="33"/>
      <c r="C132" s="32"/>
      <c r="D132" s="165" t="s">
        <v>135</v>
      </c>
      <c r="E132" s="32"/>
      <c r="F132" s="166" t="s">
        <v>1593</v>
      </c>
      <c r="G132" s="32"/>
      <c r="H132" s="32"/>
      <c r="I132" s="91"/>
      <c r="J132" s="32"/>
      <c r="K132" s="32"/>
      <c r="L132" s="33"/>
      <c r="M132" s="167"/>
      <c r="N132" s="168"/>
      <c r="O132" s="53"/>
      <c r="P132" s="53"/>
      <c r="Q132" s="53"/>
      <c r="R132" s="53"/>
      <c r="S132" s="53"/>
      <c r="T132" s="54"/>
      <c r="U132" s="32"/>
      <c r="V132" s="32"/>
      <c r="W132" s="32"/>
      <c r="X132" s="32"/>
      <c r="Y132" s="32"/>
      <c r="Z132" s="32"/>
      <c r="AA132" s="32"/>
      <c r="AB132" s="32"/>
      <c r="AC132" s="32"/>
      <c r="AD132" s="32"/>
      <c r="AE132" s="32"/>
      <c r="AT132" s="17" t="s">
        <v>135</v>
      </c>
      <c r="AU132" s="17" t="s">
        <v>79</v>
      </c>
    </row>
    <row r="133" spans="1:47" s="2" customFormat="1" ht="39">
      <c r="A133" s="32"/>
      <c r="B133" s="33"/>
      <c r="C133" s="32"/>
      <c r="D133" s="165" t="s">
        <v>359</v>
      </c>
      <c r="E133" s="32"/>
      <c r="F133" s="187" t="s">
        <v>1580</v>
      </c>
      <c r="G133" s="32"/>
      <c r="H133" s="32"/>
      <c r="I133" s="91"/>
      <c r="J133" s="32"/>
      <c r="K133" s="32"/>
      <c r="L133" s="33"/>
      <c r="M133" s="167"/>
      <c r="N133" s="168"/>
      <c r="O133" s="53"/>
      <c r="P133" s="53"/>
      <c r="Q133" s="53"/>
      <c r="R133" s="53"/>
      <c r="S133" s="53"/>
      <c r="T133" s="54"/>
      <c r="U133" s="32"/>
      <c r="V133" s="32"/>
      <c r="W133" s="32"/>
      <c r="X133" s="32"/>
      <c r="Y133" s="32"/>
      <c r="Z133" s="32"/>
      <c r="AA133" s="32"/>
      <c r="AB133" s="32"/>
      <c r="AC133" s="32"/>
      <c r="AD133" s="32"/>
      <c r="AE133" s="32"/>
      <c r="AT133" s="17" t="s">
        <v>359</v>
      </c>
      <c r="AU133" s="17" t="s">
        <v>79</v>
      </c>
    </row>
    <row r="134" spans="1:65" s="2" customFormat="1" ht="16.5" customHeight="1">
      <c r="A134" s="32"/>
      <c r="B134" s="151"/>
      <c r="C134" s="169" t="s">
        <v>163</v>
      </c>
      <c r="D134" s="169" t="s">
        <v>136</v>
      </c>
      <c r="E134" s="170" t="s">
        <v>1594</v>
      </c>
      <c r="F134" s="171" t="s">
        <v>1595</v>
      </c>
      <c r="G134" s="172" t="s">
        <v>167</v>
      </c>
      <c r="H134" s="173">
        <v>6</v>
      </c>
      <c r="I134" s="174"/>
      <c r="J134" s="175">
        <f>ROUND(I134*H134,2)</f>
        <v>0</v>
      </c>
      <c r="K134" s="171" t="s">
        <v>133</v>
      </c>
      <c r="L134" s="176"/>
      <c r="M134" s="177" t="s">
        <v>3</v>
      </c>
      <c r="N134" s="178" t="s">
        <v>40</v>
      </c>
      <c r="O134" s="53"/>
      <c r="P134" s="161">
        <f>O134*H134</f>
        <v>0</v>
      </c>
      <c r="Q134" s="161">
        <v>0</v>
      </c>
      <c r="R134" s="161">
        <f>Q134*H134</f>
        <v>0</v>
      </c>
      <c r="S134" s="161">
        <v>0</v>
      </c>
      <c r="T134" s="162">
        <f>S134*H134</f>
        <v>0</v>
      </c>
      <c r="U134" s="32"/>
      <c r="V134" s="32"/>
      <c r="W134" s="32"/>
      <c r="X134" s="32"/>
      <c r="Y134" s="32"/>
      <c r="Z134" s="32"/>
      <c r="AA134" s="32"/>
      <c r="AB134" s="32"/>
      <c r="AC134" s="32"/>
      <c r="AD134" s="32"/>
      <c r="AE134" s="32"/>
      <c r="AR134" s="163" t="s">
        <v>140</v>
      </c>
      <c r="AT134" s="163" t="s">
        <v>136</v>
      </c>
      <c r="AU134" s="163" t="s">
        <v>79</v>
      </c>
      <c r="AY134" s="17" t="s">
        <v>126</v>
      </c>
      <c r="BE134" s="164">
        <f>IF(N134="základní",J134,0)</f>
        <v>0</v>
      </c>
      <c r="BF134" s="164">
        <f>IF(N134="snížená",J134,0)</f>
        <v>0</v>
      </c>
      <c r="BG134" s="164">
        <f>IF(N134="zákl. přenesená",J134,0)</f>
        <v>0</v>
      </c>
      <c r="BH134" s="164">
        <f>IF(N134="sníž. přenesená",J134,0)</f>
        <v>0</v>
      </c>
      <c r="BI134" s="164">
        <f>IF(N134="nulová",J134,0)</f>
        <v>0</v>
      </c>
      <c r="BJ134" s="17" t="s">
        <v>77</v>
      </c>
      <c r="BK134" s="164">
        <f>ROUND(I134*H134,2)</f>
        <v>0</v>
      </c>
      <c r="BL134" s="17" t="s">
        <v>134</v>
      </c>
      <c r="BM134" s="163" t="s">
        <v>1596</v>
      </c>
    </row>
    <row r="135" spans="1:47" s="2" customFormat="1" ht="12">
      <c r="A135" s="32"/>
      <c r="B135" s="33"/>
      <c r="C135" s="32"/>
      <c r="D135" s="165" t="s">
        <v>135</v>
      </c>
      <c r="E135" s="32"/>
      <c r="F135" s="166" t="s">
        <v>1595</v>
      </c>
      <c r="G135" s="32"/>
      <c r="H135" s="32"/>
      <c r="I135" s="91"/>
      <c r="J135" s="32"/>
      <c r="K135" s="32"/>
      <c r="L135" s="33"/>
      <c r="M135" s="167"/>
      <c r="N135" s="168"/>
      <c r="O135" s="53"/>
      <c r="P135" s="53"/>
      <c r="Q135" s="53"/>
      <c r="R135" s="53"/>
      <c r="S135" s="53"/>
      <c r="T135" s="54"/>
      <c r="U135" s="32"/>
      <c r="V135" s="32"/>
      <c r="W135" s="32"/>
      <c r="X135" s="32"/>
      <c r="Y135" s="32"/>
      <c r="Z135" s="32"/>
      <c r="AA135" s="32"/>
      <c r="AB135" s="32"/>
      <c r="AC135" s="32"/>
      <c r="AD135" s="32"/>
      <c r="AE135" s="32"/>
      <c r="AT135" s="17" t="s">
        <v>135</v>
      </c>
      <c r="AU135" s="17" t="s">
        <v>79</v>
      </c>
    </row>
    <row r="136" spans="1:65" s="2" customFormat="1" ht="16.5" customHeight="1">
      <c r="A136" s="32"/>
      <c r="B136" s="151"/>
      <c r="C136" s="169" t="s">
        <v>8</v>
      </c>
      <c r="D136" s="169" t="s">
        <v>136</v>
      </c>
      <c r="E136" s="170" t="s">
        <v>1597</v>
      </c>
      <c r="F136" s="171" t="s">
        <v>1598</v>
      </c>
      <c r="G136" s="172" t="s">
        <v>167</v>
      </c>
      <c r="H136" s="173">
        <v>2</v>
      </c>
      <c r="I136" s="174"/>
      <c r="J136" s="175">
        <f>ROUND(I136*H136,2)</f>
        <v>0</v>
      </c>
      <c r="K136" s="171" t="s">
        <v>133</v>
      </c>
      <c r="L136" s="176"/>
      <c r="M136" s="177" t="s">
        <v>3</v>
      </c>
      <c r="N136" s="178" t="s">
        <v>40</v>
      </c>
      <c r="O136" s="53"/>
      <c r="P136" s="161">
        <f>O136*H136</f>
        <v>0</v>
      </c>
      <c r="Q136" s="161">
        <v>0</v>
      </c>
      <c r="R136" s="161">
        <f>Q136*H136</f>
        <v>0</v>
      </c>
      <c r="S136" s="161">
        <v>0</v>
      </c>
      <c r="T136" s="162">
        <f>S136*H136</f>
        <v>0</v>
      </c>
      <c r="U136" s="32"/>
      <c r="V136" s="32"/>
      <c r="W136" s="32"/>
      <c r="X136" s="32"/>
      <c r="Y136" s="32"/>
      <c r="Z136" s="32"/>
      <c r="AA136" s="32"/>
      <c r="AB136" s="32"/>
      <c r="AC136" s="32"/>
      <c r="AD136" s="32"/>
      <c r="AE136" s="32"/>
      <c r="AR136" s="163" t="s">
        <v>140</v>
      </c>
      <c r="AT136" s="163" t="s">
        <v>136</v>
      </c>
      <c r="AU136" s="163" t="s">
        <v>79</v>
      </c>
      <c r="AY136" s="17" t="s">
        <v>126</v>
      </c>
      <c r="BE136" s="164">
        <f>IF(N136="základní",J136,0)</f>
        <v>0</v>
      </c>
      <c r="BF136" s="164">
        <f>IF(N136="snížená",J136,0)</f>
        <v>0</v>
      </c>
      <c r="BG136" s="164">
        <f>IF(N136="zákl. přenesená",J136,0)</f>
        <v>0</v>
      </c>
      <c r="BH136" s="164">
        <f>IF(N136="sníž. přenesená",J136,0)</f>
        <v>0</v>
      </c>
      <c r="BI136" s="164">
        <f>IF(N136="nulová",J136,0)</f>
        <v>0</v>
      </c>
      <c r="BJ136" s="17" t="s">
        <v>77</v>
      </c>
      <c r="BK136" s="164">
        <f>ROUND(I136*H136,2)</f>
        <v>0</v>
      </c>
      <c r="BL136" s="17" t="s">
        <v>134</v>
      </c>
      <c r="BM136" s="163" t="s">
        <v>1599</v>
      </c>
    </row>
    <row r="137" spans="1:47" s="2" customFormat="1" ht="12">
      <c r="A137" s="32"/>
      <c r="B137" s="33"/>
      <c r="C137" s="32"/>
      <c r="D137" s="165" t="s">
        <v>135</v>
      </c>
      <c r="E137" s="32"/>
      <c r="F137" s="166" t="s">
        <v>1598</v>
      </c>
      <c r="G137" s="32"/>
      <c r="H137" s="32"/>
      <c r="I137" s="91"/>
      <c r="J137" s="32"/>
      <c r="K137" s="32"/>
      <c r="L137" s="33"/>
      <c r="M137" s="167"/>
      <c r="N137" s="168"/>
      <c r="O137" s="53"/>
      <c r="P137" s="53"/>
      <c r="Q137" s="53"/>
      <c r="R137" s="53"/>
      <c r="S137" s="53"/>
      <c r="T137" s="54"/>
      <c r="U137" s="32"/>
      <c r="V137" s="32"/>
      <c r="W137" s="32"/>
      <c r="X137" s="32"/>
      <c r="Y137" s="32"/>
      <c r="Z137" s="32"/>
      <c r="AA137" s="32"/>
      <c r="AB137" s="32"/>
      <c r="AC137" s="32"/>
      <c r="AD137" s="32"/>
      <c r="AE137" s="32"/>
      <c r="AT137" s="17" t="s">
        <v>135</v>
      </c>
      <c r="AU137" s="17" t="s">
        <v>79</v>
      </c>
    </row>
    <row r="138" spans="1:65" s="2" customFormat="1" ht="16.5" customHeight="1">
      <c r="A138" s="32"/>
      <c r="B138" s="151"/>
      <c r="C138" s="169" t="s">
        <v>202</v>
      </c>
      <c r="D138" s="169" t="s">
        <v>136</v>
      </c>
      <c r="E138" s="170" t="s">
        <v>1600</v>
      </c>
      <c r="F138" s="171" t="s">
        <v>1601</v>
      </c>
      <c r="G138" s="172" t="s">
        <v>167</v>
      </c>
      <c r="H138" s="173">
        <v>5</v>
      </c>
      <c r="I138" s="174"/>
      <c r="J138" s="175">
        <f>ROUND(I138*H138,2)</f>
        <v>0</v>
      </c>
      <c r="K138" s="171" t="s">
        <v>133</v>
      </c>
      <c r="L138" s="176"/>
      <c r="M138" s="177" t="s">
        <v>3</v>
      </c>
      <c r="N138" s="178" t="s">
        <v>40</v>
      </c>
      <c r="O138" s="53"/>
      <c r="P138" s="161">
        <f>O138*H138</f>
        <v>0</v>
      </c>
      <c r="Q138" s="161">
        <v>0</v>
      </c>
      <c r="R138" s="161">
        <f>Q138*H138</f>
        <v>0</v>
      </c>
      <c r="S138" s="161">
        <v>0</v>
      </c>
      <c r="T138" s="162">
        <f>S138*H138</f>
        <v>0</v>
      </c>
      <c r="U138" s="32"/>
      <c r="V138" s="32"/>
      <c r="W138" s="32"/>
      <c r="X138" s="32"/>
      <c r="Y138" s="32"/>
      <c r="Z138" s="32"/>
      <c r="AA138" s="32"/>
      <c r="AB138" s="32"/>
      <c r="AC138" s="32"/>
      <c r="AD138" s="32"/>
      <c r="AE138" s="32"/>
      <c r="AR138" s="163" t="s">
        <v>140</v>
      </c>
      <c r="AT138" s="163" t="s">
        <v>136</v>
      </c>
      <c r="AU138" s="163" t="s">
        <v>79</v>
      </c>
      <c r="AY138" s="17" t="s">
        <v>126</v>
      </c>
      <c r="BE138" s="164">
        <f>IF(N138="základní",J138,0)</f>
        <v>0</v>
      </c>
      <c r="BF138" s="164">
        <f>IF(N138="snížená",J138,0)</f>
        <v>0</v>
      </c>
      <c r="BG138" s="164">
        <f>IF(N138="zákl. přenesená",J138,0)</f>
        <v>0</v>
      </c>
      <c r="BH138" s="164">
        <f>IF(N138="sníž. přenesená",J138,0)</f>
        <v>0</v>
      </c>
      <c r="BI138" s="164">
        <f>IF(N138="nulová",J138,0)</f>
        <v>0</v>
      </c>
      <c r="BJ138" s="17" t="s">
        <v>77</v>
      </c>
      <c r="BK138" s="164">
        <f>ROUND(I138*H138,2)</f>
        <v>0</v>
      </c>
      <c r="BL138" s="17" t="s">
        <v>134</v>
      </c>
      <c r="BM138" s="163" t="s">
        <v>1602</v>
      </c>
    </row>
    <row r="139" spans="1:47" s="2" customFormat="1" ht="12">
      <c r="A139" s="32"/>
      <c r="B139" s="33"/>
      <c r="C139" s="32"/>
      <c r="D139" s="165" t="s">
        <v>135</v>
      </c>
      <c r="E139" s="32"/>
      <c r="F139" s="166" t="s">
        <v>1601</v>
      </c>
      <c r="G139" s="32"/>
      <c r="H139" s="32"/>
      <c r="I139" s="91"/>
      <c r="J139" s="32"/>
      <c r="K139" s="32"/>
      <c r="L139" s="33"/>
      <c r="M139" s="167"/>
      <c r="N139" s="168"/>
      <c r="O139" s="53"/>
      <c r="P139" s="53"/>
      <c r="Q139" s="53"/>
      <c r="R139" s="53"/>
      <c r="S139" s="53"/>
      <c r="T139" s="54"/>
      <c r="U139" s="32"/>
      <c r="V139" s="32"/>
      <c r="W139" s="32"/>
      <c r="X139" s="32"/>
      <c r="Y139" s="32"/>
      <c r="Z139" s="32"/>
      <c r="AA139" s="32"/>
      <c r="AB139" s="32"/>
      <c r="AC139" s="32"/>
      <c r="AD139" s="32"/>
      <c r="AE139" s="32"/>
      <c r="AT139" s="17" t="s">
        <v>135</v>
      </c>
      <c r="AU139" s="17" t="s">
        <v>79</v>
      </c>
    </row>
    <row r="140" spans="1:65" s="2" customFormat="1" ht="16.5" customHeight="1">
      <c r="A140" s="32"/>
      <c r="B140" s="151"/>
      <c r="C140" s="169" t="s">
        <v>206</v>
      </c>
      <c r="D140" s="169" t="s">
        <v>136</v>
      </c>
      <c r="E140" s="170" t="s">
        <v>1603</v>
      </c>
      <c r="F140" s="171" t="s">
        <v>1604</v>
      </c>
      <c r="G140" s="172" t="s">
        <v>167</v>
      </c>
      <c r="H140" s="173">
        <v>8</v>
      </c>
      <c r="I140" s="174"/>
      <c r="J140" s="175">
        <f>ROUND(I140*H140,2)</f>
        <v>0</v>
      </c>
      <c r="K140" s="171" t="s">
        <v>133</v>
      </c>
      <c r="L140" s="176"/>
      <c r="M140" s="177" t="s">
        <v>3</v>
      </c>
      <c r="N140" s="178" t="s">
        <v>40</v>
      </c>
      <c r="O140" s="53"/>
      <c r="P140" s="161">
        <f>O140*H140</f>
        <v>0</v>
      </c>
      <c r="Q140" s="161">
        <v>0.0032</v>
      </c>
      <c r="R140" s="161">
        <f>Q140*H140</f>
        <v>0.0256</v>
      </c>
      <c r="S140" s="161">
        <v>0</v>
      </c>
      <c r="T140" s="162">
        <f>S140*H140</f>
        <v>0</v>
      </c>
      <c r="U140" s="32"/>
      <c r="V140" s="32"/>
      <c r="W140" s="32"/>
      <c r="X140" s="32"/>
      <c r="Y140" s="32"/>
      <c r="Z140" s="32"/>
      <c r="AA140" s="32"/>
      <c r="AB140" s="32"/>
      <c r="AC140" s="32"/>
      <c r="AD140" s="32"/>
      <c r="AE140" s="32"/>
      <c r="AR140" s="163" t="s">
        <v>140</v>
      </c>
      <c r="AT140" s="163" t="s">
        <v>136</v>
      </c>
      <c r="AU140" s="163" t="s">
        <v>79</v>
      </c>
      <c r="AY140" s="17" t="s">
        <v>126</v>
      </c>
      <c r="BE140" s="164">
        <f>IF(N140="základní",J140,0)</f>
        <v>0</v>
      </c>
      <c r="BF140" s="164">
        <f>IF(N140="snížená",J140,0)</f>
        <v>0</v>
      </c>
      <c r="BG140" s="164">
        <f>IF(N140="zákl. přenesená",J140,0)</f>
        <v>0</v>
      </c>
      <c r="BH140" s="164">
        <f>IF(N140="sníž. přenesená",J140,0)</f>
        <v>0</v>
      </c>
      <c r="BI140" s="164">
        <f>IF(N140="nulová",J140,0)</f>
        <v>0</v>
      </c>
      <c r="BJ140" s="17" t="s">
        <v>77</v>
      </c>
      <c r="BK140" s="164">
        <f>ROUND(I140*H140,2)</f>
        <v>0</v>
      </c>
      <c r="BL140" s="17" t="s">
        <v>134</v>
      </c>
      <c r="BM140" s="163" t="s">
        <v>1605</v>
      </c>
    </row>
    <row r="141" spans="1:47" s="2" customFormat="1" ht="12">
      <c r="A141" s="32"/>
      <c r="B141" s="33"/>
      <c r="C141" s="32"/>
      <c r="D141" s="165" t="s">
        <v>135</v>
      </c>
      <c r="E141" s="32"/>
      <c r="F141" s="166" t="s">
        <v>1604</v>
      </c>
      <c r="G141" s="32"/>
      <c r="H141" s="32"/>
      <c r="I141" s="91"/>
      <c r="J141" s="32"/>
      <c r="K141" s="32"/>
      <c r="L141" s="33"/>
      <c r="M141" s="167"/>
      <c r="N141" s="168"/>
      <c r="O141" s="53"/>
      <c r="P141" s="53"/>
      <c r="Q141" s="53"/>
      <c r="R141" s="53"/>
      <c r="S141" s="53"/>
      <c r="T141" s="54"/>
      <c r="U141" s="32"/>
      <c r="V141" s="32"/>
      <c r="W141" s="32"/>
      <c r="X141" s="32"/>
      <c r="Y141" s="32"/>
      <c r="Z141" s="32"/>
      <c r="AA141" s="32"/>
      <c r="AB141" s="32"/>
      <c r="AC141" s="32"/>
      <c r="AD141" s="32"/>
      <c r="AE141" s="32"/>
      <c r="AT141" s="17" t="s">
        <v>135</v>
      </c>
      <c r="AU141" s="17" t="s">
        <v>79</v>
      </c>
    </row>
    <row r="142" spans="1:65" s="2" customFormat="1" ht="16.5" customHeight="1">
      <c r="A142" s="32"/>
      <c r="B142" s="151"/>
      <c r="C142" s="152" t="s">
        <v>210</v>
      </c>
      <c r="D142" s="152" t="s">
        <v>129</v>
      </c>
      <c r="E142" s="153" t="s">
        <v>1606</v>
      </c>
      <c r="F142" s="154" t="s">
        <v>1607</v>
      </c>
      <c r="G142" s="155" t="s">
        <v>144</v>
      </c>
      <c r="H142" s="156">
        <v>10.87</v>
      </c>
      <c r="I142" s="157"/>
      <c r="J142" s="158">
        <f>ROUND(I142*H142,2)</f>
        <v>0</v>
      </c>
      <c r="K142" s="154" t="s">
        <v>3</v>
      </c>
      <c r="L142" s="33"/>
      <c r="M142" s="159" t="s">
        <v>3</v>
      </c>
      <c r="N142" s="160" t="s">
        <v>40</v>
      </c>
      <c r="O142" s="53"/>
      <c r="P142" s="161">
        <f>O142*H142</f>
        <v>0</v>
      </c>
      <c r="Q142" s="161">
        <v>0</v>
      </c>
      <c r="R142" s="161">
        <f>Q142*H142</f>
        <v>0</v>
      </c>
      <c r="S142" s="161">
        <v>0</v>
      </c>
      <c r="T142" s="162">
        <f>S142*H142</f>
        <v>0</v>
      </c>
      <c r="U142" s="32"/>
      <c r="V142" s="32"/>
      <c r="W142" s="32"/>
      <c r="X142" s="32"/>
      <c r="Y142" s="32"/>
      <c r="Z142" s="32"/>
      <c r="AA142" s="32"/>
      <c r="AB142" s="32"/>
      <c r="AC142" s="32"/>
      <c r="AD142" s="32"/>
      <c r="AE142" s="32"/>
      <c r="AR142" s="163" t="s">
        <v>134</v>
      </c>
      <c r="AT142" s="163" t="s">
        <v>129</v>
      </c>
      <c r="AU142" s="163" t="s">
        <v>79</v>
      </c>
      <c r="AY142" s="17" t="s">
        <v>126</v>
      </c>
      <c r="BE142" s="164">
        <f>IF(N142="základní",J142,0)</f>
        <v>0</v>
      </c>
      <c r="BF142" s="164">
        <f>IF(N142="snížená",J142,0)</f>
        <v>0</v>
      </c>
      <c r="BG142" s="164">
        <f>IF(N142="zákl. přenesená",J142,0)</f>
        <v>0</v>
      </c>
      <c r="BH142" s="164">
        <f>IF(N142="sníž. přenesená",J142,0)</f>
        <v>0</v>
      </c>
      <c r="BI142" s="164">
        <f>IF(N142="nulová",J142,0)</f>
        <v>0</v>
      </c>
      <c r="BJ142" s="17" t="s">
        <v>77</v>
      </c>
      <c r="BK142" s="164">
        <f>ROUND(I142*H142,2)</f>
        <v>0</v>
      </c>
      <c r="BL142" s="17" t="s">
        <v>134</v>
      </c>
      <c r="BM142" s="163" t="s">
        <v>1608</v>
      </c>
    </row>
    <row r="143" spans="1:47" s="2" customFormat="1" ht="29.25">
      <c r="A143" s="32"/>
      <c r="B143" s="33"/>
      <c r="C143" s="32"/>
      <c r="D143" s="165" t="s">
        <v>135</v>
      </c>
      <c r="E143" s="32"/>
      <c r="F143" s="166" t="s">
        <v>1593</v>
      </c>
      <c r="G143" s="32"/>
      <c r="H143" s="32"/>
      <c r="I143" s="91"/>
      <c r="J143" s="32"/>
      <c r="K143" s="32"/>
      <c r="L143" s="33"/>
      <c r="M143" s="167"/>
      <c r="N143" s="168"/>
      <c r="O143" s="53"/>
      <c r="P143" s="53"/>
      <c r="Q143" s="53"/>
      <c r="R143" s="53"/>
      <c r="S143" s="53"/>
      <c r="T143" s="54"/>
      <c r="U143" s="32"/>
      <c r="V143" s="32"/>
      <c r="W143" s="32"/>
      <c r="X143" s="32"/>
      <c r="Y143" s="32"/>
      <c r="Z143" s="32"/>
      <c r="AA143" s="32"/>
      <c r="AB143" s="32"/>
      <c r="AC143" s="32"/>
      <c r="AD143" s="32"/>
      <c r="AE143" s="32"/>
      <c r="AT143" s="17" t="s">
        <v>135</v>
      </c>
      <c r="AU143" s="17" t="s">
        <v>79</v>
      </c>
    </row>
    <row r="144" spans="1:47" s="2" customFormat="1" ht="39">
      <c r="A144" s="32"/>
      <c r="B144" s="33"/>
      <c r="C144" s="32"/>
      <c r="D144" s="165" t="s">
        <v>359</v>
      </c>
      <c r="E144" s="32"/>
      <c r="F144" s="187" t="s">
        <v>1580</v>
      </c>
      <c r="G144" s="32"/>
      <c r="H144" s="32"/>
      <c r="I144" s="91"/>
      <c r="J144" s="32"/>
      <c r="K144" s="32"/>
      <c r="L144" s="33"/>
      <c r="M144" s="167"/>
      <c r="N144" s="168"/>
      <c r="O144" s="53"/>
      <c r="P144" s="53"/>
      <c r="Q144" s="53"/>
      <c r="R144" s="53"/>
      <c r="S144" s="53"/>
      <c r="T144" s="54"/>
      <c r="U144" s="32"/>
      <c r="V144" s="32"/>
      <c r="W144" s="32"/>
      <c r="X144" s="32"/>
      <c r="Y144" s="32"/>
      <c r="Z144" s="32"/>
      <c r="AA144" s="32"/>
      <c r="AB144" s="32"/>
      <c r="AC144" s="32"/>
      <c r="AD144" s="32"/>
      <c r="AE144" s="32"/>
      <c r="AT144" s="17" t="s">
        <v>359</v>
      </c>
      <c r="AU144" s="17" t="s">
        <v>79</v>
      </c>
    </row>
    <row r="145" spans="1:65" s="2" customFormat="1" ht="16.5" customHeight="1">
      <c r="A145" s="32"/>
      <c r="B145" s="151"/>
      <c r="C145" s="152" t="s">
        <v>214</v>
      </c>
      <c r="D145" s="152" t="s">
        <v>129</v>
      </c>
      <c r="E145" s="153" t="s">
        <v>1609</v>
      </c>
      <c r="F145" s="154" t="s">
        <v>1610</v>
      </c>
      <c r="G145" s="155" t="s">
        <v>248</v>
      </c>
      <c r="H145" s="156">
        <v>25.424</v>
      </c>
      <c r="I145" s="157"/>
      <c r="J145" s="158">
        <f>ROUND(I145*H145,2)</f>
        <v>0</v>
      </c>
      <c r="K145" s="154" t="s">
        <v>133</v>
      </c>
      <c r="L145" s="33"/>
      <c r="M145" s="159" t="s">
        <v>3</v>
      </c>
      <c r="N145" s="160" t="s">
        <v>40</v>
      </c>
      <c r="O145" s="53"/>
      <c r="P145" s="161">
        <f>O145*H145</f>
        <v>0</v>
      </c>
      <c r="Q145" s="161">
        <v>0</v>
      </c>
      <c r="R145" s="161">
        <f>Q145*H145</f>
        <v>0</v>
      </c>
      <c r="S145" s="161">
        <v>0</v>
      </c>
      <c r="T145" s="162">
        <f>S145*H145</f>
        <v>0</v>
      </c>
      <c r="U145" s="32"/>
      <c r="V145" s="32"/>
      <c r="W145" s="32"/>
      <c r="X145" s="32"/>
      <c r="Y145" s="32"/>
      <c r="Z145" s="32"/>
      <c r="AA145" s="32"/>
      <c r="AB145" s="32"/>
      <c r="AC145" s="32"/>
      <c r="AD145" s="32"/>
      <c r="AE145" s="32"/>
      <c r="AR145" s="163" t="s">
        <v>134</v>
      </c>
      <c r="AT145" s="163" t="s">
        <v>129</v>
      </c>
      <c r="AU145" s="163" t="s">
        <v>79</v>
      </c>
      <c r="AY145" s="17" t="s">
        <v>126</v>
      </c>
      <c r="BE145" s="164">
        <f>IF(N145="základní",J145,0)</f>
        <v>0</v>
      </c>
      <c r="BF145" s="164">
        <f>IF(N145="snížená",J145,0)</f>
        <v>0</v>
      </c>
      <c r="BG145" s="164">
        <f>IF(N145="zákl. přenesená",J145,0)</f>
        <v>0</v>
      </c>
      <c r="BH145" s="164">
        <f>IF(N145="sníž. přenesená",J145,0)</f>
        <v>0</v>
      </c>
      <c r="BI145" s="164">
        <f>IF(N145="nulová",J145,0)</f>
        <v>0</v>
      </c>
      <c r="BJ145" s="17" t="s">
        <v>77</v>
      </c>
      <c r="BK145" s="164">
        <f>ROUND(I145*H145,2)</f>
        <v>0</v>
      </c>
      <c r="BL145" s="17" t="s">
        <v>134</v>
      </c>
      <c r="BM145" s="163" t="s">
        <v>1611</v>
      </c>
    </row>
    <row r="146" spans="1:47" s="2" customFormat="1" ht="29.25">
      <c r="A146" s="32"/>
      <c r="B146" s="33"/>
      <c r="C146" s="32"/>
      <c r="D146" s="165" t="s">
        <v>135</v>
      </c>
      <c r="E146" s="32"/>
      <c r="F146" s="166" t="s">
        <v>1612</v>
      </c>
      <c r="G146" s="32"/>
      <c r="H146" s="32"/>
      <c r="I146" s="91"/>
      <c r="J146" s="32"/>
      <c r="K146" s="32"/>
      <c r="L146" s="33"/>
      <c r="M146" s="167"/>
      <c r="N146" s="168"/>
      <c r="O146" s="53"/>
      <c r="P146" s="53"/>
      <c r="Q146" s="53"/>
      <c r="R146" s="53"/>
      <c r="S146" s="53"/>
      <c r="T146" s="54"/>
      <c r="U146" s="32"/>
      <c r="V146" s="32"/>
      <c r="W146" s="32"/>
      <c r="X146" s="32"/>
      <c r="Y146" s="32"/>
      <c r="Z146" s="32"/>
      <c r="AA146" s="32"/>
      <c r="AB146" s="32"/>
      <c r="AC146" s="32"/>
      <c r="AD146" s="32"/>
      <c r="AE146" s="32"/>
      <c r="AT146" s="17" t="s">
        <v>135</v>
      </c>
      <c r="AU146" s="17" t="s">
        <v>79</v>
      </c>
    </row>
    <row r="147" spans="1:47" s="2" customFormat="1" ht="39">
      <c r="A147" s="32"/>
      <c r="B147" s="33"/>
      <c r="C147" s="32"/>
      <c r="D147" s="165" t="s">
        <v>359</v>
      </c>
      <c r="E147" s="32"/>
      <c r="F147" s="187" t="s">
        <v>1580</v>
      </c>
      <c r="G147" s="32"/>
      <c r="H147" s="32"/>
      <c r="I147" s="91"/>
      <c r="J147" s="32"/>
      <c r="K147" s="32"/>
      <c r="L147" s="33"/>
      <c r="M147" s="167"/>
      <c r="N147" s="168"/>
      <c r="O147" s="53"/>
      <c r="P147" s="53"/>
      <c r="Q147" s="53"/>
      <c r="R147" s="53"/>
      <c r="S147" s="53"/>
      <c r="T147" s="54"/>
      <c r="U147" s="32"/>
      <c r="V147" s="32"/>
      <c r="W147" s="32"/>
      <c r="X147" s="32"/>
      <c r="Y147" s="32"/>
      <c r="Z147" s="32"/>
      <c r="AA147" s="32"/>
      <c r="AB147" s="32"/>
      <c r="AC147" s="32"/>
      <c r="AD147" s="32"/>
      <c r="AE147" s="32"/>
      <c r="AT147" s="17" t="s">
        <v>359</v>
      </c>
      <c r="AU147" s="17" t="s">
        <v>79</v>
      </c>
    </row>
    <row r="148" spans="1:65" s="2" customFormat="1" ht="16.5" customHeight="1">
      <c r="A148" s="32"/>
      <c r="B148" s="151"/>
      <c r="C148" s="169" t="s">
        <v>168</v>
      </c>
      <c r="D148" s="169" t="s">
        <v>136</v>
      </c>
      <c r="E148" s="170" t="s">
        <v>1613</v>
      </c>
      <c r="F148" s="171" t="s">
        <v>1614</v>
      </c>
      <c r="G148" s="172" t="s">
        <v>248</v>
      </c>
      <c r="H148" s="173">
        <v>25.424</v>
      </c>
      <c r="I148" s="174"/>
      <c r="J148" s="175">
        <f>ROUND(I148*H148,2)</f>
        <v>0</v>
      </c>
      <c r="K148" s="171" t="s">
        <v>133</v>
      </c>
      <c r="L148" s="176"/>
      <c r="M148" s="177" t="s">
        <v>3</v>
      </c>
      <c r="N148" s="178" t="s">
        <v>40</v>
      </c>
      <c r="O148" s="53"/>
      <c r="P148" s="161">
        <f>O148*H148</f>
        <v>0</v>
      </c>
      <c r="Q148" s="161">
        <v>0.00554</v>
      </c>
      <c r="R148" s="161">
        <f>Q148*H148</f>
        <v>0.14084896</v>
      </c>
      <c r="S148" s="161">
        <v>0</v>
      </c>
      <c r="T148" s="162">
        <f>S148*H148</f>
        <v>0</v>
      </c>
      <c r="U148" s="32"/>
      <c r="V148" s="32"/>
      <c r="W148" s="32"/>
      <c r="X148" s="32"/>
      <c r="Y148" s="32"/>
      <c r="Z148" s="32"/>
      <c r="AA148" s="32"/>
      <c r="AB148" s="32"/>
      <c r="AC148" s="32"/>
      <c r="AD148" s="32"/>
      <c r="AE148" s="32"/>
      <c r="AR148" s="163" t="s">
        <v>140</v>
      </c>
      <c r="AT148" s="163" t="s">
        <v>136</v>
      </c>
      <c r="AU148" s="163" t="s">
        <v>79</v>
      </c>
      <c r="AY148" s="17" t="s">
        <v>126</v>
      </c>
      <c r="BE148" s="164">
        <f>IF(N148="základní",J148,0)</f>
        <v>0</v>
      </c>
      <c r="BF148" s="164">
        <f>IF(N148="snížená",J148,0)</f>
        <v>0</v>
      </c>
      <c r="BG148" s="164">
        <f>IF(N148="zákl. přenesená",J148,0)</f>
        <v>0</v>
      </c>
      <c r="BH148" s="164">
        <f>IF(N148="sníž. přenesená",J148,0)</f>
        <v>0</v>
      </c>
      <c r="BI148" s="164">
        <f>IF(N148="nulová",J148,0)</f>
        <v>0</v>
      </c>
      <c r="BJ148" s="17" t="s">
        <v>77</v>
      </c>
      <c r="BK148" s="164">
        <f>ROUND(I148*H148,2)</f>
        <v>0</v>
      </c>
      <c r="BL148" s="17" t="s">
        <v>134</v>
      </c>
      <c r="BM148" s="163" t="s">
        <v>1615</v>
      </c>
    </row>
    <row r="149" spans="1:47" s="2" customFormat="1" ht="12">
      <c r="A149" s="32"/>
      <c r="B149" s="33"/>
      <c r="C149" s="32"/>
      <c r="D149" s="165" t="s">
        <v>135</v>
      </c>
      <c r="E149" s="32"/>
      <c r="F149" s="166" t="s">
        <v>1614</v>
      </c>
      <c r="G149" s="32"/>
      <c r="H149" s="32"/>
      <c r="I149" s="91"/>
      <c r="J149" s="32"/>
      <c r="K149" s="32"/>
      <c r="L149" s="33"/>
      <c r="M149" s="167"/>
      <c r="N149" s="168"/>
      <c r="O149" s="53"/>
      <c r="P149" s="53"/>
      <c r="Q149" s="53"/>
      <c r="R149" s="53"/>
      <c r="S149" s="53"/>
      <c r="T149" s="54"/>
      <c r="U149" s="32"/>
      <c r="V149" s="32"/>
      <c r="W149" s="32"/>
      <c r="X149" s="32"/>
      <c r="Y149" s="32"/>
      <c r="Z149" s="32"/>
      <c r="AA149" s="32"/>
      <c r="AB149" s="32"/>
      <c r="AC149" s="32"/>
      <c r="AD149" s="32"/>
      <c r="AE149" s="32"/>
      <c r="AT149" s="17" t="s">
        <v>135</v>
      </c>
      <c r="AU149" s="17" t="s">
        <v>79</v>
      </c>
    </row>
    <row r="150" spans="1:65" s="2" customFormat="1" ht="16.5" customHeight="1">
      <c r="A150" s="32"/>
      <c r="B150" s="151"/>
      <c r="C150" s="152" t="s">
        <v>221</v>
      </c>
      <c r="D150" s="152" t="s">
        <v>129</v>
      </c>
      <c r="E150" s="153" t="s">
        <v>1616</v>
      </c>
      <c r="F150" s="154" t="s">
        <v>1617</v>
      </c>
      <c r="G150" s="155" t="s">
        <v>132</v>
      </c>
      <c r="H150" s="156">
        <v>1258</v>
      </c>
      <c r="I150" s="157"/>
      <c r="J150" s="158">
        <f>ROUND(I150*H150,2)</f>
        <v>0</v>
      </c>
      <c r="K150" s="154" t="s">
        <v>133</v>
      </c>
      <c r="L150" s="33"/>
      <c r="M150" s="159" t="s">
        <v>3</v>
      </c>
      <c r="N150" s="160" t="s">
        <v>40</v>
      </c>
      <c r="O150" s="53"/>
      <c r="P150" s="161">
        <f>O150*H150</f>
        <v>0</v>
      </c>
      <c r="Q150" s="161">
        <v>0</v>
      </c>
      <c r="R150" s="161">
        <f>Q150*H150</f>
        <v>0</v>
      </c>
      <c r="S150" s="161">
        <v>0</v>
      </c>
      <c r="T150" s="162">
        <f>S150*H150</f>
        <v>0</v>
      </c>
      <c r="U150" s="32"/>
      <c r="V150" s="32"/>
      <c r="W150" s="32"/>
      <c r="X150" s="32"/>
      <c r="Y150" s="32"/>
      <c r="Z150" s="32"/>
      <c r="AA150" s="32"/>
      <c r="AB150" s="32"/>
      <c r="AC150" s="32"/>
      <c r="AD150" s="32"/>
      <c r="AE150" s="32"/>
      <c r="AR150" s="163" t="s">
        <v>134</v>
      </c>
      <c r="AT150" s="163" t="s">
        <v>129</v>
      </c>
      <c r="AU150" s="163" t="s">
        <v>79</v>
      </c>
      <c r="AY150" s="17" t="s">
        <v>126</v>
      </c>
      <c r="BE150" s="164">
        <f>IF(N150="základní",J150,0)</f>
        <v>0</v>
      </c>
      <c r="BF150" s="164">
        <f>IF(N150="snížená",J150,0)</f>
        <v>0</v>
      </c>
      <c r="BG150" s="164">
        <f>IF(N150="zákl. přenesená",J150,0)</f>
        <v>0</v>
      </c>
      <c r="BH150" s="164">
        <f>IF(N150="sníž. přenesená",J150,0)</f>
        <v>0</v>
      </c>
      <c r="BI150" s="164">
        <f>IF(N150="nulová",J150,0)</f>
        <v>0</v>
      </c>
      <c r="BJ150" s="17" t="s">
        <v>77</v>
      </c>
      <c r="BK150" s="164">
        <f>ROUND(I150*H150,2)</f>
        <v>0</v>
      </c>
      <c r="BL150" s="17" t="s">
        <v>134</v>
      </c>
      <c r="BM150" s="163" t="s">
        <v>1618</v>
      </c>
    </row>
    <row r="151" spans="1:47" s="2" customFormat="1" ht="19.5">
      <c r="A151" s="32"/>
      <c r="B151" s="33"/>
      <c r="C151" s="32"/>
      <c r="D151" s="165" t="s">
        <v>135</v>
      </c>
      <c r="E151" s="32"/>
      <c r="F151" s="166" t="s">
        <v>1619</v>
      </c>
      <c r="G151" s="32"/>
      <c r="H151" s="32"/>
      <c r="I151" s="91"/>
      <c r="J151" s="32"/>
      <c r="K151" s="32"/>
      <c r="L151" s="33"/>
      <c r="M151" s="167"/>
      <c r="N151" s="168"/>
      <c r="O151" s="53"/>
      <c r="P151" s="53"/>
      <c r="Q151" s="53"/>
      <c r="R151" s="53"/>
      <c r="S151" s="53"/>
      <c r="T151" s="54"/>
      <c r="U151" s="32"/>
      <c r="V151" s="32"/>
      <c r="W151" s="32"/>
      <c r="X151" s="32"/>
      <c r="Y151" s="32"/>
      <c r="Z151" s="32"/>
      <c r="AA151" s="32"/>
      <c r="AB151" s="32"/>
      <c r="AC151" s="32"/>
      <c r="AD151" s="32"/>
      <c r="AE151" s="32"/>
      <c r="AT151" s="17" t="s">
        <v>135</v>
      </c>
      <c r="AU151" s="17" t="s">
        <v>79</v>
      </c>
    </row>
    <row r="152" spans="1:47" s="2" customFormat="1" ht="29.25">
      <c r="A152" s="32"/>
      <c r="B152" s="33"/>
      <c r="C152" s="32"/>
      <c r="D152" s="165" t="s">
        <v>359</v>
      </c>
      <c r="E152" s="32"/>
      <c r="F152" s="187" t="s">
        <v>1620</v>
      </c>
      <c r="G152" s="32"/>
      <c r="H152" s="32"/>
      <c r="I152" s="91"/>
      <c r="J152" s="32"/>
      <c r="K152" s="32"/>
      <c r="L152" s="33"/>
      <c r="M152" s="167"/>
      <c r="N152" s="168"/>
      <c r="O152" s="53"/>
      <c r="P152" s="53"/>
      <c r="Q152" s="53"/>
      <c r="R152" s="53"/>
      <c r="S152" s="53"/>
      <c r="T152" s="54"/>
      <c r="U152" s="32"/>
      <c r="V152" s="32"/>
      <c r="W152" s="32"/>
      <c r="X152" s="32"/>
      <c r="Y152" s="32"/>
      <c r="Z152" s="32"/>
      <c r="AA152" s="32"/>
      <c r="AB152" s="32"/>
      <c r="AC152" s="32"/>
      <c r="AD152" s="32"/>
      <c r="AE152" s="32"/>
      <c r="AT152" s="17" t="s">
        <v>359</v>
      </c>
      <c r="AU152" s="17" t="s">
        <v>79</v>
      </c>
    </row>
    <row r="153" spans="1:47" s="2" customFormat="1" ht="19.5">
      <c r="A153" s="32"/>
      <c r="B153" s="33"/>
      <c r="C153" s="32"/>
      <c r="D153" s="165" t="s">
        <v>425</v>
      </c>
      <c r="E153" s="32"/>
      <c r="F153" s="187" t="s">
        <v>1621</v>
      </c>
      <c r="G153" s="32"/>
      <c r="H153" s="32"/>
      <c r="I153" s="91"/>
      <c r="J153" s="32"/>
      <c r="K153" s="32"/>
      <c r="L153" s="33"/>
      <c r="M153" s="167"/>
      <c r="N153" s="168"/>
      <c r="O153" s="53"/>
      <c r="P153" s="53"/>
      <c r="Q153" s="53"/>
      <c r="R153" s="53"/>
      <c r="S153" s="53"/>
      <c r="T153" s="54"/>
      <c r="U153" s="32"/>
      <c r="V153" s="32"/>
      <c r="W153" s="32"/>
      <c r="X153" s="32"/>
      <c r="Y153" s="32"/>
      <c r="Z153" s="32"/>
      <c r="AA153" s="32"/>
      <c r="AB153" s="32"/>
      <c r="AC153" s="32"/>
      <c r="AD153" s="32"/>
      <c r="AE153" s="32"/>
      <c r="AT153" s="17" t="s">
        <v>425</v>
      </c>
      <c r="AU153" s="17" t="s">
        <v>79</v>
      </c>
    </row>
    <row r="154" spans="1:65" s="2" customFormat="1" ht="16.5" customHeight="1">
      <c r="A154" s="32"/>
      <c r="B154" s="151"/>
      <c r="C154" s="169" t="s">
        <v>171</v>
      </c>
      <c r="D154" s="169" t="s">
        <v>136</v>
      </c>
      <c r="E154" s="170" t="s">
        <v>1622</v>
      </c>
      <c r="F154" s="171" t="s">
        <v>1623</v>
      </c>
      <c r="G154" s="172" t="s">
        <v>132</v>
      </c>
      <c r="H154" s="173">
        <v>1258</v>
      </c>
      <c r="I154" s="174"/>
      <c r="J154" s="175">
        <f>ROUND(I154*H154,2)</f>
        <v>0</v>
      </c>
      <c r="K154" s="171" t="s">
        <v>133</v>
      </c>
      <c r="L154" s="176"/>
      <c r="M154" s="177" t="s">
        <v>3</v>
      </c>
      <c r="N154" s="178" t="s">
        <v>40</v>
      </c>
      <c r="O154" s="53"/>
      <c r="P154" s="161">
        <f>O154*H154</f>
        <v>0</v>
      </c>
      <c r="Q154" s="161">
        <v>0</v>
      </c>
      <c r="R154" s="161">
        <f>Q154*H154</f>
        <v>0</v>
      </c>
      <c r="S154" s="161">
        <v>0</v>
      </c>
      <c r="T154" s="162">
        <f>S154*H154</f>
        <v>0</v>
      </c>
      <c r="U154" s="32"/>
      <c r="V154" s="32"/>
      <c r="W154" s="32"/>
      <c r="X154" s="32"/>
      <c r="Y154" s="32"/>
      <c r="Z154" s="32"/>
      <c r="AA154" s="32"/>
      <c r="AB154" s="32"/>
      <c r="AC154" s="32"/>
      <c r="AD154" s="32"/>
      <c r="AE154" s="32"/>
      <c r="AR154" s="163" t="s">
        <v>140</v>
      </c>
      <c r="AT154" s="163" t="s">
        <v>136</v>
      </c>
      <c r="AU154" s="163" t="s">
        <v>79</v>
      </c>
      <c r="AY154" s="17" t="s">
        <v>126</v>
      </c>
      <c r="BE154" s="164">
        <f>IF(N154="základní",J154,0)</f>
        <v>0</v>
      </c>
      <c r="BF154" s="164">
        <f>IF(N154="snížená",J154,0)</f>
        <v>0</v>
      </c>
      <c r="BG154" s="164">
        <f>IF(N154="zákl. přenesená",J154,0)</f>
        <v>0</v>
      </c>
      <c r="BH154" s="164">
        <f>IF(N154="sníž. přenesená",J154,0)</f>
        <v>0</v>
      </c>
      <c r="BI154" s="164">
        <f>IF(N154="nulová",J154,0)</f>
        <v>0</v>
      </c>
      <c r="BJ154" s="17" t="s">
        <v>77</v>
      </c>
      <c r="BK154" s="164">
        <f>ROUND(I154*H154,2)</f>
        <v>0</v>
      </c>
      <c r="BL154" s="17" t="s">
        <v>134</v>
      </c>
      <c r="BM154" s="163" t="s">
        <v>1624</v>
      </c>
    </row>
    <row r="155" spans="1:47" s="2" customFormat="1" ht="12">
      <c r="A155" s="32"/>
      <c r="B155" s="33"/>
      <c r="C155" s="32"/>
      <c r="D155" s="165" t="s">
        <v>135</v>
      </c>
      <c r="E155" s="32"/>
      <c r="F155" s="166" t="s">
        <v>1623</v>
      </c>
      <c r="G155" s="32"/>
      <c r="H155" s="32"/>
      <c r="I155" s="91"/>
      <c r="J155" s="32"/>
      <c r="K155" s="32"/>
      <c r="L155" s="33"/>
      <c r="M155" s="167"/>
      <c r="N155" s="168"/>
      <c r="O155" s="53"/>
      <c r="P155" s="53"/>
      <c r="Q155" s="53"/>
      <c r="R155" s="53"/>
      <c r="S155" s="53"/>
      <c r="T155" s="54"/>
      <c r="U155" s="32"/>
      <c r="V155" s="32"/>
      <c r="W155" s="32"/>
      <c r="X155" s="32"/>
      <c r="Y155" s="32"/>
      <c r="Z155" s="32"/>
      <c r="AA155" s="32"/>
      <c r="AB155" s="32"/>
      <c r="AC155" s="32"/>
      <c r="AD155" s="32"/>
      <c r="AE155" s="32"/>
      <c r="AT155" s="17" t="s">
        <v>135</v>
      </c>
      <c r="AU155" s="17" t="s">
        <v>79</v>
      </c>
    </row>
    <row r="156" spans="1:65" s="2" customFormat="1" ht="16.5" customHeight="1">
      <c r="A156" s="32"/>
      <c r="B156" s="151"/>
      <c r="C156" s="169" t="s">
        <v>228</v>
      </c>
      <c r="D156" s="169" t="s">
        <v>136</v>
      </c>
      <c r="E156" s="170" t="s">
        <v>1625</v>
      </c>
      <c r="F156" s="171" t="s">
        <v>1626</v>
      </c>
      <c r="G156" s="172" t="s">
        <v>139</v>
      </c>
      <c r="H156" s="173">
        <v>836.254</v>
      </c>
      <c r="I156" s="174"/>
      <c r="J156" s="175">
        <f>ROUND(I156*H156,2)</f>
        <v>0</v>
      </c>
      <c r="K156" s="171" t="s">
        <v>133</v>
      </c>
      <c r="L156" s="176"/>
      <c r="M156" s="177" t="s">
        <v>3</v>
      </c>
      <c r="N156" s="178" t="s">
        <v>40</v>
      </c>
      <c r="O156" s="53"/>
      <c r="P156" s="161">
        <f>O156*H156</f>
        <v>0</v>
      </c>
      <c r="Q156" s="161">
        <v>1</v>
      </c>
      <c r="R156" s="161">
        <f>Q156*H156</f>
        <v>836.254</v>
      </c>
      <c r="S156" s="161">
        <v>0</v>
      </c>
      <c r="T156" s="162">
        <f>S156*H156</f>
        <v>0</v>
      </c>
      <c r="U156" s="32"/>
      <c r="V156" s="32"/>
      <c r="W156" s="32"/>
      <c r="X156" s="32"/>
      <c r="Y156" s="32"/>
      <c r="Z156" s="32"/>
      <c r="AA156" s="32"/>
      <c r="AB156" s="32"/>
      <c r="AC156" s="32"/>
      <c r="AD156" s="32"/>
      <c r="AE156" s="32"/>
      <c r="AR156" s="163" t="s">
        <v>140</v>
      </c>
      <c r="AT156" s="163" t="s">
        <v>136</v>
      </c>
      <c r="AU156" s="163" t="s">
        <v>79</v>
      </c>
      <c r="AY156" s="17" t="s">
        <v>126</v>
      </c>
      <c r="BE156" s="164">
        <f>IF(N156="základní",J156,0)</f>
        <v>0</v>
      </c>
      <c r="BF156" s="164">
        <f>IF(N156="snížená",J156,0)</f>
        <v>0</v>
      </c>
      <c r="BG156" s="164">
        <f>IF(N156="zákl. přenesená",J156,0)</f>
        <v>0</v>
      </c>
      <c r="BH156" s="164">
        <f>IF(N156="sníž. přenesená",J156,0)</f>
        <v>0</v>
      </c>
      <c r="BI156" s="164">
        <f>IF(N156="nulová",J156,0)</f>
        <v>0</v>
      </c>
      <c r="BJ156" s="17" t="s">
        <v>77</v>
      </c>
      <c r="BK156" s="164">
        <f>ROUND(I156*H156,2)</f>
        <v>0</v>
      </c>
      <c r="BL156" s="17" t="s">
        <v>134</v>
      </c>
      <c r="BM156" s="163" t="s">
        <v>1627</v>
      </c>
    </row>
    <row r="157" spans="1:47" s="2" customFormat="1" ht="12">
      <c r="A157" s="32"/>
      <c r="B157" s="33"/>
      <c r="C157" s="32"/>
      <c r="D157" s="165" t="s">
        <v>135</v>
      </c>
      <c r="E157" s="32"/>
      <c r="F157" s="166" t="s">
        <v>1626</v>
      </c>
      <c r="G157" s="32"/>
      <c r="H157" s="32"/>
      <c r="I157" s="91"/>
      <c r="J157" s="32"/>
      <c r="K157" s="32"/>
      <c r="L157" s="33"/>
      <c r="M157" s="167"/>
      <c r="N157" s="168"/>
      <c r="O157" s="53"/>
      <c r="P157" s="53"/>
      <c r="Q157" s="53"/>
      <c r="R157" s="53"/>
      <c r="S157" s="53"/>
      <c r="T157" s="54"/>
      <c r="U157" s="32"/>
      <c r="V157" s="32"/>
      <c r="W157" s="32"/>
      <c r="X157" s="32"/>
      <c r="Y157" s="32"/>
      <c r="Z157" s="32"/>
      <c r="AA157" s="32"/>
      <c r="AB157" s="32"/>
      <c r="AC157" s="32"/>
      <c r="AD157" s="32"/>
      <c r="AE157" s="32"/>
      <c r="AT157" s="17" t="s">
        <v>135</v>
      </c>
      <c r="AU157" s="17" t="s">
        <v>79</v>
      </c>
    </row>
    <row r="158" spans="1:65" s="2" customFormat="1" ht="16.5" customHeight="1">
      <c r="A158" s="32"/>
      <c r="B158" s="151"/>
      <c r="C158" s="152" t="s">
        <v>175</v>
      </c>
      <c r="D158" s="152" t="s">
        <v>129</v>
      </c>
      <c r="E158" s="153" t="s">
        <v>1628</v>
      </c>
      <c r="F158" s="154" t="s">
        <v>1629</v>
      </c>
      <c r="G158" s="155" t="s">
        <v>144</v>
      </c>
      <c r="H158" s="156">
        <v>138.38</v>
      </c>
      <c r="I158" s="157"/>
      <c r="J158" s="158">
        <f>ROUND(I158*H158,2)</f>
        <v>0</v>
      </c>
      <c r="K158" s="154" t="s">
        <v>133</v>
      </c>
      <c r="L158" s="33"/>
      <c r="M158" s="159" t="s">
        <v>3</v>
      </c>
      <c r="N158" s="160" t="s">
        <v>40</v>
      </c>
      <c r="O158" s="53"/>
      <c r="P158" s="161">
        <f>O158*H158</f>
        <v>0</v>
      </c>
      <c r="Q158" s="161">
        <v>0</v>
      </c>
      <c r="R158" s="161">
        <f>Q158*H158</f>
        <v>0</v>
      </c>
      <c r="S158" s="161">
        <v>0</v>
      </c>
      <c r="T158" s="162">
        <f>S158*H158</f>
        <v>0</v>
      </c>
      <c r="U158" s="32"/>
      <c r="V158" s="32"/>
      <c r="W158" s="32"/>
      <c r="X158" s="32"/>
      <c r="Y158" s="32"/>
      <c r="Z158" s="32"/>
      <c r="AA158" s="32"/>
      <c r="AB158" s="32"/>
      <c r="AC158" s="32"/>
      <c r="AD158" s="32"/>
      <c r="AE158" s="32"/>
      <c r="AR158" s="163" t="s">
        <v>134</v>
      </c>
      <c r="AT158" s="163" t="s">
        <v>129</v>
      </c>
      <c r="AU158" s="163" t="s">
        <v>79</v>
      </c>
      <c r="AY158" s="17" t="s">
        <v>126</v>
      </c>
      <c r="BE158" s="164">
        <f>IF(N158="základní",J158,0)</f>
        <v>0</v>
      </c>
      <c r="BF158" s="164">
        <f>IF(N158="snížená",J158,0)</f>
        <v>0</v>
      </c>
      <c r="BG158" s="164">
        <f>IF(N158="zákl. přenesená",J158,0)</f>
        <v>0</v>
      </c>
      <c r="BH158" s="164">
        <f>IF(N158="sníž. přenesená",J158,0)</f>
        <v>0</v>
      </c>
      <c r="BI158" s="164">
        <f>IF(N158="nulová",J158,0)</f>
        <v>0</v>
      </c>
      <c r="BJ158" s="17" t="s">
        <v>77</v>
      </c>
      <c r="BK158" s="164">
        <f>ROUND(I158*H158,2)</f>
        <v>0</v>
      </c>
      <c r="BL158" s="17" t="s">
        <v>134</v>
      </c>
      <c r="BM158" s="163" t="s">
        <v>1630</v>
      </c>
    </row>
    <row r="159" spans="1:47" s="2" customFormat="1" ht="19.5">
      <c r="A159" s="32"/>
      <c r="B159" s="33"/>
      <c r="C159" s="32"/>
      <c r="D159" s="165" t="s">
        <v>135</v>
      </c>
      <c r="E159" s="32"/>
      <c r="F159" s="166" t="s">
        <v>1631</v>
      </c>
      <c r="G159" s="32"/>
      <c r="H159" s="32"/>
      <c r="I159" s="91"/>
      <c r="J159" s="32"/>
      <c r="K159" s="32"/>
      <c r="L159" s="33"/>
      <c r="M159" s="167"/>
      <c r="N159" s="168"/>
      <c r="O159" s="53"/>
      <c r="P159" s="53"/>
      <c r="Q159" s="53"/>
      <c r="R159" s="53"/>
      <c r="S159" s="53"/>
      <c r="T159" s="54"/>
      <c r="U159" s="32"/>
      <c r="V159" s="32"/>
      <c r="W159" s="32"/>
      <c r="X159" s="32"/>
      <c r="Y159" s="32"/>
      <c r="Z159" s="32"/>
      <c r="AA159" s="32"/>
      <c r="AB159" s="32"/>
      <c r="AC159" s="32"/>
      <c r="AD159" s="32"/>
      <c r="AE159" s="32"/>
      <c r="AT159" s="17" t="s">
        <v>135</v>
      </c>
      <c r="AU159" s="17" t="s">
        <v>79</v>
      </c>
    </row>
    <row r="160" spans="1:47" s="2" customFormat="1" ht="19.5">
      <c r="A160" s="32"/>
      <c r="B160" s="33"/>
      <c r="C160" s="32"/>
      <c r="D160" s="165" t="s">
        <v>359</v>
      </c>
      <c r="E160" s="32"/>
      <c r="F160" s="187" t="s">
        <v>1632</v>
      </c>
      <c r="G160" s="32"/>
      <c r="H160" s="32"/>
      <c r="I160" s="91"/>
      <c r="J160" s="32"/>
      <c r="K160" s="32"/>
      <c r="L160" s="33"/>
      <c r="M160" s="167"/>
      <c r="N160" s="168"/>
      <c r="O160" s="53"/>
      <c r="P160" s="53"/>
      <c r="Q160" s="53"/>
      <c r="R160" s="53"/>
      <c r="S160" s="53"/>
      <c r="T160" s="54"/>
      <c r="U160" s="32"/>
      <c r="V160" s="32"/>
      <c r="W160" s="32"/>
      <c r="X160" s="32"/>
      <c r="Y160" s="32"/>
      <c r="Z160" s="32"/>
      <c r="AA160" s="32"/>
      <c r="AB160" s="32"/>
      <c r="AC160" s="32"/>
      <c r="AD160" s="32"/>
      <c r="AE160" s="32"/>
      <c r="AT160" s="17" t="s">
        <v>359</v>
      </c>
      <c r="AU160" s="17" t="s">
        <v>79</v>
      </c>
    </row>
    <row r="161" spans="1:65" s="2" customFormat="1" ht="16.5" customHeight="1">
      <c r="A161" s="32"/>
      <c r="B161" s="151"/>
      <c r="C161" s="152" t="s">
        <v>235</v>
      </c>
      <c r="D161" s="152" t="s">
        <v>129</v>
      </c>
      <c r="E161" s="153" t="s">
        <v>1633</v>
      </c>
      <c r="F161" s="154" t="s">
        <v>1634</v>
      </c>
      <c r="G161" s="155" t="s">
        <v>248</v>
      </c>
      <c r="H161" s="156">
        <v>256</v>
      </c>
      <c r="I161" s="157"/>
      <c r="J161" s="158">
        <f>ROUND(I161*H161,2)</f>
        <v>0</v>
      </c>
      <c r="K161" s="154" t="s">
        <v>3</v>
      </c>
      <c r="L161" s="33"/>
      <c r="M161" s="159" t="s">
        <v>3</v>
      </c>
      <c r="N161" s="160" t="s">
        <v>40</v>
      </c>
      <c r="O161" s="53"/>
      <c r="P161" s="161">
        <f>O161*H161</f>
        <v>0</v>
      </c>
      <c r="Q161" s="161">
        <v>0</v>
      </c>
      <c r="R161" s="161">
        <f>Q161*H161</f>
        <v>0</v>
      </c>
      <c r="S161" s="161">
        <v>0</v>
      </c>
      <c r="T161" s="162">
        <f>S161*H161</f>
        <v>0</v>
      </c>
      <c r="U161" s="32"/>
      <c r="V161" s="32"/>
      <c r="W161" s="32"/>
      <c r="X161" s="32"/>
      <c r="Y161" s="32"/>
      <c r="Z161" s="32"/>
      <c r="AA161" s="32"/>
      <c r="AB161" s="32"/>
      <c r="AC161" s="32"/>
      <c r="AD161" s="32"/>
      <c r="AE161" s="32"/>
      <c r="AR161" s="163" t="s">
        <v>134</v>
      </c>
      <c r="AT161" s="163" t="s">
        <v>129</v>
      </c>
      <c r="AU161" s="163" t="s">
        <v>79</v>
      </c>
      <c r="AY161" s="17" t="s">
        <v>126</v>
      </c>
      <c r="BE161" s="164">
        <f>IF(N161="základní",J161,0)</f>
        <v>0</v>
      </c>
      <c r="BF161" s="164">
        <f>IF(N161="snížená",J161,0)</f>
        <v>0</v>
      </c>
      <c r="BG161" s="164">
        <f>IF(N161="zákl. přenesená",J161,0)</f>
        <v>0</v>
      </c>
      <c r="BH161" s="164">
        <f>IF(N161="sníž. přenesená",J161,0)</f>
        <v>0</v>
      </c>
      <c r="BI161" s="164">
        <f>IF(N161="nulová",J161,0)</f>
        <v>0</v>
      </c>
      <c r="BJ161" s="17" t="s">
        <v>77</v>
      </c>
      <c r="BK161" s="164">
        <f>ROUND(I161*H161,2)</f>
        <v>0</v>
      </c>
      <c r="BL161" s="17" t="s">
        <v>134</v>
      </c>
      <c r="BM161" s="163" t="s">
        <v>1635</v>
      </c>
    </row>
    <row r="162" spans="1:47" s="2" customFormat="1" ht="19.5">
      <c r="A162" s="32"/>
      <c r="B162" s="33"/>
      <c r="C162" s="32"/>
      <c r="D162" s="165" t="s">
        <v>135</v>
      </c>
      <c r="E162" s="32"/>
      <c r="F162" s="166" t="s">
        <v>1636</v>
      </c>
      <c r="G162" s="32"/>
      <c r="H162" s="32"/>
      <c r="I162" s="91"/>
      <c r="J162" s="32"/>
      <c r="K162" s="32"/>
      <c r="L162" s="33"/>
      <c r="M162" s="167"/>
      <c r="N162" s="168"/>
      <c r="O162" s="53"/>
      <c r="P162" s="53"/>
      <c r="Q162" s="53"/>
      <c r="R162" s="53"/>
      <c r="S162" s="53"/>
      <c r="T162" s="54"/>
      <c r="U162" s="32"/>
      <c r="V162" s="32"/>
      <c r="W162" s="32"/>
      <c r="X162" s="32"/>
      <c r="Y162" s="32"/>
      <c r="Z162" s="32"/>
      <c r="AA162" s="32"/>
      <c r="AB162" s="32"/>
      <c r="AC162" s="32"/>
      <c r="AD162" s="32"/>
      <c r="AE162" s="32"/>
      <c r="AT162" s="17" t="s">
        <v>135</v>
      </c>
      <c r="AU162" s="17" t="s">
        <v>79</v>
      </c>
    </row>
    <row r="163" spans="1:47" s="2" customFormat="1" ht="29.25">
      <c r="A163" s="32"/>
      <c r="B163" s="33"/>
      <c r="C163" s="32"/>
      <c r="D163" s="165" t="s">
        <v>359</v>
      </c>
      <c r="E163" s="32"/>
      <c r="F163" s="187" t="s">
        <v>1637</v>
      </c>
      <c r="G163" s="32"/>
      <c r="H163" s="32"/>
      <c r="I163" s="91"/>
      <c r="J163" s="32"/>
      <c r="K163" s="32"/>
      <c r="L163" s="33"/>
      <c r="M163" s="167"/>
      <c r="N163" s="168"/>
      <c r="O163" s="53"/>
      <c r="P163" s="53"/>
      <c r="Q163" s="53"/>
      <c r="R163" s="53"/>
      <c r="S163" s="53"/>
      <c r="T163" s="54"/>
      <c r="U163" s="32"/>
      <c r="V163" s="32"/>
      <c r="W163" s="32"/>
      <c r="X163" s="32"/>
      <c r="Y163" s="32"/>
      <c r="Z163" s="32"/>
      <c r="AA163" s="32"/>
      <c r="AB163" s="32"/>
      <c r="AC163" s="32"/>
      <c r="AD163" s="32"/>
      <c r="AE163" s="32"/>
      <c r="AT163" s="17" t="s">
        <v>359</v>
      </c>
      <c r="AU163" s="17" t="s">
        <v>79</v>
      </c>
    </row>
    <row r="164" spans="1:65" s="2" customFormat="1" ht="16.5" customHeight="1">
      <c r="A164" s="32"/>
      <c r="B164" s="151"/>
      <c r="C164" s="169" t="s">
        <v>178</v>
      </c>
      <c r="D164" s="169" t="s">
        <v>136</v>
      </c>
      <c r="E164" s="170" t="s">
        <v>1638</v>
      </c>
      <c r="F164" s="171" t="s">
        <v>1639</v>
      </c>
      <c r="G164" s="172" t="s">
        <v>248</v>
      </c>
      <c r="H164" s="173">
        <v>256</v>
      </c>
      <c r="I164" s="174"/>
      <c r="J164" s="175">
        <f>ROUND(I164*H164,2)</f>
        <v>0</v>
      </c>
      <c r="K164" s="171" t="s">
        <v>3</v>
      </c>
      <c r="L164" s="176"/>
      <c r="M164" s="177" t="s">
        <v>3</v>
      </c>
      <c r="N164" s="178" t="s">
        <v>40</v>
      </c>
      <c r="O164" s="53"/>
      <c r="P164" s="161">
        <f>O164*H164</f>
        <v>0</v>
      </c>
      <c r="Q164" s="161">
        <v>0.00259</v>
      </c>
      <c r="R164" s="161">
        <f>Q164*H164</f>
        <v>0.66304</v>
      </c>
      <c r="S164" s="161">
        <v>0</v>
      </c>
      <c r="T164" s="162">
        <f>S164*H164</f>
        <v>0</v>
      </c>
      <c r="U164" s="32"/>
      <c r="V164" s="32"/>
      <c r="W164" s="32"/>
      <c r="X164" s="32"/>
      <c r="Y164" s="32"/>
      <c r="Z164" s="32"/>
      <c r="AA164" s="32"/>
      <c r="AB164" s="32"/>
      <c r="AC164" s="32"/>
      <c r="AD164" s="32"/>
      <c r="AE164" s="32"/>
      <c r="AR164" s="163" t="s">
        <v>140</v>
      </c>
      <c r="AT164" s="163" t="s">
        <v>136</v>
      </c>
      <c r="AU164" s="163" t="s">
        <v>79</v>
      </c>
      <c r="AY164" s="17" t="s">
        <v>126</v>
      </c>
      <c r="BE164" s="164">
        <f>IF(N164="základní",J164,0)</f>
        <v>0</v>
      </c>
      <c r="BF164" s="164">
        <f>IF(N164="snížená",J164,0)</f>
        <v>0</v>
      </c>
      <c r="BG164" s="164">
        <f>IF(N164="zákl. přenesená",J164,0)</f>
        <v>0</v>
      </c>
      <c r="BH164" s="164">
        <f>IF(N164="sníž. přenesená",J164,0)</f>
        <v>0</v>
      </c>
      <c r="BI164" s="164">
        <f>IF(N164="nulová",J164,0)</f>
        <v>0</v>
      </c>
      <c r="BJ164" s="17" t="s">
        <v>77</v>
      </c>
      <c r="BK164" s="164">
        <f>ROUND(I164*H164,2)</f>
        <v>0</v>
      </c>
      <c r="BL164" s="17" t="s">
        <v>134</v>
      </c>
      <c r="BM164" s="163" t="s">
        <v>1640</v>
      </c>
    </row>
    <row r="165" spans="1:47" s="2" customFormat="1" ht="12">
      <c r="A165" s="32"/>
      <c r="B165" s="33"/>
      <c r="C165" s="32"/>
      <c r="D165" s="165" t="s">
        <v>135</v>
      </c>
      <c r="E165" s="32"/>
      <c r="F165" s="166" t="s">
        <v>1639</v>
      </c>
      <c r="G165" s="32"/>
      <c r="H165" s="32"/>
      <c r="I165" s="91"/>
      <c r="J165" s="32"/>
      <c r="K165" s="32"/>
      <c r="L165" s="33"/>
      <c r="M165" s="167"/>
      <c r="N165" s="168"/>
      <c r="O165" s="53"/>
      <c r="P165" s="53"/>
      <c r="Q165" s="53"/>
      <c r="R165" s="53"/>
      <c r="S165" s="53"/>
      <c r="T165" s="54"/>
      <c r="U165" s="32"/>
      <c r="V165" s="32"/>
      <c r="W165" s="32"/>
      <c r="X165" s="32"/>
      <c r="Y165" s="32"/>
      <c r="Z165" s="32"/>
      <c r="AA165" s="32"/>
      <c r="AB165" s="32"/>
      <c r="AC165" s="32"/>
      <c r="AD165" s="32"/>
      <c r="AE165" s="32"/>
      <c r="AT165" s="17" t="s">
        <v>135</v>
      </c>
      <c r="AU165" s="17" t="s">
        <v>79</v>
      </c>
    </row>
    <row r="166" spans="1:65" s="2" customFormat="1" ht="16.5" customHeight="1">
      <c r="A166" s="32"/>
      <c r="B166" s="151"/>
      <c r="C166" s="152" t="s">
        <v>242</v>
      </c>
      <c r="D166" s="152" t="s">
        <v>129</v>
      </c>
      <c r="E166" s="153" t="s">
        <v>1641</v>
      </c>
      <c r="F166" s="154" t="s">
        <v>1642</v>
      </c>
      <c r="G166" s="155" t="s">
        <v>144</v>
      </c>
      <c r="H166" s="156">
        <v>167.573</v>
      </c>
      <c r="I166" s="157"/>
      <c r="J166" s="158">
        <f>ROUND(I166*H166,2)</f>
        <v>0</v>
      </c>
      <c r="K166" s="154" t="s">
        <v>133</v>
      </c>
      <c r="L166" s="33"/>
      <c r="M166" s="159" t="s">
        <v>3</v>
      </c>
      <c r="N166" s="160" t="s">
        <v>40</v>
      </c>
      <c r="O166" s="53"/>
      <c r="P166" s="161">
        <f>O166*H166</f>
        <v>0</v>
      </c>
      <c r="Q166" s="161">
        <v>0</v>
      </c>
      <c r="R166" s="161">
        <f>Q166*H166</f>
        <v>0</v>
      </c>
      <c r="S166" s="161">
        <v>0</v>
      </c>
      <c r="T166" s="162">
        <f>S166*H166</f>
        <v>0</v>
      </c>
      <c r="U166" s="32"/>
      <c r="V166" s="32"/>
      <c r="W166" s="32"/>
      <c r="X166" s="32"/>
      <c r="Y166" s="32"/>
      <c r="Z166" s="32"/>
      <c r="AA166" s="32"/>
      <c r="AB166" s="32"/>
      <c r="AC166" s="32"/>
      <c r="AD166" s="32"/>
      <c r="AE166" s="32"/>
      <c r="AR166" s="163" t="s">
        <v>134</v>
      </c>
      <c r="AT166" s="163" t="s">
        <v>129</v>
      </c>
      <c r="AU166" s="163" t="s">
        <v>79</v>
      </c>
      <c r="AY166" s="17" t="s">
        <v>126</v>
      </c>
      <c r="BE166" s="164">
        <f>IF(N166="základní",J166,0)</f>
        <v>0</v>
      </c>
      <c r="BF166" s="164">
        <f>IF(N166="snížená",J166,0)</f>
        <v>0</v>
      </c>
      <c r="BG166" s="164">
        <f>IF(N166="zákl. přenesená",J166,0)</f>
        <v>0</v>
      </c>
      <c r="BH166" s="164">
        <f>IF(N166="sníž. přenesená",J166,0)</f>
        <v>0</v>
      </c>
      <c r="BI166" s="164">
        <f>IF(N166="nulová",J166,0)</f>
        <v>0</v>
      </c>
      <c r="BJ166" s="17" t="s">
        <v>77</v>
      </c>
      <c r="BK166" s="164">
        <f>ROUND(I166*H166,2)</f>
        <v>0</v>
      </c>
      <c r="BL166" s="17" t="s">
        <v>134</v>
      </c>
      <c r="BM166" s="163" t="s">
        <v>1643</v>
      </c>
    </row>
    <row r="167" spans="1:47" s="2" customFormat="1" ht="19.5">
      <c r="A167" s="32"/>
      <c r="B167" s="33"/>
      <c r="C167" s="32"/>
      <c r="D167" s="165" t="s">
        <v>135</v>
      </c>
      <c r="E167" s="32"/>
      <c r="F167" s="166" t="s">
        <v>1644</v>
      </c>
      <c r="G167" s="32"/>
      <c r="H167" s="32"/>
      <c r="I167" s="91"/>
      <c r="J167" s="32"/>
      <c r="K167" s="32"/>
      <c r="L167" s="33"/>
      <c r="M167" s="167"/>
      <c r="N167" s="168"/>
      <c r="O167" s="53"/>
      <c r="P167" s="53"/>
      <c r="Q167" s="53"/>
      <c r="R167" s="53"/>
      <c r="S167" s="53"/>
      <c r="T167" s="54"/>
      <c r="U167" s="32"/>
      <c r="V167" s="32"/>
      <c r="W167" s="32"/>
      <c r="X167" s="32"/>
      <c r="Y167" s="32"/>
      <c r="Z167" s="32"/>
      <c r="AA167" s="32"/>
      <c r="AB167" s="32"/>
      <c r="AC167" s="32"/>
      <c r="AD167" s="32"/>
      <c r="AE167" s="32"/>
      <c r="AT167" s="17" t="s">
        <v>135</v>
      </c>
      <c r="AU167" s="17" t="s">
        <v>79</v>
      </c>
    </row>
    <row r="168" spans="1:47" s="2" customFormat="1" ht="19.5">
      <c r="A168" s="32"/>
      <c r="B168" s="33"/>
      <c r="C168" s="32"/>
      <c r="D168" s="165" t="s">
        <v>359</v>
      </c>
      <c r="E168" s="32"/>
      <c r="F168" s="187" t="s">
        <v>1645</v>
      </c>
      <c r="G168" s="32"/>
      <c r="H168" s="32"/>
      <c r="I168" s="91"/>
      <c r="J168" s="32"/>
      <c r="K168" s="32"/>
      <c r="L168" s="33"/>
      <c r="M168" s="167"/>
      <c r="N168" s="168"/>
      <c r="O168" s="53"/>
      <c r="P168" s="53"/>
      <c r="Q168" s="53"/>
      <c r="R168" s="53"/>
      <c r="S168" s="53"/>
      <c r="T168" s="54"/>
      <c r="U168" s="32"/>
      <c r="V168" s="32"/>
      <c r="W168" s="32"/>
      <c r="X168" s="32"/>
      <c r="Y168" s="32"/>
      <c r="Z168" s="32"/>
      <c r="AA168" s="32"/>
      <c r="AB168" s="32"/>
      <c r="AC168" s="32"/>
      <c r="AD168" s="32"/>
      <c r="AE168" s="32"/>
      <c r="AT168" s="17" t="s">
        <v>359</v>
      </c>
      <c r="AU168" s="17" t="s">
        <v>79</v>
      </c>
    </row>
    <row r="169" spans="1:65" s="2" customFormat="1" ht="16.5" customHeight="1">
      <c r="A169" s="32"/>
      <c r="B169" s="151"/>
      <c r="C169" s="169" t="s">
        <v>181</v>
      </c>
      <c r="D169" s="169" t="s">
        <v>136</v>
      </c>
      <c r="E169" s="170" t="s">
        <v>1646</v>
      </c>
      <c r="F169" s="171" t="s">
        <v>1647</v>
      </c>
      <c r="G169" s="172" t="s">
        <v>139</v>
      </c>
      <c r="H169" s="173">
        <v>335.146</v>
      </c>
      <c r="I169" s="174"/>
      <c r="J169" s="175">
        <f>ROUND(I169*H169,2)</f>
        <v>0</v>
      </c>
      <c r="K169" s="171" t="s">
        <v>133</v>
      </c>
      <c r="L169" s="176"/>
      <c r="M169" s="177" t="s">
        <v>3</v>
      </c>
      <c r="N169" s="178" t="s">
        <v>40</v>
      </c>
      <c r="O169" s="53"/>
      <c r="P169" s="161">
        <f>O169*H169</f>
        <v>0</v>
      </c>
      <c r="Q169" s="161">
        <v>1</v>
      </c>
      <c r="R169" s="161">
        <f>Q169*H169</f>
        <v>335.146</v>
      </c>
      <c r="S169" s="161">
        <v>0</v>
      </c>
      <c r="T169" s="162">
        <f>S169*H169</f>
        <v>0</v>
      </c>
      <c r="U169" s="32"/>
      <c r="V169" s="32"/>
      <c r="W169" s="32"/>
      <c r="X169" s="32"/>
      <c r="Y169" s="32"/>
      <c r="Z169" s="32"/>
      <c r="AA169" s="32"/>
      <c r="AB169" s="32"/>
      <c r="AC169" s="32"/>
      <c r="AD169" s="32"/>
      <c r="AE169" s="32"/>
      <c r="AR169" s="163" t="s">
        <v>140</v>
      </c>
      <c r="AT169" s="163" t="s">
        <v>136</v>
      </c>
      <c r="AU169" s="163" t="s">
        <v>79</v>
      </c>
      <c r="AY169" s="17" t="s">
        <v>126</v>
      </c>
      <c r="BE169" s="164">
        <f>IF(N169="základní",J169,0)</f>
        <v>0</v>
      </c>
      <c r="BF169" s="164">
        <f>IF(N169="snížená",J169,0)</f>
        <v>0</v>
      </c>
      <c r="BG169" s="164">
        <f>IF(N169="zákl. přenesená",J169,0)</f>
        <v>0</v>
      </c>
      <c r="BH169" s="164">
        <f>IF(N169="sníž. přenesená",J169,0)</f>
        <v>0</v>
      </c>
      <c r="BI169" s="164">
        <f>IF(N169="nulová",J169,0)</f>
        <v>0</v>
      </c>
      <c r="BJ169" s="17" t="s">
        <v>77</v>
      </c>
      <c r="BK169" s="164">
        <f>ROUND(I169*H169,2)</f>
        <v>0</v>
      </c>
      <c r="BL169" s="17" t="s">
        <v>134</v>
      </c>
      <c r="BM169" s="163" t="s">
        <v>1648</v>
      </c>
    </row>
    <row r="170" spans="1:47" s="2" customFormat="1" ht="12">
      <c r="A170" s="32"/>
      <c r="B170" s="33"/>
      <c r="C170" s="32"/>
      <c r="D170" s="165" t="s">
        <v>135</v>
      </c>
      <c r="E170" s="32"/>
      <c r="F170" s="166" t="s">
        <v>1647</v>
      </c>
      <c r="G170" s="32"/>
      <c r="H170" s="32"/>
      <c r="I170" s="91"/>
      <c r="J170" s="32"/>
      <c r="K170" s="32"/>
      <c r="L170" s="33"/>
      <c r="M170" s="167"/>
      <c r="N170" s="168"/>
      <c r="O170" s="53"/>
      <c r="P170" s="53"/>
      <c r="Q170" s="53"/>
      <c r="R170" s="53"/>
      <c r="S170" s="53"/>
      <c r="T170" s="54"/>
      <c r="U170" s="32"/>
      <c r="V170" s="32"/>
      <c r="W170" s="32"/>
      <c r="X170" s="32"/>
      <c r="Y170" s="32"/>
      <c r="Z170" s="32"/>
      <c r="AA170" s="32"/>
      <c r="AB170" s="32"/>
      <c r="AC170" s="32"/>
      <c r="AD170" s="32"/>
      <c r="AE170" s="32"/>
      <c r="AT170" s="17" t="s">
        <v>135</v>
      </c>
      <c r="AU170" s="17" t="s">
        <v>79</v>
      </c>
    </row>
    <row r="171" spans="1:65" s="2" customFormat="1" ht="16.5" customHeight="1">
      <c r="A171" s="32"/>
      <c r="B171" s="151"/>
      <c r="C171" s="152" t="s">
        <v>250</v>
      </c>
      <c r="D171" s="152" t="s">
        <v>129</v>
      </c>
      <c r="E171" s="153" t="s">
        <v>1649</v>
      </c>
      <c r="F171" s="154" t="s">
        <v>1650</v>
      </c>
      <c r="G171" s="155" t="s">
        <v>144</v>
      </c>
      <c r="H171" s="156">
        <v>735.73</v>
      </c>
      <c r="I171" s="157"/>
      <c r="J171" s="158">
        <f>ROUND(I171*H171,2)</f>
        <v>0</v>
      </c>
      <c r="K171" s="154" t="s">
        <v>133</v>
      </c>
      <c r="L171" s="33"/>
      <c r="M171" s="159" t="s">
        <v>3</v>
      </c>
      <c r="N171" s="160" t="s">
        <v>40</v>
      </c>
      <c r="O171" s="53"/>
      <c r="P171" s="161">
        <f>O171*H171</f>
        <v>0</v>
      </c>
      <c r="Q171" s="161">
        <v>0</v>
      </c>
      <c r="R171" s="161">
        <f>Q171*H171</f>
        <v>0</v>
      </c>
      <c r="S171" s="161">
        <v>0</v>
      </c>
      <c r="T171" s="162">
        <f>S171*H171</f>
        <v>0</v>
      </c>
      <c r="U171" s="32"/>
      <c r="V171" s="32"/>
      <c r="W171" s="32"/>
      <c r="X171" s="32"/>
      <c r="Y171" s="32"/>
      <c r="Z171" s="32"/>
      <c r="AA171" s="32"/>
      <c r="AB171" s="32"/>
      <c r="AC171" s="32"/>
      <c r="AD171" s="32"/>
      <c r="AE171" s="32"/>
      <c r="AR171" s="163" t="s">
        <v>134</v>
      </c>
      <c r="AT171" s="163" t="s">
        <v>129</v>
      </c>
      <c r="AU171" s="163" t="s">
        <v>79</v>
      </c>
      <c r="AY171" s="17" t="s">
        <v>126</v>
      </c>
      <c r="BE171" s="164">
        <f>IF(N171="základní",J171,0)</f>
        <v>0</v>
      </c>
      <c r="BF171" s="164">
        <f>IF(N171="snížená",J171,0)</f>
        <v>0</v>
      </c>
      <c r="BG171" s="164">
        <f>IF(N171="zákl. přenesená",J171,0)</f>
        <v>0</v>
      </c>
      <c r="BH171" s="164">
        <f>IF(N171="sníž. přenesená",J171,0)</f>
        <v>0</v>
      </c>
      <c r="BI171" s="164">
        <f>IF(N171="nulová",J171,0)</f>
        <v>0</v>
      </c>
      <c r="BJ171" s="17" t="s">
        <v>77</v>
      </c>
      <c r="BK171" s="164">
        <f>ROUND(I171*H171,2)</f>
        <v>0</v>
      </c>
      <c r="BL171" s="17" t="s">
        <v>134</v>
      </c>
      <c r="BM171" s="163" t="s">
        <v>1651</v>
      </c>
    </row>
    <row r="172" spans="1:47" s="2" customFormat="1" ht="19.5">
      <c r="A172" s="32"/>
      <c r="B172" s="33"/>
      <c r="C172" s="32"/>
      <c r="D172" s="165" t="s">
        <v>135</v>
      </c>
      <c r="E172" s="32"/>
      <c r="F172" s="166" t="s">
        <v>1652</v>
      </c>
      <c r="G172" s="32"/>
      <c r="H172" s="32"/>
      <c r="I172" s="91"/>
      <c r="J172" s="32"/>
      <c r="K172" s="32"/>
      <c r="L172" s="33"/>
      <c r="M172" s="167"/>
      <c r="N172" s="168"/>
      <c r="O172" s="53"/>
      <c r="P172" s="53"/>
      <c r="Q172" s="53"/>
      <c r="R172" s="53"/>
      <c r="S172" s="53"/>
      <c r="T172" s="54"/>
      <c r="U172" s="32"/>
      <c r="V172" s="32"/>
      <c r="W172" s="32"/>
      <c r="X172" s="32"/>
      <c r="Y172" s="32"/>
      <c r="Z172" s="32"/>
      <c r="AA172" s="32"/>
      <c r="AB172" s="32"/>
      <c r="AC172" s="32"/>
      <c r="AD172" s="32"/>
      <c r="AE172" s="32"/>
      <c r="AT172" s="17" t="s">
        <v>135</v>
      </c>
      <c r="AU172" s="17" t="s">
        <v>79</v>
      </c>
    </row>
    <row r="173" spans="1:47" s="2" customFormat="1" ht="19.5">
      <c r="A173" s="32"/>
      <c r="B173" s="33"/>
      <c r="C173" s="32"/>
      <c r="D173" s="165" t="s">
        <v>359</v>
      </c>
      <c r="E173" s="32"/>
      <c r="F173" s="187" t="s">
        <v>1653</v>
      </c>
      <c r="G173" s="32"/>
      <c r="H173" s="32"/>
      <c r="I173" s="91"/>
      <c r="J173" s="32"/>
      <c r="K173" s="32"/>
      <c r="L173" s="33"/>
      <c r="M173" s="167"/>
      <c r="N173" s="168"/>
      <c r="O173" s="53"/>
      <c r="P173" s="53"/>
      <c r="Q173" s="53"/>
      <c r="R173" s="53"/>
      <c r="S173" s="53"/>
      <c r="T173" s="54"/>
      <c r="U173" s="32"/>
      <c r="V173" s="32"/>
      <c r="W173" s="32"/>
      <c r="X173" s="32"/>
      <c r="Y173" s="32"/>
      <c r="Z173" s="32"/>
      <c r="AA173" s="32"/>
      <c r="AB173" s="32"/>
      <c r="AC173" s="32"/>
      <c r="AD173" s="32"/>
      <c r="AE173" s="32"/>
      <c r="AT173" s="17" t="s">
        <v>359</v>
      </c>
      <c r="AU173" s="17" t="s">
        <v>79</v>
      </c>
    </row>
    <row r="174" spans="2:63" s="12" customFormat="1" ht="22.9" customHeight="1">
      <c r="B174" s="138"/>
      <c r="D174" s="139" t="s">
        <v>68</v>
      </c>
      <c r="E174" s="149" t="s">
        <v>353</v>
      </c>
      <c r="F174" s="149" t="s">
        <v>468</v>
      </c>
      <c r="I174" s="141"/>
      <c r="J174" s="150">
        <f>BK174</f>
        <v>0</v>
      </c>
      <c r="L174" s="138"/>
      <c r="M174" s="143"/>
      <c r="N174" s="144"/>
      <c r="O174" s="144"/>
      <c r="P174" s="145">
        <f>SUM(P175:P186)</f>
        <v>0</v>
      </c>
      <c r="Q174" s="144"/>
      <c r="R174" s="145">
        <f>SUM(R175:R186)</f>
        <v>0</v>
      </c>
      <c r="S174" s="144"/>
      <c r="T174" s="146">
        <f>SUM(T175:T186)</f>
        <v>0</v>
      </c>
      <c r="AR174" s="139" t="s">
        <v>77</v>
      </c>
      <c r="AT174" s="147" t="s">
        <v>68</v>
      </c>
      <c r="AU174" s="147" t="s">
        <v>77</v>
      </c>
      <c r="AY174" s="139" t="s">
        <v>126</v>
      </c>
      <c r="BK174" s="148">
        <f>SUM(BK175:BK186)</f>
        <v>0</v>
      </c>
    </row>
    <row r="175" spans="1:65" s="2" customFormat="1" ht="21.75" customHeight="1">
      <c r="A175" s="32"/>
      <c r="B175" s="151"/>
      <c r="C175" s="152" t="s">
        <v>184</v>
      </c>
      <c r="D175" s="152" t="s">
        <v>129</v>
      </c>
      <c r="E175" s="153" t="s">
        <v>470</v>
      </c>
      <c r="F175" s="154" t="s">
        <v>473</v>
      </c>
      <c r="G175" s="155" t="s">
        <v>139</v>
      </c>
      <c r="H175" s="156">
        <v>2744.798</v>
      </c>
      <c r="I175" s="157"/>
      <c r="J175" s="158">
        <f>ROUND(I175*H175,2)</f>
        <v>0</v>
      </c>
      <c r="K175" s="154" t="s">
        <v>133</v>
      </c>
      <c r="L175" s="33"/>
      <c r="M175" s="159" t="s">
        <v>3</v>
      </c>
      <c r="N175" s="160" t="s">
        <v>40</v>
      </c>
      <c r="O175" s="53"/>
      <c r="P175" s="161">
        <f>O175*H175</f>
        <v>0</v>
      </c>
      <c r="Q175" s="161">
        <v>0</v>
      </c>
      <c r="R175" s="161">
        <f>Q175*H175</f>
        <v>0</v>
      </c>
      <c r="S175" s="161">
        <v>0</v>
      </c>
      <c r="T175" s="162">
        <f>S175*H175</f>
        <v>0</v>
      </c>
      <c r="U175" s="32"/>
      <c r="V175" s="32"/>
      <c r="W175" s="32"/>
      <c r="X175" s="32"/>
      <c r="Y175" s="32"/>
      <c r="Z175" s="32"/>
      <c r="AA175" s="32"/>
      <c r="AB175" s="32"/>
      <c r="AC175" s="32"/>
      <c r="AD175" s="32"/>
      <c r="AE175" s="32"/>
      <c r="AR175" s="163" t="s">
        <v>134</v>
      </c>
      <c r="AT175" s="163" t="s">
        <v>129</v>
      </c>
      <c r="AU175" s="163" t="s">
        <v>79</v>
      </c>
      <c r="AY175" s="17" t="s">
        <v>126</v>
      </c>
      <c r="BE175" s="164">
        <f>IF(N175="základní",J175,0)</f>
        <v>0</v>
      </c>
      <c r="BF175" s="164">
        <f>IF(N175="snížená",J175,0)</f>
        <v>0</v>
      </c>
      <c r="BG175" s="164">
        <f>IF(N175="zákl. přenesená",J175,0)</f>
        <v>0</v>
      </c>
      <c r="BH175" s="164">
        <f>IF(N175="sníž. přenesená",J175,0)</f>
        <v>0</v>
      </c>
      <c r="BI175" s="164">
        <f>IF(N175="nulová",J175,0)</f>
        <v>0</v>
      </c>
      <c r="BJ175" s="17" t="s">
        <v>77</v>
      </c>
      <c r="BK175" s="164">
        <f>ROUND(I175*H175,2)</f>
        <v>0</v>
      </c>
      <c r="BL175" s="17" t="s">
        <v>134</v>
      </c>
      <c r="BM175" s="163" t="s">
        <v>1654</v>
      </c>
    </row>
    <row r="176" spans="1:47" s="2" customFormat="1" ht="58.5">
      <c r="A176" s="32"/>
      <c r="B176" s="33"/>
      <c r="C176" s="32"/>
      <c r="D176" s="165" t="s">
        <v>135</v>
      </c>
      <c r="E176" s="32"/>
      <c r="F176" s="166" t="s">
        <v>1655</v>
      </c>
      <c r="G176" s="32"/>
      <c r="H176" s="32"/>
      <c r="I176" s="91"/>
      <c r="J176" s="32"/>
      <c r="K176" s="32"/>
      <c r="L176" s="33"/>
      <c r="M176" s="167"/>
      <c r="N176" s="168"/>
      <c r="O176" s="53"/>
      <c r="P176" s="53"/>
      <c r="Q176" s="53"/>
      <c r="R176" s="53"/>
      <c r="S176" s="53"/>
      <c r="T176" s="54"/>
      <c r="U176" s="32"/>
      <c r="V176" s="32"/>
      <c r="W176" s="32"/>
      <c r="X176" s="32"/>
      <c r="Y176" s="32"/>
      <c r="Z176" s="32"/>
      <c r="AA176" s="32"/>
      <c r="AB176" s="32"/>
      <c r="AC176" s="32"/>
      <c r="AD176" s="32"/>
      <c r="AE176" s="32"/>
      <c r="AT176" s="17" t="s">
        <v>135</v>
      </c>
      <c r="AU176" s="17" t="s">
        <v>79</v>
      </c>
    </row>
    <row r="177" spans="1:47" s="2" customFormat="1" ht="117">
      <c r="A177" s="32"/>
      <c r="B177" s="33"/>
      <c r="C177" s="32"/>
      <c r="D177" s="165" t="s">
        <v>359</v>
      </c>
      <c r="E177" s="32"/>
      <c r="F177" s="187" t="s">
        <v>1656</v>
      </c>
      <c r="G177" s="32"/>
      <c r="H177" s="32"/>
      <c r="I177" s="91"/>
      <c r="J177" s="32"/>
      <c r="K177" s="32"/>
      <c r="L177" s="33"/>
      <c r="M177" s="167"/>
      <c r="N177" s="168"/>
      <c r="O177" s="53"/>
      <c r="P177" s="53"/>
      <c r="Q177" s="53"/>
      <c r="R177" s="53"/>
      <c r="S177" s="53"/>
      <c r="T177" s="54"/>
      <c r="U177" s="32"/>
      <c r="V177" s="32"/>
      <c r="W177" s="32"/>
      <c r="X177" s="32"/>
      <c r="Y177" s="32"/>
      <c r="Z177" s="32"/>
      <c r="AA177" s="32"/>
      <c r="AB177" s="32"/>
      <c r="AC177" s="32"/>
      <c r="AD177" s="32"/>
      <c r="AE177" s="32"/>
      <c r="AT177" s="17" t="s">
        <v>359</v>
      </c>
      <c r="AU177" s="17" t="s">
        <v>79</v>
      </c>
    </row>
    <row r="178" spans="1:65" s="2" customFormat="1" ht="33" customHeight="1">
      <c r="A178" s="32"/>
      <c r="B178" s="151"/>
      <c r="C178" s="152" t="s">
        <v>257</v>
      </c>
      <c r="D178" s="152" t="s">
        <v>129</v>
      </c>
      <c r="E178" s="153" t="s">
        <v>474</v>
      </c>
      <c r="F178" s="154" t="s">
        <v>475</v>
      </c>
      <c r="G178" s="155" t="s">
        <v>139</v>
      </c>
      <c r="H178" s="156">
        <v>241.201</v>
      </c>
      <c r="I178" s="157"/>
      <c r="J178" s="158">
        <f>ROUND(I178*H178,2)</f>
        <v>0</v>
      </c>
      <c r="K178" s="154" t="s">
        <v>133</v>
      </c>
      <c r="L178" s="33"/>
      <c r="M178" s="159" t="s">
        <v>3</v>
      </c>
      <c r="N178" s="160" t="s">
        <v>40</v>
      </c>
      <c r="O178" s="53"/>
      <c r="P178" s="161">
        <f>O178*H178</f>
        <v>0</v>
      </c>
      <c r="Q178" s="161">
        <v>0</v>
      </c>
      <c r="R178" s="161">
        <f>Q178*H178</f>
        <v>0</v>
      </c>
      <c r="S178" s="161">
        <v>0</v>
      </c>
      <c r="T178" s="162">
        <f>S178*H178</f>
        <v>0</v>
      </c>
      <c r="U178" s="32"/>
      <c r="V178" s="32"/>
      <c r="W178" s="32"/>
      <c r="X178" s="32"/>
      <c r="Y178" s="32"/>
      <c r="Z178" s="32"/>
      <c r="AA178" s="32"/>
      <c r="AB178" s="32"/>
      <c r="AC178" s="32"/>
      <c r="AD178" s="32"/>
      <c r="AE178" s="32"/>
      <c r="AR178" s="163" t="s">
        <v>134</v>
      </c>
      <c r="AT178" s="163" t="s">
        <v>129</v>
      </c>
      <c r="AU178" s="163" t="s">
        <v>79</v>
      </c>
      <c r="AY178" s="17" t="s">
        <v>126</v>
      </c>
      <c r="BE178" s="164">
        <f>IF(N178="základní",J178,0)</f>
        <v>0</v>
      </c>
      <c r="BF178" s="164">
        <f>IF(N178="snížená",J178,0)</f>
        <v>0</v>
      </c>
      <c r="BG178" s="164">
        <f>IF(N178="zákl. přenesená",J178,0)</f>
        <v>0</v>
      </c>
      <c r="BH178" s="164">
        <f>IF(N178="sníž. přenesená",J178,0)</f>
        <v>0</v>
      </c>
      <c r="BI178" s="164">
        <f>IF(N178="nulová",J178,0)</f>
        <v>0</v>
      </c>
      <c r="BJ178" s="17" t="s">
        <v>77</v>
      </c>
      <c r="BK178" s="164">
        <f>ROUND(I178*H178,2)</f>
        <v>0</v>
      </c>
      <c r="BL178" s="17" t="s">
        <v>134</v>
      </c>
      <c r="BM178" s="163" t="s">
        <v>1657</v>
      </c>
    </row>
    <row r="179" spans="1:47" s="2" customFormat="1" ht="68.25">
      <c r="A179" s="32"/>
      <c r="B179" s="33"/>
      <c r="C179" s="32"/>
      <c r="D179" s="165" t="s">
        <v>135</v>
      </c>
      <c r="E179" s="32"/>
      <c r="F179" s="166" t="s">
        <v>477</v>
      </c>
      <c r="G179" s="32"/>
      <c r="H179" s="32"/>
      <c r="I179" s="91"/>
      <c r="J179" s="32"/>
      <c r="K179" s="32"/>
      <c r="L179" s="33"/>
      <c r="M179" s="167"/>
      <c r="N179" s="168"/>
      <c r="O179" s="53"/>
      <c r="P179" s="53"/>
      <c r="Q179" s="53"/>
      <c r="R179" s="53"/>
      <c r="S179" s="53"/>
      <c r="T179" s="54"/>
      <c r="U179" s="32"/>
      <c r="V179" s="32"/>
      <c r="W179" s="32"/>
      <c r="X179" s="32"/>
      <c r="Y179" s="32"/>
      <c r="Z179" s="32"/>
      <c r="AA179" s="32"/>
      <c r="AB179" s="32"/>
      <c r="AC179" s="32"/>
      <c r="AD179" s="32"/>
      <c r="AE179" s="32"/>
      <c r="AT179" s="17" t="s">
        <v>135</v>
      </c>
      <c r="AU179" s="17" t="s">
        <v>79</v>
      </c>
    </row>
    <row r="180" spans="1:47" s="2" customFormat="1" ht="68.25">
      <c r="A180" s="32"/>
      <c r="B180" s="33"/>
      <c r="C180" s="32"/>
      <c r="D180" s="165" t="s">
        <v>359</v>
      </c>
      <c r="E180" s="32"/>
      <c r="F180" s="187" t="s">
        <v>478</v>
      </c>
      <c r="G180" s="32"/>
      <c r="H180" s="32"/>
      <c r="I180" s="91"/>
      <c r="J180" s="32"/>
      <c r="K180" s="32"/>
      <c r="L180" s="33"/>
      <c r="M180" s="167"/>
      <c r="N180" s="168"/>
      <c r="O180" s="53"/>
      <c r="P180" s="53"/>
      <c r="Q180" s="53"/>
      <c r="R180" s="53"/>
      <c r="S180" s="53"/>
      <c r="T180" s="54"/>
      <c r="U180" s="32"/>
      <c r="V180" s="32"/>
      <c r="W180" s="32"/>
      <c r="X180" s="32"/>
      <c r="Y180" s="32"/>
      <c r="Z180" s="32"/>
      <c r="AA180" s="32"/>
      <c r="AB180" s="32"/>
      <c r="AC180" s="32"/>
      <c r="AD180" s="32"/>
      <c r="AE180" s="32"/>
      <c r="AT180" s="17" t="s">
        <v>359</v>
      </c>
      <c r="AU180" s="17" t="s">
        <v>79</v>
      </c>
    </row>
    <row r="181" spans="1:65" s="2" customFormat="1" ht="16.5" customHeight="1">
      <c r="A181" s="32"/>
      <c r="B181" s="151"/>
      <c r="C181" s="152" t="s">
        <v>188</v>
      </c>
      <c r="D181" s="152" t="s">
        <v>129</v>
      </c>
      <c r="E181" s="153" t="s">
        <v>492</v>
      </c>
      <c r="F181" s="154" t="s">
        <v>495</v>
      </c>
      <c r="G181" s="155" t="s">
        <v>139</v>
      </c>
      <c r="H181" s="156">
        <v>1573.398</v>
      </c>
      <c r="I181" s="157"/>
      <c r="J181" s="158">
        <f>ROUND(I181*H181,2)</f>
        <v>0</v>
      </c>
      <c r="K181" s="154" t="s">
        <v>133</v>
      </c>
      <c r="L181" s="33"/>
      <c r="M181" s="159" t="s">
        <v>3</v>
      </c>
      <c r="N181" s="160" t="s">
        <v>40</v>
      </c>
      <c r="O181" s="53"/>
      <c r="P181" s="161">
        <f>O181*H181</f>
        <v>0</v>
      </c>
      <c r="Q181" s="161">
        <v>0</v>
      </c>
      <c r="R181" s="161">
        <f>Q181*H181</f>
        <v>0</v>
      </c>
      <c r="S181" s="161">
        <v>0</v>
      </c>
      <c r="T181" s="162">
        <f>S181*H181</f>
        <v>0</v>
      </c>
      <c r="U181" s="32"/>
      <c r="V181" s="32"/>
      <c r="W181" s="32"/>
      <c r="X181" s="32"/>
      <c r="Y181" s="32"/>
      <c r="Z181" s="32"/>
      <c r="AA181" s="32"/>
      <c r="AB181" s="32"/>
      <c r="AC181" s="32"/>
      <c r="AD181" s="32"/>
      <c r="AE181" s="32"/>
      <c r="AR181" s="163" t="s">
        <v>134</v>
      </c>
      <c r="AT181" s="163" t="s">
        <v>129</v>
      </c>
      <c r="AU181" s="163" t="s">
        <v>79</v>
      </c>
      <c r="AY181" s="17" t="s">
        <v>126</v>
      </c>
      <c r="BE181" s="164">
        <f>IF(N181="základní",J181,0)</f>
        <v>0</v>
      </c>
      <c r="BF181" s="164">
        <f>IF(N181="snížená",J181,0)</f>
        <v>0</v>
      </c>
      <c r="BG181" s="164">
        <f>IF(N181="zákl. přenesená",J181,0)</f>
        <v>0</v>
      </c>
      <c r="BH181" s="164">
        <f>IF(N181="sníž. přenesená",J181,0)</f>
        <v>0</v>
      </c>
      <c r="BI181" s="164">
        <f>IF(N181="nulová",J181,0)</f>
        <v>0</v>
      </c>
      <c r="BJ181" s="17" t="s">
        <v>77</v>
      </c>
      <c r="BK181" s="164">
        <f>ROUND(I181*H181,2)</f>
        <v>0</v>
      </c>
      <c r="BL181" s="17" t="s">
        <v>134</v>
      </c>
      <c r="BM181" s="163" t="s">
        <v>1658</v>
      </c>
    </row>
    <row r="182" spans="1:47" s="2" customFormat="1" ht="29.25">
      <c r="A182" s="32"/>
      <c r="B182" s="33"/>
      <c r="C182" s="32"/>
      <c r="D182" s="165" t="s">
        <v>135</v>
      </c>
      <c r="E182" s="32"/>
      <c r="F182" s="166" t="s">
        <v>1659</v>
      </c>
      <c r="G182" s="32"/>
      <c r="H182" s="32"/>
      <c r="I182" s="91"/>
      <c r="J182" s="32"/>
      <c r="K182" s="32"/>
      <c r="L182" s="33"/>
      <c r="M182" s="167"/>
      <c r="N182" s="168"/>
      <c r="O182" s="53"/>
      <c r="P182" s="53"/>
      <c r="Q182" s="53"/>
      <c r="R182" s="53"/>
      <c r="S182" s="53"/>
      <c r="T182" s="54"/>
      <c r="U182" s="32"/>
      <c r="V182" s="32"/>
      <c r="W182" s="32"/>
      <c r="X182" s="32"/>
      <c r="Y182" s="32"/>
      <c r="Z182" s="32"/>
      <c r="AA182" s="32"/>
      <c r="AB182" s="32"/>
      <c r="AC182" s="32"/>
      <c r="AD182" s="32"/>
      <c r="AE182" s="32"/>
      <c r="AT182" s="17" t="s">
        <v>135</v>
      </c>
      <c r="AU182" s="17" t="s">
        <v>79</v>
      </c>
    </row>
    <row r="183" spans="1:47" s="2" customFormat="1" ht="39">
      <c r="A183" s="32"/>
      <c r="B183" s="33"/>
      <c r="C183" s="32"/>
      <c r="D183" s="165" t="s">
        <v>359</v>
      </c>
      <c r="E183" s="32"/>
      <c r="F183" s="187" t="s">
        <v>1660</v>
      </c>
      <c r="G183" s="32"/>
      <c r="H183" s="32"/>
      <c r="I183" s="91"/>
      <c r="J183" s="32"/>
      <c r="K183" s="32"/>
      <c r="L183" s="33"/>
      <c r="M183" s="167"/>
      <c r="N183" s="168"/>
      <c r="O183" s="53"/>
      <c r="P183" s="53"/>
      <c r="Q183" s="53"/>
      <c r="R183" s="53"/>
      <c r="S183" s="53"/>
      <c r="T183" s="54"/>
      <c r="U183" s="32"/>
      <c r="V183" s="32"/>
      <c r="W183" s="32"/>
      <c r="X183" s="32"/>
      <c r="Y183" s="32"/>
      <c r="Z183" s="32"/>
      <c r="AA183" s="32"/>
      <c r="AB183" s="32"/>
      <c r="AC183" s="32"/>
      <c r="AD183" s="32"/>
      <c r="AE183" s="32"/>
      <c r="AT183" s="17" t="s">
        <v>359</v>
      </c>
      <c r="AU183" s="17" t="s">
        <v>79</v>
      </c>
    </row>
    <row r="184" spans="1:65" s="2" customFormat="1" ht="16.5" customHeight="1">
      <c r="A184" s="32"/>
      <c r="B184" s="151"/>
      <c r="C184" s="152" t="s">
        <v>267</v>
      </c>
      <c r="D184" s="152" t="s">
        <v>129</v>
      </c>
      <c r="E184" s="153" t="s">
        <v>497</v>
      </c>
      <c r="F184" s="154" t="s">
        <v>500</v>
      </c>
      <c r="G184" s="155" t="s">
        <v>139</v>
      </c>
      <c r="H184" s="156">
        <v>110.902</v>
      </c>
      <c r="I184" s="157"/>
      <c r="J184" s="158">
        <f>ROUND(I184*H184,2)</f>
        <v>0</v>
      </c>
      <c r="K184" s="154" t="s">
        <v>133</v>
      </c>
      <c r="L184" s="33"/>
      <c r="M184" s="159" t="s">
        <v>3</v>
      </c>
      <c r="N184" s="160" t="s">
        <v>40</v>
      </c>
      <c r="O184" s="53"/>
      <c r="P184" s="161">
        <f>O184*H184</f>
        <v>0</v>
      </c>
      <c r="Q184" s="161">
        <v>0</v>
      </c>
      <c r="R184" s="161">
        <f>Q184*H184</f>
        <v>0</v>
      </c>
      <c r="S184" s="161">
        <v>0</v>
      </c>
      <c r="T184" s="162">
        <f>S184*H184</f>
        <v>0</v>
      </c>
      <c r="U184" s="32"/>
      <c r="V184" s="32"/>
      <c r="W184" s="32"/>
      <c r="X184" s="32"/>
      <c r="Y184" s="32"/>
      <c r="Z184" s="32"/>
      <c r="AA184" s="32"/>
      <c r="AB184" s="32"/>
      <c r="AC184" s="32"/>
      <c r="AD184" s="32"/>
      <c r="AE184" s="32"/>
      <c r="AR184" s="163" t="s">
        <v>134</v>
      </c>
      <c r="AT184" s="163" t="s">
        <v>129</v>
      </c>
      <c r="AU184" s="163" t="s">
        <v>79</v>
      </c>
      <c r="AY184" s="17" t="s">
        <v>126</v>
      </c>
      <c r="BE184" s="164">
        <f>IF(N184="základní",J184,0)</f>
        <v>0</v>
      </c>
      <c r="BF184" s="164">
        <f>IF(N184="snížená",J184,0)</f>
        <v>0</v>
      </c>
      <c r="BG184" s="164">
        <f>IF(N184="zákl. přenesená",J184,0)</f>
        <v>0</v>
      </c>
      <c r="BH184" s="164">
        <f>IF(N184="sníž. přenesená",J184,0)</f>
        <v>0</v>
      </c>
      <c r="BI184" s="164">
        <f>IF(N184="nulová",J184,0)</f>
        <v>0</v>
      </c>
      <c r="BJ184" s="17" t="s">
        <v>77</v>
      </c>
      <c r="BK184" s="164">
        <f>ROUND(I184*H184,2)</f>
        <v>0</v>
      </c>
      <c r="BL184" s="17" t="s">
        <v>134</v>
      </c>
      <c r="BM184" s="163" t="s">
        <v>1661</v>
      </c>
    </row>
    <row r="185" spans="1:47" s="2" customFormat="1" ht="29.25">
      <c r="A185" s="32"/>
      <c r="B185" s="33"/>
      <c r="C185" s="32"/>
      <c r="D185" s="165" t="s">
        <v>135</v>
      </c>
      <c r="E185" s="32"/>
      <c r="F185" s="166" t="s">
        <v>1662</v>
      </c>
      <c r="G185" s="32"/>
      <c r="H185" s="32"/>
      <c r="I185" s="91"/>
      <c r="J185" s="32"/>
      <c r="K185" s="32"/>
      <c r="L185" s="33"/>
      <c r="M185" s="167"/>
      <c r="N185" s="168"/>
      <c r="O185" s="53"/>
      <c r="P185" s="53"/>
      <c r="Q185" s="53"/>
      <c r="R185" s="53"/>
      <c r="S185" s="53"/>
      <c r="T185" s="54"/>
      <c r="U185" s="32"/>
      <c r="V185" s="32"/>
      <c r="W185" s="32"/>
      <c r="X185" s="32"/>
      <c r="Y185" s="32"/>
      <c r="Z185" s="32"/>
      <c r="AA185" s="32"/>
      <c r="AB185" s="32"/>
      <c r="AC185" s="32"/>
      <c r="AD185" s="32"/>
      <c r="AE185" s="32"/>
      <c r="AT185" s="17" t="s">
        <v>135</v>
      </c>
      <c r="AU185" s="17" t="s">
        <v>79</v>
      </c>
    </row>
    <row r="186" spans="1:47" s="2" customFormat="1" ht="39">
      <c r="A186" s="32"/>
      <c r="B186" s="33"/>
      <c r="C186" s="32"/>
      <c r="D186" s="165" t="s">
        <v>359</v>
      </c>
      <c r="E186" s="32"/>
      <c r="F186" s="187" t="s">
        <v>1660</v>
      </c>
      <c r="G186" s="32"/>
      <c r="H186" s="32"/>
      <c r="I186" s="91"/>
      <c r="J186" s="32"/>
      <c r="K186" s="32"/>
      <c r="L186" s="33"/>
      <c r="M186" s="167"/>
      <c r="N186" s="168"/>
      <c r="O186" s="53"/>
      <c r="P186" s="53"/>
      <c r="Q186" s="53"/>
      <c r="R186" s="53"/>
      <c r="S186" s="53"/>
      <c r="T186" s="54"/>
      <c r="U186" s="32"/>
      <c r="V186" s="32"/>
      <c r="W186" s="32"/>
      <c r="X186" s="32"/>
      <c r="Y186" s="32"/>
      <c r="Z186" s="32"/>
      <c r="AA186" s="32"/>
      <c r="AB186" s="32"/>
      <c r="AC186" s="32"/>
      <c r="AD186" s="32"/>
      <c r="AE186" s="32"/>
      <c r="AT186" s="17" t="s">
        <v>359</v>
      </c>
      <c r="AU186" s="17" t="s">
        <v>79</v>
      </c>
    </row>
    <row r="187" spans="2:63" s="12" customFormat="1" ht="25.9" customHeight="1">
      <c r="B187" s="138"/>
      <c r="D187" s="139" t="s">
        <v>68</v>
      </c>
      <c r="E187" s="140" t="s">
        <v>501</v>
      </c>
      <c r="F187" s="140" t="s">
        <v>502</v>
      </c>
      <c r="I187" s="141"/>
      <c r="J187" s="142">
        <f>BK187</f>
        <v>0</v>
      </c>
      <c r="L187" s="138"/>
      <c r="M187" s="143"/>
      <c r="N187" s="144"/>
      <c r="O187" s="144"/>
      <c r="P187" s="145">
        <f>SUM(P188:P196)</f>
        <v>0</v>
      </c>
      <c r="Q187" s="144"/>
      <c r="R187" s="145">
        <f>SUM(R188:R196)</f>
        <v>0</v>
      </c>
      <c r="S187" s="144"/>
      <c r="T187" s="146">
        <f>SUM(T188:T196)</f>
        <v>0</v>
      </c>
      <c r="AR187" s="139" t="s">
        <v>134</v>
      </c>
      <c r="AT187" s="147" t="s">
        <v>68</v>
      </c>
      <c r="AU187" s="147" t="s">
        <v>69</v>
      </c>
      <c r="AY187" s="139" t="s">
        <v>126</v>
      </c>
      <c r="BK187" s="148">
        <f>SUM(BK188:BK196)</f>
        <v>0</v>
      </c>
    </row>
    <row r="188" spans="1:65" s="2" customFormat="1" ht="16.5" customHeight="1">
      <c r="A188" s="32"/>
      <c r="B188" s="151"/>
      <c r="C188" s="152" t="s">
        <v>191</v>
      </c>
      <c r="D188" s="152" t="s">
        <v>129</v>
      </c>
      <c r="E188" s="153" t="s">
        <v>515</v>
      </c>
      <c r="F188" s="154" t="s">
        <v>516</v>
      </c>
      <c r="G188" s="155" t="s">
        <v>139</v>
      </c>
      <c r="H188" s="156">
        <v>1101.379</v>
      </c>
      <c r="I188" s="157"/>
      <c r="J188" s="158">
        <f>ROUND(I188*H188,2)</f>
        <v>0</v>
      </c>
      <c r="K188" s="154" t="s">
        <v>133</v>
      </c>
      <c r="L188" s="33"/>
      <c r="M188" s="159" t="s">
        <v>3</v>
      </c>
      <c r="N188" s="160" t="s">
        <v>40</v>
      </c>
      <c r="O188" s="53"/>
      <c r="P188" s="161">
        <f>O188*H188</f>
        <v>0</v>
      </c>
      <c r="Q188" s="161">
        <v>0</v>
      </c>
      <c r="R188" s="161">
        <f>Q188*H188</f>
        <v>0</v>
      </c>
      <c r="S188" s="161">
        <v>0</v>
      </c>
      <c r="T188" s="162">
        <f>S188*H188</f>
        <v>0</v>
      </c>
      <c r="U188" s="32"/>
      <c r="V188" s="32"/>
      <c r="W188" s="32"/>
      <c r="X188" s="32"/>
      <c r="Y188" s="32"/>
      <c r="Z188" s="32"/>
      <c r="AA188" s="32"/>
      <c r="AB188" s="32"/>
      <c r="AC188" s="32"/>
      <c r="AD188" s="32"/>
      <c r="AE188" s="32"/>
      <c r="AR188" s="163" t="s">
        <v>134</v>
      </c>
      <c r="AT188" s="163" t="s">
        <v>129</v>
      </c>
      <c r="AU188" s="163" t="s">
        <v>77</v>
      </c>
      <c r="AY188" s="17" t="s">
        <v>126</v>
      </c>
      <c r="BE188" s="164">
        <f>IF(N188="základní",J188,0)</f>
        <v>0</v>
      </c>
      <c r="BF188" s="164">
        <f>IF(N188="snížená",J188,0)</f>
        <v>0</v>
      </c>
      <c r="BG188" s="164">
        <f>IF(N188="zákl. přenesená",J188,0)</f>
        <v>0</v>
      </c>
      <c r="BH188" s="164">
        <f>IF(N188="sníž. přenesená",J188,0)</f>
        <v>0</v>
      </c>
      <c r="BI188" s="164">
        <f>IF(N188="nulová",J188,0)</f>
        <v>0</v>
      </c>
      <c r="BJ188" s="17" t="s">
        <v>77</v>
      </c>
      <c r="BK188" s="164">
        <f>ROUND(I188*H188,2)</f>
        <v>0</v>
      </c>
      <c r="BL188" s="17" t="s">
        <v>134</v>
      </c>
      <c r="BM188" s="163" t="s">
        <v>1663</v>
      </c>
    </row>
    <row r="189" spans="1:47" s="2" customFormat="1" ht="29.25">
      <c r="A189" s="32"/>
      <c r="B189" s="33"/>
      <c r="C189" s="32"/>
      <c r="D189" s="165" t="s">
        <v>135</v>
      </c>
      <c r="E189" s="32"/>
      <c r="F189" s="166" t="s">
        <v>518</v>
      </c>
      <c r="G189" s="32"/>
      <c r="H189" s="32"/>
      <c r="I189" s="91"/>
      <c r="J189" s="32"/>
      <c r="K189" s="32"/>
      <c r="L189" s="33"/>
      <c r="M189" s="167"/>
      <c r="N189" s="168"/>
      <c r="O189" s="53"/>
      <c r="P189" s="53"/>
      <c r="Q189" s="53"/>
      <c r="R189" s="53"/>
      <c r="S189" s="53"/>
      <c r="T189" s="54"/>
      <c r="U189" s="32"/>
      <c r="V189" s="32"/>
      <c r="W189" s="32"/>
      <c r="X189" s="32"/>
      <c r="Y189" s="32"/>
      <c r="Z189" s="32"/>
      <c r="AA189" s="32"/>
      <c r="AB189" s="32"/>
      <c r="AC189" s="32"/>
      <c r="AD189" s="32"/>
      <c r="AE189" s="32"/>
      <c r="AT189" s="17" t="s">
        <v>135</v>
      </c>
      <c r="AU189" s="17" t="s">
        <v>77</v>
      </c>
    </row>
    <row r="190" spans="1:47" s="2" customFormat="1" ht="39">
      <c r="A190" s="32"/>
      <c r="B190" s="33"/>
      <c r="C190" s="32"/>
      <c r="D190" s="165" t="s">
        <v>359</v>
      </c>
      <c r="E190" s="32"/>
      <c r="F190" s="187" t="s">
        <v>519</v>
      </c>
      <c r="G190" s="32"/>
      <c r="H190" s="32"/>
      <c r="I190" s="91"/>
      <c r="J190" s="32"/>
      <c r="K190" s="32"/>
      <c r="L190" s="33"/>
      <c r="M190" s="167"/>
      <c r="N190" s="168"/>
      <c r="O190" s="53"/>
      <c r="P190" s="53"/>
      <c r="Q190" s="53"/>
      <c r="R190" s="53"/>
      <c r="S190" s="53"/>
      <c r="T190" s="54"/>
      <c r="U190" s="32"/>
      <c r="V190" s="32"/>
      <c r="W190" s="32"/>
      <c r="X190" s="32"/>
      <c r="Y190" s="32"/>
      <c r="Z190" s="32"/>
      <c r="AA190" s="32"/>
      <c r="AB190" s="32"/>
      <c r="AC190" s="32"/>
      <c r="AD190" s="32"/>
      <c r="AE190" s="32"/>
      <c r="AT190" s="17" t="s">
        <v>359</v>
      </c>
      <c r="AU190" s="17" t="s">
        <v>77</v>
      </c>
    </row>
    <row r="191" spans="1:65" s="2" customFormat="1" ht="16.5" customHeight="1">
      <c r="A191" s="32"/>
      <c r="B191" s="151"/>
      <c r="C191" s="152" t="s">
        <v>278</v>
      </c>
      <c r="D191" s="152" t="s">
        <v>129</v>
      </c>
      <c r="E191" s="153" t="s">
        <v>520</v>
      </c>
      <c r="F191" s="154" t="s">
        <v>1664</v>
      </c>
      <c r="G191" s="155" t="s">
        <v>139</v>
      </c>
      <c r="H191" s="156">
        <v>472.019</v>
      </c>
      <c r="I191" s="157"/>
      <c r="J191" s="158">
        <f>ROUND(I191*H191,2)</f>
        <v>0</v>
      </c>
      <c r="K191" s="154" t="s">
        <v>133</v>
      </c>
      <c r="L191" s="33"/>
      <c r="M191" s="159" t="s">
        <v>3</v>
      </c>
      <c r="N191" s="160" t="s">
        <v>40</v>
      </c>
      <c r="O191" s="53"/>
      <c r="P191" s="161">
        <f>O191*H191</f>
        <v>0</v>
      </c>
      <c r="Q191" s="161">
        <v>0</v>
      </c>
      <c r="R191" s="161">
        <f>Q191*H191</f>
        <v>0</v>
      </c>
      <c r="S191" s="161">
        <v>0</v>
      </c>
      <c r="T191" s="162">
        <f>S191*H191</f>
        <v>0</v>
      </c>
      <c r="U191" s="32"/>
      <c r="V191" s="32"/>
      <c r="W191" s="32"/>
      <c r="X191" s="32"/>
      <c r="Y191" s="32"/>
      <c r="Z191" s="32"/>
      <c r="AA191" s="32"/>
      <c r="AB191" s="32"/>
      <c r="AC191" s="32"/>
      <c r="AD191" s="32"/>
      <c r="AE191" s="32"/>
      <c r="AR191" s="163" t="s">
        <v>134</v>
      </c>
      <c r="AT191" s="163" t="s">
        <v>129</v>
      </c>
      <c r="AU191" s="163" t="s">
        <v>77</v>
      </c>
      <c r="AY191" s="17" t="s">
        <v>126</v>
      </c>
      <c r="BE191" s="164">
        <f>IF(N191="základní",J191,0)</f>
        <v>0</v>
      </c>
      <c r="BF191" s="164">
        <f>IF(N191="snížená",J191,0)</f>
        <v>0</v>
      </c>
      <c r="BG191" s="164">
        <f>IF(N191="zákl. přenesená",J191,0)</f>
        <v>0</v>
      </c>
      <c r="BH191" s="164">
        <f>IF(N191="sníž. přenesená",J191,0)</f>
        <v>0</v>
      </c>
      <c r="BI191" s="164">
        <f>IF(N191="nulová",J191,0)</f>
        <v>0</v>
      </c>
      <c r="BJ191" s="17" t="s">
        <v>77</v>
      </c>
      <c r="BK191" s="164">
        <f>ROUND(I191*H191,2)</f>
        <v>0</v>
      </c>
      <c r="BL191" s="17" t="s">
        <v>134</v>
      </c>
      <c r="BM191" s="163" t="s">
        <v>1665</v>
      </c>
    </row>
    <row r="192" spans="1:47" s="2" customFormat="1" ht="19.5">
      <c r="A192" s="32"/>
      <c r="B192" s="33"/>
      <c r="C192" s="32"/>
      <c r="D192" s="165" t="s">
        <v>135</v>
      </c>
      <c r="E192" s="32"/>
      <c r="F192" s="166" t="s">
        <v>1666</v>
      </c>
      <c r="G192" s="32"/>
      <c r="H192" s="32"/>
      <c r="I192" s="91"/>
      <c r="J192" s="32"/>
      <c r="K192" s="32"/>
      <c r="L192" s="33"/>
      <c r="M192" s="167"/>
      <c r="N192" s="168"/>
      <c r="O192" s="53"/>
      <c r="P192" s="53"/>
      <c r="Q192" s="53"/>
      <c r="R192" s="53"/>
      <c r="S192" s="53"/>
      <c r="T192" s="54"/>
      <c r="U192" s="32"/>
      <c r="V192" s="32"/>
      <c r="W192" s="32"/>
      <c r="X192" s="32"/>
      <c r="Y192" s="32"/>
      <c r="Z192" s="32"/>
      <c r="AA192" s="32"/>
      <c r="AB192" s="32"/>
      <c r="AC192" s="32"/>
      <c r="AD192" s="32"/>
      <c r="AE192" s="32"/>
      <c r="AT192" s="17" t="s">
        <v>135</v>
      </c>
      <c r="AU192" s="17" t="s">
        <v>77</v>
      </c>
    </row>
    <row r="193" spans="1:47" s="2" customFormat="1" ht="29.25">
      <c r="A193" s="32"/>
      <c r="B193" s="33"/>
      <c r="C193" s="32"/>
      <c r="D193" s="165" t="s">
        <v>359</v>
      </c>
      <c r="E193" s="32"/>
      <c r="F193" s="187" t="s">
        <v>1667</v>
      </c>
      <c r="G193" s="32"/>
      <c r="H193" s="32"/>
      <c r="I193" s="91"/>
      <c r="J193" s="32"/>
      <c r="K193" s="32"/>
      <c r="L193" s="33"/>
      <c r="M193" s="167"/>
      <c r="N193" s="168"/>
      <c r="O193" s="53"/>
      <c r="P193" s="53"/>
      <c r="Q193" s="53"/>
      <c r="R193" s="53"/>
      <c r="S193" s="53"/>
      <c r="T193" s="54"/>
      <c r="U193" s="32"/>
      <c r="V193" s="32"/>
      <c r="W193" s="32"/>
      <c r="X193" s="32"/>
      <c r="Y193" s="32"/>
      <c r="Z193" s="32"/>
      <c r="AA193" s="32"/>
      <c r="AB193" s="32"/>
      <c r="AC193" s="32"/>
      <c r="AD193" s="32"/>
      <c r="AE193" s="32"/>
      <c r="AT193" s="17" t="s">
        <v>359</v>
      </c>
      <c r="AU193" s="17" t="s">
        <v>77</v>
      </c>
    </row>
    <row r="194" spans="1:65" s="2" customFormat="1" ht="16.5" customHeight="1">
      <c r="A194" s="32"/>
      <c r="B194" s="151"/>
      <c r="C194" s="152" t="s">
        <v>195</v>
      </c>
      <c r="D194" s="152" t="s">
        <v>129</v>
      </c>
      <c r="E194" s="153" t="s">
        <v>533</v>
      </c>
      <c r="F194" s="154" t="s">
        <v>534</v>
      </c>
      <c r="G194" s="155" t="s">
        <v>139</v>
      </c>
      <c r="H194" s="156">
        <v>5.139</v>
      </c>
      <c r="I194" s="157"/>
      <c r="J194" s="158">
        <f>ROUND(I194*H194,2)</f>
        <v>0</v>
      </c>
      <c r="K194" s="154" t="s">
        <v>133</v>
      </c>
      <c r="L194" s="33"/>
      <c r="M194" s="159" t="s">
        <v>3</v>
      </c>
      <c r="N194" s="160" t="s">
        <v>40</v>
      </c>
      <c r="O194" s="53"/>
      <c r="P194" s="161">
        <f>O194*H194</f>
        <v>0</v>
      </c>
      <c r="Q194" s="161">
        <v>0</v>
      </c>
      <c r="R194" s="161">
        <f>Q194*H194</f>
        <v>0</v>
      </c>
      <c r="S194" s="161">
        <v>0</v>
      </c>
      <c r="T194" s="162">
        <f>S194*H194</f>
        <v>0</v>
      </c>
      <c r="U194" s="32"/>
      <c r="V194" s="32"/>
      <c r="W194" s="32"/>
      <c r="X194" s="32"/>
      <c r="Y194" s="32"/>
      <c r="Z194" s="32"/>
      <c r="AA194" s="32"/>
      <c r="AB194" s="32"/>
      <c r="AC194" s="32"/>
      <c r="AD194" s="32"/>
      <c r="AE194" s="32"/>
      <c r="AR194" s="163" t="s">
        <v>134</v>
      </c>
      <c r="AT194" s="163" t="s">
        <v>129</v>
      </c>
      <c r="AU194" s="163" t="s">
        <v>77</v>
      </c>
      <c r="AY194" s="17" t="s">
        <v>126</v>
      </c>
      <c r="BE194" s="164">
        <f>IF(N194="základní",J194,0)</f>
        <v>0</v>
      </c>
      <c r="BF194" s="164">
        <f>IF(N194="snížená",J194,0)</f>
        <v>0</v>
      </c>
      <c r="BG194" s="164">
        <f>IF(N194="zákl. přenesená",J194,0)</f>
        <v>0</v>
      </c>
      <c r="BH194" s="164">
        <f>IF(N194="sníž. přenesená",J194,0)</f>
        <v>0</v>
      </c>
      <c r="BI194" s="164">
        <f>IF(N194="nulová",J194,0)</f>
        <v>0</v>
      </c>
      <c r="BJ194" s="17" t="s">
        <v>77</v>
      </c>
      <c r="BK194" s="164">
        <f>ROUND(I194*H194,2)</f>
        <v>0</v>
      </c>
      <c r="BL194" s="17" t="s">
        <v>134</v>
      </c>
      <c r="BM194" s="163" t="s">
        <v>1668</v>
      </c>
    </row>
    <row r="195" spans="1:47" s="2" customFormat="1" ht="29.25">
      <c r="A195" s="32"/>
      <c r="B195" s="33"/>
      <c r="C195" s="32"/>
      <c r="D195" s="165" t="s">
        <v>135</v>
      </c>
      <c r="E195" s="32"/>
      <c r="F195" s="166" t="s">
        <v>1669</v>
      </c>
      <c r="G195" s="32"/>
      <c r="H195" s="32"/>
      <c r="I195" s="91"/>
      <c r="J195" s="32"/>
      <c r="K195" s="32"/>
      <c r="L195" s="33"/>
      <c r="M195" s="167"/>
      <c r="N195" s="168"/>
      <c r="O195" s="53"/>
      <c r="P195" s="53"/>
      <c r="Q195" s="53"/>
      <c r="R195" s="53"/>
      <c r="S195" s="53"/>
      <c r="T195" s="54"/>
      <c r="U195" s="32"/>
      <c r="V195" s="32"/>
      <c r="W195" s="32"/>
      <c r="X195" s="32"/>
      <c r="Y195" s="32"/>
      <c r="Z195" s="32"/>
      <c r="AA195" s="32"/>
      <c r="AB195" s="32"/>
      <c r="AC195" s="32"/>
      <c r="AD195" s="32"/>
      <c r="AE195" s="32"/>
      <c r="AT195" s="17" t="s">
        <v>135</v>
      </c>
      <c r="AU195" s="17" t="s">
        <v>77</v>
      </c>
    </row>
    <row r="196" spans="1:47" s="2" customFormat="1" ht="39">
      <c r="A196" s="32"/>
      <c r="B196" s="33"/>
      <c r="C196" s="32"/>
      <c r="D196" s="165" t="s">
        <v>359</v>
      </c>
      <c r="E196" s="32"/>
      <c r="F196" s="187" t="s">
        <v>519</v>
      </c>
      <c r="G196" s="32"/>
      <c r="H196" s="32"/>
      <c r="I196" s="91"/>
      <c r="J196" s="32"/>
      <c r="K196" s="32"/>
      <c r="L196" s="33"/>
      <c r="M196" s="196"/>
      <c r="N196" s="197"/>
      <c r="O196" s="198"/>
      <c r="P196" s="198"/>
      <c r="Q196" s="198"/>
      <c r="R196" s="198"/>
      <c r="S196" s="198"/>
      <c r="T196" s="199"/>
      <c r="U196" s="32"/>
      <c r="V196" s="32"/>
      <c r="W196" s="32"/>
      <c r="X196" s="32"/>
      <c r="Y196" s="32"/>
      <c r="Z196" s="32"/>
      <c r="AA196" s="32"/>
      <c r="AB196" s="32"/>
      <c r="AC196" s="32"/>
      <c r="AD196" s="32"/>
      <c r="AE196" s="32"/>
      <c r="AT196" s="17" t="s">
        <v>359</v>
      </c>
      <c r="AU196" s="17" t="s">
        <v>77</v>
      </c>
    </row>
    <row r="197" spans="1:31" s="2" customFormat="1" ht="6.95" customHeight="1">
      <c r="A197" s="32"/>
      <c r="B197" s="42"/>
      <c r="C197" s="43"/>
      <c r="D197" s="43"/>
      <c r="E197" s="43"/>
      <c r="F197" s="43"/>
      <c r="G197" s="43"/>
      <c r="H197" s="43"/>
      <c r="I197" s="111"/>
      <c r="J197" s="43"/>
      <c r="K197" s="43"/>
      <c r="L197" s="33"/>
      <c r="M197" s="32"/>
      <c r="O197" s="32"/>
      <c r="P197" s="32"/>
      <c r="Q197" s="32"/>
      <c r="R197" s="32"/>
      <c r="S197" s="32"/>
      <c r="T197" s="32"/>
      <c r="U197" s="32"/>
      <c r="V197" s="32"/>
      <c r="W197" s="32"/>
      <c r="X197" s="32"/>
      <c r="Y197" s="32"/>
      <c r="Z197" s="32"/>
      <c r="AA197" s="32"/>
      <c r="AB197" s="32"/>
      <c r="AC197" s="32"/>
      <c r="AD197" s="32"/>
      <c r="AE197" s="32"/>
    </row>
  </sheetData>
  <autoFilter ref="C82:K196"/>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0"/>
  <sheetViews>
    <sheetView showGridLines="0" workbookViewId="0" topLeftCell="A104"/>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8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88"/>
      <c r="L2" s="295" t="s">
        <v>6</v>
      </c>
      <c r="M2" s="296"/>
      <c r="N2" s="296"/>
      <c r="O2" s="296"/>
      <c r="P2" s="296"/>
      <c r="Q2" s="296"/>
      <c r="R2" s="296"/>
      <c r="S2" s="296"/>
      <c r="T2" s="296"/>
      <c r="U2" s="296"/>
      <c r="V2" s="296"/>
      <c r="AT2" s="17" t="s">
        <v>95</v>
      </c>
    </row>
    <row r="3" spans="2:46" s="1" customFormat="1" ht="6.95" customHeight="1">
      <c r="B3" s="18"/>
      <c r="C3" s="19"/>
      <c r="D3" s="19"/>
      <c r="E3" s="19"/>
      <c r="F3" s="19"/>
      <c r="G3" s="19"/>
      <c r="H3" s="19"/>
      <c r="I3" s="89"/>
      <c r="J3" s="19"/>
      <c r="K3" s="19"/>
      <c r="L3" s="20"/>
      <c r="AT3" s="17" t="s">
        <v>79</v>
      </c>
    </row>
    <row r="4" spans="2:46" s="1" customFormat="1" ht="24.95" customHeight="1">
      <c r="B4" s="20"/>
      <c r="D4" s="21" t="s">
        <v>99</v>
      </c>
      <c r="I4" s="88"/>
      <c r="L4" s="20"/>
      <c r="M4" s="90" t="s">
        <v>11</v>
      </c>
      <c r="AT4" s="17" t="s">
        <v>4</v>
      </c>
    </row>
    <row r="5" spans="2:12" s="1" customFormat="1" ht="6.95" customHeight="1">
      <c r="B5" s="20"/>
      <c r="I5" s="88"/>
      <c r="L5" s="20"/>
    </row>
    <row r="6" spans="2:12" s="1" customFormat="1" ht="12" customHeight="1">
      <c r="B6" s="20"/>
      <c r="D6" s="27" t="s">
        <v>17</v>
      </c>
      <c r="I6" s="88"/>
      <c r="L6" s="20"/>
    </row>
    <row r="7" spans="2:12" s="1" customFormat="1" ht="16.5" customHeight="1">
      <c r="B7" s="20"/>
      <c r="E7" s="334" t="str">
        <f>'Rekapitulace stavby'!K6</f>
        <v>Oprava výhybek v žst.Hodonín</v>
      </c>
      <c r="F7" s="335"/>
      <c r="G7" s="335"/>
      <c r="H7" s="335"/>
      <c r="I7" s="88"/>
      <c r="L7" s="20"/>
    </row>
    <row r="8" spans="1:31" s="2" customFormat="1" ht="12" customHeight="1">
      <c r="A8" s="32"/>
      <c r="B8" s="33"/>
      <c r="C8" s="32"/>
      <c r="D8" s="27" t="s">
        <v>100</v>
      </c>
      <c r="E8" s="32"/>
      <c r="F8" s="32"/>
      <c r="G8" s="32"/>
      <c r="H8" s="32"/>
      <c r="I8" s="91"/>
      <c r="J8" s="32"/>
      <c r="K8" s="32"/>
      <c r="L8" s="92"/>
      <c r="S8" s="32"/>
      <c r="T8" s="32"/>
      <c r="U8" s="32"/>
      <c r="V8" s="32"/>
      <c r="W8" s="32"/>
      <c r="X8" s="32"/>
      <c r="Y8" s="32"/>
      <c r="Z8" s="32"/>
      <c r="AA8" s="32"/>
      <c r="AB8" s="32"/>
      <c r="AC8" s="32"/>
      <c r="AD8" s="32"/>
      <c r="AE8" s="32"/>
    </row>
    <row r="9" spans="1:31" s="2" customFormat="1" ht="16.5" customHeight="1">
      <c r="A9" s="32"/>
      <c r="B9" s="33"/>
      <c r="C9" s="32"/>
      <c r="D9" s="32"/>
      <c r="E9" s="318" t="s">
        <v>1670</v>
      </c>
      <c r="F9" s="333"/>
      <c r="G9" s="333"/>
      <c r="H9" s="333"/>
      <c r="I9" s="91"/>
      <c r="J9" s="32"/>
      <c r="K9" s="32"/>
      <c r="L9" s="92"/>
      <c r="S9" s="32"/>
      <c r="T9" s="32"/>
      <c r="U9" s="32"/>
      <c r="V9" s="32"/>
      <c r="W9" s="32"/>
      <c r="X9" s="32"/>
      <c r="Y9" s="32"/>
      <c r="Z9" s="32"/>
      <c r="AA9" s="32"/>
      <c r="AB9" s="32"/>
      <c r="AC9" s="32"/>
      <c r="AD9" s="32"/>
      <c r="AE9" s="32"/>
    </row>
    <row r="10" spans="1:31" s="2" customFormat="1" ht="12">
      <c r="A10" s="32"/>
      <c r="B10" s="33"/>
      <c r="C10" s="32"/>
      <c r="D10" s="32"/>
      <c r="E10" s="32"/>
      <c r="F10" s="32"/>
      <c r="G10" s="32"/>
      <c r="H10" s="32"/>
      <c r="I10" s="91"/>
      <c r="J10" s="32"/>
      <c r="K10" s="32"/>
      <c r="L10" s="92"/>
      <c r="S10" s="32"/>
      <c r="T10" s="32"/>
      <c r="U10" s="32"/>
      <c r="V10" s="32"/>
      <c r="W10" s="32"/>
      <c r="X10" s="32"/>
      <c r="Y10" s="32"/>
      <c r="Z10" s="32"/>
      <c r="AA10" s="32"/>
      <c r="AB10" s="32"/>
      <c r="AC10" s="32"/>
      <c r="AD10" s="32"/>
      <c r="AE10" s="32"/>
    </row>
    <row r="11" spans="1:31" s="2" customFormat="1" ht="12" customHeight="1">
      <c r="A11" s="32"/>
      <c r="B11" s="33"/>
      <c r="C11" s="32"/>
      <c r="D11" s="27" t="s">
        <v>19</v>
      </c>
      <c r="E11" s="32"/>
      <c r="F11" s="25" t="s">
        <v>3</v>
      </c>
      <c r="G11" s="32"/>
      <c r="H11" s="32"/>
      <c r="I11" s="93" t="s">
        <v>20</v>
      </c>
      <c r="J11" s="25" t="s">
        <v>3</v>
      </c>
      <c r="K11" s="32"/>
      <c r="L11" s="92"/>
      <c r="S11" s="32"/>
      <c r="T11" s="32"/>
      <c r="U11" s="32"/>
      <c r="V11" s="32"/>
      <c r="W11" s="32"/>
      <c r="X11" s="32"/>
      <c r="Y11" s="32"/>
      <c r="Z11" s="32"/>
      <c r="AA11" s="32"/>
      <c r="AB11" s="32"/>
      <c r="AC11" s="32"/>
      <c r="AD11" s="32"/>
      <c r="AE11" s="32"/>
    </row>
    <row r="12" spans="1:31" s="2" customFormat="1" ht="12" customHeight="1">
      <c r="A12" s="32"/>
      <c r="B12" s="33"/>
      <c r="C12" s="32"/>
      <c r="D12" s="27" t="s">
        <v>21</v>
      </c>
      <c r="E12" s="32"/>
      <c r="F12" s="25" t="s">
        <v>22</v>
      </c>
      <c r="G12" s="32"/>
      <c r="H12" s="32"/>
      <c r="I12" s="93" t="s">
        <v>23</v>
      </c>
      <c r="J12" s="50" t="str">
        <f>'Rekapitulace stavby'!AN8</f>
        <v>5. 5. 2020</v>
      </c>
      <c r="K12" s="32"/>
      <c r="L12" s="92"/>
      <c r="S12" s="32"/>
      <c r="T12" s="32"/>
      <c r="U12" s="32"/>
      <c r="V12" s="32"/>
      <c r="W12" s="32"/>
      <c r="X12" s="32"/>
      <c r="Y12" s="32"/>
      <c r="Z12" s="32"/>
      <c r="AA12" s="32"/>
      <c r="AB12" s="32"/>
      <c r="AC12" s="32"/>
      <c r="AD12" s="32"/>
      <c r="AE12" s="32"/>
    </row>
    <row r="13" spans="1:31" s="2" customFormat="1" ht="10.9" customHeight="1">
      <c r="A13" s="32"/>
      <c r="B13" s="33"/>
      <c r="C13" s="32"/>
      <c r="D13" s="32"/>
      <c r="E13" s="32"/>
      <c r="F13" s="32"/>
      <c r="G13" s="32"/>
      <c r="H13" s="32"/>
      <c r="I13" s="91"/>
      <c r="J13" s="32"/>
      <c r="K13" s="32"/>
      <c r="L13" s="92"/>
      <c r="S13" s="32"/>
      <c r="T13" s="32"/>
      <c r="U13" s="32"/>
      <c r="V13" s="32"/>
      <c r="W13" s="32"/>
      <c r="X13" s="32"/>
      <c r="Y13" s="32"/>
      <c r="Z13" s="32"/>
      <c r="AA13" s="32"/>
      <c r="AB13" s="32"/>
      <c r="AC13" s="32"/>
      <c r="AD13" s="32"/>
      <c r="AE13" s="32"/>
    </row>
    <row r="14" spans="1:31" s="2" customFormat="1" ht="12" customHeight="1">
      <c r="A14" s="32"/>
      <c r="B14" s="33"/>
      <c r="C14" s="32"/>
      <c r="D14" s="27" t="s">
        <v>25</v>
      </c>
      <c r="E14" s="32"/>
      <c r="F14" s="32"/>
      <c r="G14" s="32"/>
      <c r="H14" s="32"/>
      <c r="I14" s="93" t="s">
        <v>26</v>
      </c>
      <c r="J14" s="25" t="str">
        <f>IF('Rekapitulace stavby'!AN10="","",'Rekapitulace stavby'!AN10)</f>
        <v/>
      </c>
      <c r="K14" s="32"/>
      <c r="L14" s="92"/>
      <c r="S14" s="32"/>
      <c r="T14" s="32"/>
      <c r="U14" s="32"/>
      <c r="V14" s="32"/>
      <c r="W14" s="32"/>
      <c r="X14" s="32"/>
      <c r="Y14" s="32"/>
      <c r="Z14" s="32"/>
      <c r="AA14" s="32"/>
      <c r="AB14" s="32"/>
      <c r="AC14" s="32"/>
      <c r="AD14" s="32"/>
      <c r="AE14" s="32"/>
    </row>
    <row r="15" spans="1:31" s="2" customFormat="1" ht="18" customHeight="1">
      <c r="A15" s="32"/>
      <c r="B15" s="33"/>
      <c r="C15" s="32"/>
      <c r="D15" s="32"/>
      <c r="E15" s="25" t="str">
        <f>IF('Rekapitulace stavby'!E11="","",'Rekapitulace stavby'!E11)</f>
        <v xml:space="preserve"> </v>
      </c>
      <c r="F15" s="32"/>
      <c r="G15" s="32"/>
      <c r="H15" s="32"/>
      <c r="I15" s="93" t="s">
        <v>27</v>
      </c>
      <c r="J15" s="25" t="str">
        <f>IF('Rekapitulace stavby'!AN11="","",'Rekapitulace stavby'!AN11)</f>
        <v/>
      </c>
      <c r="K15" s="32"/>
      <c r="L15" s="92"/>
      <c r="S15" s="32"/>
      <c r="T15" s="32"/>
      <c r="U15" s="32"/>
      <c r="V15" s="32"/>
      <c r="W15" s="32"/>
      <c r="X15" s="32"/>
      <c r="Y15" s="32"/>
      <c r="Z15" s="32"/>
      <c r="AA15" s="32"/>
      <c r="AB15" s="32"/>
      <c r="AC15" s="32"/>
      <c r="AD15" s="32"/>
      <c r="AE15" s="32"/>
    </row>
    <row r="16" spans="1:31" s="2" customFormat="1" ht="6.95" customHeight="1">
      <c r="A16" s="32"/>
      <c r="B16" s="33"/>
      <c r="C16" s="32"/>
      <c r="D16" s="32"/>
      <c r="E16" s="32"/>
      <c r="F16" s="32"/>
      <c r="G16" s="32"/>
      <c r="H16" s="32"/>
      <c r="I16" s="91"/>
      <c r="J16" s="32"/>
      <c r="K16" s="32"/>
      <c r="L16" s="92"/>
      <c r="S16" s="32"/>
      <c r="T16" s="32"/>
      <c r="U16" s="32"/>
      <c r="V16" s="32"/>
      <c r="W16" s="32"/>
      <c r="X16" s="32"/>
      <c r="Y16" s="32"/>
      <c r="Z16" s="32"/>
      <c r="AA16" s="32"/>
      <c r="AB16" s="32"/>
      <c r="AC16" s="32"/>
      <c r="AD16" s="32"/>
      <c r="AE16" s="32"/>
    </row>
    <row r="17" spans="1:31" s="2" customFormat="1" ht="12" customHeight="1">
      <c r="A17" s="32"/>
      <c r="B17" s="33"/>
      <c r="C17" s="32"/>
      <c r="D17" s="27" t="s">
        <v>28</v>
      </c>
      <c r="E17" s="32"/>
      <c r="F17" s="32"/>
      <c r="G17" s="32"/>
      <c r="H17" s="32"/>
      <c r="I17" s="93" t="s">
        <v>26</v>
      </c>
      <c r="J17" s="28" t="str">
        <f>'Rekapitulace stavby'!AN13</f>
        <v>Vyplň údaj</v>
      </c>
      <c r="K17" s="32"/>
      <c r="L17" s="92"/>
      <c r="S17" s="32"/>
      <c r="T17" s="32"/>
      <c r="U17" s="32"/>
      <c r="V17" s="32"/>
      <c r="W17" s="32"/>
      <c r="X17" s="32"/>
      <c r="Y17" s="32"/>
      <c r="Z17" s="32"/>
      <c r="AA17" s="32"/>
      <c r="AB17" s="32"/>
      <c r="AC17" s="32"/>
      <c r="AD17" s="32"/>
      <c r="AE17" s="32"/>
    </row>
    <row r="18" spans="1:31" s="2" customFormat="1" ht="18" customHeight="1">
      <c r="A18" s="32"/>
      <c r="B18" s="33"/>
      <c r="C18" s="32"/>
      <c r="D18" s="32"/>
      <c r="E18" s="336" t="str">
        <f>'Rekapitulace stavby'!E14</f>
        <v>Vyplň údaj</v>
      </c>
      <c r="F18" s="307"/>
      <c r="G18" s="307"/>
      <c r="H18" s="307"/>
      <c r="I18" s="93" t="s">
        <v>27</v>
      </c>
      <c r="J18" s="28" t="str">
        <f>'Rekapitulace stavby'!AN14</f>
        <v>Vyplň údaj</v>
      </c>
      <c r="K18" s="32"/>
      <c r="L18" s="9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91"/>
      <c r="J19" s="32"/>
      <c r="K19" s="32"/>
      <c r="L19" s="92"/>
      <c r="S19" s="32"/>
      <c r="T19" s="32"/>
      <c r="U19" s="32"/>
      <c r="V19" s="32"/>
      <c r="W19" s="32"/>
      <c r="X19" s="32"/>
      <c r="Y19" s="32"/>
      <c r="Z19" s="32"/>
      <c r="AA19" s="32"/>
      <c r="AB19" s="32"/>
      <c r="AC19" s="32"/>
      <c r="AD19" s="32"/>
      <c r="AE19" s="32"/>
    </row>
    <row r="20" spans="1:31" s="2" customFormat="1" ht="12" customHeight="1">
      <c r="A20" s="32"/>
      <c r="B20" s="33"/>
      <c r="C20" s="32"/>
      <c r="D20" s="27" t="s">
        <v>30</v>
      </c>
      <c r="E20" s="32"/>
      <c r="F20" s="32"/>
      <c r="G20" s="32"/>
      <c r="H20" s="32"/>
      <c r="I20" s="93" t="s">
        <v>26</v>
      </c>
      <c r="J20" s="25" t="str">
        <f>IF('Rekapitulace stavby'!AN16="","",'Rekapitulace stavby'!AN16)</f>
        <v/>
      </c>
      <c r="K20" s="32"/>
      <c r="L20" s="92"/>
      <c r="S20" s="32"/>
      <c r="T20" s="32"/>
      <c r="U20" s="32"/>
      <c r="V20" s="32"/>
      <c r="W20" s="32"/>
      <c r="X20" s="32"/>
      <c r="Y20" s="32"/>
      <c r="Z20" s="32"/>
      <c r="AA20" s="32"/>
      <c r="AB20" s="32"/>
      <c r="AC20" s="32"/>
      <c r="AD20" s="32"/>
      <c r="AE20" s="32"/>
    </row>
    <row r="21" spans="1:31" s="2" customFormat="1" ht="18" customHeight="1">
      <c r="A21" s="32"/>
      <c r="B21" s="33"/>
      <c r="C21" s="32"/>
      <c r="D21" s="32"/>
      <c r="E21" s="25" t="str">
        <f>IF('Rekapitulace stavby'!E17="","",'Rekapitulace stavby'!E17)</f>
        <v xml:space="preserve"> </v>
      </c>
      <c r="F21" s="32"/>
      <c r="G21" s="32"/>
      <c r="H21" s="32"/>
      <c r="I21" s="93" t="s">
        <v>27</v>
      </c>
      <c r="J21" s="25" t="str">
        <f>IF('Rekapitulace stavby'!AN17="","",'Rekapitulace stavby'!AN17)</f>
        <v/>
      </c>
      <c r="K21" s="32"/>
      <c r="L21" s="9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91"/>
      <c r="J22" s="32"/>
      <c r="K22" s="32"/>
      <c r="L22" s="92"/>
      <c r="S22" s="32"/>
      <c r="T22" s="32"/>
      <c r="U22" s="32"/>
      <c r="V22" s="32"/>
      <c r="W22" s="32"/>
      <c r="X22" s="32"/>
      <c r="Y22" s="32"/>
      <c r="Z22" s="32"/>
      <c r="AA22" s="32"/>
      <c r="AB22" s="32"/>
      <c r="AC22" s="32"/>
      <c r="AD22" s="32"/>
      <c r="AE22" s="32"/>
    </row>
    <row r="23" spans="1:31" s="2" customFormat="1" ht="12" customHeight="1">
      <c r="A23" s="32"/>
      <c r="B23" s="33"/>
      <c r="C23" s="32"/>
      <c r="D23" s="27" t="s">
        <v>31</v>
      </c>
      <c r="E23" s="32"/>
      <c r="F23" s="32"/>
      <c r="G23" s="32"/>
      <c r="H23" s="32"/>
      <c r="I23" s="93" t="s">
        <v>26</v>
      </c>
      <c r="J23" s="25" t="s">
        <v>3</v>
      </c>
      <c r="K23" s="32"/>
      <c r="L23" s="92"/>
      <c r="S23" s="32"/>
      <c r="T23" s="32"/>
      <c r="U23" s="32"/>
      <c r="V23" s="32"/>
      <c r="W23" s="32"/>
      <c r="X23" s="32"/>
      <c r="Y23" s="32"/>
      <c r="Z23" s="32"/>
      <c r="AA23" s="32"/>
      <c r="AB23" s="32"/>
      <c r="AC23" s="32"/>
      <c r="AD23" s="32"/>
      <c r="AE23" s="32"/>
    </row>
    <row r="24" spans="1:31" s="2" customFormat="1" ht="18" customHeight="1">
      <c r="A24" s="32"/>
      <c r="B24" s="33"/>
      <c r="C24" s="32"/>
      <c r="D24" s="32"/>
      <c r="E24" s="25" t="s">
        <v>1671</v>
      </c>
      <c r="F24" s="32"/>
      <c r="G24" s="32"/>
      <c r="H24" s="32"/>
      <c r="I24" s="93" t="s">
        <v>27</v>
      </c>
      <c r="J24" s="25" t="s">
        <v>3</v>
      </c>
      <c r="K24" s="32"/>
      <c r="L24" s="9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91"/>
      <c r="J25" s="32"/>
      <c r="K25" s="32"/>
      <c r="L25" s="92"/>
      <c r="S25" s="32"/>
      <c r="T25" s="32"/>
      <c r="U25" s="32"/>
      <c r="V25" s="32"/>
      <c r="W25" s="32"/>
      <c r="X25" s="32"/>
      <c r="Y25" s="32"/>
      <c r="Z25" s="32"/>
      <c r="AA25" s="32"/>
      <c r="AB25" s="32"/>
      <c r="AC25" s="32"/>
      <c r="AD25" s="32"/>
      <c r="AE25" s="32"/>
    </row>
    <row r="26" spans="1:31" s="2" customFormat="1" ht="12" customHeight="1">
      <c r="A26" s="32"/>
      <c r="B26" s="33"/>
      <c r="C26" s="32"/>
      <c r="D26" s="27" t="s">
        <v>33</v>
      </c>
      <c r="E26" s="32"/>
      <c r="F26" s="32"/>
      <c r="G26" s="32"/>
      <c r="H26" s="32"/>
      <c r="I26" s="91"/>
      <c r="J26" s="32"/>
      <c r="K26" s="32"/>
      <c r="L26" s="92"/>
      <c r="S26" s="32"/>
      <c r="T26" s="32"/>
      <c r="U26" s="32"/>
      <c r="V26" s="32"/>
      <c r="W26" s="32"/>
      <c r="X26" s="32"/>
      <c r="Y26" s="32"/>
      <c r="Z26" s="32"/>
      <c r="AA26" s="32"/>
      <c r="AB26" s="32"/>
      <c r="AC26" s="32"/>
      <c r="AD26" s="32"/>
      <c r="AE26" s="32"/>
    </row>
    <row r="27" spans="1:31" s="8" customFormat="1" ht="16.5" customHeight="1">
      <c r="A27" s="94"/>
      <c r="B27" s="95"/>
      <c r="C27" s="94"/>
      <c r="D27" s="94"/>
      <c r="E27" s="311" t="s">
        <v>3</v>
      </c>
      <c r="F27" s="311"/>
      <c r="G27" s="311"/>
      <c r="H27" s="311"/>
      <c r="I27" s="96"/>
      <c r="J27" s="94"/>
      <c r="K27" s="94"/>
      <c r="L27" s="97"/>
      <c r="S27" s="94"/>
      <c r="T27" s="94"/>
      <c r="U27" s="94"/>
      <c r="V27" s="94"/>
      <c r="W27" s="94"/>
      <c r="X27" s="94"/>
      <c r="Y27" s="94"/>
      <c r="Z27" s="94"/>
      <c r="AA27" s="94"/>
      <c r="AB27" s="94"/>
      <c r="AC27" s="94"/>
      <c r="AD27" s="94"/>
      <c r="AE27" s="94"/>
    </row>
    <row r="28" spans="1:31" s="2" customFormat="1" ht="6.95" customHeight="1">
      <c r="A28" s="32"/>
      <c r="B28" s="33"/>
      <c r="C28" s="32"/>
      <c r="D28" s="32"/>
      <c r="E28" s="32"/>
      <c r="F28" s="32"/>
      <c r="G28" s="32"/>
      <c r="H28" s="32"/>
      <c r="I28" s="91"/>
      <c r="J28" s="32"/>
      <c r="K28" s="32"/>
      <c r="L28" s="92"/>
      <c r="S28" s="32"/>
      <c r="T28" s="32"/>
      <c r="U28" s="32"/>
      <c r="V28" s="32"/>
      <c r="W28" s="32"/>
      <c r="X28" s="32"/>
      <c r="Y28" s="32"/>
      <c r="Z28" s="32"/>
      <c r="AA28" s="32"/>
      <c r="AB28" s="32"/>
      <c r="AC28" s="32"/>
      <c r="AD28" s="32"/>
      <c r="AE28" s="32"/>
    </row>
    <row r="29" spans="1:31" s="2" customFormat="1" ht="6.95" customHeight="1">
      <c r="A29" s="32"/>
      <c r="B29" s="33"/>
      <c r="C29" s="32"/>
      <c r="D29" s="61"/>
      <c r="E29" s="61"/>
      <c r="F29" s="61"/>
      <c r="G29" s="61"/>
      <c r="H29" s="61"/>
      <c r="I29" s="98"/>
      <c r="J29" s="61"/>
      <c r="K29" s="61"/>
      <c r="L29" s="92"/>
      <c r="S29" s="32"/>
      <c r="T29" s="32"/>
      <c r="U29" s="32"/>
      <c r="V29" s="32"/>
      <c r="W29" s="32"/>
      <c r="X29" s="32"/>
      <c r="Y29" s="32"/>
      <c r="Z29" s="32"/>
      <c r="AA29" s="32"/>
      <c r="AB29" s="32"/>
      <c r="AC29" s="32"/>
      <c r="AD29" s="32"/>
      <c r="AE29" s="32"/>
    </row>
    <row r="30" spans="1:31" s="2" customFormat="1" ht="25.35" customHeight="1">
      <c r="A30" s="32"/>
      <c r="B30" s="33"/>
      <c r="C30" s="32"/>
      <c r="D30" s="99" t="s">
        <v>35</v>
      </c>
      <c r="E30" s="32"/>
      <c r="F30" s="32"/>
      <c r="G30" s="32"/>
      <c r="H30" s="32"/>
      <c r="I30" s="91"/>
      <c r="J30" s="66">
        <f>ROUND(J84,2)</f>
        <v>0</v>
      </c>
      <c r="K30" s="32"/>
      <c r="L30" s="92"/>
      <c r="S30" s="32"/>
      <c r="T30" s="32"/>
      <c r="U30" s="32"/>
      <c r="V30" s="32"/>
      <c r="W30" s="32"/>
      <c r="X30" s="32"/>
      <c r="Y30" s="32"/>
      <c r="Z30" s="32"/>
      <c r="AA30" s="32"/>
      <c r="AB30" s="32"/>
      <c r="AC30" s="32"/>
      <c r="AD30" s="32"/>
      <c r="AE30" s="32"/>
    </row>
    <row r="31" spans="1:31" s="2" customFormat="1" ht="6.95" customHeight="1">
      <c r="A31" s="32"/>
      <c r="B31" s="33"/>
      <c r="C31" s="32"/>
      <c r="D31" s="61"/>
      <c r="E31" s="61"/>
      <c r="F31" s="61"/>
      <c r="G31" s="61"/>
      <c r="H31" s="61"/>
      <c r="I31" s="98"/>
      <c r="J31" s="61"/>
      <c r="K31" s="61"/>
      <c r="L31" s="9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37</v>
      </c>
      <c r="G32" s="32"/>
      <c r="H32" s="32"/>
      <c r="I32" s="100" t="s">
        <v>36</v>
      </c>
      <c r="J32" s="36" t="s">
        <v>38</v>
      </c>
      <c r="K32" s="32"/>
      <c r="L32" s="92"/>
      <c r="S32" s="32"/>
      <c r="T32" s="32"/>
      <c r="U32" s="32"/>
      <c r="V32" s="32"/>
      <c r="W32" s="32"/>
      <c r="X32" s="32"/>
      <c r="Y32" s="32"/>
      <c r="Z32" s="32"/>
      <c r="AA32" s="32"/>
      <c r="AB32" s="32"/>
      <c r="AC32" s="32"/>
      <c r="AD32" s="32"/>
      <c r="AE32" s="32"/>
    </row>
    <row r="33" spans="1:31" s="2" customFormat="1" ht="14.45" customHeight="1">
      <c r="A33" s="32"/>
      <c r="B33" s="33"/>
      <c r="C33" s="32"/>
      <c r="D33" s="101" t="s">
        <v>39</v>
      </c>
      <c r="E33" s="27" t="s">
        <v>40</v>
      </c>
      <c r="F33" s="102">
        <f>ROUND((SUM(BE84:BE129)),2)</f>
        <v>0</v>
      </c>
      <c r="G33" s="32"/>
      <c r="H33" s="32"/>
      <c r="I33" s="103">
        <v>0.21</v>
      </c>
      <c r="J33" s="102">
        <f>ROUND(((SUM(BE84:BE129))*I33),2)</f>
        <v>0</v>
      </c>
      <c r="K33" s="32"/>
      <c r="L33" s="92"/>
      <c r="S33" s="32"/>
      <c r="T33" s="32"/>
      <c r="U33" s="32"/>
      <c r="V33" s="32"/>
      <c r="W33" s="32"/>
      <c r="X33" s="32"/>
      <c r="Y33" s="32"/>
      <c r="Z33" s="32"/>
      <c r="AA33" s="32"/>
      <c r="AB33" s="32"/>
      <c r="AC33" s="32"/>
      <c r="AD33" s="32"/>
      <c r="AE33" s="32"/>
    </row>
    <row r="34" spans="1:31" s="2" customFormat="1" ht="14.45" customHeight="1">
      <c r="A34" s="32"/>
      <c r="B34" s="33"/>
      <c r="C34" s="32"/>
      <c r="D34" s="32"/>
      <c r="E34" s="27" t="s">
        <v>41</v>
      </c>
      <c r="F34" s="102">
        <f>ROUND((SUM(BF84:BF129)),2)</f>
        <v>0</v>
      </c>
      <c r="G34" s="32"/>
      <c r="H34" s="32"/>
      <c r="I34" s="103">
        <v>0.15</v>
      </c>
      <c r="J34" s="102">
        <f>ROUND(((SUM(BF84:BF129))*I34),2)</f>
        <v>0</v>
      </c>
      <c r="K34" s="32"/>
      <c r="L34" s="92"/>
      <c r="S34" s="32"/>
      <c r="T34" s="32"/>
      <c r="U34" s="32"/>
      <c r="V34" s="32"/>
      <c r="W34" s="32"/>
      <c r="X34" s="32"/>
      <c r="Y34" s="32"/>
      <c r="Z34" s="32"/>
      <c r="AA34" s="32"/>
      <c r="AB34" s="32"/>
      <c r="AC34" s="32"/>
      <c r="AD34" s="32"/>
      <c r="AE34" s="32"/>
    </row>
    <row r="35" spans="1:31" s="2" customFormat="1" ht="14.45" customHeight="1" hidden="1">
      <c r="A35" s="32"/>
      <c r="B35" s="33"/>
      <c r="C35" s="32"/>
      <c r="D35" s="32"/>
      <c r="E35" s="27" t="s">
        <v>42</v>
      </c>
      <c r="F35" s="102">
        <f>ROUND((SUM(BG84:BG129)),2)</f>
        <v>0</v>
      </c>
      <c r="G35" s="32"/>
      <c r="H35" s="32"/>
      <c r="I35" s="103">
        <v>0.21</v>
      </c>
      <c r="J35" s="102">
        <f>0</f>
        <v>0</v>
      </c>
      <c r="K35" s="32"/>
      <c r="L35" s="92"/>
      <c r="S35" s="32"/>
      <c r="T35" s="32"/>
      <c r="U35" s="32"/>
      <c r="V35" s="32"/>
      <c r="W35" s="32"/>
      <c r="X35" s="32"/>
      <c r="Y35" s="32"/>
      <c r="Z35" s="32"/>
      <c r="AA35" s="32"/>
      <c r="AB35" s="32"/>
      <c r="AC35" s="32"/>
      <c r="AD35" s="32"/>
      <c r="AE35" s="32"/>
    </row>
    <row r="36" spans="1:31" s="2" customFormat="1" ht="14.45" customHeight="1" hidden="1">
      <c r="A36" s="32"/>
      <c r="B36" s="33"/>
      <c r="C36" s="32"/>
      <c r="D36" s="32"/>
      <c r="E36" s="27" t="s">
        <v>43</v>
      </c>
      <c r="F36" s="102">
        <f>ROUND((SUM(BH84:BH129)),2)</f>
        <v>0</v>
      </c>
      <c r="G36" s="32"/>
      <c r="H36" s="32"/>
      <c r="I36" s="103">
        <v>0.15</v>
      </c>
      <c r="J36" s="102">
        <f>0</f>
        <v>0</v>
      </c>
      <c r="K36" s="32"/>
      <c r="L36" s="92"/>
      <c r="S36" s="32"/>
      <c r="T36" s="32"/>
      <c r="U36" s="32"/>
      <c r="V36" s="32"/>
      <c r="W36" s="32"/>
      <c r="X36" s="32"/>
      <c r="Y36" s="32"/>
      <c r="Z36" s="32"/>
      <c r="AA36" s="32"/>
      <c r="AB36" s="32"/>
      <c r="AC36" s="32"/>
      <c r="AD36" s="32"/>
      <c r="AE36" s="32"/>
    </row>
    <row r="37" spans="1:31" s="2" customFormat="1" ht="14.45" customHeight="1" hidden="1">
      <c r="A37" s="32"/>
      <c r="B37" s="33"/>
      <c r="C37" s="32"/>
      <c r="D37" s="32"/>
      <c r="E37" s="27" t="s">
        <v>44</v>
      </c>
      <c r="F37" s="102">
        <f>ROUND((SUM(BI84:BI129)),2)</f>
        <v>0</v>
      </c>
      <c r="G37" s="32"/>
      <c r="H37" s="32"/>
      <c r="I37" s="103">
        <v>0</v>
      </c>
      <c r="J37" s="102">
        <f>0</f>
        <v>0</v>
      </c>
      <c r="K37" s="32"/>
      <c r="L37" s="9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91"/>
      <c r="J38" s="32"/>
      <c r="K38" s="32"/>
      <c r="L38" s="92"/>
      <c r="S38" s="32"/>
      <c r="T38" s="32"/>
      <c r="U38" s="32"/>
      <c r="V38" s="32"/>
      <c r="W38" s="32"/>
      <c r="X38" s="32"/>
      <c r="Y38" s="32"/>
      <c r="Z38" s="32"/>
      <c r="AA38" s="32"/>
      <c r="AB38" s="32"/>
      <c r="AC38" s="32"/>
      <c r="AD38" s="32"/>
      <c r="AE38" s="32"/>
    </row>
    <row r="39" spans="1:31" s="2" customFormat="1" ht="25.35" customHeight="1">
      <c r="A39" s="32"/>
      <c r="B39" s="33"/>
      <c r="C39" s="104"/>
      <c r="D39" s="105" t="s">
        <v>45</v>
      </c>
      <c r="E39" s="55"/>
      <c r="F39" s="55"/>
      <c r="G39" s="106" t="s">
        <v>46</v>
      </c>
      <c r="H39" s="107" t="s">
        <v>47</v>
      </c>
      <c r="I39" s="108"/>
      <c r="J39" s="109">
        <f>SUM(J30:J37)</f>
        <v>0</v>
      </c>
      <c r="K39" s="110"/>
      <c r="L39" s="92"/>
      <c r="S39" s="32"/>
      <c r="T39" s="32"/>
      <c r="U39" s="32"/>
      <c r="V39" s="32"/>
      <c r="W39" s="32"/>
      <c r="X39" s="32"/>
      <c r="Y39" s="32"/>
      <c r="Z39" s="32"/>
      <c r="AA39" s="32"/>
      <c r="AB39" s="32"/>
      <c r="AC39" s="32"/>
      <c r="AD39" s="32"/>
      <c r="AE39" s="32"/>
    </row>
    <row r="40" spans="1:31" s="2" customFormat="1" ht="14.45" customHeight="1">
      <c r="A40" s="32"/>
      <c r="B40" s="42"/>
      <c r="C40" s="43"/>
      <c r="D40" s="43"/>
      <c r="E40" s="43"/>
      <c r="F40" s="43"/>
      <c r="G40" s="43"/>
      <c r="H40" s="43"/>
      <c r="I40" s="111"/>
      <c r="J40" s="43"/>
      <c r="K40" s="43"/>
      <c r="L40" s="92"/>
      <c r="S40" s="32"/>
      <c r="T40" s="32"/>
      <c r="U40" s="32"/>
      <c r="V40" s="32"/>
      <c r="W40" s="32"/>
      <c r="X40" s="32"/>
      <c r="Y40" s="32"/>
      <c r="Z40" s="32"/>
      <c r="AA40" s="32"/>
      <c r="AB40" s="32"/>
      <c r="AC40" s="32"/>
      <c r="AD40" s="32"/>
      <c r="AE40" s="32"/>
    </row>
    <row r="44" spans="1:31" s="2" customFormat="1" ht="6.95" customHeight="1">
      <c r="A44" s="32"/>
      <c r="B44" s="44"/>
      <c r="C44" s="45"/>
      <c r="D44" s="45"/>
      <c r="E44" s="45"/>
      <c r="F44" s="45"/>
      <c r="G44" s="45"/>
      <c r="H44" s="45"/>
      <c r="I44" s="112"/>
      <c r="J44" s="45"/>
      <c r="K44" s="45"/>
      <c r="L44" s="92"/>
      <c r="S44" s="32"/>
      <c r="T44" s="32"/>
      <c r="U44" s="32"/>
      <c r="V44" s="32"/>
      <c r="W44" s="32"/>
      <c r="X44" s="32"/>
      <c r="Y44" s="32"/>
      <c r="Z44" s="32"/>
      <c r="AA44" s="32"/>
      <c r="AB44" s="32"/>
      <c r="AC44" s="32"/>
      <c r="AD44" s="32"/>
      <c r="AE44" s="32"/>
    </row>
    <row r="45" spans="1:31" s="2" customFormat="1" ht="24.95" customHeight="1">
      <c r="A45" s="32"/>
      <c r="B45" s="33"/>
      <c r="C45" s="21" t="s">
        <v>103</v>
      </c>
      <c r="D45" s="32"/>
      <c r="E45" s="32"/>
      <c r="F45" s="32"/>
      <c r="G45" s="32"/>
      <c r="H45" s="32"/>
      <c r="I45" s="91"/>
      <c r="J45" s="32"/>
      <c r="K45" s="32"/>
      <c r="L45" s="92"/>
      <c r="S45" s="32"/>
      <c r="T45" s="32"/>
      <c r="U45" s="32"/>
      <c r="V45" s="32"/>
      <c r="W45" s="32"/>
      <c r="X45" s="32"/>
      <c r="Y45" s="32"/>
      <c r="Z45" s="32"/>
      <c r="AA45" s="32"/>
      <c r="AB45" s="32"/>
      <c r="AC45" s="32"/>
      <c r="AD45" s="32"/>
      <c r="AE45" s="32"/>
    </row>
    <row r="46" spans="1:31" s="2" customFormat="1" ht="6.95" customHeight="1">
      <c r="A46" s="32"/>
      <c r="B46" s="33"/>
      <c r="C46" s="32"/>
      <c r="D46" s="32"/>
      <c r="E46" s="32"/>
      <c r="F46" s="32"/>
      <c r="G46" s="32"/>
      <c r="H46" s="32"/>
      <c r="I46" s="91"/>
      <c r="J46" s="32"/>
      <c r="K46" s="32"/>
      <c r="L46" s="92"/>
      <c r="S46" s="32"/>
      <c r="T46" s="32"/>
      <c r="U46" s="32"/>
      <c r="V46" s="32"/>
      <c r="W46" s="32"/>
      <c r="X46" s="32"/>
      <c r="Y46" s="32"/>
      <c r="Z46" s="32"/>
      <c r="AA46" s="32"/>
      <c r="AB46" s="32"/>
      <c r="AC46" s="32"/>
      <c r="AD46" s="32"/>
      <c r="AE46" s="32"/>
    </row>
    <row r="47" spans="1:31" s="2" customFormat="1" ht="12" customHeight="1">
      <c r="A47" s="32"/>
      <c r="B47" s="33"/>
      <c r="C47" s="27" t="s">
        <v>17</v>
      </c>
      <c r="D47" s="32"/>
      <c r="E47" s="32"/>
      <c r="F47" s="32"/>
      <c r="G47" s="32"/>
      <c r="H47" s="32"/>
      <c r="I47" s="91"/>
      <c r="J47" s="32"/>
      <c r="K47" s="32"/>
      <c r="L47" s="92"/>
      <c r="S47" s="32"/>
      <c r="T47" s="32"/>
      <c r="U47" s="32"/>
      <c r="V47" s="32"/>
      <c r="W47" s="32"/>
      <c r="X47" s="32"/>
      <c r="Y47" s="32"/>
      <c r="Z47" s="32"/>
      <c r="AA47" s="32"/>
      <c r="AB47" s="32"/>
      <c r="AC47" s="32"/>
      <c r="AD47" s="32"/>
      <c r="AE47" s="32"/>
    </row>
    <row r="48" spans="1:31" s="2" customFormat="1" ht="16.5" customHeight="1">
      <c r="A48" s="32"/>
      <c r="B48" s="33"/>
      <c r="C48" s="32"/>
      <c r="D48" s="32"/>
      <c r="E48" s="334" t="str">
        <f>E7</f>
        <v>Oprava výhybek v žst.Hodonín</v>
      </c>
      <c r="F48" s="335"/>
      <c r="G48" s="335"/>
      <c r="H48" s="335"/>
      <c r="I48" s="91"/>
      <c r="J48" s="32"/>
      <c r="K48" s="32"/>
      <c r="L48" s="92"/>
      <c r="S48" s="32"/>
      <c r="T48" s="32"/>
      <c r="U48" s="32"/>
      <c r="V48" s="32"/>
      <c r="W48" s="32"/>
      <c r="X48" s="32"/>
      <c r="Y48" s="32"/>
      <c r="Z48" s="32"/>
      <c r="AA48" s="32"/>
      <c r="AB48" s="32"/>
      <c r="AC48" s="32"/>
      <c r="AD48" s="32"/>
      <c r="AE48" s="32"/>
    </row>
    <row r="49" spans="1:31" s="2" customFormat="1" ht="12" customHeight="1">
      <c r="A49" s="32"/>
      <c r="B49" s="33"/>
      <c r="C49" s="27" t="s">
        <v>100</v>
      </c>
      <c r="D49" s="32"/>
      <c r="E49" s="32"/>
      <c r="F49" s="32"/>
      <c r="G49" s="32"/>
      <c r="H49" s="32"/>
      <c r="I49" s="91"/>
      <c r="J49" s="32"/>
      <c r="K49" s="32"/>
      <c r="L49" s="92"/>
      <c r="S49" s="32"/>
      <c r="T49" s="32"/>
      <c r="U49" s="32"/>
      <c r="V49" s="32"/>
      <c r="W49" s="32"/>
      <c r="X49" s="32"/>
      <c r="Y49" s="32"/>
      <c r="Z49" s="32"/>
      <c r="AA49" s="32"/>
      <c r="AB49" s="32"/>
      <c r="AC49" s="32"/>
      <c r="AD49" s="32"/>
      <c r="AE49" s="32"/>
    </row>
    <row r="50" spans="1:31" s="2" customFormat="1" ht="16.5" customHeight="1">
      <c r="A50" s="32"/>
      <c r="B50" s="33"/>
      <c r="C50" s="32"/>
      <c r="D50" s="32"/>
      <c r="E50" s="318" t="str">
        <f>E9</f>
        <v>SO 03 - Ochrana drážních sdělovacích kabelů</v>
      </c>
      <c r="F50" s="333"/>
      <c r="G50" s="333"/>
      <c r="H50" s="333"/>
      <c r="I50" s="91"/>
      <c r="J50" s="32"/>
      <c r="K50" s="32"/>
      <c r="L50" s="92"/>
      <c r="S50" s="32"/>
      <c r="T50" s="32"/>
      <c r="U50" s="32"/>
      <c r="V50" s="32"/>
      <c r="W50" s="32"/>
      <c r="X50" s="32"/>
      <c r="Y50" s="32"/>
      <c r="Z50" s="32"/>
      <c r="AA50" s="32"/>
      <c r="AB50" s="32"/>
      <c r="AC50" s="32"/>
      <c r="AD50" s="32"/>
      <c r="AE50" s="32"/>
    </row>
    <row r="51" spans="1:31" s="2" customFormat="1" ht="6.95" customHeight="1">
      <c r="A51" s="32"/>
      <c r="B51" s="33"/>
      <c r="C51" s="32"/>
      <c r="D51" s="32"/>
      <c r="E51" s="32"/>
      <c r="F51" s="32"/>
      <c r="G51" s="32"/>
      <c r="H51" s="32"/>
      <c r="I51" s="91"/>
      <c r="J51" s="32"/>
      <c r="K51" s="32"/>
      <c r="L51" s="92"/>
      <c r="S51" s="32"/>
      <c r="T51" s="32"/>
      <c r="U51" s="32"/>
      <c r="V51" s="32"/>
      <c r="W51" s="32"/>
      <c r="X51" s="32"/>
      <c r="Y51" s="32"/>
      <c r="Z51" s="32"/>
      <c r="AA51" s="32"/>
      <c r="AB51" s="32"/>
      <c r="AC51" s="32"/>
      <c r="AD51" s="32"/>
      <c r="AE51" s="32"/>
    </row>
    <row r="52" spans="1:31" s="2" customFormat="1" ht="12" customHeight="1">
      <c r="A52" s="32"/>
      <c r="B52" s="33"/>
      <c r="C52" s="27" t="s">
        <v>21</v>
      </c>
      <c r="D52" s="32"/>
      <c r="E52" s="32"/>
      <c r="F52" s="25" t="str">
        <f>F12</f>
        <v xml:space="preserve"> </v>
      </c>
      <c r="G52" s="32"/>
      <c r="H52" s="32"/>
      <c r="I52" s="93" t="s">
        <v>23</v>
      </c>
      <c r="J52" s="50" t="str">
        <f>IF(J12="","",J12)</f>
        <v>5. 5. 2020</v>
      </c>
      <c r="K52" s="32"/>
      <c r="L52" s="92"/>
      <c r="S52" s="32"/>
      <c r="T52" s="32"/>
      <c r="U52" s="32"/>
      <c r="V52" s="32"/>
      <c r="W52" s="32"/>
      <c r="X52" s="32"/>
      <c r="Y52" s="32"/>
      <c r="Z52" s="32"/>
      <c r="AA52" s="32"/>
      <c r="AB52" s="32"/>
      <c r="AC52" s="32"/>
      <c r="AD52" s="32"/>
      <c r="AE52" s="32"/>
    </row>
    <row r="53" spans="1:31" s="2" customFormat="1" ht="6.95" customHeight="1">
      <c r="A53" s="32"/>
      <c r="B53" s="33"/>
      <c r="C53" s="32"/>
      <c r="D53" s="32"/>
      <c r="E53" s="32"/>
      <c r="F53" s="32"/>
      <c r="G53" s="32"/>
      <c r="H53" s="32"/>
      <c r="I53" s="91"/>
      <c r="J53" s="32"/>
      <c r="K53" s="32"/>
      <c r="L53" s="92"/>
      <c r="S53" s="32"/>
      <c r="T53" s="32"/>
      <c r="U53" s="32"/>
      <c r="V53" s="32"/>
      <c r="W53" s="32"/>
      <c r="X53" s="32"/>
      <c r="Y53" s="32"/>
      <c r="Z53" s="32"/>
      <c r="AA53" s="32"/>
      <c r="AB53" s="32"/>
      <c r="AC53" s="32"/>
      <c r="AD53" s="32"/>
      <c r="AE53" s="32"/>
    </row>
    <row r="54" spans="1:31" s="2" customFormat="1" ht="15.2" customHeight="1">
      <c r="A54" s="32"/>
      <c r="B54" s="33"/>
      <c r="C54" s="27" t="s">
        <v>25</v>
      </c>
      <c r="D54" s="32"/>
      <c r="E54" s="32"/>
      <c r="F54" s="25" t="str">
        <f>E15</f>
        <v xml:space="preserve"> </v>
      </c>
      <c r="G54" s="32"/>
      <c r="H54" s="32"/>
      <c r="I54" s="93" t="s">
        <v>30</v>
      </c>
      <c r="J54" s="30" t="str">
        <f>E21</f>
        <v xml:space="preserve"> </v>
      </c>
      <c r="K54" s="32"/>
      <c r="L54" s="92"/>
      <c r="S54" s="32"/>
      <c r="T54" s="32"/>
      <c r="U54" s="32"/>
      <c r="V54" s="32"/>
      <c r="W54" s="32"/>
      <c r="X54" s="32"/>
      <c r="Y54" s="32"/>
      <c r="Z54" s="32"/>
      <c r="AA54" s="32"/>
      <c r="AB54" s="32"/>
      <c r="AC54" s="32"/>
      <c r="AD54" s="32"/>
      <c r="AE54" s="32"/>
    </row>
    <row r="55" spans="1:31" s="2" customFormat="1" ht="15.2" customHeight="1">
      <c r="A55" s="32"/>
      <c r="B55" s="33"/>
      <c r="C55" s="27" t="s">
        <v>28</v>
      </c>
      <c r="D55" s="32"/>
      <c r="E55" s="32"/>
      <c r="F55" s="25" t="str">
        <f>IF(E18="","",E18)</f>
        <v>Vyplň údaj</v>
      </c>
      <c r="G55" s="32"/>
      <c r="H55" s="32"/>
      <c r="I55" s="93" t="s">
        <v>31</v>
      </c>
      <c r="J55" s="30" t="str">
        <f>E24</f>
        <v>Ing. Petr Tomášek</v>
      </c>
      <c r="K55" s="32"/>
      <c r="L55" s="92"/>
      <c r="S55" s="32"/>
      <c r="T55" s="32"/>
      <c r="U55" s="32"/>
      <c r="V55" s="32"/>
      <c r="W55" s="32"/>
      <c r="X55" s="32"/>
      <c r="Y55" s="32"/>
      <c r="Z55" s="32"/>
      <c r="AA55" s="32"/>
      <c r="AB55" s="32"/>
      <c r="AC55" s="32"/>
      <c r="AD55" s="32"/>
      <c r="AE55" s="32"/>
    </row>
    <row r="56" spans="1:31" s="2" customFormat="1" ht="10.35" customHeight="1">
      <c r="A56" s="32"/>
      <c r="B56" s="33"/>
      <c r="C56" s="32"/>
      <c r="D56" s="32"/>
      <c r="E56" s="32"/>
      <c r="F56" s="32"/>
      <c r="G56" s="32"/>
      <c r="H56" s="32"/>
      <c r="I56" s="91"/>
      <c r="J56" s="32"/>
      <c r="K56" s="32"/>
      <c r="L56" s="92"/>
      <c r="S56" s="32"/>
      <c r="T56" s="32"/>
      <c r="U56" s="32"/>
      <c r="V56" s="32"/>
      <c r="W56" s="32"/>
      <c r="X56" s="32"/>
      <c r="Y56" s="32"/>
      <c r="Z56" s="32"/>
      <c r="AA56" s="32"/>
      <c r="AB56" s="32"/>
      <c r="AC56" s="32"/>
      <c r="AD56" s="32"/>
      <c r="AE56" s="32"/>
    </row>
    <row r="57" spans="1:31" s="2" customFormat="1" ht="29.25" customHeight="1">
      <c r="A57" s="32"/>
      <c r="B57" s="33"/>
      <c r="C57" s="113" t="s">
        <v>104</v>
      </c>
      <c r="D57" s="104"/>
      <c r="E57" s="104"/>
      <c r="F57" s="104"/>
      <c r="G57" s="104"/>
      <c r="H57" s="104"/>
      <c r="I57" s="114"/>
      <c r="J57" s="115" t="s">
        <v>105</v>
      </c>
      <c r="K57" s="104"/>
      <c r="L57" s="92"/>
      <c r="S57" s="32"/>
      <c r="T57" s="32"/>
      <c r="U57" s="32"/>
      <c r="V57" s="32"/>
      <c r="W57" s="32"/>
      <c r="X57" s="32"/>
      <c r="Y57" s="32"/>
      <c r="Z57" s="32"/>
      <c r="AA57" s="32"/>
      <c r="AB57" s="32"/>
      <c r="AC57" s="32"/>
      <c r="AD57" s="32"/>
      <c r="AE57" s="32"/>
    </row>
    <row r="58" spans="1:31" s="2" customFormat="1" ht="10.35" customHeight="1">
      <c r="A58" s="32"/>
      <c r="B58" s="33"/>
      <c r="C58" s="32"/>
      <c r="D58" s="32"/>
      <c r="E58" s="32"/>
      <c r="F58" s="32"/>
      <c r="G58" s="32"/>
      <c r="H58" s="32"/>
      <c r="I58" s="91"/>
      <c r="J58" s="32"/>
      <c r="K58" s="32"/>
      <c r="L58" s="92"/>
      <c r="S58" s="32"/>
      <c r="T58" s="32"/>
      <c r="U58" s="32"/>
      <c r="V58" s="32"/>
      <c r="W58" s="32"/>
      <c r="X58" s="32"/>
      <c r="Y58" s="32"/>
      <c r="Z58" s="32"/>
      <c r="AA58" s="32"/>
      <c r="AB58" s="32"/>
      <c r="AC58" s="32"/>
      <c r="AD58" s="32"/>
      <c r="AE58" s="32"/>
    </row>
    <row r="59" spans="1:47" s="2" customFormat="1" ht="22.9" customHeight="1">
      <c r="A59" s="32"/>
      <c r="B59" s="33"/>
      <c r="C59" s="116" t="s">
        <v>67</v>
      </c>
      <c r="D59" s="32"/>
      <c r="E59" s="32"/>
      <c r="F59" s="32"/>
      <c r="G59" s="32"/>
      <c r="H59" s="32"/>
      <c r="I59" s="91"/>
      <c r="J59" s="66">
        <f>J84</f>
        <v>0</v>
      </c>
      <c r="K59" s="32"/>
      <c r="L59" s="92"/>
      <c r="S59" s="32"/>
      <c r="T59" s="32"/>
      <c r="U59" s="32"/>
      <c r="V59" s="32"/>
      <c r="W59" s="32"/>
      <c r="X59" s="32"/>
      <c r="Y59" s="32"/>
      <c r="Z59" s="32"/>
      <c r="AA59" s="32"/>
      <c r="AB59" s="32"/>
      <c r="AC59" s="32"/>
      <c r="AD59" s="32"/>
      <c r="AE59" s="32"/>
      <c r="AU59" s="17" t="s">
        <v>106</v>
      </c>
    </row>
    <row r="60" spans="2:12" s="9" customFormat="1" ht="24.95" customHeight="1">
      <c r="B60" s="117"/>
      <c r="D60" s="118" t="s">
        <v>107</v>
      </c>
      <c r="E60" s="119"/>
      <c r="F60" s="119"/>
      <c r="G60" s="119"/>
      <c r="H60" s="119"/>
      <c r="I60" s="120"/>
      <c r="J60" s="121">
        <f>J85</f>
        <v>0</v>
      </c>
      <c r="L60" s="117"/>
    </row>
    <row r="61" spans="2:12" s="10" customFormat="1" ht="19.9" customHeight="1">
      <c r="B61" s="122"/>
      <c r="D61" s="123" t="s">
        <v>538</v>
      </c>
      <c r="E61" s="124"/>
      <c r="F61" s="124"/>
      <c r="G61" s="124"/>
      <c r="H61" s="124"/>
      <c r="I61" s="125"/>
      <c r="J61" s="126">
        <f>J86</f>
        <v>0</v>
      </c>
      <c r="L61" s="122"/>
    </row>
    <row r="62" spans="2:12" s="9" customFormat="1" ht="24.95" customHeight="1">
      <c r="B62" s="117"/>
      <c r="D62" s="118" t="s">
        <v>539</v>
      </c>
      <c r="E62" s="119"/>
      <c r="F62" s="119"/>
      <c r="G62" s="119"/>
      <c r="H62" s="119"/>
      <c r="I62" s="120"/>
      <c r="J62" s="121">
        <f>J90</f>
        <v>0</v>
      </c>
      <c r="L62" s="117"/>
    </row>
    <row r="63" spans="2:12" s="10" customFormat="1" ht="19.9" customHeight="1">
      <c r="B63" s="122"/>
      <c r="D63" s="123" t="s">
        <v>541</v>
      </c>
      <c r="E63" s="124"/>
      <c r="F63" s="124"/>
      <c r="G63" s="124"/>
      <c r="H63" s="124"/>
      <c r="I63" s="125"/>
      <c r="J63" s="126">
        <f>J91</f>
        <v>0</v>
      </c>
      <c r="L63" s="122"/>
    </row>
    <row r="64" spans="2:12" s="9" customFormat="1" ht="24.95" customHeight="1">
      <c r="B64" s="117"/>
      <c r="D64" s="118" t="s">
        <v>110</v>
      </c>
      <c r="E64" s="119"/>
      <c r="F64" s="119"/>
      <c r="G64" s="119"/>
      <c r="H64" s="119"/>
      <c r="I64" s="120"/>
      <c r="J64" s="121">
        <f>J117</f>
        <v>0</v>
      </c>
      <c r="L64" s="117"/>
    </row>
    <row r="65" spans="1:31" s="2" customFormat="1" ht="21.75" customHeight="1">
      <c r="A65" s="32"/>
      <c r="B65" s="33"/>
      <c r="C65" s="32"/>
      <c r="D65" s="32"/>
      <c r="E65" s="32"/>
      <c r="F65" s="32"/>
      <c r="G65" s="32"/>
      <c r="H65" s="32"/>
      <c r="I65" s="91"/>
      <c r="J65" s="32"/>
      <c r="K65" s="32"/>
      <c r="L65" s="92"/>
      <c r="S65" s="32"/>
      <c r="T65" s="32"/>
      <c r="U65" s="32"/>
      <c r="V65" s="32"/>
      <c r="W65" s="32"/>
      <c r="X65" s="32"/>
      <c r="Y65" s="32"/>
      <c r="Z65" s="32"/>
      <c r="AA65" s="32"/>
      <c r="AB65" s="32"/>
      <c r="AC65" s="32"/>
      <c r="AD65" s="32"/>
      <c r="AE65" s="32"/>
    </row>
    <row r="66" spans="1:31" s="2" customFormat="1" ht="6.95" customHeight="1">
      <c r="A66" s="32"/>
      <c r="B66" s="42"/>
      <c r="C66" s="43"/>
      <c r="D66" s="43"/>
      <c r="E66" s="43"/>
      <c r="F66" s="43"/>
      <c r="G66" s="43"/>
      <c r="H66" s="43"/>
      <c r="I66" s="111"/>
      <c r="J66" s="43"/>
      <c r="K66" s="43"/>
      <c r="L66" s="92"/>
      <c r="S66" s="32"/>
      <c r="T66" s="32"/>
      <c r="U66" s="32"/>
      <c r="V66" s="32"/>
      <c r="W66" s="32"/>
      <c r="X66" s="32"/>
      <c r="Y66" s="32"/>
      <c r="Z66" s="32"/>
      <c r="AA66" s="32"/>
      <c r="AB66" s="32"/>
      <c r="AC66" s="32"/>
      <c r="AD66" s="32"/>
      <c r="AE66" s="32"/>
    </row>
    <row r="70" spans="1:31" s="2" customFormat="1" ht="6.95" customHeight="1">
      <c r="A70" s="32"/>
      <c r="B70" s="44"/>
      <c r="C70" s="45"/>
      <c r="D70" s="45"/>
      <c r="E70" s="45"/>
      <c r="F70" s="45"/>
      <c r="G70" s="45"/>
      <c r="H70" s="45"/>
      <c r="I70" s="112"/>
      <c r="J70" s="45"/>
      <c r="K70" s="45"/>
      <c r="L70" s="92"/>
      <c r="S70" s="32"/>
      <c r="T70" s="32"/>
      <c r="U70" s="32"/>
      <c r="V70" s="32"/>
      <c r="W70" s="32"/>
      <c r="X70" s="32"/>
      <c r="Y70" s="32"/>
      <c r="Z70" s="32"/>
      <c r="AA70" s="32"/>
      <c r="AB70" s="32"/>
      <c r="AC70" s="32"/>
      <c r="AD70" s="32"/>
      <c r="AE70" s="32"/>
    </row>
    <row r="71" spans="1:31" s="2" customFormat="1" ht="24.95" customHeight="1">
      <c r="A71" s="32"/>
      <c r="B71" s="33"/>
      <c r="C71" s="21" t="s">
        <v>111</v>
      </c>
      <c r="D71" s="32"/>
      <c r="E71" s="32"/>
      <c r="F71" s="32"/>
      <c r="G71" s="32"/>
      <c r="H71" s="32"/>
      <c r="I71" s="91"/>
      <c r="J71" s="32"/>
      <c r="K71" s="32"/>
      <c r="L71" s="92"/>
      <c r="S71" s="32"/>
      <c r="T71" s="32"/>
      <c r="U71" s="32"/>
      <c r="V71" s="32"/>
      <c r="W71" s="32"/>
      <c r="X71" s="32"/>
      <c r="Y71" s="32"/>
      <c r="Z71" s="32"/>
      <c r="AA71" s="32"/>
      <c r="AB71" s="32"/>
      <c r="AC71" s="32"/>
      <c r="AD71" s="32"/>
      <c r="AE71" s="32"/>
    </row>
    <row r="72" spans="1:31" s="2" customFormat="1" ht="6.95" customHeight="1">
      <c r="A72" s="32"/>
      <c r="B72" s="33"/>
      <c r="C72" s="32"/>
      <c r="D72" s="32"/>
      <c r="E72" s="32"/>
      <c r="F72" s="32"/>
      <c r="G72" s="32"/>
      <c r="H72" s="32"/>
      <c r="I72" s="91"/>
      <c r="J72" s="32"/>
      <c r="K72" s="32"/>
      <c r="L72" s="92"/>
      <c r="S72" s="32"/>
      <c r="T72" s="32"/>
      <c r="U72" s="32"/>
      <c r="V72" s="32"/>
      <c r="W72" s="32"/>
      <c r="X72" s="32"/>
      <c r="Y72" s="32"/>
      <c r="Z72" s="32"/>
      <c r="AA72" s="32"/>
      <c r="AB72" s="32"/>
      <c r="AC72" s="32"/>
      <c r="AD72" s="32"/>
      <c r="AE72" s="32"/>
    </row>
    <row r="73" spans="1:31" s="2" customFormat="1" ht="12" customHeight="1">
      <c r="A73" s="32"/>
      <c r="B73" s="33"/>
      <c r="C73" s="27" t="s">
        <v>17</v>
      </c>
      <c r="D73" s="32"/>
      <c r="E73" s="32"/>
      <c r="F73" s="32"/>
      <c r="G73" s="32"/>
      <c r="H73" s="32"/>
      <c r="I73" s="91"/>
      <c r="J73" s="32"/>
      <c r="K73" s="32"/>
      <c r="L73" s="92"/>
      <c r="S73" s="32"/>
      <c r="T73" s="32"/>
      <c r="U73" s="32"/>
      <c r="V73" s="32"/>
      <c r="W73" s="32"/>
      <c r="X73" s="32"/>
      <c r="Y73" s="32"/>
      <c r="Z73" s="32"/>
      <c r="AA73" s="32"/>
      <c r="AB73" s="32"/>
      <c r="AC73" s="32"/>
      <c r="AD73" s="32"/>
      <c r="AE73" s="32"/>
    </row>
    <row r="74" spans="1:31" s="2" customFormat="1" ht="16.5" customHeight="1">
      <c r="A74" s="32"/>
      <c r="B74" s="33"/>
      <c r="C74" s="32"/>
      <c r="D74" s="32"/>
      <c r="E74" s="334" t="str">
        <f>E7</f>
        <v>Oprava výhybek v žst.Hodonín</v>
      </c>
      <c r="F74" s="335"/>
      <c r="G74" s="335"/>
      <c r="H74" s="335"/>
      <c r="I74" s="91"/>
      <c r="J74" s="32"/>
      <c r="K74" s="32"/>
      <c r="L74" s="92"/>
      <c r="S74" s="32"/>
      <c r="T74" s="32"/>
      <c r="U74" s="32"/>
      <c r="V74" s="32"/>
      <c r="W74" s="32"/>
      <c r="X74" s="32"/>
      <c r="Y74" s="32"/>
      <c r="Z74" s="32"/>
      <c r="AA74" s="32"/>
      <c r="AB74" s="32"/>
      <c r="AC74" s="32"/>
      <c r="AD74" s="32"/>
      <c r="AE74" s="32"/>
    </row>
    <row r="75" spans="1:31" s="2" customFormat="1" ht="12" customHeight="1">
      <c r="A75" s="32"/>
      <c r="B75" s="33"/>
      <c r="C75" s="27" t="s">
        <v>100</v>
      </c>
      <c r="D75" s="32"/>
      <c r="E75" s="32"/>
      <c r="F75" s="32"/>
      <c r="G75" s="32"/>
      <c r="H75" s="32"/>
      <c r="I75" s="91"/>
      <c r="J75" s="32"/>
      <c r="K75" s="32"/>
      <c r="L75" s="92"/>
      <c r="S75" s="32"/>
      <c r="T75" s="32"/>
      <c r="U75" s="32"/>
      <c r="V75" s="32"/>
      <c r="W75" s="32"/>
      <c r="X75" s="32"/>
      <c r="Y75" s="32"/>
      <c r="Z75" s="32"/>
      <c r="AA75" s="32"/>
      <c r="AB75" s="32"/>
      <c r="AC75" s="32"/>
      <c r="AD75" s="32"/>
      <c r="AE75" s="32"/>
    </row>
    <row r="76" spans="1:31" s="2" customFormat="1" ht="16.5" customHeight="1">
      <c r="A76" s="32"/>
      <c r="B76" s="33"/>
      <c r="C76" s="32"/>
      <c r="D76" s="32"/>
      <c r="E76" s="318" t="str">
        <f>E9</f>
        <v>SO 03 - Ochrana drážních sdělovacích kabelů</v>
      </c>
      <c r="F76" s="333"/>
      <c r="G76" s="333"/>
      <c r="H76" s="333"/>
      <c r="I76" s="91"/>
      <c r="J76" s="32"/>
      <c r="K76" s="32"/>
      <c r="L76" s="92"/>
      <c r="S76" s="32"/>
      <c r="T76" s="32"/>
      <c r="U76" s="32"/>
      <c r="V76" s="32"/>
      <c r="W76" s="32"/>
      <c r="X76" s="32"/>
      <c r="Y76" s="32"/>
      <c r="Z76" s="32"/>
      <c r="AA76" s="32"/>
      <c r="AB76" s="32"/>
      <c r="AC76" s="32"/>
      <c r="AD76" s="32"/>
      <c r="AE76" s="32"/>
    </row>
    <row r="77" spans="1:31" s="2" customFormat="1" ht="6.95" customHeight="1">
      <c r="A77" s="32"/>
      <c r="B77" s="33"/>
      <c r="C77" s="32"/>
      <c r="D77" s="32"/>
      <c r="E77" s="32"/>
      <c r="F77" s="32"/>
      <c r="G77" s="32"/>
      <c r="H77" s="32"/>
      <c r="I77" s="91"/>
      <c r="J77" s="32"/>
      <c r="K77" s="32"/>
      <c r="L77" s="92"/>
      <c r="S77" s="32"/>
      <c r="T77" s="32"/>
      <c r="U77" s="32"/>
      <c r="V77" s="32"/>
      <c r="W77" s="32"/>
      <c r="X77" s="32"/>
      <c r="Y77" s="32"/>
      <c r="Z77" s="32"/>
      <c r="AA77" s="32"/>
      <c r="AB77" s="32"/>
      <c r="AC77" s="32"/>
      <c r="AD77" s="32"/>
      <c r="AE77" s="32"/>
    </row>
    <row r="78" spans="1:31" s="2" customFormat="1" ht="12" customHeight="1">
      <c r="A78" s="32"/>
      <c r="B78" s="33"/>
      <c r="C78" s="27" t="s">
        <v>21</v>
      </c>
      <c r="D78" s="32"/>
      <c r="E78" s="32"/>
      <c r="F78" s="25" t="str">
        <f>F12</f>
        <v xml:space="preserve"> </v>
      </c>
      <c r="G78" s="32"/>
      <c r="H78" s="32"/>
      <c r="I78" s="93" t="s">
        <v>23</v>
      </c>
      <c r="J78" s="50" t="str">
        <f>IF(J12="","",J12)</f>
        <v>5. 5. 2020</v>
      </c>
      <c r="K78" s="32"/>
      <c r="L78" s="92"/>
      <c r="S78" s="32"/>
      <c r="T78" s="32"/>
      <c r="U78" s="32"/>
      <c r="V78" s="32"/>
      <c r="W78" s="32"/>
      <c r="X78" s="32"/>
      <c r="Y78" s="32"/>
      <c r="Z78" s="32"/>
      <c r="AA78" s="32"/>
      <c r="AB78" s="32"/>
      <c r="AC78" s="32"/>
      <c r="AD78" s="32"/>
      <c r="AE78" s="32"/>
    </row>
    <row r="79" spans="1:31" s="2" customFormat="1" ht="6.95" customHeight="1">
      <c r="A79" s="32"/>
      <c r="B79" s="33"/>
      <c r="C79" s="32"/>
      <c r="D79" s="32"/>
      <c r="E79" s="32"/>
      <c r="F79" s="32"/>
      <c r="G79" s="32"/>
      <c r="H79" s="32"/>
      <c r="I79" s="91"/>
      <c r="J79" s="32"/>
      <c r="K79" s="32"/>
      <c r="L79" s="92"/>
      <c r="S79" s="32"/>
      <c r="T79" s="32"/>
      <c r="U79" s="32"/>
      <c r="V79" s="32"/>
      <c r="W79" s="32"/>
      <c r="X79" s="32"/>
      <c r="Y79" s="32"/>
      <c r="Z79" s="32"/>
      <c r="AA79" s="32"/>
      <c r="AB79" s="32"/>
      <c r="AC79" s="32"/>
      <c r="AD79" s="32"/>
      <c r="AE79" s="32"/>
    </row>
    <row r="80" spans="1:31" s="2" customFormat="1" ht="15.2" customHeight="1">
      <c r="A80" s="32"/>
      <c r="B80" s="33"/>
      <c r="C80" s="27" t="s">
        <v>25</v>
      </c>
      <c r="D80" s="32"/>
      <c r="E80" s="32"/>
      <c r="F80" s="25" t="str">
        <f>E15</f>
        <v xml:space="preserve"> </v>
      </c>
      <c r="G80" s="32"/>
      <c r="H80" s="32"/>
      <c r="I80" s="93" t="s">
        <v>30</v>
      </c>
      <c r="J80" s="30" t="str">
        <f>E21</f>
        <v xml:space="preserve"> </v>
      </c>
      <c r="K80" s="32"/>
      <c r="L80" s="92"/>
      <c r="S80" s="32"/>
      <c r="T80" s="32"/>
      <c r="U80" s="32"/>
      <c r="V80" s="32"/>
      <c r="W80" s="32"/>
      <c r="X80" s="32"/>
      <c r="Y80" s="32"/>
      <c r="Z80" s="32"/>
      <c r="AA80" s="32"/>
      <c r="AB80" s="32"/>
      <c r="AC80" s="32"/>
      <c r="AD80" s="32"/>
      <c r="AE80" s="32"/>
    </row>
    <row r="81" spans="1:31" s="2" customFormat="1" ht="15.2" customHeight="1">
      <c r="A81" s="32"/>
      <c r="B81" s="33"/>
      <c r="C81" s="27" t="s">
        <v>28</v>
      </c>
      <c r="D81" s="32"/>
      <c r="E81" s="32"/>
      <c r="F81" s="25" t="str">
        <f>IF(E18="","",E18)</f>
        <v>Vyplň údaj</v>
      </c>
      <c r="G81" s="32"/>
      <c r="H81" s="32"/>
      <c r="I81" s="93" t="s">
        <v>31</v>
      </c>
      <c r="J81" s="30" t="str">
        <f>E24</f>
        <v>Ing. Petr Tomášek</v>
      </c>
      <c r="K81" s="32"/>
      <c r="L81" s="92"/>
      <c r="S81" s="32"/>
      <c r="T81" s="32"/>
      <c r="U81" s="32"/>
      <c r="V81" s="32"/>
      <c r="W81" s="32"/>
      <c r="X81" s="32"/>
      <c r="Y81" s="32"/>
      <c r="Z81" s="32"/>
      <c r="AA81" s="32"/>
      <c r="AB81" s="32"/>
      <c r="AC81" s="32"/>
      <c r="AD81" s="32"/>
      <c r="AE81" s="32"/>
    </row>
    <row r="82" spans="1:31" s="2" customFormat="1" ht="10.35" customHeight="1">
      <c r="A82" s="32"/>
      <c r="B82" s="33"/>
      <c r="C82" s="32"/>
      <c r="D82" s="32"/>
      <c r="E82" s="32"/>
      <c r="F82" s="32"/>
      <c r="G82" s="32"/>
      <c r="H82" s="32"/>
      <c r="I82" s="91"/>
      <c r="J82" s="32"/>
      <c r="K82" s="32"/>
      <c r="L82" s="92"/>
      <c r="S82" s="32"/>
      <c r="T82" s="32"/>
      <c r="U82" s="32"/>
      <c r="V82" s="32"/>
      <c r="W82" s="32"/>
      <c r="X82" s="32"/>
      <c r="Y82" s="32"/>
      <c r="Z82" s="32"/>
      <c r="AA82" s="32"/>
      <c r="AB82" s="32"/>
      <c r="AC82" s="32"/>
      <c r="AD82" s="32"/>
      <c r="AE82" s="32"/>
    </row>
    <row r="83" spans="1:31" s="11" customFormat="1" ht="29.25" customHeight="1">
      <c r="A83" s="127"/>
      <c r="B83" s="128"/>
      <c r="C83" s="129" t="s">
        <v>112</v>
      </c>
      <c r="D83" s="130" t="s">
        <v>54</v>
      </c>
      <c r="E83" s="130" t="s">
        <v>50</v>
      </c>
      <c r="F83" s="130" t="s">
        <v>51</v>
      </c>
      <c r="G83" s="130" t="s">
        <v>113</v>
      </c>
      <c r="H83" s="130" t="s">
        <v>114</v>
      </c>
      <c r="I83" s="131" t="s">
        <v>115</v>
      </c>
      <c r="J83" s="130" t="s">
        <v>105</v>
      </c>
      <c r="K83" s="132" t="s">
        <v>116</v>
      </c>
      <c r="L83" s="133"/>
      <c r="M83" s="57" t="s">
        <v>3</v>
      </c>
      <c r="N83" s="58" t="s">
        <v>39</v>
      </c>
      <c r="O83" s="58" t="s">
        <v>117</v>
      </c>
      <c r="P83" s="58" t="s">
        <v>118</v>
      </c>
      <c r="Q83" s="58" t="s">
        <v>119</v>
      </c>
      <c r="R83" s="58" t="s">
        <v>120</v>
      </c>
      <c r="S83" s="58" t="s">
        <v>121</v>
      </c>
      <c r="T83" s="59" t="s">
        <v>122</v>
      </c>
      <c r="U83" s="127"/>
      <c r="V83" s="127"/>
      <c r="W83" s="127"/>
      <c r="X83" s="127"/>
      <c r="Y83" s="127"/>
      <c r="Z83" s="127"/>
      <c r="AA83" s="127"/>
      <c r="AB83" s="127"/>
      <c r="AC83" s="127"/>
      <c r="AD83" s="127"/>
      <c r="AE83" s="127"/>
    </row>
    <row r="84" spans="1:63" s="2" customFormat="1" ht="22.9" customHeight="1">
      <c r="A84" s="32"/>
      <c r="B84" s="33"/>
      <c r="C84" s="64" t="s">
        <v>123</v>
      </c>
      <c r="D84" s="32"/>
      <c r="E84" s="32"/>
      <c r="F84" s="32"/>
      <c r="G84" s="32"/>
      <c r="H84" s="32"/>
      <c r="I84" s="91"/>
      <c r="J84" s="134">
        <f>BK84</f>
        <v>0</v>
      </c>
      <c r="K84" s="32"/>
      <c r="L84" s="33"/>
      <c r="M84" s="60"/>
      <c r="N84" s="51"/>
      <c r="O84" s="61"/>
      <c r="P84" s="135">
        <f>P85+P90+P117</f>
        <v>0</v>
      </c>
      <c r="Q84" s="61"/>
      <c r="R84" s="135">
        <f>R85+R90+R117</f>
        <v>11.732760000000003</v>
      </c>
      <c r="S84" s="61"/>
      <c r="T84" s="136">
        <f>T85+T90+T117</f>
        <v>0</v>
      </c>
      <c r="U84" s="32"/>
      <c r="V84" s="32"/>
      <c r="W84" s="32"/>
      <c r="X84" s="32"/>
      <c r="Y84" s="32"/>
      <c r="Z84" s="32"/>
      <c r="AA84" s="32"/>
      <c r="AB84" s="32"/>
      <c r="AC84" s="32"/>
      <c r="AD84" s="32"/>
      <c r="AE84" s="32"/>
      <c r="AT84" s="17" t="s">
        <v>68</v>
      </c>
      <c r="AU84" s="17" t="s">
        <v>106</v>
      </c>
      <c r="BK84" s="137">
        <f>BK85+BK90+BK117</f>
        <v>0</v>
      </c>
    </row>
    <row r="85" spans="2:63" s="12" customFormat="1" ht="25.9" customHeight="1">
      <c r="B85" s="138"/>
      <c r="D85" s="139" t="s">
        <v>68</v>
      </c>
      <c r="E85" s="140" t="s">
        <v>124</v>
      </c>
      <c r="F85" s="140" t="s">
        <v>125</v>
      </c>
      <c r="I85" s="141"/>
      <c r="J85" s="142">
        <f>BK85</f>
        <v>0</v>
      </c>
      <c r="L85" s="138"/>
      <c r="M85" s="143"/>
      <c r="N85" s="144"/>
      <c r="O85" s="144"/>
      <c r="P85" s="145">
        <f>P86</f>
        <v>0</v>
      </c>
      <c r="Q85" s="144"/>
      <c r="R85" s="145">
        <f>R86</f>
        <v>2.214</v>
      </c>
      <c r="S85" s="144"/>
      <c r="T85" s="146">
        <f>T86</f>
        <v>0</v>
      </c>
      <c r="AR85" s="139" t="s">
        <v>77</v>
      </c>
      <c r="AT85" s="147" t="s">
        <v>68</v>
      </c>
      <c r="AU85" s="147" t="s">
        <v>69</v>
      </c>
      <c r="AY85" s="139" t="s">
        <v>126</v>
      </c>
      <c r="BK85" s="148">
        <f>BK86</f>
        <v>0</v>
      </c>
    </row>
    <row r="86" spans="2:63" s="12" customFormat="1" ht="22.9" customHeight="1">
      <c r="B86" s="138"/>
      <c r="D86" s="139" t="s">
        <v>68</v>
      </c>
      <c r="E86" s="149" t="s">
        <v>77</v>
      </c>
      <c r="F86" s="149" t="s">
        <v>542</v>
      </c>
      <c r="I86" s="141"/>
      <c r="J86" s="150">
        <f>BK86</f>
        <v>0</v>
      </c>
      <c r="L86" s="138"/>
      <c r="M86" s="143"/>
      <c r="N86" s="144"/>
      <c r="O86" s="144"/>
      <c r="P86" s="145">
        <f>SUM(P87:P89)</f>
        <v>0</v>
      </c>
      <c r="Q86" s="144"/>
      <c r="R86" s="145">
        <f>SUM(R87:R89)</f>
        <v>2.214</v>
      </c>
      <c r="S86" s="144"/>
      <c r="T86" s="146">
        <f>SUM(T87:T89)</f>
        <v>0</v>
      </c>
      <c r="AR86" s="139" t="s">
        <v>77</v>
      </c>
      <c r="AT86" s="147" t="s">
        <v>68</v>
      </c>
      <c r="AU86" s="147" t="s">
        <v>77</v>
      </c>
      <c r="AY86" s="139" t="s">
        <v>126</v>
      </c>
      <c r="BK86" s="148">
        <f>SUM(BK87:BK89)</f>
        <v>0</v>
      </c>
    </row>
    <row r="87" spans="1:65" s="2" customFormat="1" ht="16.5" customHeight="1">
      <c r="A87" s="32"/>
      <c r="B87" s="151"/>
      <c r="C87" s="152" t="s">
        <v>77</v>
      </c>
      <c r="D87" s="152" t="s">
        <v>129</v>
      </c>
      <c r="E87" s="153" t="s">
        <v>1672</v>
      </c>
      <c r="F87" s="154" t="s">
        <v>1673</v>
      </c>
      <c r="G87" s="155" t="s">
        <v>248</v>
      </c>
      <c r="H87" s="156">
        <v>60</v>
      </c>
      <c r="I87" s="157"/>
      <c r="J87" s="158">
        <f>ROUND(I87*H87,2)</f>
        <v>0</v>
      </c>
      <c r="K87" s="154" t="s">
        <v>356</v>
      </c>
      <c r="L87" s="33"/>
      <c r="M87" s="159" t="s">
        <v>3</v>
      </c>
      <c r="N87" s="160" t="s">
        <v>40</v>
      </c>
      <c r="O87" s="53"/>
      <c r="P87" s="161">
        <f>O87*H87</f>
        <v>0</v>
      </c>
      <c r="Q87" s="161">
        <v>0.0369</v>
      </c>
      <c r="R87" s="161">
        <f>Q87*H87</f>
        <v>2.214</v>
      </c>
      <c r="S87" s="161">
        <v>0</v>
      </c>
      <c r="T87" s="162">
        <f>S87*H87</f>
        <v>0</v>
      </c>
      <c r="U87" s="32"/>
      <c r="V87" s="32"/>
      <c r="W87" s="32"/>
      <c r="X87" s="32"/>
      <c r="Y87" s="32"/>
      <c r="Z87" s="32"/>
      <c r="AA87" s="32"/>
      <c r="AB87" s="32"/>
      <c r="AC87" s="32"/>
      <c r="AD87" s="32"/>
      <c r="AE87" s="32"/>
      <c r="AR87" s="163" t="s">
        <v>134</v>
      </c>
      <c r="AT87" s="163" t="s">
        <v>129</v>
      </c>
      <c r="AU87" s="163" t="s">
        <v>79</v>
      </c>
      <c r="AY87" s="17" t="s">
        <v>126</v>
      </c>
      <c r="BE87" s="164">
        <f>IF(N87="základní",J87,0)</f>
        <v>0</v>
      </c>
      <c r="BF87" s="164">
        <f>IF(N87="snížená",J87,0)</f>
        <v>0</v>
      </c>
      <c r="BG87" s="164">
        <f>IF(N87="zákl. přenesená",J87,0)</f>
        <v>0</v>
      </c>
      <c r="BH87" s="164">
        <f>IF(N87="sníž. přenesená",J87,0)</f>
        <v>0</v>
      </c>
      <c r="BI87" s="164">
        <f>IF(N87="nulová",J87,0)</f>
        <v>0</v>
      </c>
      <c r="BJ87" s="17" t="s">
        <v>77</v>
      </c>
      <c r="BK87" s="164">
        <f>ROUND(I87*H87,2)</f>
        <v>0</v>
      </c>
      <c r="BL87" s="17" t="s">
        <v>134</v>
      </c>
      <c r="BM87" s="163" t="s">
        <v>1674</v>
      </c>
    </row>
    <row r="88" spans="1:47" s="2" customFormat="1" ht="29.25">
      <c r="A88" s="32"/>
      <c r="B88" s="33"/>
      <c r="C88" s="32"/>
      <c r="D88" s="165" t="s">
        <v>135</v>
      </c>
      <c r="E88" s="32"/>
      <c r="F88" s="166" t="s">
        <v>1675</v>
      </c>
      <c r="G88" s="32"/>
      <c r="H88" s="32"/>
      <c r="I88" s="91"/>
      <c r="J88" s="32"/>
      <c r="K88" s="32"/>
      <c r="L88" s="33"/>
      <c r="M88" s="167"/>
      <c r="N88" s="168"/>
      <c r="O88" s="53"/>
      <c r="P88" s="53"/>
      <c r="Q88" s="53"/>
      <c r="R88" s="53"/>
      <c r="S88" s="53"/>
      <c r="T88" s="54"/>
      <c r="U88" s="32"/>
      <c r="V88" s="32"/>
      <c r="W88" s="32"/>
      <c r="X88" s="32"/>
      <c r="Y88" s="32"/>
      <c r="Z88" s="32"/>
      <c r="AA88" s="32"/>
      <c r="AB88" s="32"/>
      <c r="AC88" s="32"/>
      <c r="AD88" s="32"/>
      <c r="AE88" s="32"/>
      <c r="AT88" s="17" t="s">
        <v>135</v>
      </c>
      <c r="AU88" s="17" t="s">
        <v>79</v>
      </c>
    </row>
    <row r="89" spans="1:47" s="2" customFormat="1" ht="58.5">
      <c r="A89" s="32"/>
      <c r="B89" s="33"/>
      <c r="C89" s="32"/>
      <c r="D89" s="165" t="s">
        <v>359</v>
      </c>
      <c r="E89" s="32"/>
      <c r="F89" s="187" t="s">
        <v>898</v>
      </c>
      <c r="G89" s="32"/>
      <c r="H89" s="32"/>
      <c r="I89" s="91"/>
      <c r="J89" s="32"/>
      <c r="K89" s="32"/>
      <c r="L89" s="33"/>
      <c r="M89" s="167"/>
      <c r="N89" s="168"/>
      <c r="O89" s="53"/>
      <c r="P89" s="53"/>
      <c r="Q89" s="53"/>
      <c r="R89" s="53"/>
      <c r="S89" s="53"/>
      <c r="T89" s="54"/>
      <c r="U89" s="32"/>
      <c r="V89" s="32"/>
      <c r="W89" s="32"/>
      <c r="X89" s="32"/>
      <c r="Y89" s="32"/>
      <c r="Z89" s="32"/>
      <c r="AA89" s="32"/>
      <c r="AB89" s="32"/>
      <c r="AC89" s="32"/>
      <c r="AD89" s="32"/>
      <c r="AE89" s="32"/>
      <c r="AT89" s="17" t="s">
        <v>359</v>
      </c>
      <c r="AU89" s="17" t="s">
        <v>79</v>
      </c>
    </row>
    <row r="90" spans="2:63" s="12" customFormat="1" ht="25.9" customHeight="1">
      <c r="B90" s="138"/>
      <c r="D90" s="139" t="s">
        <v>68</v>
      </c>
      <c r="E90" s="140" t="s">
        <v>136</v>
      </c>
      <c r="F90" s="140" t="s">
        <v>553</v>
      </c>
      <c r="I90" s="141"/>
      <c r="J90" s="142">
        <f>BK90</f>
        <v>0</v>
      </c>
      <c r="L90" s="138"/>
      <c r="M90" s="143"/>
      <c r="N90" s="144"/>
      <c r="O90" s="144"/>
      <c r="P90" s="145">
        <f>P91</f>
        <v>0</v>
      </c>
      <c r="Q90" s="144"/>
      <c r="R90" s="145">
        <f>R91</f>
        <v>9.518760000000002</v>
      </c>
      <c r="S90" s="144"/>
      <c r="T90" s="146">
        <f>T91</f>
        <v>0</v>
      </c>
      <c r="AR90" s="139" t="s">
        <v>141</v>
      </c>
      <c r="AT90" s="147" t="s">
        <v>68</v>
      </c>
      <c r="AU90" s="147" t="s">
        <v>69</v>
      </c>
      <c r="AY90" s="139" t="s">
        <v>126</v>
      </c>
      <c r="BK90" s="148">
        <f>BK91</f>
        <v>0</v>
      </c>
    </row>
    <row r="91" spans="2:63" s="12" customFormat="1" ht="22.9" customHeight="1">
      <c r="B91" s="138"/>
      <c r="D91" s="139" t="s">
        <v>68</v>
      </c>
      <c r="E91" s="149" t="s">
        <v>556</v>
      </c>
      <c r="F91" s="149" t="s">
        <v>557</v>
      </c>
      <c r="I91" s="141"/>
      <c r="J91" s="150">
        <f>BK91</f>
        <v>0</v>
      </c>
      <c r="L91" s="138"/>
      <c r="M91" s="143"/>
      <c r="N91" s="144"/>
      <c r="O91" s="144"/>
      <c r="P91" s="145">
        <f>SUM(P92:P116)</f>
        <v>0</v>
      </c>
      <c r="Q91" s="144"/>
      <c r="R91" s="145">
        <f>SUM(R92:R116)</f>
        <v>9.518760000000002</v>
      </c>
      <c r="S91" s="144"/>
      <c r="T91" s="146">
        <f>SUM(T92:T116)</f>
        <v>0</v>
      </c>
      <c r="AR91" s="139" t="s">
        <v>141</v>
      </c>
      <c r="AT91" s="147" t="s">
        <v>68</v>
      </c>
      <c r="AU91" s="147" t="s">
        <v>77</v>
      </c>
      <c r="AY91" s="139" t="s">
        <v>126</v>
      </c>
      <c r="BK91" s="148">
        <f>SUM(BK92:BK116)</f>
        <v>0</v>
      </c>
    </row>
    <row r="92" spans="1:65" s="2" customFormat="1" ht="16.5" customHeight="1">
      <c r="A92" s="32"/>
      <c r="B92" s="151"/>
      <c r="C92" s="152" t="s">
        <v>79</v>
      </c>
      <c r="D92" s="152" t="s">
        <v>129</v>
      </c>
      <c r="E92" s="153" t="s">
        <v>558</v>
      </c>
      <c r="F92" s="154" t="s">
        <v>559</v>
      </c>
      <c r="G92" s="155" t="s">
        <v>263</v>
      </c>
      <c r="H92" s="156">
        <v>0.2</v>
      </c>
      <c r="I92" s="157"/>
      <c r="J92" s="158">
        <f>ROUND(I92*H92,2)</f>
        <v>0</v>
      </c>
      <c r="K92" s="154" t="s">
        <v>356</v>
      </c>
      <c r="L92" s="33"/>
      <c r="M92" s="159" t="s">
        <v>3</v>
      </c>
      <c r="N92" s="160" t="s">
        <v>40</v>
      </c>
      <c r="O92" s="53"/>
      <c r="P92" s="161">
        <f>O92*H92</f>
        <v>0</v>
      </c>
      <c r="Q92" s="161">
        <v>0.0088</v>
      </c>
      <c r="R92" s="161">
        <f>Q92*H92</f>
        <v>0.0017600000000000003</v>
      </c>
      <c r="S92" s="161">
        <v>0</v>
      </c>
      <c r="T92" s="162">
        <f>S92*H92</f>
        <v>0</v>
      </c>
      <c r="U92" s="32"/>
      <c r="V92" s="32"/>
      <c r="W92" s="32"/>
      <c r="X92" s="32"/>
      <c r="Y92" s="32"/>
      <c r="Z92" s="32"/>
      <c r="AA92" s="32"/>
      <c r="AB92" s="32"/>
      <c r="AC92" s="32"/>
      <c r="AD92" s="32"/>
      <c r="AE92" s="32"/>
      <c r="AR92" s="163" t="s">
        <v>234</v>
      </c>
      <c r="AT92" s="163" t="s">
        <v>129</v>
      </c>
      <c r="AU92" s="163" t="s">
        <v>79</v>
      </c>
      <c r="AY92" s="17" t="s">
        <v>126</v>
      </c>
      <c r="BE92" s="164">
        <f>IF(N92="základní",J92,0)</f>
        <v>0</v>
      </c>
      <c r="BF92" s="164">
        <f>IF(N92="snížená",J92,0)</f>
        <v>0</v>
      </c>
      <c r="BG92" s="164">
        <f>IF(N92="zákl. přenesená",J92,0)</f>
        <v>0</v>
      </c>
      <c r="BH92" s="164">
        <f>IF(N92="sníž. přenesená",J92,0)</f>
        <v>0</v>
      </c>
      <c r="BI92" s="164">
        <f>IF(N92="nulová",J92,0)</f>
        <v>0</v>
      </c>
      <c r="BJ92" s="17" t="s">
        <v>77</v>
      </c>
      <c r="BK92" s="164">
        <f>ROUND(I92*H92,2)</f>
        <v>0</v>
      </c>
      <c r="BL92" s="17" t="s">
        <v>234</v>
      </c>
      <c r="BM92" s="163" t="s">
        <v>1676</v>
      </c>
    </row>
    <row r="93" spans="1:47" s="2" customFormat="1" ht="12">
      <c r="A93" s="32"/>
      <c r="B93" s="33"/>
      <c r="C93" s="32"/>
      <c r="D93" s="165" t="s">
        <v>135</v>
      </c>
      <c r="E93" s="32"/>
      <c r="F93" s="166" t="s">
        <v>561</v>
      </c>
      <c r="G93" s="32"/>
      <c r="H93" s="32"/>
      <c r="I93" s="91"/>
      <c r="J93" s="32"/>
      <c r="K93" s="32"/>
      <c r="L93" s="33"/>
      <c r="M93" s="167"/>
      <c r="N93" s="168"/>
      <c r="O93" s="53"/>
      <c r="P93" s="53"/>
      <c r="Q93" s="53"/>
      <c r="R93" s="53"/>
      <c r="S93" s="53"/>
      <c r="T93" s="54"/>
      <c r="U93" s="32"/>
      <c r="V93" s="32"/>
      <c r="W93" s="32"/>
      <c r="X93" s="32"/>
      <c r="Y93" s="32"/>
      <c r="Z93" s="32"/>
      <c r="AA93" s="32"/>
      <c r="AB93" s="32"/>
      <c r="AC93" s="32"/>
      <c r="AD93" s="32"/>
      <c r="AE93" s="32"/>
      <c r="AT93" s="17" t="s">
        <v>135</v>
      </c>
      <c r="AU93" s="17" t="s">
        <v>79</v>
      </c>
    </row>
    <row r="94" spans="1:47" s="2" customFormat="1" ht="68.25">
      <c r="A94" s="32"/>
      <c r="B94" s="33"/>
      <c r="C94" s="32"/>
      <c r="D94" s="165" t="s">
        <v>359</v>
      </c>
      <c r="E94" s="32"/>
      <c r="F94" s="187" t="s">
        <v>562</v>
      </c>
      <c r="G94" s="32"/>
      <c r="H94" s="32"/>
      <c r="I94" s="91"/>
      <c r="J94" s="32"/>
      <c r="K94" s="32"/>
      <c r="L94" s="33"/>
      <c r="M94" s="167"/>
      <c r="N94" s="168"/>
      <c r="O94" s="53"/>
      <c r="P94" s="53"/>
      <c r="Q94" s="53"/>
      <c r="R94" s="53"/>
      <c r="S94" s="53"/>
      <c r="T94" s="54"/>
      <c r="U94" s="32"/>
      <c r="V94" s="32"/>
      <c r="W94" s="32"/>
      <c r="X94" s="32"/>
      <c r="Y94" s="32"/>
      <c r="Z94" s="32"/>
      <c r="AA94" s="32"/>
      <c r="AB94" s="32"/>
      <c r="AC94" s="32"/>
      <c r="AD94" s="32"/>
      <c r="AE94" s="32"/>
      <c r="AT94" s="17" t="s">
        <v>359</v>
      </c>
      <c r="AU94" s="17" t="s">
        <v>79</v>
      </c>
    </row>
    <row r="95" spans="1:65" s="2" customFormat="1" ht="16.5" customHeight="1">
      <c r="A95" s="32"/>
      <c r="B95" s="151"/>
      <c r="C95" s="152" t="s">
        <v>141</v>
      </c>
      <c r="D95" s="152" t="s">
        <v>129</v>
      </c>
      <c r="E95" s="153" t="s">
        <v>922</v>
      </c>
      <c r="F95" s="154" t="s">
        <v>923</v>
      </c>
      <c r="G95" s="155" t="s">
        <v>248</v>
      </c>
      <c r="H95" s="156">
        <v>60</v>
      </c>
      <c r="I95" s="157"/>
      <c r="J95" s="158">
        <f>ROUND(I95*H95,2)</f>
        <v>0</v>
      </c>
      <c r="K95" s="154" t="s">
        <v>356</v>
      </c>
      <c r="L95" s="33"/>
      <c r="M95" s="159" t="s">
        <v>3</v>
      </c>
      <c r="N95" s="160" t="s">
        <v>40</v>
      </c>
      <c r="O95" s="53"/>
      <c r="P95" s="161">
        <f>O95*H95</f>
        <v>0</v>
      </c>
      <c r="Q95" s="161">
        <v>0</v>
      </c>
      <c r="R95" s="161">
        <f>Q95*H95</f>
        <v>0</v>
      </c>
      <c r="S95" s="161">
        <v>0</v>
      </c>
      <c r="T95" s="162">
        <f>S95*H95</f>
        <v>0</v>
      </c>
      <c r="U95" s="32"/>
      <c r="V95" s="32"/>
      <c r="W95" s="32"/>
      <c r="X95" s="32"/>
      <c r="Y95" s="32"/>
      <c r="Z95" s="32"/>
      <c r="AA95" s="32"/>
      <c r="AB95" s="32"/>
      <c r="AC95" s="32"/>
      <c r="AD95" s="32"/>
      <c r="AE95" s="32"/>
      <c r="AR95" s="163" t="s">
        <v>234</v>
      </c>
      <c r="AT95" s="163" t="s">
        <v>129</v>
      </c>
      <c r="AU95" s="163" t="s">
        <v>79</v>
      </c>
      <c r="AY95" s="17" t="s">
        <v>126</v>
      </c>
      <c r="BE95" s="164">
        <f>IF(N95="základní",J95,0)</f>
        <v>0</v>
      </c>
      <c r="BF95" s="164">
        <f>IF(N95="snížená",J95,0)</f>
        <v>0</v>
      </c>
      <c r="BG95" s="164">
        <f>IF(N95="zákl. přenesená",J95,0)</f>
        <v>0</v>
      </c>
      <c r="BH95" s="164">
        <f>IF(N95="sníž. přenesená",J95,0)</f>
        <v>0</v>
      </c>
      <c r="BI95" s="164">
        <f>IF(N95="nulová",J95,0)</f>
        <v>0</v>
      </c>
      <c r="BJ95" s="17" t="s">
        <v>77</v>
      </c>
      <c r="BK95" s="164">
        <f>ROUND(I95*H95,2)</f>
        <v>0</v>
      </c>
      <c r="BL95" s="17" t="s">
        <v>234</v>
      </c>
      <c r="BM95" s="163" t="s">
        <v>1677</v>
      </c>
    </row>
    <row r="96" spans="1:47" s="2" customFormat="1" ht="19.5">
      <c r="A96" s="32"/>
      <c r="B96" s="33"/>
      <c r="C96" s="32"/>
      <c r="D96" s="165" t="s">
        <v>135</v>
      </c>
      <c r="E96" s="32"/>
      <c r="F96" s="166" t="s">
        <v>925</v>
      </c>
      <c r="G96" s="32"/>
      <c r="H96" s="32"/>
      <c r="I96" s="91"/>
      <c r="J96" s="32"/>
      <c r="K96" s="32"/>
      <c r="L96" s="33"/>
      <c r="M96" s="167"/>
      <c r="N96" s="168"/>
      <c r="O96" s="53"/>
      <c r="P96" s="53"/>
      <c r="Q96" s="53"/>
      <c r="R96" s="53"/>
      <c r="S96" s="53"/>
      <c r="T96" s="54"/>
      <c r="U96" s="32"/>
      <c r="V96" s="32"/>
      <c r="W96" s="32"/>
      <c r="X96" s="32"/>
      <c r="Y96" s="32"/>
      <c r="Z96" s="32"/>
      <c r="AA96" s="32"/>
      <c r="AB96" s="32"/>
      <c r="AC96" s="32"/>
      <c r="AD96" s="32"/>
      <c r="AE96" s="32"/>
      <c r="AT96" s="17" t="s">
        <v>135</v>
      </c>
      <c r="AU96" s="17" t="s">
        <v>79</v>
      </c>
    </row>
    <row r="97" spans="1:47" s="2" customFormat="1" ht="29.25">
      <c r="A97" s="32"/>
      <c r="B97" s="33"/>
      <c r="C97" s="32"/>
      <c r="D97" s="165" t="s">
        <v>359</v>
      </c>
      <c r="E97" s="32"/>
      <c r="F97" s="187" t="s">
        <v>592</v>
      </c>
      <c r="G97" s="32"/>
      <c r="H97" s="32"/>
      <c r="I97" s="91"/>
      <c r="J97" s="32"/>
      <c r="K97" s="32"/>
      <c r="L97" s="33"/>
      <c r="M97" s="167"/>
      <c r="N97" s="168"/>
      <c r="O97" s="53"/>
      <c r="P97" s="53"/>
      <c r="Q97" s="53"/>
      <c r="R97" s="53"/>
      <c r="S97" s="53"/>
      <c r="T97" s="54"/>
      <c r="U97" s="32"/>
      <c r="V97" s="32"/>
      <c r="W97" s="32"/>
      <c r="X97" s="32"/>
      <c r="Y97" s="32"/>
      <c r="Z97" s="32"/>
      <c r="AA97" s="32"/>
      <c r="AB97" s="32"/>
      <c r="AC97" s="32"/>
      <c r="AD97" s="32"/>
      <c r="AE97" s="32"/>
      <c r="AT97" s="17" t="s">
        <v>359</v>
      </c>
      <c r="AU97" s="17" t="s">
        <v>79</v>
      </c>
    </row>
    <row r="98" spans="1:65" s="2" customFormat="1" ht="16.5" customHeight="1">
      <c r="A98" s="32"/>
      <c r="B98" s="151"/>
      <c r="C98" s="152" t="s">
        <v>134</v>
      </c>
      <c r="D98" s="152" t="s">
        <v>129</v>
      </c>
      <c r="E98" s="153" t="s">
        <v>934</v>
      </c>
      <c r="F98" s="154" t="s">
        <v>935</v>
      </c>
      <c r="G98" s="155" t="s">
        <v>167</v>
      </c>
      <c r="H98" s="156">
        <v>4</v>
      </c>
      <c r="I98" s="157"/>
      <c r="J98" s="158">
        <f>ROUND(I98*H98,2)</f>
        <v>0</v>
      </c>
      <c r="K98" s="154" t="s">
        <v>356</v>
      </c>
      <c r="L98" s="33"/>
      <c r="M98" s="159" t="s">
        <v>3</v>
      </c>
      <c r="N98" s="160" t="s">
        <v>40</v>
      </c>
      <c r="O98" s="53"/>
      <c r="P98" s="161">
        <f>O98*H98</f>
        <v>0</v>
      </c>
      <c r="Q98" s="161">
        <v>0</v>
      </c>
      <c r="R98" s="161">
        <f>Q98*H98</f>
        <v>0</v>
      </c>
      <c r="S98" s="161">
        <v>0</v>
      </c>
      <c r="T98" s="162">
        <f>S98*H98</f>
        <v>0</v>
      </c>
      <c r="U98" s="32"/>
      <c r="V98" s="32"/>
      <c r="W98" s="32"/>
      <c r="X98" s="32"/>
      <c r="Y98" s="32"/>
      <c r="Z98" s="32"/>
      <c r="AA98" s="32"/>
      <c r="AB98" s="32"/>
      <c r="AC98" s="32"/>
      <c r="AD98" s="32"/>
      <c r="AE98" s="32"/>
      <c r="AR98" s="163" t="s">
        <v>234</v>
      </c>
      <c r="AT98" s="163" t="s">
        <v>129</v>
      </c>
      <c r="AU98" s="163" t="s">
        <v>79</v>
      </c>
      <c r="AY98" s="17" t="s">
        <v>126</v>
      </c>
      <c r="BE98" s="164">
        <f>IF(N98="základní",J98,0)</f>
        <v>0</v>
      </c>
      <c r="BF98" s="164">
        <f>IF(N98="snížená",J98,0)</f>
        <v>0</v>
      </c>
      <c r="BG98" s="164">
        <f>IF(N98="zákl. přenesená",J98,0)</f>
        <v>0</v>
      </c>
      <c r="BH98" s="164">
        <f>IF(N98="sníž. přenesená",J98,0)</f>
        <v>0</v>
      </c>
      <c r="BI98" s="164">
        <f>IF(N98="nulová",J98,0)</f>
        <v>0</v>
      </c>
      <c r="BJ98" s="17" t="s">
        <v>77</v>
      </c>
      <c r="BK98" s="164">
        <f>ROUND(I98*H98,2)</f>
        <v>0</v>
      </c>
      <c r="BL98" s="17" t="s">
        <v>234</v>
      </c>
      <c r="BM98" s="163" t="s">
        <v>1678</v>
      </c>
    </row>
    <row r="99" spans="1:47" s="2" customFormat="1" ht="19.5">
      <c r="A99" s="32"/>
      <c r="B99" s="33"/>
      <c r="C99" s="32"/>
      <c r="D99" s="165" t="s">
        <v>135</v>
      </c>
      <c r="E99" s="32"/>
      <c r="F99" s="166" t="s">
        <v>937</v>
      </c>
      <c r="G99" s="32"/>
      <c r="H99" s="32"/>
      <c r="I99" s="91"/>
      <c r="J99" s="32"/>
      <c r="K99" s="32"/>
      <c r="L99" s="33"/>
      <c r="M99" s="167"/>
      <c r="N99" s="168"/>
      <c r="O99" s="53"/>
      <c r="P99" s="53"/>
      <c r="Q99" s="53"/>
      <c r="R99" s="53"/>
      <c r="S99" s="53"/>
      <c r="T99" s="54"/>
      <c r="U99" s="32"/>
      <c r="V99" s="32"/>
      <c r="W99" s="32"/>
      <c r="X99" s="32"/>
      <c r="Y99" s="32"/>
      <c r="Z99" s="32"/>
      <c r="AA99" s="32"/>
      <c r="AB99" s="32"/>
      <c r="AC99" s="32"/>
      <c r="AD99" s="32"/>
      <c r="AE99" s="32"/>
      <c r="AT99" s="17" t="s">
        <v>135</v>
      </c>
      <c r="AU99" s="17" t="s">
        <v>79</v>
      </c>
    </row>
    <row r="100" spans="1:47" s="2" customFormat="1" ht="39">
      <c r="A100" s="32"/>
      <c r="B100" s="33"/>
      <c r="C100" s="32"/>
      <c r="D100" s="165" t="s">
        <v>359</v>
      </c>
      <c r="E100" s="32"/>
      <c r="F100" s="187" t="s">
        <v>613</v>
      </c>
      <c r="G100" s="32"/>
      <c r="H100" s="32"/>
      <c r="I100" s="91"/>
      <c r="J100" s="32"/>
      <c r="K100" s="32"/>
      <c r="L100" s="33"/>
      <c r="M100" s="167"/>
      <c r="N100" s="168"/>
      <c r="O100" s="53"/>
      <c r="P100" s="53"/>
      <c r="Q100" s="53"/>
      <c r="R100" s="53"/>
      <c r="S100" s="53"/>
      <c r="T100" s="54"/>
      <c r="U100" s="32"/>
      <c r="V100" s="32"/>
      <c r="W100" s="32"/>
      <c r="X100" s="32"/>
      <c r="Y100" s="32"/>
      <c r="Z100" s="32"/>
      <c r="AA100" s="32"/>
      <c r="AB100" s="32"/>
      <c r="AC100" s="32"/>
      <c r="AD100" s="32"/>
      <c r="AE100" s="32"/>
      <c r="AT100" s="17" t="s">
        <v>359</v>
      </c>
      <c r="AU100" s="17" t="s">
        <v>79</v>
      </c>
    </row>
    <row r="101" spans="1:65" s="2" customFormat="1" ht="16.5" customHeight="1">
      <c r="A101" s="32"/>
      <c r="B101" s="151"/>
      <c r="C101" s="152" t="s">
        <v>127</v>
      </c>
      <c r="D101" s="152" t="s">
        <v>129</v>
      </c>
      <c r="E101" s="153" t="s">
        <v>1679</v>
      </c>
      <c r="F101" s="154" t="s">
        <v>1680</v>
      </c>
      <c r="G101" s="155" t="s">
        <v>248</v>
      </c>
      <c r="H101" s="156">
        <v>60</v>
      </c>
      <c r="I101" s="157"/>
      <c r="J101" s="158">
        <f>ROUND(I101*H101,2)</f>
        <v>0</v>
      </c>
      <c r="K101" s="154" t="s">
        <v>356</v>
      </c>
      <c r="L101" s="33"/>
      <c r="M101" s="159" t="s">
        <v>3</v>
      </c>
      <c r="N101" s="160" t="s">
        <v>40</v>
      </c>
      <c r="O101" s="53"/>
      <c r="P101" s="161">
        <f>O101*H101</f>
        <v>0</v>
      </c>
      <c r="Q101" s="161">
        <v>0.15614</v>
      </c>
      <c r="R101" s="161">
        <f>Q101*H101</f>
        <v>9.3684</v>
      </c>
      <c r="S101" s="161">
        <v>0</v>
      </c>
      <c r="T101" s="162">
        <f>S101*H101</f>
        <v>0</v>
      </c>
      <c r="U101" s="32"/>
      <c r="V101" s="32"/>
      <c r="W101" s="32"/>
      <c r="X101" s="32"/>
      <c r="Y101" s="32"/>
      <c r="Z101" s="32"/>
      <c r="AA101" s="32"/>
      <c r="AB101" s="32"/>
      <c r="AC101" s="32"/>
      <c r="AD101" s="32"/>
      <c r="AE101" s="32"/>
      <c r="AR101" s="163" t="s">
        <v>234</v>
      </c>
      <c r="AT101" s="163" t="s">
        <v>129</v>
      </c>
      <c r="AU101" s="163" t="s">
        <v>79</v>
      </c>
      <c r="AY101" s="17" t="s">
        <v>126</v>
      </c>
      <c r="BE101" s="164">
        <f>IF(N101="základní",J101,0)</f>
        <v>0</v>
      </c>
      <c r="BF101" s="164">
        <f>IF(N101="snížená",J101,0)</f>
        <v>0</v>
      </c>
      <c r="BG101" s="164">
        <f>IF(N101="zákl. přenesená",J101,0)</f>
        <v>0</v>
      </c>
      <c r="BH101" s="164">
        <f>IF(N101="sníž. přenesená",J101,0)</f>
        <v>0</v>
      </c>
      <c r="BI101" s="164">
        <f>IF(N101="nulová",J101,0)</f>
        <v>0</v>
      </c>
      <c r="BJ101" s="17" t="s">
        <v>77</v>
      </c>
      <c r="BK101" s="164">
        <f>ROUND(I101*H101,2)</f>
        <v>0</v>
      </c>
      <c r="BL101" s="17" t="s">
        <v>234</v>
      </c>
      <c r="BM101" s="163" t="s">
        <v>1681</v>
      </c>
    </row>
    <row r="102" spans="1:47" s="2" customFormat="1" ht="19.5">
      <c r="A102" s="32"/>
      <c r="B102" s="33"/>
      <c r="C102" s="32"/>
      <c r="D102" s="165" t="s">
        <v>135</v>
      </c>
      <c r="E102" s="32"/>
      <c r="F102" s="166" t="s">
        <v>1682</v>
      </c>
      <c r="G102" s="32"/>
      <c r="H102" s="32"/>
      <c r="I102" s="91"/>
      <c r="J102" s="32"/>
      <c r="K102" s="32"/>
      <c r="L102" s="33"/>
      <c r="M102" s="167"/>
      <c r="N102" s="168"/>
      <c r="O102" s="53"/>
      <c r="P102" s="53"/>
      <c r="Q102" s="53"/>
      <c r="R102" s="53"/>
      <c r="S102" s="53"/>
      <c r="T102" s="54"/>
      <c r="U102" s="32"/>
      <c r="V102" s="32"/>
      <c r="W102" s="32"/>
      <c r="X102" s="32"/>
      <c r="Y102" s="32"/>
      <c r="Z102" s="32"/>
      <c r="AA102" s="32"/>
      <c r="AB102" s="32"/>
      <c r="AC102" s="32"/>
      <c r="AD102" s="32"/>
      <c r="AE102" s="32"/>
      <c r="AT102" s="17" t="s">
        <v>135</v>
      </c>
      <c r="AU102" s="17" t="s">
        <v>79</v>
      </c>
    </row>
    <row r="103" spans="1:47" s="2" customFormat="1" ht="39">
      <c r="A103" s="32"/>
      <c r="B103" s="33"/>
      <c r="C103" s="32"/>
      <c r="D103" s="165" t="s">
        <v>359</v>
      </c>
      <c r="E103" s="32"/>
      <c r="F103" s="187" t="s">
        <v>955</v>
      </c>
      <c r="G103" s="32"/>
      <c r="H103" s="32"/>
      <c r="I103" s="91"/>
      <c r="J103" s="32"/>
      <c r="K103" s="32"/>
      <c r="L103" s="33"/>
      <c r="M103" s="167"/>
      <c r="N103" s="168"/>
      <c r="O103" s="53"/>
      <c r="P103" s="53"/>
      <c r="Q103" s="53"/>
      <c r="R103" s="53"/>
      <c r="S103" s="53"/>
      <c r="T103" s="54"/>
      <c r="U103" s="32"/>
      <c r="V103" s="32"/>
      <c r="W103" s="32"/>
      <c r="X103" s="32"/>
      <c r="Y103" s="32"/>
      <c r="Z103" s="32"/>
      <c r="AA103" s="32"/>
      <c r="AB103" s="32"/>
      <c r="AC103" s="32"/>
      <c r="AD103" s="32"/>
      <c r="AE103" s="32"/>
      <c r="AT103" s="17" t="s">
        <v>359</v>
      </c>
      <c r="AU103" s="17" t="s">
        <v>79</v>
      </c>
    </row>
    <row r="104" spans="1:65" s="2" customFormat="1" ht="16.5" customHeight="1">
      <c r="A104" s="32"/>
      <c r="B104" s="151"/>
      <c r="C104" s="152" t="s">
        <v>145</v>
      </c>
      <c r="D104" s="152" t="s">
        <v>129</v>
      </c>
      <c r="E104" s="153" t="s">
        <v>962</v>
      </c>
      <c r="F104" s="154" t="s">
        <v>963</v>
      </c>
      <c r="G104" s="155" t="s">
        <v>167</v>
      </c>
      <c r="H104" s="156">
        <v>4</v>
      </c>
      <c r="I104" s="157"/>
      <c r="J104" s="158">
        <f>ROUND(I104*H104,2)</f>
        <v>0</v>
      </c>
      <c r="K104" s="154" t="s">
        <v>356</v>
      </c>
      <c r="L104" s="33"/>
      <c r="M104" s="159" t="s">
        <v>3</v>
      </c>
      <c r="N104" s="160" t="s">
        <v>40</v>
      </c>
      <c r="O104" s="53"/>
      <c r="P104" s="161">
        <f>O104*H104</f>
        <v>0</v>
      </c>
      <c r="Q104" s="161">
        <v>0.0076</v>
      </c>
      <c r="R104" s="161">
        <f>Q104*H104</f>
        <v>0.0304</v>
      </c>
      <c r="S104" s="161">
        <v>0</v>
      </c>
      <c r="T104" s="162">
        <f>S104*H104</f>
        <v>0</v>
      </c>
      <c r="U104" s="32"/>
      <c r="V104" s="32"/>
      <c r="W104" s="32"/>
      <c r="X104" s="32"/>
      <c r="Y104" s="32"/>
      <c r="Z104" s="32"/>
      <c r="AA104" s="32"/>
      <c r="AB104" s="32"/>
      <c r="AC104" s="32"/>
      <c r="AD104" s="32"/>
      <c r="AE104" s="32"/>
      <c r="AR104" s="163" t="s">
        <v>234</v>
      </c>
      <c r="AT104" s="163" t="s">
        <v>129</v>
      </c>
      <c r="AU104" s="163" t="s">
        <v>79</v>
      </c>
      <c r="AY104" s="17" t="s">
        <v>126</v>
      </c>
      <c r="BE104" s="164">
        <f>IF(N104="základní",J104,0)</f>
        <v>0</v>
      </c>
      <c r="BF104" s="164">
        <f>IF(N104="snížená",J104,0)</f>
        <v>0</v>
      </c>
      <c r="BG104" s="164">
        <f>IF(N104="zákl. přenesená",J104,0)</f>
        <v>0</v>
      </c>
      <c r="BH104" s="164">
        <f>IF(N104="sníž. přenesená",J104,0)</f>
        <v>0</v>
      </c>
      <c r="BI104" s="164">
        <f>IF(N104="nulová",J104,0)</f>
        <v>0</v>
      </c>
      <c r="BJ104" s="17" t="s">
        <v>77</v>
      </c>
      <c r="BK104" s="164">
        <f>ROUND(I104*H104,2)</f>
        <v>0</v>
      </c>
      <c r="BL104" s="17" t="s">
        <v>234</v>
      </c>
      <c r="BM104" s="163" t="s">
        <v>1683</v>
      </c>
    </row>
    <row r="105" spans="1:47" s="2" customFormat="1" ht="12">
      <c r="A105" s="32"/>
      <c r="B105" s="33"/>
      <c r="C105" s="32"/>
      <c r="D105" s="165" t="s">
        <v>135</v>
      </c>
      <c r="E105" s="32"/>
      <c r="F105" s="166" t="s">
        <v>965</v>
      </c>
      <c r="G105" s="32"/>
      <c r="H105" s="32"/>
      <c r="I105" s="91"/>
      <c r="J105" s="32"/>
      <c r="K105" s="32"/>
      <c r="L105" s="33"/>
      <c r="M105" s="167"/>
      <c r="N105" s="168"/>
      <c r="O105" s="53"/>
      <c r="P105" s="53"/>
      <c r="Q105" s="53"/>
      <c r="R105" s="53"/>
      <c r="S105" s="53"/>
      <c r="T105" s="54"/>
      <c r="U105" s="32"/>
      <c r="V105" s="32"/>
      <c r="W105" s="32"/>
      <c r="X105" s="32"/>
      <c r="Y105" s="32"/>
      <c r="Z105" s="32"/>
      <c r="AA105" s="32"/>
      <c r="AB105" s="32"/>
      <c r="AC105" s="32"/>
      <c r="AD105" s="32"/>
      <c r="AE105" s="32"/>
      <c r="AT105" s="17" t="s">
        <v>135</v>
      </c>
      <c r="AU105" s="17" t="s">
        <v>79</v>
      </c>
    </row>
    <row r="106" spans="1:47" s="2" customFormat="1" ht="29.25">
      <c r="A106" s="32"/>
      <c r="B106" s="33"/>
      <c r="C106" s="32"/>
      <c r="D106" s="165" t="s">
        <v>359</v>
      </c>
      <c r="E106" s="32"/>
      <c r="F106" s="187" t="s">
        <v>966</v>
      </c>
      <c r="G106" s="32"/>
      <c r="H106" s="32"/>
      <c r="I106" s="91"/>
      <c r="J106" s="32"/>
      <c r="K106" s="32"/>
      <c r="L106" s="33"/>
      <c r="M106" s="167"/>
      <c r="N106" s="168"/>
      <c r="O106" s="53"/>
      <c r="P106" s="53"/>
      <c r="Q106" s="53"/>
      <c r="R106" s="53"/>
      <c r="S106" s="53"/>
      <c r="T106" s="54"/>
      <c r="U106" s="32"/>
      <c r="V106" s="32"/>
      <c r="W106" s="32"/>
      <c r="X106" s="32"/>
      <c r="Y106" s="32"/>
      <c r="Z106" s="32"/>
      <c r="AA106" s="32"/>
      <c r="AB106" s="32"/>
      <c r="AC106" s="32"/>
      <c r="AD106" s="32"/>
      <c r="AE106" s="32"/>
      <c r="AT106" s="17" t="s">
        <v>359</v>
      </c>
      <c r="AU106" s="17" t="s">
        <v>79</v>
      </c>
    </row>
    <row r="107" spans="1:65" s="2" customFormat="1" ht="16.5" customHeight="1">
      <c r="A107" s="32"/>
      <c r="B107" s="151"/>
      <c r="C107" s="152" t="s">
        <v>154</v>
      </c>
      <c r="D107" s="152" t="s">
        <v>129</v>
      </c>
      <c r="E107" s="153" t="s">
        <v>967</v>
      </c>
      <c r="F107" s="154" t="s">
        <v>968</v>
      </c>
      <c r="G107" s="155" t="s">
        <v>248</v>
      </c>
      <c r="H107" s="156">
        <v>60</v>
      </c>
      <c r="I107" s="157"/>
      <c r="J107" s="158">
        <f>ROUND(I107*H107,2)</f>
        <v>0</v>
      </c>
      <c r="K107" s="154" t="s">
        <v>356</v>
      </c>
      <c r="L107" s="33"/>
      <c r="M107" s="159" t="s">
        <v>3</v>
      </c>
      <c r="N107" s="160" t="s">
        <v>40</v>
      </c>
      <c r="O107" s="53"/>
      <c r="P107" s="161">
        <f>O107*H107</f>
        <v>0</v>
      </c>
      <c r="Q107" s="161">
        <v>0.0019</v>
      </c>
      <c r="R107" s="161">
        <f>Q107*H107</f>
        <v>0.114</v>
      </c>
      <c r="S107" s="161">
        <v>0</v>
      </c>
      <c r="T107" s="162">
        <f>S107*H107</f>
        <v>0</v>
      </c>
      <c r="U107" s="32"/>
      <c r="V107" s="32"/>
      <c r="W107" s="32"/>
      <c r="X107" s="32"/>
      <c r="Y107" s="32"/>
      <c r="Z107" s="32"/>
      <c r="AA107" s="32"/>
      <c r="AB107" s="32"/>
      <c r="AC107" s="32"/>
      <c r="AD107" s="32"/>
      <c r="AE107" s="32"/>
      <c r="AR107" s="163" t="s">
        <v>234</v>
      </c>
      <c r="AT107" s="163" t="s">
        <v>129</v>
      </c>
      <c r="AU107" s="163" t="s">
        <v>79</v>
      </c>
      <c r="AY107" s="17" t="s">
        <v>126</v>
      </c>
      <c r="BE107" s="164">
        <f>IF(N107="základní",J107,0)</f>
        <v>0</v>
      </c>
      <c r="BF107" s="164">
        <f>IF(N107="snížená",J107,0)</f>
        <v>0</v>
      </c>
      <c r="BG107" s="164">
        <f>IF(N107="zákl. přenesená",J107,0)</f>
        <v>0</v>
      </c>
      <c r="BH107" s="164">
        <f>IF(N107="sníž. přenesená",J107,0)</f>
        <v>0</v>
      </c>
      <c r="BI107" s="164">
        <f>IF(N107="nulová",J107,0)</f>
        <v>0</v>
      </c>
      <c r="BJ107" s="17" t="s">
        <v>77</v>
      </c>
      <c r="BK107" s="164">
        <f>ROUND(I107*H107,2)</f>
        <v>0</v>
      </c>
      <c r="BL107" s="17" t="s">
        <v>234</v>
      </c>
      <c r="BM107" s="163" t="s">
        <v>1684</v>
      </c>
    </row>
    <row r="108" spans="1:47" s="2" customFormat="1" ht="12">
      <c r="A108" s="32"/>
      <c r="B108" s="33"/>
      <c r="C108" s="32"/>
      <c r="D108" s="165" t="s">
        <v>135</v>
      </c>
      <c r="E108" s="32"/>
      <c r="F108" s="166" t="s">
        <v>970</v>
      </c>
      <c r="G108" s="32"/>
      <c r="H108" s="32"/>
      <c r="I108" s="91"/>
      <c r="J108" s="32"/>
      <c r="K108" s="32"/>
      <c r="L108" s="33"/>
      <c r="M108" s="167"/>
      <c r="N108" s="168"/>
      <c r="O108" s="53"/>
      <c r="P108" s="53"/>
      <c r="Q108" s="53"/>
      <c r="R108" s="53"/>
      <c r="S108" s="53"/>
      <c r="T108" s="54"/>
      <c r="U108" s="32"/>
      <c r="V108" s="32"/>
      <c r="W108" s="32"/>
      <c r="X108" s="32"/>
      <c r="Y108" s="32"/>
      <c r="Z108" s="32"/>
      <c r="AA108" s="32"/>
      <c r="AB108" s="32"/>
      <c r="AC108" s="32"/>
      <c r="AD108" s="32"/>
      <c r="AE108" s="32"/>
      <c r="AT108" s="17" t="s">
        <v>135</v>
      </c>
      <c r="AU108" s="17" t="s">
        <v>79</v>
      </c>
    </row>
    <row r="109" spans="1:47" s="2" customFormat="1" ht="29.25">
      <c r="A109" s="32"/>
      <c r="B109" s="33"/>
      <c r="C109" s="32"/>
      <c r="D109" s="165" t="s">
        <v>359</v>
      </c>
      <c r="E109" s="32"/>
      <c r="F109" s="187" t="s">
        <v>966</v>
      </c>
      <c r="G109" s="32"/>
      <c r="H109" s="32"/>
      <c r="I109" s="91"/>
      <c r="J109" s="32"/>
      <c r="K109" s="32"/>
      <c r="L109" s="33"/>
      <c r="M109" s="167"/>
      <c r="N109" s="168"/>
      <c r="O109" s="53"/>
      <c r="P109" s="53"/>
      <c r="Q109" s="53"/>
      <c r="R109" s="53"/>
      <c r="S109" s="53"/>
      <c r="T109" s="54"/>
      <c r="U109" s="32"/>
      <c r="V109" s="32"/>
      <c r="W109" s="32"/>
      <c r="X109" s="32"/>
      <c r="Y109" s="32"/>
      <c r="Z109" s="32"/>
      <c r="AA109" s="32"/>
      <c r="AB109" s="32"/>
      <c r="AC109" s="32"/>
      <c r="AD109" s="32"/>
      <c r="AE109" s="32"/>
      <c r="AT109" s="17" t="s">
        <v>359</v>
      </c>
      <c r="AU109" s="17" t="s">
        <v>79</v>
      </c>
    </row>
    <row r="110" spans="1:65" s="2" customFormat="1" ht="16.5" customHeight="1">
      <c r="A110" s="32"/>
      <c r="B110" s="151"/>
      <c r="C110" s="152" t="s">
        <v>140</v>
      </c>
      <c r="D110" s="152" t="s">
        <v>129</v>
      </c>
      <c r="E110" s="153" t="s">
        <v>1685</v>
      </c>
      <c r="F110" s="154" t="s">
        <v>1686</v>
      </c>
      <c r="G110" s="155" t="s">
        <v>248</v>
      </c>
      <c r="H110" s="156">
        <v>60</v>
      </c>
      <c r="I110" s="157"/>
      <c r="J110" s="158">
        <f>ROUND(I110*H110,2)</f>
        <v>0</v>
      </c>
      <c r="K110" s="154" t="s">
        <v>356</v>
      </c>
      <c r="L110" s="33"/>
      <c r="M110" s="159" t="s">
        <v>3</v>
      </c>
      <c r="N110" s="160" t="s">
        <v>40</v>
      </c>
      <c r="O110" s="53"/>
      <c r="P110" s="161">
        <f>O110*H110</f>
        <v>0</v>
      </c>
      <c r="Q110" s="161">
        <v>7E-05</v>
      </c>
      <c r="R110" s="161">
        <f>Q110*H110</f>
        <v>0.0042</v>
      </c>
      <c r="S110" s="161">
        <v>0</v>
      </c>
      <c r="T110" s="162">
        <f>S110*H110</f>
        <v>0</v>
      </c>
      <c r="U110" s="32"/>
      <c r="V110" s="32"/>
      <c r="W110" s="32"/>
      <c r="X110" s="32"/>
      <c r="Y110" s="32"/>
      <c r="Z110" s="32"/>
      <c r="AA110" s="32"/>
      <c r="AB110" s="32"/>
      <c r="AC110" s="32"/>
      <c r="AD110" s="32"/>
      <c r="AE110" s="32"/>
      <c r="AR110" s="163" t="s">
        <v>234</v>
      </c>
      <c r="AT110" s="163" t="s">
        <v>129</v>
      </c>
      <c r="AU110" s="163" t="s">
        <v>79</v>
      </c>
      <c r="AY110" s="17" t="s">
        <v>126</v>
      </c>
      <c r="BE110" s="164">
        <f>IF(N110="základní",J110,0)</f>
        <v>0</v>
      </c>
      <c r="BF110" s="164">
        <f>IF(N110="snížená",J110,0)</f>
        <v>0</v>
      </c>
      <c r="BG110" s="164">
        <f>IF(N110="zákl. přenesená",J110,0)</f>
        <v>0</v>
      </c>
      <c r="BH110" s="164">
        <f>IF(N110="sníž. přenesená",J110,0)</f>
        <v>0</v>
      </c>
      <c r="BI110" s="164">
        <f>IF(N110="nulová",J110,0)</f>
        <v>0</v>
      </c>
      <c r="BJ110" s="17" t="s">
        <v>77</v>
      </c>
      <c r="BK110" s="164">
        <f>ROUND(I110*H110,2)</f>
        <v>0</v>
      </c>
      <c r="BL110" s="17" t="s">
        <v>234</v>
      </c>
      <c r="BM110" s="163" t="s">
        <v>1687</v>
      </c>
    </row>
    <row r="111" spans="1:47" s="2" customFormat="1" ht="19.5">
      <c r="A111" s="32"/>
      <c r="B111" s="33"/>
      <c r="C111" s="32"/>
      <c r="D111" s="165" t="s">
        <v>135</v>
      </c>
      <c r="E111" s="32"/>
      <c r="F111" s="166" t="s">
        <v>1688</v>
      </c>
      <c r="G111" s="32"/>
      <c r="H111" s="32"/>
      <c r="I111" s="91"/>
      <c r="J111" s="32"/>
      <c r="K111" s="32"/>
      <c r="L111" s="33"/>
      <c r="M111" s="167"/>
      <c r="N111" s="168"/>
      <c r="O111" s="53"/>
      <c r="P111" s="53"/>
      <c r="Q111" s="53"/>
      <c r="R111" s="53"/>
      <c r="S111" s="53"/>
      <c r="T111" s="54"/>
      <c r="U111" s="32"/>
      <c r="V111" s="32"/>
      <c r="W111" s="32"/>
      <c r="X111" s="32"/>
      <c r="Y111" s="32"/>
      <c r="Z111" s="32"/>
      <c r="AA111" s="32"/>
      <c r="AB111" s="32"/>
      <c r="AC111" s="32"/>
      <c r="AD111" s="32"/>
      <c r="AE111" s="32"/>
      <c r="AT111" s="17" t="s">
        <v>135</v>
      </c>
      <c r="AU111" s="17" t="s">
        <v>79</v>
      </c>
    </row>
    <row r="112" spans="1:65" s="2" customFormat="1" ht="16.5" customHeight="1">
      <c r="A112" s="32"/>
      <c r="B112" s="151"/>
      <c r="C112" s="152" t="s">
        <v>159</v>
      </c>
      <c r="D112" s="152" t="s">
        <v>129</v>
      </c>
      <c r="E112" s="153" t="s">
        <v>1689</v>
      </c>
      <c r="F112" s="154" t="s">
        <v>1690</v>
      </c>
      <c r="G112" s="155" t="s">
        <v>248</v>
      </c>
      <c r="H112" s="156">
        <v>60</v>
      </c>
      <c r="I112" s="157"/>
      <c r="J112" s="158">
        <f>ROUND(I112*H112,2)</f>
        <v>0</v>
      </c>
      <c r="K112" s="154" t="s">
        <v>356</v>
      </c>
      <c r="L112" s="33"/>
      <c r="M112" s="159" t="s">
        <v>3</v>
      </c>
      <c r="N112" s="160" t="s">
        <v>40</v>
      </c>
      <c r="O112" s="53"/>
      <c r="P112" s="161">
        <f>O112*H112</f>
        <v>0</v>
      </c>
      <c r="Q112" s="161">
        <v>0</v>
      </c>
      <c r="R112" s="161">
        <f>Q112*H112</f>
        <v>0</v>
      </c>
      <c r="S112" s="161">
        <v>0</v>
      </c>
      <c r="T112" s="162">
        <f>S112*H112</f>
        <v>0</v>
      </c>
      <c r="U112" s="32"/>
      <c r="V112" s="32"/>
      <c r="W112" s="32"/>
      <c r="X112" s="32"/>
      <c r="Y112" s="32"/>
      <c r="Z112" s="32"/>
      <c r="AA112" s="32"/>
      <c r="AB112" s="32"/>
      <c r="AC112" s="32"/>
      <c r="AD112" s="32"/>
      <c r="AE112" s="32"/>
      <c r="AR112" s="163" t="s">
        <v>234</v>
      </c>
      <c r="AT112" s="163" t="s">
        <v>129</v>
      </c>
      <c r="AU112" s="163" t="s">
        <v>79</v>
      </c>
      <c r="AY112" s="17" t="s">
        <v>126</v>
      </c>
      <c r="BE112" s="164">
        <f>IF(N112="základní",J112,0)</f>
        <v>0</v>
      </c>
      <c r="BF112" s="164">
        <f>IF(N112="snížená",J112,0)</f>
        <v>0</v>
      </c>
      <c r="BG112" s="164">
        <f>IF(N112="zákl. přenesená",J112,0)</f>
        <v>0</v>
      </c>
      <c r="BH112" s="164">
        <f>IF(N112="sníž. přenesená",J112,0)</f>
        <v>0</v>
      </c>
      <c r="BI112" s="164">
        <f>IF(N112="nulová",J112,0)</f>
        <v>0</v>
      </c>
      <c r="BJ112" s="17" t="s">
        <v>77</v>
      </c>
      <c r="BK112" s="164">
        <f>ROUND(I112*H112,2)</f>
        <v>0</v>
      </c>
      <c r="BL112" s="17" t="s">
        <v>234</v>
      </c>
      <c r="BM112" s="163" t="s">
        <v>1691</v>
      </c>
    </row>
    <row r="113" spans="1:47" s="2" customFormat="1" ht="19.5">
      <c r="A113" s="32"/>
      <c r="B113" s="33"/>
      <c r="C113" s="32"/>
      <c r="D113" s="165" t="s">
        <v>135</v>
      </c>
      <c r="E113" s="32"/>
      <c r="F113" s="166" t="s">
        <v>1692</v>
      </c>
      <c r="G113" s="32"/>
      <c r="H113" s="32"/>
      <c r="I113" s="91"/>
      <c r="J113" s="32"/>
      <c r="K113" s="32"/>
      <c r="L113" s="33"/>
      <c r="M113" s="167"/>
      <c r="N113" s="168"/>
      <c r="O113" s="53"/>
      <c r="P113" s="53"/>
      <c r="Q113" s="53"/>
      <c r="R113" s="53"/>
      <c r="S113" s="53"/>
      <c r="T113" s="54"/>
      <c r="U113" s="32"/>
      <c r="V113" s="32"/>
      <c r="W113" s="32"/>
      <c r="X113" s="32"/>
      <c r="Y113" s="32"/>
      <c r="Z113" s="32"/>
      <c r="AA113" s="32"/>
      <c r="AB113" s="32"/>
      <c r="AC113" s="32"/>
      <c r="AD113" s="32"/>
      <c r="AE113" s="32"/>
      <c r="AT113" s="17" t="s">
        <v>135</v>
      </c>
      <c r="AU113" s="17" t="s">
        <v>79</v>
      </c>
    </row>
    <row r="114" spans="1:65" s="2" customFormat="1" ht="16.5" customHeight="1">
      <c r="A114" s="32"/>
      <c r="B114" s="151"/>
      <c r="C114" s="152" t="s">
        <v>150</v>
      </c>
      <c r="D114" s="152" t="s">
        <v>129</v>
      </c>
      <c r="E114" s="153" t="s">
        <v>1693</v>
      </c>
      <c r="F114" s="154" t="s">
        <v>1694</v>
      </c>
      <c r="G114" s="155" t="s">
        <v>144</v>
      </c>
      <c r="H114" s="156">
        <v>3</v>
      </c>
      <c r="I114" s="157"/>
      <c r="J114" s="158">
        <f>ROUND(I114*H114,2)</f>
        <v>0</v>
      </c>
      <c r="K114" s="154" t="s">
        <v>356</v>
      </c>
      <c r="L114" s="33"/>
      <c r="M114" s="159" t="s">
        <v>3</v>
      </c>
      <c r="N114" s="160" t="s">
        <v>40</v>
      </c>
      <c r="O114" s="53"/>
      <c r="P114" s="161">
        <f>O114*H114</f>
        <v>0</v>
      </c>
      <c r="Q114" s="161">
        <v>0</v>
      </c>
      <c r="R114" s="161">
        <f>Q114*H114</f>
        <v>0</v>
      </c>
      <c r="S114" s="161">
        <v>0</v>
      </c>
      <c r="T114" s="162">
        <f>S114*H114</f>
        <v>0</v>
      </c>
      <c r="U114" s="32"/>
      <c r="V114" s="32"/>
      <c r="W114" s="32"/>
      <c r="X114" s="32"/>
      <c r="Y114" s="32"/>
      <c r="Z114" s="32"/>
      <c r="AA114" s="32"/>
      <c r="AB114" s="32"/>
      <c r="AC114" s="32"/>
      <c r="AD114" s="32"/>
      <c r="AE114" s="32"/>
      <c r="AR114" s="163" t="s">
        <v>234</v>
      </c>
      <c r="AT114" s="163" t="s">
        <v>129</v>
      </c>
      <c r="AU114" s="163" t="s">
        <v>79</v>
      </c>
      <c r="AY114" s="17" t="s">
        <v>126</v>
      </c>
      <c r="BE114" s="164">
        <f>IF(N114="základní",J114,0)</f>
        <v>0</v>
      </c>
      <c r="BF114" s="164">
        <f>IF(N114="snížená",J114,0)</f>
        <v>0</v>
      </c>
      <c r="BG114" s="164">
        <f>IF(N114="zákl. přenesená",J114,0)</f>
        <v>0</v>
      </c>
      <c r="BH114" s="164">
        <f>IF(N114="sníž. přenesená",J114,0)</f>
        <v>0</v>
      </c>
      <c r="BI114" s="164">
        <f>IF(N114="nulová",J114,0)</f>
        <v>0</v>
      </c>
      <c r="BJ114" s="17" t="s">
        <v>77</v>
      </c>
      <c r="BK114" s="164">
        <f>ROUND(I114*H114,2)</f>
        <v>0</v>
      </c>
      <c r="BL114" s="17" t="s">
        <v>234</v>
      </c>
      <c r="BM114" s="163" t="s">
        <v>1695</v>
      </c>
    </row>
    <row r="115" spans="1:47" s="2" customFormat="1" ht="19.5">
      <c r="A115" s="32"/>
      <c r="B115" s="33"/>
      <c r="C115" s="32"/>
      <c r="D115" s="165" t="s">
        <v>135</v>
      </c>
      <c r="E115" s="32"/>
      <c r="F115" s="166" t="s">
        <v>1696</v>
      </c>
      <c r="G115" s="32"/>
      <c r="H115" s="32"/>
      <c r="I115" s="91"/>
      <c r="J115" s="32"/>
      <c r="K115" s="32"/>
      <c r="L115" s="33"/>
      <c r="M115" s="167"/>
      <c r="N115" s="168"/>
      <c r="O115" s="53"/>
      <c r="P115" s="53"/>
      <c r="Q115" s="53"/>
      <c r="R115" s="53"/>
      <c r="S115" s="53"/>
      <c r="T115" s="54"/>
      <c r="U115" s="32"/>
      <c r="V115" s="32"/>
      <c r="W115" s="32"/>
      <c r="X115" s="32"/>
      <c r="Y115" s="32"/>
      <c r="Z115" s="32"/>
      <c r="AA115" s="32"/>
      <c r="AB115" s="32"/>
      <c r="AC115" s="32"/>
      <c r="AD115" s="32"/>
      <c r="AE115" s="32"/>
      <c r="AT115" s="17" t="s">
        <v>135</v>
      </c>
      <c r="AU115" s="17" t="s">
        <v>79</v>
      </c>
    </row>
    <row r="116" spans="1:47" s="2" customFormat="1" ht="39">
      <c r="A116" s="32"/>
      <c r="B116" s="33"/>
      <c r="C116" s="32"/>
      <c r="D116" s="165" t="s">
        <v>359</v>
      </c>
      <c r="E116" s="32"/>
      <c r="F116" s="187" t="s">
        <v>1033</v>
      </c>
      <c r="G116" s="32"/>
      <c r="H116" s="32"/>
      <c r="I116" s="91"/>
      <c r="J116" s="32"/>
      <c r="K116" s="32"/>
      <c r="L116" s="33"/>
      <c r="M116" s="167"/>
      <c r="N116" s="168"/>
      <c r="O116" s="53"/>
      <c r="P116" s="53"/>
      <c r="Q116" s="53"/>
      <c r="R116" s="53"/>
      <c r="S116" s="53"/>
      <c r="T116" s="54"/>
      <c r="U116" s="32"/>
      <c r="V116" s="32"/>
      <c r="W116" s="32"/>
      <c r="X116" s="32"/>
      <c r="Y116" s="32"/>
      <c r="Z116" s="32"/>
      <c r="AA116" s="32"/>
      <c r="AB116" s="32"/>
      <c r="AC116" s="32"/>
      <c r="AD116" s="32"/>
      <c r="AE116" s="32"/>
      <c r="AT116" s="17" t="s">
        <v>359</v>
      </c>
      <c r="AU116" s="17" t="s">
        <v>79</v>
      </c>
    </row>
    <row r="117" spans="2:63" s="12" customFormat="1" ht="25.9" customHeight="1">
      <c r="B117" s="138"/>
      <c r="D117" s="139" t="s">
        <v>68</v>
      </c>
      <c r="E117" s="140" t="s">
        <v>501</v>
      </c>
      <c r="F117" s="140" t="s">
        <v>502</v>
      </c>
      <c r="I117" s="141"/>
      <c r="J117" s="142">
        <f>BK117</f>
        <v>0</v>
      </c>
      <c r="L117" s="138"/>
      <c r="M117" s="143"/>
      <c r="N117" s="144"/>
      <c r="O117" s="144"/>
      <c r="P117" s="145">
        <f>SUM(P118:P129)</f>
        <v>0</v>
      </c>
      <c r="Q117" s="144"/>
      <c r="R117" s="145">
        <f>SUM(R118:R129)</f>
        <v>0</v>
      </c>
      <c r="S117" s="144"/>
      <c r="T117" s="146">
        <f>SUM(T118:T129)</f>
        <v>0</v>
      </c>
      <c r="AR117" s="139" t="s">
        <v>134</v>
      </c>
      <c r="AT117" s="147" t="s">
        <v>68</v>
      </c>
      <c r="AU117" s="147" t="s">
        <v>69</v>
      </c>
      <c r="AY117" s="139" t="s">
        <v>126</v>
      </c>
      <c r="BK117" s="148">
        <f>SUM(BK118:BK129)</f>
        <v>0</v>
      </c>
    </row>
    <row r="118" spans="1:65" s="2" customFormat="1" ht="16.5" customHeight="1">
      <c r="A118" s="32"/>
      <c r="B118" s="151"/>
      <c r="C118" s="152" t="s">
        <v>164</v>
      </c>
      <c r="D118" s="152" t="s">
        <v>129</v>
      </c>
      <c r="E118" s="153" t="s">
        <v>1697</v>
      </c>
      <c r="F118" s="154" t="s">
        <v>1698</v>
      </c>
      <c r="G118" s="155" t="s">
        <v>263</v>
      </c>
      <c r="H118" s="156">
        <v>0.6</v>
      </c>
      <c r="I118" s="157"/>
      <c r="J118" s="158">
        <f>ROUND(I118*H118,2)</f>
        <v>0</v>
      </c>
      <c r="K118" s="154" t="s">
        <v>356</v>
      </c>
      <c r="L118" s="33"/>
      <c r="M118" s="159" t="s">
        <v>3</v>
      </c>
      <c r="N118" s="160" t="s">
        <v>40</v>
      </c>
      <c r="O118" s="53"/>
      <c r="P118" s="161">
        <f>O118*H118</f>
        <v>0</v>
      </c>
      <c r="Q118" s="161">
        <v>0</v>
      </c>
      <c r="R118" s="161">
        <f>Q118*H118</f>
        <v>0</v>
      </c>
      <c r="S118" s="161">
        <v>0</v>
      </c>
      <c r="T118" s="162">
        <f>S118*H118</f>
        <v>0</v>
      </c>
      <c r="U118" s="32"/>
      <c r="V118" s="32"/>
      <c r="W118" s="32"/>
      <c r="X118" s="32"/>
      <c r="Y118" s="32"/>
      <c r="Z118" s="32"/>
      <c r="AA118" s="32"/>
      <c r="AB118" s="32"/>
      <c r="AC118" s="32"/>
      <c r="AD118" s="32"/>
      <c r="AE118" s="32"/>
      <c r="AR118" s="163" t="s">
        <v>505</v>
      </c>
      <c r="AT118" s="163" t="s">
        <v>129</v>
      </c>
      <c r="AU118" s="163" t="s">
        <v>77</v>
      </c>
      <c r="AY118" s="17" t="s">
        <v>126</v>
      </c>
      <c r="BE118" s="164">
        <f>IF(N118="základní",J118,0)</f>
        <v>0</v>
      </c>
      <c r="BF118" s="164">
        <f>IF(N118="snížená",J118,0)</f>
        <v>0</v>
      </c>
      <c r="BG118" s="164">
        <f>IF(N118="zákl. přenesená",J118,0)</f>
        <v>0</v>
      </c>
      <c r="BH118" s="164">
        <f>IF(N118="sníž. přenesená",J118,0)</f>
        <v>0</v>
      </c>
      <c r="BI118" s="164">
        <f>IF(N118="nulová",J118,0)</f>
        <v>0</v>
      </c>
      <c r="BJ118" s="17" t="s">
        <v>77</v>
      </c>
      <c r="BK118" s="164">
        <f>ROUND(I118*H118,2)</f>
        <v>0</v>
      </c>
      <c r="BL118" s="17" t="s">
        <v>505</v>
      </c>
      <c r="BM118" s="163" t="s">
        <v>1699</v>
      </c>
    </row>
    <row r="119" spans="1:47" s="2" customFormat="1" ht="12">
      <c r="A119" s="32"/>
      <c r="B119" s="33"/>
      <c r="C119" s="32"/>
      <c r="D119" s="165" t="s">
        <v>135</v>
      </c>
      <c r="E119" s="32"/>
      <c r="F119" s="166" t="s">
        <v>1698</v>
      </c>
      <c r="G119" s="32"/>
      <c r="H119" s="32"/>
      <c r="I119" s="91"/>
      <c r="J119" s="32"/>
      <c r="K119" s="32"/>
      <c r="L119" s="33"/>
      <c r="M119" s="167"/>
      <c r="N119" s="168"/>
      <c r="O119" s="53"/>
      <c r="P119" s="53"/>
      <c r="Q119" s="53"/>
      <c r="R119" s="53"/>
      <c r="S119" s="53"/>
      <c r="T119" s="54"/>
      <c r="U119" s="32"/>
      <c r="V119" s="32"/>
      <c r="W119" s="32"/>
      <c r="X119" s="32"/>
      <c r="Y119" s="32"/>
      <c r="Z119" s="32"/>
      <c r="AA119" s="32"/>
      <c r="AB119" s="32"/>
      <c r="AC119" s="32"/>
      <c r="AD119" s="32"/>
      <c r="AE119" s="32"/>
      <c r="AT119" s="17" t="s">
        <v>135</v>
      </c>
      <c r="AU119" s="17" t="s">
        <v>77</v>
      </c>
    </row>
    <row r="120" spans="1:65" s="2" customFormat="1" ht="16.5" customHeight="1">
      <c r="A120" s="32"/>
      <c r="B120" s="151"/>
      <c r="C120" s="152" t="s">
        <v>153</v>
      </c>
      <c r="D120" s="152" t="s">
        <v>129</v>
      </c>
      <c r="E120" s="153" t="s">
        <v>1700</v>
      </c>
      <c r="F120" s="154" t="s">
        <v>1701</v>
      </c>
      <c r="G120" s="155" t="s">
        <v>248</v>
      </c>
      <c r="H120" s="156">
        <v>140</v>
      </c>
      <c r="I120" s="157"/>
      <c r="J120" s="158">
        <f>ROUND(I120*H120,2)</f>
        <v>0</v>
      </c>
      <c r="K120" s="154" t="s">
        <v>356</v>
      </c>
      <c r="L120" s="33"/>
      <c r="M120" s="159" t="s">
        <v>3</v>
      </c>
      <c r="N120" s="160" t="s">
        <v>40</v>
      </c>
      <c r="O120" s="53"/>
      <c r="P120" s="161">
        <f>O120*H120</f>
        <v>0</v>
      </c>
      <c r="Q120" s="161">
        <v>0</v>
      </c>
      <c r="R120" s="161">
        <f>Q120*H120</f>
        <v>0</v>
      </c>
      <c r="S120" s="161">
        <v>0</v>
      </c>
      <c r="T120" s="162">
        <f>S120*H120</f>
        <v>0</v>
      </c>
      <c r="U120" s="32"/>
      <c r="V120" s="32"/>
      <c r="W120" s="32"/>
      <c r="X120" s="32"/>
      <c r="Y120" s="32"/>
      <c r="Z120" s="32"/>
      <c r="AA120" s="32"/>
      <c r="AB120" s="32"/>
      <c r="AC120" s="32"/>
      <c r="AD120" s="32"/>
      <c r="AE120" s="32"/>
      <c r="AR120" s="163" t="s">
        <v>505</v>
      </c>
      <c r="AT120" s="163" t="s">
        <v>129</v>
      </c>
      <c r="AU120" s="163" t="s">
        <v>77</v>
      </c>
      <c r="AY120" s="17" t="s">
        <v>126</v>
      </c>
      <c r="BE120" s="164">
        <f>IF(N120="základní",J120,0)</f>
        <v>0</v>
      </c>
      <c r="BF120" s="164">
        <f>IF(N120="snížená",J120,0)</f>
        <v>0</v>
      </c>
      <c r="BG120" s="164">
        <f>IF(N120="zákl. přenesená",J120,0)</f>
        <v>0</v>
      </c>
      <c r="BH120" s="164">
        <f>IF(N120="sníž. přenesená",J120,0)</f>
        <v>0</v>
      </c>
      <c r="BI120" s="164">
        <f>IF(N120="nulová",J120,0)</f>
        <v>0</v>
      </c>
      <c r="BJ120" s="17" t="s">
        <v>77</v>
      </c>
      <c r="BK120" s="164">
        <f>ROUND(I120*H120,2)</f>
        <v>0</v>
      </c>
      <c r="BL120" s="17" t="s">
        <v>505</v>
      </c>
      <c r="BM120" s="163" t="s">
        <v>1702</v>
      </c>
    </row>
    <row r="121" spans="1:47" s="2" customFormat="1" ht="12">
      <c r="A121" s="32"/>
      <c r="B121" s="33"/>
      <c r="C121" s="32"/>
      <c r="D121" s="165" t="s">
        <v>135</v>
      </c>
      <c r="E121" s="32"/>
      <c r="F121" s="166" t="s">
        <v>1701</v>
      </c>
      <c r="G121" s="32"/>
      <c r="H121" s="32"/>
      <c r="I121" s="91"/>
      <c r="J121" s="32"/>
      <c r="K121" s="32"/>
      <c r="L121" s="33"/>
      <c r="M121" s="167"/>
      <c r="N121" s="168"/>
      <c r="O121" s="53"/>
      <c r="P121" s="53"/>
      <c r="Q121" s="53"/>
      <c r="R121" s="53"/>
      <c r="S121" s="53"/>
      <c r="T121" s="54"/>
      <c r="U121" s="32"/>
      <c r="V121" s="32"/>
      <c r="W121" s="32"/>
      <c r="X121" s="32"/>
      <c r="Y121" s="32"/>
      <c r="Z121" s="32"/>
      <c r="AA121" s="32"/>
      <c r="AB121" s="32"/>
      <c r="AC121" s="32"/>
      <c r="AD121" s="32"/>
      <c r="AE121" s="32"/>
      <c r="AT121" s="17" t="s">
        <v>135</v>
      </c>
      <c r="AU121" s="17" t="s">
        <v>77</v>
      </c>
    </row>
    <row r="122" spans="1:65" s="2" customFormat="1" ht="21.75" customHeight="1">
      <c r="A122" s="32"/>
      <c r="B122" s="151"/>
      <c r="C122" s="152" t="s">
        <v>172</v>
      </c>
      <c r="D122" s="152" t="s">
        <v>129</v>
      </c>
      <c r="E122" s="153" t="s">
        <v>1703</v>
      </c>
      <c r="F122" s="154" t="s">
        <v>1704</v>
      </c>
      <c r="G122" s="155" t="s">
        <v>167</v>
      </c>
      <c r="H122" s="156">
        <v>4</v>
      </c>
      <c r="I122" s="157"/>
      <c r="J122" s="158">
        <f>ROUND(I122*H122,2)</f>
        <v>0</v>
      </c>
      <c r="K122" s="154" t="s">
        <v>356</v>
      </c>
      <c r="L122" s="33"/>
      <c r="M122" s="159" t="s">
        <v>3</v>
      </c>
      <c r="N122" s="160" t="s">
        <v>40</v>
      </c>
      <c r="O122" s="53"/>
      <c r="P122" s="161">
        <f>O122*H122</f>
        <v>0</v>
      </c>
      <c r="Q122" s="161">
        <v>0</v>
      </c>
      <c r="R122" s="161">
        <f>Q122*H122</f>
        <v>0</v>
      </c>
      <c r="S122" s="161">
        <v>0</v>
      </c>
      <c r="T122" s="162">
        <f>S122*H122</f>
        <v>0</v>
      </c>
      <c r="U122" s="32"/>
      <c r="V122" s="32"/>
      <c r="W122" s="32"/>
      <c r="X122" s="32"/>
      <c r="Y122" s="32"/>
      <c r="Z122" s="32"/>
      <c r="AA122" s="32"/>
      <c r="AB122" s="32"/>
      <c r="AC122" s="32"/>
      <c r="AD122" s="32"/>
      <c r="AE122" s="32"/>
      <c r="AR122" s="163" t="s">
        <v>505</v>
      </c>
      <c r="AT122" s="163" t="s">
        <v>129</v>
      </c>
      <c r="AU122" s="163" t="s">
        <v>77</v>
      </c>
      <c r="AY122" s="17" t="s">
        <v>126</v>
      </c>
      <c r="BE122" s="164">
        <f>IF(N122="základní",J122,0)</f>
        <v>0</v>
      </c>
      <c r="BF122" s="164">
        <f>IF(N122="snížená",J122,0)</f>
        <v>0</v>
      </c>
      <c r="BG122" s="164">
        <f>IF(N122="zákl. přenesená",J122,0)</f>
        <v>0</v>
      </c>
      <c r="BH122" s="164">
        <f>IF(N122="sníž. přenesená",J122,0)</f>
        <v>0</v>
      </c>
      <c r="BI122" s="164">
        <f>IF(N122="nulová",J122,0)</f>
        <v>0</v>
      </c>
      <c r="BJ122" s="17" t="s">
        <v>77</v>
      </c>
      <c r="BK122" s="164">
        <f>ROUND(I122*H122,2)</f>
        <v>0</v>
      </c>
      <c r="BL122" s="17" t="s">
        <v>505</v>
      </c>
      <c r="BM122" s="163" t="s">
        <v>1705</v>
      </c>
    </row>
    <row r="123" spans="1:47" s="2" customFormat="1" ht="19.5">
      <c r="A123" s="32"/>
      <c r="B123" s="33"/>
      <c r="C123" s="32"/>
      <c r="D123" s="165" t="s">
        <v>135</v>
      </c>
      <c r="E123" s="32"/>
      <c r="F123" s="166" t="s">
        <v>1706</v>
      </c>
      <c r="G123" s="32"/>
      <c r="H123" s="32"/>
      <c r="I123" s="91"/>
      <c r="J123" s="32"/>
      <c r="K123" s="32"/>
      <c r="L123" s="33"/>
      <c r="M123" s="167"/>
      <c r="N123" s="168"/>
      <c r="O123" s="53"/>
      <c r="P123" s="53"/>
      <c r="Q123" s="53"/>
      <c r="R123" s="53"/>
      <c r="S123" s="53"/>
      <c r="T123" s="54"/>
      <c r="U123" s="32"/>
      <c r="V123" s="32"/>
      <c r="W123" s="32"/>
      <c r="X123" s="32"/>
      <c r="Y123" s="32"/>
      <c r="Z123" s="32"/>
      <c r="AA123" s="32"/>
      <c r="AB123" s="32"/>
      <c r="AC123" s="32"/>
      <c r="AD123" s="32"/>
      <c r="AE123" s="32"/>
      <c r="AT123" s="17" t="s">
        <v>135</v>
      </c>
      <c r="AU123" s="17" t="s">
        <v>77</v>
      </c>
    </row>
    <row r="124" spans="1:65" s="2" customFormat="1" ht="16.5" customHeight="1">
      <c r="A124" s="32"/>
      <c r="B124" s="151"/>
      <c r="C124" s="169" t="s">
        <v>157</v>
      </c>
      <c r="D124" s="169" t="s">
        <v>136</v>
      </c>
      <c r="E124" s="170" t="s">
        <v>1707</v>
      </c>
      <c r="F124" s="171" t="s">
        <v>1708</v>
      </c>
      <c r="G124" s="172" t="s">
        <v>248</v>
      </c>
      <c r="H124" s="173">
        <v>80</v>
      </c>
      <c r="I124" s="174"/>
      <c r="J124" s="175">
        <f>ROUND(I124*H124,2)</f>
        <v>0</v>
      </c>
      <c r="K124" s="171" t="s">
        <v>356</v>
      </c>
      <c r="L124" s="176"/>
      <c r="M124" s="177" t="s">
        <v>3</v>
      </c>
      <c r="N124" s="178" t="s">
        <v>40</v>
      </c>
      <c r="O124" s="53"/>
      <c r="P124" s="161">
        <f>O124*H124</f>
        <v>0</v>
      </c>
      <c r="Q124" s="161">
        <v>0</v>
      </c>
      <c r="R124" s="161">
        <f>Q124*H124</f>
        <v>0</v>
      </c>
      <c r="S124" s="161">
        <v>0</v>
      </c>
      <c r="T124" s="162">
        <f>S124*H124</f>
        <v>0</v>
      </c>
      <c r="U124" s="32"/>
      <c r="V124" s="32"/>
      <c r="W124" s="32"/>
      <c r="X124" s="32"/>
      <c r="Y124" s="32"/>
      <c r="Z124" s="32"/>
      <c r="AA124" s="32"/>
      <c r="AB124" s="32"/>
      <c r="AC124" s="32"/>
      <c r="AD124" s="32"/>
      <c r="AE124" s="32"/>
      <c r="AR124" s="163" t="s">
        <v>658</v>
      </c>
      <c r="AT124" s="163" t="s">
        <v>136</v>
      </c>
      <c r="AU124" s="163" t="s">
        <v>77</v>
      </c>
      <c r="AY124" s="17" t="s">
        <v>126</v>
      </c>
      <c r="BE124" s="164">
        <f>IF(N124="základní",J124,0)</f>
        <v>0</v>
      </c>
      <c r="BF124" s="164">
        <f>IF(N124="snížená",J124,0)</f>
        <v>0</v>
      </c>
      <c r="BG124" s="164">
        <f>IF(N124="zákl. přenesená",J124,0)</f>
        <v>0</v>
      </c>
      <c r="BH124" s="164">
        <f>IF(N124="sníž. přenesená",J124,0)</f>
        <v>0</v>
      </c>
      <c r="BI124" s="164">
        <f>IF(N124="nulová",J124,0)</f>
        <v>0</v>
      </c>
      <c r="BJ124" s="17" t="s">
        <v>77</v>
      </c>
      <c r="BK124" s="164">
        <f>ROUND(I124*H124,2)</f>
        <v>0</v>
      </c>
      <c r="BL124" s="17" t="s">
        <v>658</v>
      </c>
      <c r="BM124" s="163" t="s">
        <v>1709</v>
      </c>
    </row>
    <row r="125" spans="1:47" s="2" customFormat="1" ht="12">
      <c r="A125" s="32"/>
      <c r="B125" s="33"/>
      <c r="C125" s="32"/>
      <c r="D125" s="165" t="s">
        <v>135</v>
      </c>
      <c r="E125" s="32"/>
      <c r="F125" s="166" t="s">
        <v>1708</v>
      </c>
      <c r="G125" s="32"/>
      <c r="H125" s="32"/>
      <c r="I125" s="91"/>
      <c r="J125" s="32"/>
      <c r="K125" s="32"/>
      <c r="L125" s="33"/>
      <c r="M125" s="167"/>
      <c r="N125" s="168"/>
      <c r="O125" s="53"/>
      <c r="P125" s="53"/>
      <c r="Q125" s="53"/>
      <c r="R125" s="53"/>
      <c r="S125" s="53"/>
      <c r="T125" s="54"/>
      <c r="U125" s="32"/>
      <c r="V125" s="32"/>
      <c r="W125" s="32"/>
      <c r="X125" s="32"/>
      <c r="Y125" s="32"/>
      <c r="Z125" s="32"/>
      <c r="AA125" s="32"/>
      <c r="AB125" s="32"/>
      <c r="AC125" s="32"/>
      <c r="AD125" s="32"/>
      <c r="AE125" s="32"/>
      <c r="AT125" s="17" t="s">
        <v>135</v>
      </c>
      <c r="AU125" s="17" t="s">
        <v>77</v>
      </c>
    </row>
    <row r="126" spans="1:65" s="2" customFormat="1" ht="16.5" customHeight="1">
      <c r="A126" s="32"/>
      <c r="B126" s="151"/>
      <c r="C126" s="152" t="s">
        <v>9</v>
      </c>
      <c r="D126" s="152" t="s">
        <v>129</v>
      </c>
      <c r="E126" s="153" t="s">
        <v>1710</v>
      </c>
      <c r="F126" s="154" t="s">
        <v>1711</v>
      </c>
      <c r="G126" s="155" t="s">
        <v>167</v>
      </c>
      <c r="H126" s="156">
        <v>4</v>
      </c>
      <c r="I126" s="157"/>
      <c r="J126" s="158">
        <f>ROUND(I126*H126,2)</f>
        <v>0</v>
      </c>
      <c r="K126" s="154" t="s">
        <v>356</v>
      </c>
      <c r="L126" s="33"/>
      <c r="M126" s="159" t="s">
        <v>3</v>
      </c>
      <c r="N126" s="160" t="s">
        <v>40</v>
      </c>
      <c r="O126" s="53"/>
      <c r="P126" s="161">
        <f>O126*H126</f>
        <v>0</v>
      </c>
      <c r="Q126" s="161">
        <v>0</v>
      </c>
      <c r="R126" s="161">
        <f>Q126*H126</f>
        <v>0</v>
      </c>
      <c r="S126" s="161">
        <v>0</v>
      </c>
      <c r="T126" s="162">
        <f>S126*H126</f>
        <v>0</v>
      </c>
      <c r="U126" s="32"/>
      <c r="V126" s="32"/>
      <c r="W126" s="32"/>
      <c r="X126" s="32"/>
      <c r="Y126" s="32"/>
      <c r="Z126" s="32"/>
      <c r="AA126" s="32"/>
      <c r="AB126" s="32"/>
      <c r="AC126" s="32"/>
      <c r="AD126" s="32"/>
      <c r="AE126" s="32"/>
      <c r="AR126" s="163" t="s">
        <v>505</v>
      </c>
      <c r="AT126" s="163" t="s">
        <v>129</v>
      </c>
      <c r="AU126" s="163" t="s">
        <v>77</v>
      </c>
      <c r="AY126" s="17" t="s">
        <v>126</v>
      </c>
      <c r="BE126" s="164">
        <f>IF(N126="základní",J126,0)</f>
        <v>0</v>
      </c>
      <c r="BF126" s="164">
        <f>IF(N126="snížená",J126,0)</f>
        <v>0</v>
      </c>
      <c r="BG126" s="164">
        <f>IF(N126="zákl. přenesená",J126,0)</f>
        <v>0</v>
      </c>
      <c r="BH126" s="164">
        <f>IF(N126="sníž. přenesená",J126,0)</f>
        <v>0</v>
      </c>
      <c r="BI126" s="164">
        <f>IF(N126="nulová",J126,0)</f>
        <v>0</v>
      </c>
      <c r="BJ126" s="17" t="s">
        <v>77</v>
      </c>
      <c r="BK126" s="164">
        <f>ROUND(I126*H126,2)</f>
        <v>0</v>
      </c>
      <c r="BL126" s="17" t="s">
        <v>505</v>
      </c>
      <c r="BM126" s="163" t="s">
        <v>1712</v>
      </c>
    </row>
    <row r="127" spans="1:47" s="2" customFormat="1" ht="12">
      <c r="A127" s="32"/>
      <c r="B127" s="33"/>
      <c r="C127" s="32"/>
      <c r="D127" s="165" t="s">
        <v>135</v>
      </c>
      <c r="E127" s="32"/>
      <c r="F127" s="166" t="s">
        <v>1711</v>
      </c>
      <c r="G127" s="32"/>
      <c r="H127" s="32"/>
      <c r="I127" s="91"/>
      <c r="J127" s="32"/>
      <c r="K127" s="32"/>
      <c r="L127" s="33"/>
      <c r="M127" s="167"/>
      <c r="N127" s="168"/>
      <c r="O127" s="53"/>
      <c r="P127" s="53"/>
      <c r="Q127" s="53"/>
      <c r="R127" s="53"/>
      <c r="S127" s="53"/>
      <c r="T127" s="54"/>
      <c r="U127" s="32"/>
      <c r="V127" s="32"/>
      <c r="W127" s="32"/>
      <c r="X127" s="32"/>
      <c r="Y127" s="32"/>
      <c r="Z127" s="32"/>
      <c r="AA127" s="32"/>
      <c r="AB127" s="32"/>
      <c r="AC127" s="32"/>
      <c r="AD127" s="32"/>
      <c r="AE127" s="32"/>
      <c r="AT127" s="17" t="s">
        <v>135</v>
      </c>
      <c r="AU127" s="17" t="s">
        <v>77</v>
      </c>
    </row>
    <row r="128" spans="1:65" s="2" customFormat="1" ht="16.5" customHeight="1">
      <c r="A128" s="32"/>
      <c r="B128" s="151"/>
      <c r="C128" s="152" t="s">
        <v>158</v>
      </c>
      <c r="D128" s="152" t="s">
        <v>129</v>
      </c>
      <c r="E128" s="153" t="s">
        <v>1713</v>
      </c>
      <c r="F128" s="154" t="s">
        <v>1714</v>
      </c>
      <c r="G128" s="155" t="s">
        <v>1715</v>
      </c>
      <c r="H128" s="156">
        <v>2</v>
      </c>
      <c r="I128" s="157"/>
      <c r="J128" s="158">
        <f>ROUND(I128*H128,2)</f>
        <v>0</v>
      </c>
      <c r="K128" s="154" t="s">
        <v>356</v>
      </c>
      <c r="L128" s="33"/>
      <c r="M128" s="159" t="s">
        <v>3</v>
      </c>
      <c r="N128" s="160" t="s">
        <v>40</v>
      </c>
      <c r="O128" s="53"/>
      <c r="P128" s="161">
        <f>O128*H128</f>
        <v>0</v>
      </c>
      <c r="Q128" s="161">
        <v>0</v>
      </c>
      <c r="R128" s="161">
        <f>Q128*H128</f>
        <v>0</v>
      </c>
      <c r="S128" s="161">
        <v>0</v>
      </c>
      <c r="T128" s="162">
        <f>S128*H128</f>
        <v>0</v>
      </c>
      <c r="U128" s="32"/>
      <c r="V128" s="32"/>
      <c r="W128" s="32"/>
      <c r="X128" s="32"/>
      <c r="Y128" s="32"/>
      <c r="Z128" s="32"/>
      <c r="AA128" s="32"/>
      <c r="AB128" s="32"/>
      <c r="AC128" s="32"/>
      <c r="AD128" s="32"/>
      <c r="AE128" s="32"/>
      <c r="AR128" s="163" t="s">
        <v>134</v>
      </c>
      <c r="AT128" s="163" t="s">
        <v>129</v>
      </c>
      <c r="AU128" s="163" t="s">
        <v>77</v>
      </c>
      <c r="AY128" s="17" t="s">
        <v>126</v>
      </c>
      <c r="BE128" s="164">
        <f>IF(N128="základní",J128,0)</f>
        <v>0</v>
      </c>
      <c r="BF128" s="164">
        <f>IF(N128="snížená",J128,0)</f>
        <v>0</v>
      </c>
      <c r="BG128" s="164">
        <f>IF(N128="zákl. přenesená",J128,0)</f>
        <v>0</v>
      </c>
      <c r="BH128" s="164">
        <f>IF(N128="sníž. přenesená",J128,0)</f>
        <v>0</v>
      </c>
      <c r="BI128" s="164">
        <f>IF(N128="nulová",J128,0)</f>
        <v>0</v>
      </c>
      <c r="BJ128" s="17" t="s">
        <v>77</v>
      </c>
      <c r="BK128" s="164">
        <f>ROUND(I128*H128,2)</f>
        <v>0</v>
      </c>
      <c r="BL128" s="17" t="s">
        <v>134</v>
      </c>
      <c r="BM128" s="163" t="s">
        <v>1716</v>
      </c>
    </row>
    <row r="129" spans="1:47" s="2" customFormat="1" ht="12">
      <c r="A129" s="32"/>
      <c r="B129" s="33"/>
      <c r="C129" s="32"/>
      <c r="D129" s="165" t="s">
        <v>135</v>
      </c>
      <c r="E129" s="32"/>
      <c r="F129" s="166" t="s">
        <v>1714</v>
      </c>
      <c r="G129" s="32"/>
      <c r="H129" s="32"/>
      <c r="I129" s="91"/>
      <c r="J129" s="32"/>
      <c r="K129" s="32"/>
      <c r="L129" s="33"/>
      <c r="M129" s="196"/>
      <c r="N129" s="197"/>
      <c r="O129" s="198"/>
      <c r="P129" s="198"/>
      <c r="Q129" s="198"/>
      <c r="R129" s="198"/>
      <c r="S129" s="198"/>
      <c r="T129" s="199"/>
      <c r="U129" s="32"/>
      <c r="V129" s="32"/>
      <c r="W129" s="32"/>
      <c r="X129" s="32"/>
      <c r="Y129" s="32"/>
      <c r="Z129" s="32"/>
      <c r="AA129" s="32"/>
      <c r="AB129" s="32"/>
      <c r="AC129" s="32"/>
      <c r="AD129" s="32"/>
      <c r="AE129" s="32"/>
      <c r="AT129" s="17" t="s">
        <v>135</v>
      </c>
      <c r="AU129" s="17" t="s">
        <v>77</v>
      </c>
    </row>
    <row r="130" spans="1:31" s="2" customFormat="1" ht="6.95" customHeight="1">
      <c r="A130" s="32"/>
      <c r="B130" s="42"/>
      <c r="C130" s="43"/>
      <c r="D130" s="43"/>
      <c r="E130" s="43"/>
      <c r="F130" s="43"/>
      <c r="G130" s="43"/>
      <c r="H130" s="43"/>
      <c r="I130" s="111"/>
      <c r="J130" s="43"/>
      <c r="K130" s="43"/>
      <c r="L130" s="33"/>
      <c r="M130" s="32"/>
      <c r="O130" s="32"/>
      <c r="P130" s="32"/>
      <c r="Q130" s="32"/>
      <c r="R130" s="32"/>
      <c r="S130" s="32"/>
      <c r="T130" s="32"/>
      <c r="U130" s="32"/>
      <c r="V130" s="32"/>
      <c r="W130" s="32"/>
      <c r="X130" s="32"/>
      <c r="Y130" s="32"/>
      <c r="Z130" s="32"/>
      <c r="AA130" s="32"/>
      <c r="AB130" s="32"/>
      <c r="AC130" s="32"/>
      <c r="AD130" s="32"/>
      <c r="AE130" s="32"/>
    </row>
  </sheetData>
  <autoFilter ref="C83:K129"/>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05"/>
  <sheetViews>
    <sheetView showGridLines="0" workbookViewId="0" topLeftCell="A86">
      <selection activeCell="I96" sqref="I96"/>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8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88"/>
      <c r="L2" s="295" t="s">
        <v>6</v>
      </c>
      <c r="M2" s="296"/>
      <c r="N2" s="296"/>
      <c r="O2" s="296"/>
      <c r="P2" s="296"/>
      <c r="Q2" s="296"/>
      <c r="R2" s="296"/>
      <c r="S2" s="296"/>
      <c r="T2" s="296"/>
      <c r="U2" s="296"/>
      <c r="V2" s="296"/>
      <c r="AT2" s="17" t="s">
        <v>98</v>
      </c>
    </row>
    <row r="3" spans="2:46" s="1" customFormat="1" ht="6.95" customHeight="1">
      <c r="B3" s="18"/>
      <c r="C3" s="19"/>
      <c r="D3" s="19"/>
      <c r="E3" s="19"/>
      <c r="F3" s="19"/>
      <c r="G3" s="19"/>
      <c r="H3" s="19"/>
      <c r="I3" s="89"/>
      <c r="J3" s="19"/>
      <c r="K3" s="19"/>
      <c r="L3" s="20"/>
      <c r="AT3" s="17" t="s">
        <v>79</v>
      </c>
    </row>
    <row r="4" spans="2:46" s="1" customFormat="1" ht="24.95" customHeight="1">
      <c r="B4" s="20"/>
      <c r="D4" s="21" t="s">
        <v>99</v>
      </c>
      <c r="I4" s="88"/>
      <c r="L4" s="20"/>
      <c r="M4" s="90" t="s">
        <v>11</v>
      </c>
      <c r="AT4" s="17" t="s">
        <v>4</v>
      </c>
    </row>
    <row r="5" spans="2:12" s="1" customFormat="1" ht="6.95" customHeight="1">
      <c r="B5" s="20"/>
      <c r="I5" s="88"/>
      <c r="L5" s="20"/>
    </row>
    <row r="6" spans="2:12" s="1" customFormat="1" ht="12" customHeight="1">
      <c r="B6" s="20"/>
      <c r="D6" s="27" t="s">
        <v>17</v>
      </c>
      <c r="I6" s="88"/>
      <c r="L6" s="20"/>
    </row>
    <row r="7" spans="2:12" s="1" customFormat="1" ht="16.5" customHeight="1">
      <c r="B7" s="20"/>
      <c r="E7" s="334" t="str">
        <f>'Rekapitulace stavby'!K6</f>
        <v>Oprava výhybek v žst.Hodonín</v>
      </c>
      <c r="F7" s="335"/>
      <c r="G7" s="335"/>
      <c r="H7" s="335"/>
      <c r="I7" s="88"/>
      <c r="L7" s="20"/>
    </row>
    <row r="8" spans="1:31" s="2" customFormat="1" ht="12" customHeight="1">
      <c r="A8" s="32"/>
      <c r="B8" s="33"/>
      <c r="C8" s="32"/>
      <c r="D8" s="27" t="s">
        <v>100</v>
      </c>
      <c r="E8" s="32"/>
      <c r="F8" s="32"/>
      <c r="G8" s="32"/>
      <c r="H8" s="32"/>
      <c r="I8" s="91"/>
      <c r="J8" s="32"/>
      <c r="K8" s="32"/>
      <c r="L8" s="92"/>
      <c r="S8" s="32"/>
      <c r="T8" s="32"/>
      <c r="U8" s="32"/>
      <c r="V8" s="32"/>
      <c r="W8" s="32"/>
      <c r="X8" s="32"/>
      <c r="Y8" s="32"/>
      <c r="Z8" s="32"/>
      <c r="AA8" s="32"/>
      <c r="AB8" s="32"/>
      <c r="AC8" s="32"/>
      <c r="AD8" s="32"/>
      <c r="AE8" s="32"/>
    </row>
    <row r="9" spans="1:31" s="2" customFormat="1" ht="16.5" customHeight="1">
      <c r="A9" s="32"/>
      <c r="B9" s="33"/>
      <c r="C9" s="32"/>
      <c r="D9" s="32"/>
      <c r="E9" s="318" t="s">
        <v>1717</v>
      </c>
      <c r="F9" s="333"/>
      <c r="G9" s="333"/>
      <c r="H9" s="333"/>
      <c r="I9" s="91"/>
      <c r="J9" s="32"/>
      <c r="K9" s="32"/>
      <c r="L9" s="92"/>
      <c r="S9" s="32"/>
      <c r="T9" s="32"/>
      <c r="U9" s="32"/>
      <c r="V9" s="32"/>
      <c r="W9" s="32"/>
      <c r="X9" s="32"/>
      <c r="Y9" s="32"/>
      <c r="Z9" s="32"/>
      <c r="AA9" s="32"/>
      <c r="AB9" s="32"/>
      <c r="AC9" s="32"/>
      <c r="AD9" s="32"/>
      <c r="AE9" s="32"/>
    </row>
    <row r="10" spans="1:31" s="2" customFormat="1" ht="12">
      <c r="A10" s="32"/>
      <c r="B10" s="33"/>
      <c r="C10" s="32"/>
      <c r="D10" s="32"/>
      <c r="E10" s="32"/>
      <c r="F10" s="32"/>
      <c r="G10" s="32"/>
      <c r="H10" s="32"/>
      <c r="I10" s="91"/>
      <c r="J10" s="32"/>
      <c r="K10" s="32"/>
      <c r="L10" s="92"/>
      <c r="S10" s="32"/>
      <c r="T10" s="32"/>
      <c r="U10" s="32"/>
      <c r="V10" s="32"/>
      <c r="W10" s="32"/>
      <c r="X10" s="32"/>
      <c r="Y10" s="32"/>
      <c r="Z10" s="32"/>
      <c r="AA10" s="32"/>
      <c r="AB10" s="32"/>
      <c r="AC10" s="32"/>
      <c r="AD10" s="32"/>
      <c r="AE10" s="32"/>
    </row>
    <row r="11" spans="1:31" s="2" customFormat="1" ht="12" customHeight="1">
      <c r="A11" s="32"/>
      <c r="B11" s="33"/>
      <c r="C11" s="32"/>
      <c r="D11" s="27" t="s">
        <v>19</v>
      </c>
      <c r="E11" s="32"/>
      <c r="F11" s="25" t="s">
        <v>3</v>
      </c>
      <c r="G11" s="32"/>
      <c r="H11" s="32"/>
      <c r="I11" s="93" t="s">
        <v>20</v>
      </c>
      <c r="J11" s="25" t="s">
        <v>3</v>
      </c>
      <c r="K11" s="32"/>
      <c r="L11" s="92"/>
      <c r="S11" s="32"/>
      <c r="T11" s="32"/>
      <c r="U11" s="32"/>
      <c r="V11" s="32"/>
      <c r="W11" s="32"/>
      <c r="X11" s="32"/>
      <c r="Y11" s="32"/>
      <c r="Z11" s="32"/>
      <c r="AA11" s="32"/>
      <c r="AB11" s="32"/>
      <c r="AC11" s="32"/>
      <c r="AD11" s="32"/>
      <c r="AE11" s="32"/>
    </row>
    <row r="12" spans="1:31" s="2" customFormat="1" ht="12" customHeight="1">
      <c r="A12" s="32"/>
      <c r="B12" s="33"/>
      <c r="C12" s="32"/>
      <c r="D12" s="27" t="s">
        <v>21</v>
      </c>
      <c r="E12" s="32"/>
      <c r="F12" s="25" t="s">
        <v>22</v>
      </c>
      <c r="G12" s="32"/>
      <c r="H12" s="32"/>
      <c r="I12" s="93" t="s">
        <v>23</v>
      </c>
      <c r="J12" s="50" t="str">
        <f>'Rekapitulace stavby'!AN8</f>
        <v>5. 5. 2020</v>
      </c>
      <c r="K12" s="32"/>
      <c r="L12" s="92"/>
      <c r="S12" s="32"/>
      <c r="T12" s="32"/>
      <c r="U12" s="32"/>
      <c r="V12" s="32"/>
      <c r="W12" s="32"/>
      <c r="X12" s="32"/>
      <c r="Y12" s="32"/>
      <c r="Z12" s="32"/>
      <c r="AA12" s="32"/>
      <c r="AB12" s="32"/>
      <c r="AC12" s="32"/>
      <c r="AD12" s="32"/>
      <c r="AE12" s="32"/>
    </row>
    <row r="13" spans="1:31" s="2" customFormat="1" ht="10.9" customHeight="1">
      <c r="A13" s="32"/>
      <c r="B13" s="33"/>
      <c r="C13" s="32"/>
      <c r="D13" s="32"/>
      <c r="E13" s="32"/>
      <c r="F13" s="32"/>
      <c r="G13" s="32"/>
      <c r="H13" s="32"/>
      <c r="I13" s="91"/>
      <c r="J13" s="32"/>
      <c r="K13" s="32"/>
      <c r="L13" s="92"/>
      <c r="S13" s="32"/>
      <c r="T13" s="32"/>
      <c r="U13" s="32"/>
      <c r="V13" s="32"/>
      <c r="W13" s="32"/>
      <c r="X13" s="32"/>
      <c r="Y13" s="32"/>
      <c r="Z13" s="32"/>
      <c r="AA13" s="32"/>
      <c r="AB13" s="32"/>
      <c r="AC13" s="32"/>
      <c r="AD13" s="32"/>
      <c r="AE13" s="32"/>
    </row>
    <row r="14" spans="1:31" s="2" customFormat="1" ht="12" customHeight="1">
      <c r="A14" s="32"/>
      <c r="B14" s="33"/>
      <c r="C14" s="32"/>
      <c r="D14" s="27" t="s">
        <v>25</v>
      </c>
      <c r="E14" s="32"/>
      <c r="F14" s="32"/>
      <c r="G14" s="32"/>
      <c r="H14" s="32"/>
      <c r="I14" s="93" t="s">
        <v>26</v>
      </c>
      <c r="J14" s="25" t="str">
        <f>IF('Rekapitulace stavby'!AN10="","",'Rekapitulace stavby'!AN10)</f>
        <v/>
      </c>
      <c r="K14" s="32"/>
      <c r="L14" s="92"/>
      <c r="S14" s="32"/>
      <c r="T14" s="32"/>
      <c r="U14" s="32"/>
      <c r="V14" s="32"/>
      <c r="W14" s="32"/>
      <c r="X14" s="32"/>
      <c r="Y14" s="32"/>
      <c r="Z14" s="32"/>
      <c r="AA14" s="32"/>
      <c r="AB14" s="32"/>
      <c r="AC14" s="32"/>
      <c r="AD14" s="32"/>
      <c r="AE14" s="32"/>
    </row>
    <row r="15" spans="1:31" s="2" customFormat="1" ht="18" customHeight="1">
      <c r="A15" s="32"/>
      <c r="B15" s="33"/>
      <c r="C15" s="32"/>
      <c r="D15" s="32"/>
      <c r="E15" s="25" t="str">
        <f>IF('Rekapitulace stavby'!E11="","",'Rekapitulace stavby'!E11)</f>
        <v xml:space="preserve"> </v>
      </c>
      <c r="F15" s="32"/>
      <c r="G15" s="32"/>
      <c r="H15" s="32"/>
      <c r="I15" s="93" t="s">
        <v>27</v>
      </c>
      <c r="J15" s="25" t="str">
        <f>IF('Rekapitulace stavby'!AN11="","",'Rekapitulace stavby'!AN11)</f>
        <v/>
      </c>
      <c r="K15" s="32"/>
      <c r="L15" s="92"/>
      <c r="S15" s="32"/>
      <c r="T15" s="32"/>
      <c r="U15" s="32"/>
      <c r="V15" s="32"/>
      <c r="W15" s="32"/>
      <c r="X15" s="32"/>
      <c r="Y15" s="32"/>
      <c r="Z15" s="32"/>
      <c r="AA15" s="32"/>
      <c r="AB15" s="32"/>
      <c r="AC15" s="32"/>
      <c r="AD15" s="32"/>
      <c r="AE15" s="32"/>
    </row>
    <row r="16" spans="1:31" s="2" customFormat="1" ht="6.95" customHeight="1">
      <c r="A16" s="32"/>
      <c r="B16" s="33"/>
      <c r="C16" s="32"/>
      <c r="D16" s="32"/>
      <c r="E16" s="32"/>
      <c r="F16" s="32"/>
      <c r="G16" s="32"/>
      <c r="H16" s="32"/>
      <c r="I16" s="91"/>
      <c r="J16" s="32"/>
      <c r="K16" s="32"/>
      <c r="L16" s="92"/>
      <c r="S16" s="32"/>
      <c r="T16" s="32"/>
      <c r="U16" s="32"/>
      <c r="V16" s="32"/>
      <c r="W16" s="32"/>
      <c r="X16" s="32"/>
      <c r="Y16" s="32"/>
      <c r="Z16" s="32"/>
      <c r="AA16" s="32"/>
      <c r="AB16" s="32"/>
      <c r="AC16" s="32"/>
      <c r="AD16" s="32"/>
      <c r="AE16" s="32"/>
    </row>
    <row r="17" spans="1:31" s="2" customFormat="1" ht="12" customHeight="1">
      <c r="A17" s="32"/>
      <c r="B17" s="33"/>
      <c r="C17" s="32"/>
      <c r="D17" s="27" t="s">
        <v>28</v>
      </c>
      <c r="E17" s="32"/>
      <c r="F17" s="32"/>
      <c r="G17" s="32"/>
      <c r="H17" s="32"/>
      <c r="I17" s="93" t="s">
        <v>26</v>
      </c>
      <c r="J17" s="28" t="str">
        <f>'Rekapitulace stavby'!AN13</f>
        <v>Vyplň údaj</v>
      </c>
      <c r="K17" s="32"/>
      <c r="L17" s="92"/>
      <c r="S17" s="32"/>
      <c r="T17" s="32"/>
      <c r="U17" s="32"/>
      <c r="V17" s="32"/>
      <c r="W17" s="32"/>
      <c r="X17" s="32"/>
      <c r="Y17" s="32"/>
      <c r="Z17" s="32"/>
      <c r="AA17" s="32"/>
      <c r="AB17" s="32"/>
      <c r="AC17" s="32"/>
      <c r="AD17" s="32"/>
      <c r="AE17" s="32"/>
    </row>
    <row r="18" spans="1:31" s="2" customFormat="1" ht="18" customHeight="1">
      <c r="A18" s="32"/>
      <c r="B18" s="33"/>
      <c r="C18" s="32"/>
      <c r="D18" s="32"/>
      <c r="E18" s="336" t="str">
        <f>'Rekapitulace stavby'!E14</f>
        <v>Vyplň údaj</v>
      </c>
      <c r="F18" s="307"/>
      <c r="G18" s="307"/>
      <c r="H18" s="307"/>
      <c r="I18" s="93" t="s">
        <v>27</v>
      </c>
      <c r="J18" s="28" t="str">
        <f>'Rekapitulace stavby'!AN14</f>
        <v>Vyplň údaj</v>
      </c>
      <c r="K18" s="32"/>
      <c r="L18" s="9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91"/>
      <c r="J19" s="32"/>
      <c r="K19" s="32"/>
      <c r="L19" s="92"/>
      <c r="S19" s="32"/>
      <c r="T19" s="32"/>
      <c r="U19" s="32"/>
      <c r="V19" s="32"/>
      <c r="W19" s="32"/>
      <c r="X19" s="32"/>
      <c r="Y19" s="32"/>
      <c r="Z19" s="32"/>
      <c r="AA19" s="32"/>
      <c r="AB19" s="32"/>
      <c r="AC19" s="32"/>
      <c r="AD19" s="32"/>
      <c r="AE19" s="32"/>
    </row>
    <row r="20" spans="1:31" s="2" customFormat="1" ht="12" customHeight="1">
      <c r="A20" s="32"/>
      <c r="B20" s="33"/>
      <c r="C20" s="32"/>
      <c r="D20" s="27" t="s">
        <v>30</v>
      </c>
      <c r="E20" s="32"/>
      <c r="F20" s="32"/>
      <c r="G20" s="32"/>
      <c r="H20" s="32"/>
      <c r="I20" s="93" t="s">
        <v>26</v>
      </c>
      <c r="J20" s="25" t="str">
        <f>IF('Rekapitulace stavby'!AN16="","",'Rekapitulace stavby'!AN16)</f>
        <v/>
      </c>
      <c r="K20" s="32"/>
      <c r="L20" s="92"/>
      <c r="S20" s="32"/>
      <c r="T20" s="32"/>
      <c r="U20" s="32"/>
      <c r="V20" s="32"/>
      <c r="W20" s="32"/>
      <c r="X20" s="32"/>
      <c r="Y20" s="32"/>
      <c r="Z20" s="32"/>
      <c r="AA20" s="32"/>
      <c r="AB20" s="32"/>
      <c r="AC20" s="32"/>
      <c r="AD20" s="32"/>
      <c r="AE20" s="32"/>
    </row>
    <row r="21" spans="1:31" s="2" customFormat="1" ht="18" customHeight="1">
      <c r="A21" s="32"/>
      <c r="B21" s="33"/>
      <c r="C21" s="32"/>
      <c r="D21" s="32"/>
      <c r="E21" s="25" t="str">
        <f>IF('Rekapitulace stavby'!E17="","",'Rekapitulace stavby'!E17)</f>
        <v xml:space="preserve"> </v>
      </c>
      <c r="F21" s="32"/>
      <c r="G21" s="32"/>
      <c r="H21" s="32"/>
      <c r="I21" s="93" t="s">
        <v>27</v>
      </c>
      <c r="J21" s="25" t="str">
        <f>IF('Rekapitulace stavby'!AN17="","",'Rekapitulace stavby'!AN17)</f>
        <v/>
      </c>
      <c r="K21" s="32"/>
      <c r="L21" s="9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91"/>
      <c r="J22" s="32"/>
      <c r="K22" s="32"/>
      <c r="L22" s="92"/>
      <c r="S22" s="32"/>
      <c r="T22" s="32"/>
      <c r="U22" s="32"/>
      <c r="V22" s="32"/>
      <c r="W22" s="32"/>
      <c r="X22" s="32"/>
      <c r="Y22" s="32"/>
      <c r="Z22" s="32"/>
      <c r="AA22" s="32"/>
      <c r="AB22" s="32"/>
      <c r="AC22" s="32"/>
      <c r="AD22" s="32"/>
      <c r="AE22" s="32"/>
    </row>
    <row r="23" spans="1:31" s="2" customFormat="1" ht="12" customHeight="1">
      <c r="A23" s="32"/>
      <c r="B23" s="33"/>
      <c r="C23" s="32"/>
      <c r="D23" s="27" t="s">
        <v>31</v>
      </c>
      <c r="E23" s="32"/>
      <c r="F23" s="32"/>
      <c r="G23" s="32"/>
      <c r="H23" s="32"/>
      <c r="I23" s="93" t="s">
        <v>26</v>
      </c>
      <c r="J23" s="25" t="s">
        <v>3</v>
      </c>
      <c r="K23" s="32"/>
      <c r="L23" s="92"/>
      <c r="S23" s="32"/>
      <c r="T23" s="32"/>
      <c r="U23" s="32"/>
      <c r="V23" s="32"/>
      <c r="W23" s="32"/>
      <c r="X23" s="32"/>
      <c r="Y23" s="32"/>
      <c r="Z23" s="32"/>
      <c r="AA23" s="32"/>
      <c r="AB23" s="32"/>
      <c r="AC23" s="32"/>
      <c r="AD23" s="32"/>
      <c r="AE23" s="32"/>
    </row>
    <row r="24" spans="1:31" s="2" customFormat="1" ht="18" customHeight="1">
      <c r="A24" s="32"/>
      <c r="B24" s="33"/>
      <c r="C24" s="32"/>
      <c r="D24" s="32"/>
      <c r="E24" s="25" t="s">
        <v>102</v>
      </c>
      <c r="F24" s="32"/>
      <c r="G24" s="32"/>
      <c r="H24" s="32"/>
      <c r="I24" s="93" t="s">
        <v>27</v>
      </c>
      <c r="J24" s="25" t="s">
        <v>3</v>
      </c>
      <c r="K24" s="32"/>
      <c r="L24" s="9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91"/>
      <c r="J25" s="32"/>
      <c r="K25" s="32"/>
      <c r="L25" s="92"/>
      <c r="S25" s="32"/>
      <c r="T25" s="32"/>
      <c r="U25" s="32"/>
      <c r="V25" s="32"/>
      <c r="W25" s="32"/>
      <c r="X25" s="32"/>
      <c r="Y25" s="32"/>
      <c r="Z25" s="32"/>
      <c r="AA25" s="32"/>
      <c r="AB25" s="32"/>
      <c r="AC25" s="32"/>
      <c r="AD25" s="32"/>
      <c r="AE25" s="32"/>
    </row>
    <row r="26" spans="1:31" s="2" customFormat="1" ht="12" customHeight="1">
      <c r="A26" s="32"/>
      <c r="B26" s="33"/>
      <c r="C26" s="32"/>
      <c r="D26" s="27" t="s">
        <v>33</v>
      </c>
      <c r="E26" s="32"/>
      <c r="F26" s="32"/>
      <c r="G26" s="32"/>
      <c r="H26" s="32"/>
      <c r="I26" s="91"/>
      <c r="J26" s="32"/>
      <c r="K26" s="32"/>
      <c r="L26" s="92"/>
      <c r="S26" s="32"/>
      <c r="T26" s="32"/>
      <c r="U26" s="32"/>
      <c r="V26" s="32"/>
      <c r="W26" s="32"/>
      <c r="X26" s="32"/>
      <c r="Y26" s="32"/>
      <c r="Z26" s="32"/>
      <c r="AA26" s="32"/>
      <c r="AB26" s="32"/>
      <c r="AC26" s="32"/>
      <c r="AD26" s="32"/>
      <c r="AE26" s="32"/>
    </row>
    <row r="27" spans="1:31" s="8" customFormat="1" ht="16.5" customHeight="1">
      <c r="A27" s="94"/>
      <c r="B27" s="95"/>
      <c r="C27" s="94"/>
      <c r="D27" s="94"/>
      <c r="E27" s="311" t="s">
        <v>3</v>
      </c>
      <c r="F27" s="311"/>
      <c r="G27" s="311"/>
      <c r="H27" s="311"/>
      <c r="I27" s="96"/>
      <c r="J27" s="94"/>
      <c r="K27" s="94"/>
      <c r="L27" s="97"/>
      <c r="S27" s="94"/>
      <c r="T27" s="94"/>
      <c r="U27" s="94"/>
      <c r="V27" s="94"/>
      <c r="W27" s="94"/>
      <c r="X27" s="94"/>
      <c r="Y27" s="94"/>
      <c r="Z27" s="94"/>
      <c r="AA27" s="94"/>
      <c r="AB27" s="94"/>
      <c r="AC27" s="94"/>
      <c r="AD27" s="94"/>
      <c r="AE27" s="94"/>
    </row>
    <row r="28" spans="1:31" s="2" customFormat="1" ht="6.95" customHeight="1">
      <c r="A28" s="32"/>
      <c r="B28" s="33"/>
      <c r="C28" s="32"/>
      <c r="D28" s="32"/>
      <c r="E28" s="32"/>
      <c r="F28" s="32"/>
      <c r="G28" s="32"/>
      <c r="H28" s="32"/>
      <c r="I28" s="91"/>
      <c r="J28" s="32"/>
      <c r="K28" s="32"/>
      <c r="L28" s="92"/>
      <c r="S28" s="32"/>
      <c r="T28" s="32"/>
      <c r="U28" s="32"/>
      <c r="V28" s="32"/>
      <c r="W28" s="32"/>
      <c r="X28" s="32"/>
      <c r="Y28" s="32"/>
      <c r="Z28" s="32"/>
      <c r="AA28" s="32"/>
      <c r="AB28" s="32"/>
      <c r="AC28" s="32"/>
      <c r="AD28" s="32"/>
      <c r="AE28" s="32"/>
    </row>
    <row r="29" spans="1:31" s="2" customFormat="1" ht="6.95" customHeight="1">
      <c r="A29" s="32"/>
      <c r="B29" s="33"/>
      <c r="C29" s="32"/>
      <c r="D29" s="61"/>
      <c r="E29" s="61"/>
      <c r="F29" s="61"/>
      <c r="G29" s="61"/>
      <c r="H29" s="61"/>
      <c r="I29" s="98"/>
      <c r="J29" s="61"/>
      <c r="K29" s="61"/>
      <c r="L29" s="92"/>
      <c r="S29" s="32"/>
      <c r="T29" s="32"/>
      <c r="U29" s="32"/>
      <c r="V29" s="32"/>
      <c r="W29" s="32"/>
      <c r="X29" s="32"/>
      <c r="Y29" s="32"/>
      <c r="Z29" s="32"/>
      <c r="AA29" s="32"/>
      <c r="AB29" s="32"/>
      <c r="AC29" s="32"/>
      <c r="AD29" s="32"/>
      <c r="AE29" s="32"/>
    </row>
    <row r="30" spans="1:31" s="2" customFormat="1" ht="25.35" customHeight="1">
      <c r="A30" s="32"/>
      <c r="B30" s="33"/>
      <c r="C30" s="32"/>
      <c r="D30" s="99" t="s">
        <v>35</v>
      </c>
      <c r="E30" s="32"/>
      <c r="F30" s="32"/>
      <c r="G30" s="32"/>
      <c r="H30" s="32"/>
      <c r="I30" s="91"/>
      <c r="J30" s="66">
        <f>ROUND(J80,2)</f>
        <v>0</v>
      </c>
      <c r="K30" s="32"/>
      <c r="L30" s="92"/>
      <c r="S30" s="32"/>
      <c r="T30" s="32"/>
      <c r="U30" s="32"/>
      <c r="V30" s="32"/>
      <c r="W30" s="32"/>
      <c r="X30" s="32"/>
      <c r="Y30" s="32"/>
      <c r="Z30" s="32"/>
      <c r="AA30" s="32"/>
      <c r="AB30" s="32"/>
      <c r="AC30" s="32"/>
      <c r="AD30" s="32"/>
      <c r="AE30" s="32"/>
    </row>
    <row r="31" spans="1:31" s="2" customFormat="1" ht="6.95" customHeight="1">
      <c r="A31" s="32"/>
      <c r="B31" s="33"/>
      <c r="C31" s="32"/>
      <c r="D31" s="61"/>
      <c r="E31" s="61"/>
      <c r="F31" s="61"/>
      <c r="G31" s="61"/>
      <c r="H31" s="61"/>
      <c r="I31" s="98"/>
      <c r="J31" s="61"/>
      <c r="K31" s="61"/>
      <c r="L31" s="9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37</v>
      </c>
      <c r="G32" s="32"/>
      <c r="H32" s="32"/>
      <c r="I32" s="100" t="s">
        <v>36</v>
      </c>
      <c r="J32" s="36" t="s">
        <v>38</v>
      </c>
      <c r="K32" s="32"/>
      <c r="L32" s="92"/>
      <c r="S32" s="32"/>
      <c r="T32" s="32"/>
      <c r="U32" s="32"/>
      <c r="V32" s="32"/>
      <c r="W32" s="32"/>
      <c r="X32" s="32"/>
      <c r="Y32" s="32"/>
      <c r="Z32" s="32"/>
      <c r="AA32" s="32"/>
      <c r="AB32" s="32"/>
      <c r="AC32" s="32"/>
      <c r="AD32" s="32"/>
      <c r="AE32" s="32"/>
    </row>
    <row r="33" spans="1:31" s="2" customFormat="1" ht="14.45" customHeight="1">
      <c r="A33" s="32"/>
      <c r="B33" s="33"/>
      <c r="C33" s="32"/>
      <c r="D33" s="101" t="s">
        <v>39</v>
      </c>
      <c r="E33" s="27" t="s">
        <v>40</v>
      </c>
      <c r="F33" s="102">
        <f>ROUND((SUM(BE80:BE104)),2)</f>
        <v>0</v>
      </c>
      <c r="G33" s="32"/>
      <c r="H33" s="32"/>
      <c r="I33" s="103">
        <v>0.21</v>
      </c>
      <c r="J33" s="102">
        <f>ROUND(((SUM(BE80:BE104))*I33),2)</f>
        <v>0</v>
      </c>
      <c r="K33" s="32"/>
      <c r="L33" s="92"/>
      <c r="S33" s="32"/>
      <c r="T33" s="32"/>
      <c r="U33" s="32"/>
      <c r="V33" s="32"/>
      <c r="W33" s="32"/>
      <c r="X33" s="32"/>
      <c r="Y33" s="32"/>
      <c r="Z33" s="32"/>
      <c r="AA33" s="32"/>
      <c r="AB33" s="32"/>
      <c r="AC33" s="32"/>
      <c r="AD33" s="32"/>
      <c r="AE33" s="32"/>
    </row>
    <row r="34" spans="1:31" s="2" customFormat="1" ht="14.45" customHeight="1">
      <c r="A34" s="32"/>
      <c r="B34" s="33"/>
      <c r="C34" s="32"/>
      <c r="D34" s="32"/>
      <c r="E34" s="27" t="s">
        <v>41</v>
      </c>
      <c r="F34" s="102">
        <f>ROUND((SUM(BF80:BF104)),2)</f>
        <v>0</v>
      </c>
      <c r="G34" s="32"/>
      <c r="H34" s="32"/>
      <c r="I34" s="103">
        <v>0.15</v>
      </c>
      <c r="J34" s="102">
        <f>ROUND(((SUM(BF80:BF104))*I34),2)</f>
        <v>0</v>
      </c>
      <c r="K34" s="32"/>
      <c r="L34" s="92"/>
      <c r="S34" s="32"/>
      <c r="T34" s="32"/>
      <c r="U34" s="32"/>
      <c r="V34" s="32"/>
      <c r="W34" s="32"/>
      <c r="X34" s="32"/>
      <c r="Y34" s="32"/>
      <c r="Z34" s="32"/>
      <c r="AA34" s="32"/>
      <c r="AB34" s="32"/>
      <c r="AC34" s="32"/>
      <c r="AD34" s="32"/>
      <c r="AE34" s="32"/>
    </row>
    <row r="35" spans="1:31" s="2" customFormat="1" ht="14.45" customHeight="1" hidden="1">
      <c r="A35" s="32"/>
      <c r="B35" s="33"/>
      <c r="C35" s="32"/>
      <c r="D35" s="32"/>
      <c r="E35" s="27" t="s">
        <v>42</v>
      </c>
      <c r="F35" s="102">
        <f>ROUND((SUM(BG80:BG104)),2)</f>
        <v>0</v>
      </c>
      <c r="G35" s="32"/>
      <c r="H35" s="32"/>
      <c r="I35" s="103">
        <v>0.21</v>
      </c>
      <c r="J35" s="102">
        <f>0</f>
        <v>0</v>
      </c>
      <c r="K35" s="32"/>
      <c r="L35" s="92"/>
      <c r="S35" s="32"/>
      <c r="T35" s="32"/>
      <c r="U35" s="32"/>
      <c r="V35" s="32"/>
      <c r="W35" s="32"/>
      <c r="X35" s="32"/>
      <c r="Y35" s="32"/>
      <c r="Z35" s="32"/>
      <c r="AA35" s="32"/>
      <c r="AB35" s="32"/>
      <c r="AC35" s="32"/>
      <c r="AD35" s="32"/>
      <c r="AE35" s="32"/>
    </row>
    <row r="36" spans="1:31" s="2" customFormat="1" ht="14.45" customHeight="1" hidden="1">
      <c r="A36" s="32"/>
      <c r="B36" s="33"/>
      <c r="C36" s="32"/>
      <c r="D36" s="32"/>
      <c r="E36" s="27" t="s">
        <v>43</v>
      </c>
      <c r="F36" s="102">
        <f>ROUND((SUM(BH80:BH104)),2)</f>
        <v>0</v>
      </c>
      <c r="G36" s="32"/>
      <c r="H36" s="32"/>
      <c r="I36" s="103">
        <v>0.15</v>
      </c>
      <c r="J36" s="102">
        <f>0</f>
        <v>0</v>
      </c>
      <c r="K36" s="32"/>
      <c r="L36" s="92"/>
      <c r="S36" s="32"/>
      <c r="T36" s="32"/>
      <c r="U36" s="32"/>
      <c r="V36" s="32"/>
      <c r="W36" s="32"/>
      <c r="X36" s="32"/>
      <c r="Y36" s="32"/>
      <c r="Z36" s="32"/>
      <c r="AA36" s="32"/>
      <c r="AB36" s="32"/>
      <c r="AC36" s="32"/>
      <c r="AD36" s="32"/>
      <c r="AE36" s="32"/>
    </row>
    <row r="37" spans="1:31" s="2" customFormat="1" ht="14.45" customHeight="1" hidden="1">
      <c r="A37" s="32"/>
      <c r="B37" s="33"/>
      <c r="C37" s="32"/>
      <c r="D37" s="32"/>
      <c r="E37" s="27" t="s">
        <v>44</v>
      </c>
      <c r="F37" s="102">
        <f>ROUND((SUM(BI80:BI104)),2)</f>
        <v>0</v>
      </c>
      <c r="G37" s="32"/>
      <c r="H37" s="32"/>
      <c r="I37" s="103">
        <v>0</v>
      </c>
      <c r="J37" s="102">
        <f>0</f>
        <v>0</v>
      </c>
      <c r="K37" s="32"/>
      <c r="L37" s="9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91"/>
      <c r="J38" s="32"/>
      <c r="K38" s="32"/>
      <c r="L38" s="92"/>
      <c r="S38" s="32"/>
      <c r="T38" s="32"/>
      <c r="U38" s="32"/>
      <c r="V38" s="32"/>
      <c r="W38" s="32"/>
      <c r="X38" s="32"/>
      <c r="Y38" s="32"/>
      <c r="Z38" s="32"/>
      <c r="AA38" s="32"/>
      <c r="AB38" s="32"/>
      <c r="AC38" s="32"/>
      <c r="AD38" s="32"/>
      <c r="AE38" s="32"/>
    </row>
    <row r="39" spans="1:31" s="2" customFormat="1" ht="25.35" customHeight="1">
      <c r="A39" s="32"/>
      <c r="B39" s="33"/>
      <c r="C39" s="104"/>
      <c r="D39" s="105" t="s">
        <v>45</v>
      </c>
      <c r="E39" s="55"/>
      <c r="F39" s="55"/>
      <c r="G39" s="106" t="s">
        <v>46</v>
      </c>
      <c r="H39" s="107" t="s">
        <v>47</v>
      </c>
      <c r="I39" s="108"/>
      <c r="J39" s="109">
        <f>SUM(J30:J37)</f>
        <v>0</v>
      </c>
      <c r="K39" s="110"/>
      <c r="L39" s="92"/>
      <c r="S39" s="32"/>
      <c r="T39" s="32"/>
      <c r="U39" s="32"/>
      <c r="V39" s="32"/>
      <c r="W39" s="32"/>
      <c r="X39" s="32"/>
      <c r="Y39" s="32"/>
      <c r="Z39" s="32"/>
      <c r="AA39" s="32"/>
      <c r="AB39" s="32"/>
      <c r="AC39" s="32"/>
      <c r="AD39" s="32"/>
      <c r="AE39" s="32"/>
    </row>
    <row r="40" spans="1:31" s="2" customFormat="1" ht="14.45" customHeight="1">
      <c r="A40" s="32"/>
      <c r="B40" s="42"/>
      <c r="C40" s="43"/>
      <c r="D40" s="43"/>
      <c r="E40" s="43"/>
      <c r="F40" s="43"/>
      <c r="G40" s="43"/>
      <c r="H40" s="43"/>
      <c r="I40" s="111"/>
      <c r="J40" s="43"/>
      <c r="K40" s="43"/>
      <c r="L40" s="92"/>
      <c r="S40" s="32"/>
      <c r="T40" s="32"/>
      <c r="U40" s="32"/>
      <c r="V40" s="32"/>
      <c r="W40" s="32"/>
      <c r="X40" s="32"/>
      <c r="Y40" s="32"/>
      <c r="Z40" s="32"/>
      <c r="AA40" s="32"/>
      <c r="AB40" s="32"/>
      <c r="AC40" s="32"/>
      <c r="AD40" s="32"/>
      <c r="AE40" s="32"/>
    </row>
    <row r="44" spans="1:31" s="2" customFormat="1" ht="6.95" customHeight="1">
      <c r="A44" s="32"/>
      <c r="B44" s="44"/>
      <c r="C44" s="45"/>
      <c r="D44" s="45"/>
      <c r="E44" s="45"/>
      <c r="F44" s="45"/>
      <c r="G44" s="45"/>
      <c r="H44" s="45"/>
      <c r="I44" s="112"/>
      <c r="J44" s="45"/>
      <c r="K44" s="45"/>
      <c r="L44" s="92"/>
      <c r="S44" s="32"/>
      <c r="T44" s="32"/>
      <c r="U44" s="32"/>
      <c r="V44" s="32"/>
      <c r="W44" s="32"/>
      <c r="X44" s="32"/>
      <c r="Y44" s="32"/>
      <c r="Z44" s="32"/>
      <c r="AA44" s="32"/>
      <c r="AB44" s="32"/>
      <c r="AC44" s="32"/>
      <c r="AD44" s="32"/>
      <c r="AE44" s="32"/>
    </row>
    <row r="45" spans="1:31" s="2" customFormat="1" ht="24.95" customHeight="1">
      <c r="A45" s="32"/>
      <c r="B45" s="33"/>
      <c r="C45" s="21" t="s">
        <v>103</v>
      </c>
      <c r="D45" s="32"/>
      <c r="E45" s="32"/>
      <c r="F45" s="32"/>
      <c r="G45" s="32"/>
      <c r="H45" s="32"/>
      <c r="I45" s="91"/>
      <c r="J45" s="32"/>
      <c r="K45" s="32"/>
      <c r="L45" s="92"/>
      <c r="S45" s="32"/>
      <c r="T45" s="32"/>
      <c r="U45" s="32"/>
      <c r="V45" s="32"/>
      <c r="W45" s="32"/>
      <c r="X45" s="32"/>
      <c r="Y45" s="32"/>
      <c r="Z45" s="32"/>
      <c r="AA45" s="32"/>
      <c r="AB45" s="32"/>
      <c r="AC45" s="32"/>
      <c r="AD45" s="32"/>
      <c r="AE45" s="32"/>
    </row>
    <row r="46" spans="1:31" s="2" customFormat="1" ht="6.95" customHeight="1">
      <c r="A46" s="32"/>
      <c r="B46" s="33"/>
      <c r="C46" s="32"/>
      <c r="D46" s="32"/>
      <c r="E46" s="32"/>
      <c r="F46" s="32"/>
      <c r="G46" s="32"/>
      <c r="H46" s="32"/>
      <c r="I46" s="91"/>
      <c r="J46" s="32"/>
      <c r="K46" s="32"/>
      <c r="L46" s="92"/>
      <c r="S46" s="32"/>
      <c r="T46" s="32"/>
      <c r="U46" s="32"/>
      <c r="V46" s="32"/>
      <c r="W46" s="32"/>
      <c r="X46" s="32"/>
      <c r="Y46" s="32"/>
      <c r="Z46" s="32"/>
      <c r="AA46" s="32"/>
      <c r="AB46" s="32"/>
      <c r="AC46" s="32"/>
      <c r="AD46" s="32"/>
      <c r="AE46" s="32"/>
    </row>
    <row r="47" spans="1:31" s="2" customFormat="1" ht="12" customHeight="1">
      <c r="A47" s="32"/>
      <c r="B47" s="33"/>
      <c r="C47" s="27" t="s">
        <v>17</v>
      </c>
      <c r="D47" s="32"/>
      <c r="E47" s="32"/>
      <c r="F47" s="32"/>
      <c r="G47" s="32"/>
      <c r="H47" s="32"/>
      <c r="I47" s="91"/>
      <c r="J47" s="32"/>
      <c r="K47" s="32"/>
      <c r="L47" s="92"/>
      <c r="S47" s="32"/>
      <c r="T47" s="32"/>
      <c r="U47" s="32"/>
      <c r="V47" s="32"/>
      <c r="W47" s="32"/>
      <c r="X47" s="32"/>
      <c r="Y47" s="32"/>
      <c r="Z47" s="32"/>
      <c r="AA47" s="32"/>
      <c r="AB47" s="32"/>
      <c r="AC47" s="32"/>
      <c r="AD47" s="32"/>
      <c r="AE47" s="32"/>
    </row>
    <row r="48" spans="1:31" s="2" customFormat="1" ht="16.5" customHeight="1">
      <c r="A48" s="32"/>
      <c r="B48" s="33"/>
      <c r="C48" s="32"/>
      <c r="D48" s="32"/>
      <c r="E48" s="334" t="str">
        <f>E7</f>
        <v>Oprava výhybek v žst.Hodonín</v>
      </c>
      <c r="F48" s="335"/>
      <c r="G48" s="335"/>
      <c r="H48" s="335"/>
      <c r="I48" s="91"/>
      <c r="J48" s="32"/>
      <c r="K48" s="32"/>
      <c r="L48" s="92"/>
      <c r="S48" s="32"/>
      <c r="T48" s="32"/>
      <c r="U48" s="32"/>
      <c r="V48" s="32"/>
      <c r="W48" s="32"/>
      <c r="X48" s="32"/>
      <c r="Y48" s="32"/>
      <c r="Z48" s="32"/>
      <c r="AA48" s="32"/>
      <c r="AB48" s="32"/>
      <c r="AC48" s="32"/>
      <c r="AD48" s="32"/>
      <c r="AE48" s="32"/>
    </row>
    <row r="49" spans="1:31" s="2" customFormat="1" ht="12" customHeight="1">
      <c r="A49" s="32"/>
      <c r="B49" s="33"/>
      <c r="C49" s="27" t="s">
        <v>100</v>
      </c>
      <c r="D49" s="32"/>
      <c r="E49" s="32"/>
      <c r="F49" s="32"/>
      <c r="G49" s="32"/>
      <c r="H49" s="32"/>
      <c r="I49" s="91"/>
      <c r="J49" s="32"/>
      <c r="K49" s="32"/>
      <c r="L49" s="92"/>
      <c r="S49" s="32"/>
      <c r="T49" s="32"/>
      <c r="U49" s="32"/>
      <c r="V49" s="32"/>
      <c r="W49" s="32"/>
      <c r="X49" s="32"/>
      <c r="Y49" s="32"/>
      <c r="Z49" s="32"/>
      <c r="AA49" s="32"/>
      <c r="AB49" s="32"/>
      <c r="AC49" s="32"/>
      <c r="AD49" s="32"/>
      <c r="AE49" s="32"/>
    </row>
    <row r="50" spans="1:31" s="2" customFormat="1" ht="16.5" customHeight="1">
      <c r="A50" s="32"/>
      <c r="B50" s="33"/>
      <c r="C50" s="32"/>
      <c r="D50" s="32"/>
      <c r="E50" s="318" t="str">
        <f>E9</f>
        <v>VON - Vedlejší a ostatní náklady</v>
      </c>
      <c r="F50" s="333"/>
      <c r="G50" s="333"/>
      <c r="H50" s="333"/>
      <c r="I50" s="91"/>
      <c r="J50" s="32"/>
      <c r="K50" s="32"/>
      <c r="L50" s="92"/>
      <c r="S50" s="32"/>
      <c r="T50" s="32"/>
      <c r="U50" s="32"/>
      <c r="V50" s="32"/>
      <c r="W50" s="32"/>
      <c r="X50" s="32"/>
      <c r="Y50" s="32"/>
      <c r="Z50" s="32"/>
      <c r="AA50" s="32"/>
      <c r="AB50" s="32"/>
      <c r="AC50" s="32"/>
      <c r="AD50" s="32"/>
      <c r="AE50" s="32"/>
    </row>
    <row r="51" spans="1:31" s="2" customFormat="1" ht="6.95" customHeight="1">
      <c r="A51" s="32"/>
      <c r="B51" s="33"/>
      <c r="C51" s="32"/>
      <c r="D51" s="32"/>
      <c r="E51" s="32"/>
      <c r="F51" s="32"/>
      <c r="G51" s="32"/>
      <c r="H51" s="32"/>
      <c r="I51" s="91"/>
      <c r="J51" s="32"/>
      <c r="K51" s="32"/>
      <c r="L51" s="92"/>
      <c r="S51" s="32"/>
      <c r="T51" s="32"/>
      <c r="U51" s="32"/>
      <c r="V51" s="32"/>
      <c r="W51" s="32"/>
      <c r="X51" s="32"/>
      <c r="Y51" s="32"/>
      <c r="Z51" s="32"/>
      <c r="AA51" s="32"/>
      <c r="AB51" s="32"/>
      <c r="AC51" s="32"/>
      <c r="AD51" s="32"/>
      <c r="AE51" s="32"/>
    </row>
    <row r="52" spans="1:31" s="2" customFormat="1" ht="12" customHeight="1">
      <c r="A52" s="32"/>
      <c r="B52" s="33"/>
      <c r="C52" s="27" t="s">
        <v>21</v>
      </c>
      <c r="D52" s="32"/>
      <c r="E52" s="32"/>
      <c r="F52" s="25" t="str">
        <f>F12</f>
        <v xml:space="preserve"> </v>
      </c>
      <c r="G52" s="32"/>
      <c r="H52" s="32"/>
      <c r="I52" s="93" t="s">
        <v>23</v>
      </c>
      <c r="J52" s="50" t="str">
        <f>IF(J12="","",J12)</f>
        <v>5. 5. 2020</v>
      </c>
      <c r="K52" s="32"/>
      <c r="L52" s="92"/>
      <c r="S52" s="32"/>
      <c r="T52" s="32"/>
      <c r="U52" s="32"/>
      <c r="V52" s="32"/>
      <c r="W52" s="32"/>
      <c r="X52" s="32"/>
      <c r="Y52" s="32"/>
      <c r="Z52" s="32"/>
      <c r="AA52" s="32"/>
      <c r="AB52" s="32"/>
      <c r="AC52" s="32"/>
      <c r="AD52" s="32"/>
      <c r="AE52" s="32"/>
    </row>
    <row r="53" spans="1:31" s="2" customFormat="1" ht="6.95" customHeight="1">
      <c r="A53" s="32"/>
      <c r="B53" s="33"/>
      <c r="C53" s="32"/>
      <c r="D53" s="32"/>
      <c r="E53" s="32"/>
      <c r="F53" s="32"/>
      <c r="G53" s="32"/>
      <c r="H53" s="32"/>
      <c r="I53" s="91"/>
      <c r="J53" s="32"/>
      <c r="K53" s="32"/>
      <c r="L53" s="92"/>
      <c r="S53" s="32"/>
      <c r="T53" s="32"/>
      <c r="U53" s="32"/>
      <c r="V53" s="32"/>
      <c r="W53" s="32"/>
      <c r="X53" s="32"/>
      <c r="Y53" s="32"/>
      <c r="Z53" s="32"/>
      <c r="AA53" s="32"/>
      <c r="AB53" s="32"/>
      <c r="AC53" s="32"/>
      <c r="AD53" s="32"/>
      <c r="AE53" s="32"/>
    </row>
    <row r="54" spans="1:31" s="2" customFormat="1" ht="15.2" customHeight="1">
      <c r="A54" s="32"/>
      <c r="B54" s="33"/>
      <c r="C54" s="27" t="s">
        <v>25</v>
      </c>
      <c r="D54" s="32"/>
      <c r="E54" s="32"/>
      <c r="F54" s="25" t="str">
        <f>E15</f>
        <v xml:space="preserve"> </v>
      </c>
      <c r="G54" s="32"/>
      <c r="H54" s="32"/>
      <c r="I54" s="93" t="s">
        <v>30</v>
      </c>
      <c r="J54" s="30" t="str">
        <f>E21</f>
        <v xml:space="preserve"> </v>
      </c>
      <c r="K54" s="32"/>
      <c r="L54" s="92"/>
      <c r="S54" s="32"/>
      <c r="T54" s="32"/>
      <c r="U54" s="32"/>
      <c r="V54" s="32"/>
      <c r="W54" s="32"/>
      <c r="X54" s="32"/>
      <c r="Y54" s="32"/>
      <c r="Z54" s="32"/>
      <c r="AA54" s="32"/>
      <c r="AB54" s="32"/>
      <c r="AC54" s="32"/>
      <c r="AD54" s="32"/>
      <c r="AE54" s="32"/>
    </row>
    <row r="55" spans="1:31" s="2" customFormat="1" ht="15.2" customHeight="1">
      <c r="A55" s="32"/>
      <c r="B55" s="33"/>
      <c r="C55" s="27" t="s">
        <v>28</v>
      </c>
      <c r="D55" s="32"/>
      <c r="E55" s="32"/>
      <c r="F55" s="25" t="str">
        <f>IF(E18="","",E18)</f>
        <v>Vyplň údaj</v>
      </c>
      <c r="G55" s="32"/>
      <c r="H55" s="32"/>
      <c r="I55" s="93" t="s">
        <v>31</v>
      </c>
      <c r="J55" s="30" t="str">
        <f>E24</f>
        <v>Ing. Dušan Slávik</v>
      </c>
      <c r="K55" s="32"/>
      <c r="L55" s="92"/>
      <c r="S55" s="32"/>
      <c r="T55" s="32"/>
      <c r="U55" s="32"/>
      <c r="V55" s="32"/>
      <c r="W55" s="32"/>
      <c r="X55" s="32"/>
      <c r="Y55" s="32"/>
      <c r="Z55" s="32"/>
      <c r="AA55" s="32"/>
      <c r="AB55" s="32"/>
      <c r="AC55" s="32"/>
      <c r="AD55" s="32"/>
      <c r="AE55" s="32"/>
    </row>
    <row r="56" spans="1:31" s="2" customFormat="1" ht="10.35" customHeight="1">
      <c r="A56" s="32"/>
      <c r="B56" s="33"/>
      <c r="C56" s="32"/>
      <c r="D56" s="32"/>
      <c r="E56" s="32"/>
      <c r="F56" s="32"/>
      <c r="G56" s="32"/>
      <c r="H56" s="32"/>
      <c r="I56" s="91"/>
      <c r="J56" s="32"/>
      <c r="K56" s="32"/>
      <c r="L56" s="92"/>
      <c r="S56" s="32"/>
      <c r="T56" s="32"/>
      <c r="U56" s="32"/>
      <c r="V56" s="32"/>
      <c r="W56" s="32"/>
      <c r="X56" s="32"/>
      <c r="Y56" s="32"/>
      <c r="Z56" s="32"/>
      <c r="AA56" s="32"/>
      <c r="AB56" s="32"/>
      <c r="AC56" s="32"/>
      <c r="AD56" s="32"/>
      <c r="AE56" s="32"/>
    </row>
    <row r="57" spans="1:31" s="2" customFormat="1" ht="29.25" customHeight="1">
      <c r="A57" s="32"/>
      <c r="B57" s="33"/>
      <c r="C57" s="113" t="s">
        <v>104</v>
      </c>
      <c r="D57" s="104"/>
      <c r="E57" s="104"/>
      <c r="F57" s="104"/>
      <c r="G57" s="104"/>
      <c r="H57" s="104"/>
      <c r="I57" s="114"/>
      <c r="J57" s="115" t="s">
        <v>105</v>
      </c>
      <c r="K57" s="104"/>
      <c r="L57" s="92"/>
      <c r="S57" s="32"/>
      <c r="T57" s="32"/>
      <c r="U57" s="32"/>
      <c r="V57" s="32"/>
      <c r="W57" s="32"/>
      <c r="X57" s="32"/>
      <c r="Y57" s="32"/>
      <c r="Z57" s="32"/>
      <c r="AA57" s="32"/>
      <c r="AB57" s="32"/>
      <c r="AC57" s="32"/>
      <c r="AD57" s="32"/>
      <c r="AE57" s="32"/>
    </row>
    <row r="58" spans="1:31" s="2" customFormat="1" ht="10.35" customHeight="1">
      <c r="A58" s="32"/>
      <c r="B58" s="33"/>
      <c r="C58" s="32"/>
      <c r="D58" s="32"/>
      <c r="E58" s="32"/>
      <c r="F58" s="32"/>
      <c r="G58" s="32"/>
      <c r="H58" s="32"/>
      <c r="I58" s="91"/>
      <c r="J58" s="32"/>
      <c r="K58" s="32"/>
      <c r="L58" s="92"/>
      <c r="S58" s="32"/>
      <c r="T58" s="32"/>
      <c r="U58" s="32"/>
      <c r="V58" s="32"/>
      <c r="W58" s="32"/>
      <c r="X58" s="32"/>
      <c r="Y58" s="32"/>
      <c r="Z58" s="32"/>
      <c r="AA58" s="32"/>
      <c r="AB58" s="32"/>
      <c r="AC58" s="32"/>
      <c r="AD58" s="32"/>
      <c r="AE58" s="32"/>
    </row>
    <row r="59" spans="1:47" s="2" customFormat="1" ht="22.9" customHeight="1">
      <c r="A59" s="32"/>
      <c r="B59" s="33"/>
      <c r="C59" s="116" t="s">
        <v>67</v>
      </c>
      <c r="D59" s="32"/>
      <c r="E59" s="32"/>
      <c r="F59" s="32"/>
      <c r="G59" s="32"/>
      <c r="H59" s="32"/>
      <c r="I59" s="91"/>
      <c r="J59" s="66">
        <f>J80</f>
        <v>0</v>
      </c>
      <c r="K59" s="32"/>
      <c r="L59" s="92"/>
      <c r="S59" s="32"/>
      <c r="T59" s="32"/>
      <c r="U59" s="32"/>
      <c r="V59" s="32"/>
      <c r="W59" s="32"/>
      <c r="X59" s="32"/>
      <c r="Y59" s="32"/>
      <c r="Z59" s="32"/>
      <c r="AA59" s="32"/>
      <c r="AB59" s="32"/>
      <c r="AC59" s="32"/>
      <c r="AD59" s="32"/>
      <c r="AE59" s="32"/>
      <c r="AU59" s="17" t="s">
        <v>106</v>
      </c>
    </row>
    <row r="60" spans="2:12" s="9" customFormat="1" ht="24.95" customHeight="1">
      <c r="B60" s="117"/>
      <c r="D60" s="118" t="s">
        <v>1718</v>
      </c>
      <c r="E60" s="119"/>
      <c r="F60" s="119"/>
      <c r="G60" s="119"/>
      <c r="H60" s="119"/>
      <c r="I60" s="120"/>
      <c r="J60" s="121">
        <f>J81</f>
        <v>0</v>
      </c>
      <c r="L60" s="117"/>
    </row>
    <row r="61" spans="1:31" s="2" customFormat="1" ht="21.75" customHeight="1">
      <c r="A61" s="32"/>
      <c r="B61" s="33"/>
      <c r="C61" s="32"/>
      <c r="D61" s="32"/>
      <c r="E61" s="32"/>
      <c r="F61" s="32"/>
      <c r="G61" s="32"/>
      <c r="H61" s="32"/>
      <c r="I61" s="91"/>
      <c r="J61" s="32"/>
      <c r="K61" s="32"/>
      <c r="L61" s="92"/>
      <c r="S61" s="32"/>
      <c r="T61" s="32"/>
      <c r="U61" s="32"/>
      <c r="V61" s="32"/>
      <c r="W61" s="32"/>
      <c r="X61" s="32"/>
      <c r="Y61" s="32"/>
      <c r="Z61" s="32"/>
      <c r="AA61" s="32"/>
      <c r="AB61" s="32"/>
      <c r="AC61" s="32"/>
      <c r="AD61" s="32"/>
      <c r="AE61" s="32"/>
    </row>
    <row r="62" spans="1:31" s="2" customFormat="1" ht="6.95" customHeight="1">
      <c r="A62" s="32"/>
      <c r="B62" s="42"/>
      <c r="C62" s="43"/>
      <c r="D62" s="43"/>
      <c r="E62" s="43"/>
      <c r="F62" s="43"/>
      <c r="G62" s="43"/>
      <c r="H62" s="43"/>
      <c r="I62" s="111"/>
      <c r="J62" s="43"/>
      <c r="K62" s="43"/>
      <c r="L62" s="92"/>
      <c r="S62" s="32"/>
      <c r="T62" s="32"/>
      <c r="U62" s="32"/>
      <c r="V62" s="32"/>
      <c r="W62" s="32"/>
      <c r="X62" s="32"/>
      <c r="Y62" s="32"/>
      <c r="Z62" s="32"/>
      <c r="AA62" s="32"/>
      <c r="AB62" s="32"/>
      <c r="AC62" s="32"/>
      <c r="AD62" s="32"/>
      <c r="AE62" s="32"/>
    </row>
    <row r="66" spans="1:31" s="2" customFormat="1" ht="6.95" customHeight="1">
      <c r="A66" s="32"/>
      <c r="B66" s="44"/>
      <c r="C66" s="45"/>
      <c r="D66" s="45"/>
      <c r="E66" s="45"/>
      <c r="F66" s="45"/>
      <c r="G66" s="45"/>
      <c r="H66" s="45"/>
      <c r="I66" s="112"/>
      <c r="J66" s="45"/>
      <c r="K66" s="45"/>
      <c r="L66" s="92"/>
      <c r="S66" s="32"/>
      <c r="T66" s="32"/>
      <c r="U66" s="32"/>
      <c r="V66" s="32"/>
      <c r="W66" s="32"/>
      <c r="X66" s="32"/>
      <c r="Y66" s="32"/>
      <c r="Z66" s="32"/>
      <c r="AA66" s="32"/>
      <c r="AB66" s="32"/>
      <c r="AC66" s="32"/>
      <c r="AD66" s="32"/>
      <c r="AE66" s="32"/>
    </row>
    <row r="67" spans="1:31" s="2" customFormat="1" ht="24.95" customHeight="1">
      <c r="A67" s="32"/>
      <c r="B67" s="33"/>
      <c r="C67" s="21" t="s">
        <v>111</v>
      </c>
      <c r="D67" s="32"/>
      <c r="E67" s="32"/>
      <c r="F67" s="32"/>
      <c r="G67" s="32"/>
      <c r="H67" s="32"/>
      <c r="I67" s="91"/>
      <c r="J67" s="32"/>
      <c r="K67" s="32"/>
      <c r="L67" s="92"/>
      <c r="S67" s="32"/>
      <c r="T67" s="32"/>
      <c r="U67" s="32"/>
      <c r="V67" s="32"/>
      <c r="W67" s="32"/>
      <c r="X67" s="32"/>
      <c r="Y67" s="32"/>
      <c r="Z67" s="32"/>
      <c r="AA67" s="32"/>
      <c r="AB67" s="32"/>
      <c r="AC67" s="32"/>
      <c r="AD67" s="32"/>
      <c r="AE67" s="32"/>
    </row>
    <row r="68" spans="1:31" s="2" customFormat="1" ht="6.95" customHeight="1">
      <c r="A68" s="32"/>
      <c r="B68" s="33"/>
      <c r="C68" s="32"/>
      <c r="D68" s="32"/>
      <c r="E68" s="32"/>
      <c r="F68" s="32"/>
      <c r="G68" s="32"/>
      <c r="H68" s="32"/>
      <c r="I68" s="91"/>
      <c r="J68" s="32"/>
      <c r="K68" s="32"/>
      <c r="L68" s="92"/>
      <c r="S68" s="32"/>
      <c r="T68" s="32"/>
      <c r="U68" s="32"/>
      <c r="V68" s="32"/>
      <c r="W68" s="32"/>
      <c r="X68" s="32"/>
      <c r="Y68" s="32"/>
      <c r="Z68" s="32"/>
      <c r="AA68" s="32"/>
      <c r="AB68" s="32"/>
      <c r="AC68" s="32"/>
      <c r="AD68" s="32"/>
      <c r="AE68" s="32"/>
    </row>
    <row r="69" spans="1:31" s="2" customFormat="1" ht="12" customHeight="1">
      <c r="A69" s="32"/>
      <c r="B69" s="33"/>
      <c r="C69" s="27" t="s">
        <v>17</v>
      </c>
      <c r="D69" s="32"/>
      <c r="E69" s="32"/>
      <c r="F69" s="32"/>
      <c r="G69" s="32"/>
      <c r="H69" s="32"/>
      <c r="I69" s="91"/>
      <c r="J69" s="32"/>
      <c r="K69" s="32"/>
      <c r="L69" s="92"/>
      <c r="S69" s="32"/>
      <c r="T69" s="32"/>
      <c r="U69" s="32"/>
      <c r="V69" s="32"/>
      <c r="W69" s="32"/>
      <c r="X69" s="32"/>
      <c r="Y69" s="32"/>
      <c r="Z69" s="32"/>
      <c r="AA69" s="32"/>
      <c r="AB69" s="32"/>
      <c r="AC69" s="32"/>
      <c r="AD69" s="32"/>
      <c r="AE69" s="32"/>
    </row>
    <row r="70" spans="1:31" s="2" customFormat="1" ht="16.5" customHeight="1">
      <c r="A70" s="32"/>
      <c r="B70" s="33"/>
      <c r="C70" s="32"/>
      <c r="D70" s="32"/>
      <c r="E70" s="334" t="str">
        <f>E7</f>
        <v>Oprava výhybek v žst.Hodonín</v>
      </c>
      <c r="F70" s="335"/>
      <c r="G70" s="335"/>
      <c r="H70" s="335"/>
      <c r="I70" s="91"/>
      <c r="J70" s="32"/>
      <c r="K70" s="32"/>
      <c r="L70" s="92"/>
      <c r="S70" s="32"/>
      <c r="T70" s="32"/>
      <c r="U70" s="32"/>
      <c r="V70" s="32"/>
      <c r="W70" s="32"/>
      <c r="X70" s="32"/>
      <c r="Y70" s="32"/>
      <c r="Z70" s="32"/>
      <c r="AA70" s="32"/>
      <c r="AB70" s="32"/>
      <c r="AC70" s="32"/>
      <c r="AD70" s="32"/>
      <c r="AE70" s="32"/>
    </row>
    <row r="71" spans="1:31" s="2" customFormat="1" ht="12" customHeight="1">
      <c r="A71" s="32"/>
      <c r="B71" s="33"/>
      <c r="C71" s="27" t="s">
        <v>100</v>
      </c>
      <c r="D71" s="32"/>
      <c r="E71" s="32"/>
      <c r="F71" s="32"/>
      <c r="G71" s="32"/>
      <c r="H71" s="32"/>
      <c r="I71" s="91"/>
      <c r="J71" s="32"/>
      <c r="K71" s="32"/>
      <c r="L71" s="92"/>
      <c r="S71" s="32"/>
      <c r="T71" s="32"/>
      <c r="U71" s="32"/>
      <c r="V71" s="32"/>
      <c r="W71" s="32"/>
      <c r="X71" s="32"/>
      <c r="Y71" s="32"/>
      <c r="Z71" s="32"/>
      <c r="AA71" s="32"/>
      <c r="AB71" s="32"/>
      <c r="AC71" s="32"/>
      <c r="AD71" s="32"/>
      <c r="AE71" s="32"/>
    </row>
    <row r="72" spans="1:31" s="2" customFormat="1" ht="16.5" customHeight="1">
      <c r="A72" s="32"/>
      <c r="B72" s="33"/>
      <c r="C72" s="32"/>
      <c r="D72" s="32"/>
      <c r="E72" s="318" t="str">
        <f>E9</f>
        <v>VON - Vedlejší a ostatní náklady</v>
      </c>
      <c r="F72" s="333"/>
      <c r="G72" s="333"/>
      <c r="H72" s="333"/>
      <c r="I72" s="91"/>
      <c r="J72" s="32"/>
      <c r="K72" s="32"/>
      <c r="L72" s="92"/>
      <c r="S72" s="32"/>
      <c r="T72" s="32"/>
      <c r="U72" s="32"/>
      <c r="V72" s="32"/>
      <c r="W72" s="32"/>
      <c r="X72" s="32"/>
      <c r="Y72" s="32"/>
      <c r="Z72" s="32"/>
      <c r="AA72" s="32"/>
      <c r="AB72" s="32"/>
      <c r="AC72" s="32"/>
      <c r="AD72" s="32"/>
      <c r="AE72" s="32"/>
    </row>
    <row r="73" spans="1:31" s="2" customFormat="1" ht="6.95" customHeight="1">
      <c r="A73" s="32"/>
      <c r="B73" s="33"/>
      <c r="C73" s="32"/>
      <c r="D73" s="32"/>
      <c r="E73" s="32"/>
      <c r="F73" s="32"/>
      <c r="G73" s="32"/>
      <c r="H73" s="32"/>
      <c r="I73" s="91"/>
      <c r="J73" s="32"/>
      <c r="K73" s="32"/>
      <c r="L73" s="92"/>
      <c r="S73" s="32"/>
      <c r="T73" s="32"/>
      <c r="U73" s="32"/>
      <c r="V73" s="32"/>
      <c r="W73" s="32"/>
      <c r="X73" s="32"/>
      <c r="Y73" s="32"/>
      <c r="Z73" s="32"/>
      <c r="AA73" s="32"/>
      <c r="AB73" s="32"/>
      <c r="AC73" s="32"/>
      <c r="AD73" s="32"/>
      <c r="AE73" s="32"/>
    </row>
    <row r="74" spans="1:31" s="2" customFormat="1" ht="12" customHeight="1">
      <c r="A74" s="32"/>
      <c r="B74" s="33"/>
      <c r="C74" s="27" t="s">
        <v>21</v>
      </c>
      <c r="D74" s="32"/>
      <c r="E74" s="32"/>
      <c r="F74" s="25" t="str">
        <f>F12</f>
        <v xml:space="preserve"> </v>
      </c>
      <c r="G74" s="32"/>
      <c r="H74" s="32"/>
      <c r="I74" s="93" t="s">
        <v>23</v>
      </c>
      <c r="J74" s="50" t="str">
        <f>IF(J12="","",J12)</f>
        <v>5. 5. 2020</v>
      </c>
      <c r="K74" s="32"/>
      <c r="L74" s="92"/>
      <c r="S74" s="32"/>
      <c r="T74" s="32"/>
      <c r="U74" s="32"/>
      <c r="V74" s="32"/>
      <c r="W74" s="32"/>
      <c r="X74" s="32"/>
      <c r="Y74" s="32"/>
      <c r="Z74" s="32"/>
      <c r="AA74" s="32"/>
      <c r="AB74" s="32"/>
      <c r="AC74" s="32"/>
      <c r="AD74" s="32"/>
      <c r="AE74" s="32"/>
    </row>
    <row r="75" spans="1:31" s="2" customFormat="1" ht="6.95" customHeight="1">
      <c r="A75" s="32"/>
      <c r="B75" s="33"/>
      <c r="C75" s="32"/>
      <c r="D75" s="32"/>
      <c r="E75" s="32"/>
      <c r="F75" s="32"/>
      <c r="G75" s="32"/>
      <c r="H75" s="32"/>
      <c r="I75" s="91"/>
      <c r="J75" s="32"/>
      <c r="K75" s="32"/>
      <c r="L75" s="92"/>
      <c r="S75" s="32"/>
      <c r="T75" s="32"/>
      <c r="U75" s="32"/>
      <c r="V75" s="32"/>
      <c r="W75" s="32"/>
      <c r="X75" s="32"/>
      <c r="Y75" s="32"/>
      <c r="Z75" s="32"/>
      <c r="AA75" s="32"/>
      <c r="AB75" s="32"/>
      <c r="AC75" s="32"/>
      <c r="AD75" s="32"/>
      <c r="AE75" s="32"/>
    </row>
    <row r="76" spans="1:31" s="2" customFormat="1" ht="15.2" customHeight="1">
      <c r="A76" s="32"/>
      <c r="B76" s="33"/>
      <c r="C76" s="27" t="s">
        <v>25</v>
      </c>
      <c r="D76" s="32"/>
      <c r="E76" s="32"/>
      <c r="F76" s="25" t="str">
        <f>E15</f>
        <v xml:space="preserve"> </v>
      </c>
      <c r="G76" s="32"/>
      <c r="H76" s="32"/>
      <c r="I76" s="93" t="s">
        <v>30</v>
      </c>
      <c r="J76" s="30" t="str">
        <f>E21</f>
        <v xml:space="preserve"> </v>
      </c>
      <c r="K76" s="32"/>
      <c r="L76" s="92"/>
      <c r="S76" s="32"/>
      <c r="T76" s="32"/>
      <c r="U76" s="32"/>
      <c r="V76" s="32"/>
      <c r="W76" s="32"/>
      <c r="X76" s="32"/>
      <c r="Y76" s="32"/>
      <c r="Z76" s="32"/>
      <c r="AA76" s="32"/>
      <c r="AB76" s="32"/>
      <c r="AC76" s="32"/>
      <c r="AD76" s="32"/>
      <c r="AE76" s="32"/>
    </row>
    <row r="77" spans="1:31" s="2" customFormat="1" ht="15.2" customHeight="1">
      <c r="A77" s="32"/>
      <c r="B77" s="33"/>
      <c r="C77" s="27" t="s">
        <v>28</v>
      </c>
      <c r="D77" s="32"/>
      <c r="E77" s="32"/>
      <c r="F77" s="25" t="str">
        <f>IF(E18="","",E18)</f>
        <v>Vyplň údaj</v>
      </c>
      <c r="G77" s="32"/>
      <c r="H77" s="32"/>
      <c r="I77" s="93" t="s">
        <v>31</v>
      </c>
      <c r="J77" s="30" t="str">
        <f>E24</f>
        <v>Ing. Dušan Slávik</v>
      </c>
      <c r="K77" s="32"/>
      <c r="L77" s="92"/>
      <c r="S77" s="32"/>
      <c r="T77" s="32"/>
      <c r="U77" s="32"/>
      <c r="V77" s="32"/>
      <c r="W77" s="32"/>
      <c r="X77" s="32"/>
      <c r="Y77" s="32"/>
      <c r="Z77" s="32"/>
      <c r="AA77" s="32"/>
      <c r="AB77" s="32"/>
      <c r="AC77" s="32"/>
      <c r="AD77" s="32"/>
      <c r="AE77" s="32"/>
    </row>
    <row r="78" spans="1:31" s="2" customFormat="1" ht="10.35" customHeight="1">
      <c r="A78" s="32"/>
      <c r="B78" s="33"/>
      <c r="C78" s="32"/>
      <c r="D78" s="32"/>
      <c r="E78" s="32"/>
      <c r="F78" s="32"/>
      <c r="G78" s="32"/>
      <c r="H78" s="32"/>
      <c r="I78" s="91"/>
      <c r="J78" s="32"/>
      <c r="K78" s="32"/>
      <c r="L78" s="92"/>
      <c r="S78" s="32"/>
      <c r="T78" s="32"/>
      <c r="U78" s="32"/>
      <c r="V78" s="32"/>
      <c r="W78" s="32"/>
      <c r="X78" s="32"/>
      <c r="Y78" s="32"/>
      <c r="Z78" s="32"/>
      <c r="AA78" s="32"/>
      <c r="AB78" s="32"/>
      <c r="AC78" s="32"/>
      <c r="AD78" s="32"/>
      <c r="AE78" s="32"/>
    </row>
    <row r="79" spans="1:31" s="11" customFormat="1" ht="29.25" customHeight="1">
      <c r="A79" s="127"/>
      <c r="B79" s="128"/>
      <c r="C79" s="129" t="s">
        <v>112</v>
      </c>
      <c r="D79" s="130" t="s">
        <v>54</v>
      </c>
      <c r="E79" s="130" t="s">
        <v>50</v>
      </c>
      <c r="F79" s="130" t="s">
        <v>51</v>
      </c>
      <c r="G79" s="130" t="s">
        <v>113</v>
      </c>
      <c r="H79" s="130" t="s">
        <v>114</v>
      </c>
      <c r="I79" s="131" t="s">
        <v>115</v>
      </c>
      <c r="J79" s="130" t="s">
        <v>105</v>
      </c>
      <c r="K79" s="132" t="s">
        <v>116</v>
      </c>
      <c r="L79" s="133"/>
      <c r="M79" s="57" t="s">
        <v>3</v>
      </c>
      <c r="N79" s="58" t="s">
        <v>39</v>
      </c>
      <c r="O79" s="58" t="s">
        <v>117</v>
      </c>
      <c r="P79" s="58" t="s">
        <v>118</v>
      </c>
      <c r="Q79" s="58" t="s">
        <v>119</v>
      </c>
      <c r="R79" s="58" t="s">
        <v>120</v>
      </c>
      <c r="S79" s="58" t="s">
        <v>121</v>
      </c>
      <c r="T79" s="59" t="s">
        <v>122</v>
      </c>
      <c r="U79" s="127"/>
      <c r="V79" s="127"/>
      <c r="W79" s="127"/>
      <c r="X79" s="127"/>
      <c r="Y79" s="127"/>
      <c r="Z79" s="127"/>
      <c r="AA79" s="127"/>
      <c r="AB79" s="127"/>
      <c r="AC79" s="127"/>
      <c r="AD79" s="127"/>
      <c r="AE79" s="127"/>
    </row>
    <row r="80" spans="1:63" s="2" customFormat="1" ht="22.9" customHeight="1">
      <c r="A80" s="32"/>
      <c r="B80" s="33"/>
      <c r="C80" s="64" t="s">
        <v>123</v>
      </c>
      <c r="D80" s="32"/>
      <c r="E80" s="32"/>
      <c r="F80" s="32"/>
      <c r="G80" s="32"/>
      <c r="H80" s="32"/>
      <c r="I80" s="91"/>
      <c r="J80" s="134">
        <f>BK80</f>
        <v>0</v>
      </c>
      <c r="K80" s="32"/>
      <c r="L80" s="33"/>
      <c r="M80" s="60"/>
      <c r="N80" s="51"/>
      <c r="O80" s="61"/>
      <c r="P80" s="135">
        <f>P81</f>
        <v>0</v>
      </c>
      <c r="Q80" s="61"/>
      <c r="R80" s="135">
        <f>R81</f>
        <v>0</v>
      </c>
      <c r="S80" s="61"/>
      <c r="T80" s="136">
        <f>T81</f>
        <v>0</v>
      </c>
      <c r="U80" s="32"/>
      <c r="V80" s="32"/>
      <c r="W80" s="32"/>
      <c r="X80" s="32"/>
      <c r="Y80" s="32"/>
      <c r="Z80" s="32"/>
      <c r="AA80" s="32"/>
      <c r="AB80" s="32"/>
      <c r="AC80" s="32"/>
      <c r="AD80" s="32"/>
      <c r="AE80" s="32"/>
      <c r="AT80" s="17" t="s">
        <v>68</v>
      </c>
      <c r="AU80" s="17" t="s">
        <v>106</v>
      </c>
      <c r="BK80" s="137">
        <f>BK81</f>
        <v>0</v>
      </c>
    </row>
    <row r="81" spans="2:63" s="12" customFormat="1" ht="25.9" customHeight="1">
      <c r="B81" s="138"/>
      <c r="D81" s="139" t="s">
        <v>68</v>
      </c>
      <c r="E81" s="140" t="s">
        <v>1719</v>
      </c>
      <c r="F81" s="140" t="s">
        <v>1720</v>
      </c>
      <c r="I81" s="141"/>
      <c r="J81" s="142">
        <f>BK81</f>
        <v>0</v>
      </c>
      <c r="L81" s="138"/>
      <c r="M81" s="143"/>
      <c r="N81" s="144"/>
      <c r="O81" s="144"/>
      <c r="P81" s="145">
        <f>SUM(P82:P104)</f>
        <v>0</v>
      </c>
      <c r="Q81" s="144"/>
      <c r="R81" s="145">
        <f>SUM(R82:R104)</f>
        <v>0</v>
      </c>
      <c r="S81" s="144"/>
      <c r="T81" s="146">
        <f>SUM(T82:T104)</f>
        <v>0</v>
      </c>
      <c r="AR81" s="139" t="s">
        <v>127</v>
      </c>
      <c r="AT81" s="147" t="s">
        <v>68</v>
      </c>
      <c r="AU81" s="147" t="s">
        <v>69</v>
      </c>
      <c r="AY81" s="139" t="s">
        <v>126</v>
      </c>
      <c r="BK81" s="148">
        <f>SUM(BK82:BK104)</f>
        <v>0</v>
      </c>
    </row>
    <row r="82" spans="1:65" s="2" customFormat="1" ht="16.5" customHeight="1">
      <c r="A82" s="32"/>
      <c r="B82" s="151"/>
      <c r="C82" s="152" t="s">
        <v>77</v>
      </c>
      <c r="D82" s="152" t="s">
        <v>129</v>
      </c>
      <c r="E82" s="153" t="s">
        <v>1721</v>
      </c>
      <c r="F82" s="154" t="s">
        <v>1722</v>
      </c>
      <c r="G82" s="155" t="s">
        <v>263</v>
      </c>
      <c r="H82" s="156">
        <v>1.1</v>
      </c>
      <c r="I82" s="157"/>
      <c r="J82" s="158">
        <f>ROUND(I82*H82,2)</f>
        <v>0</v>
      </c>
      <c r="K82" s="154" t="s">
        <v>133</v>
      </c>
      <c r="L82" s="33"/>
      <c r="M82" s="159" t="s">
        <v>3</v>
      </c>
      <c r="N82" s="160" t="s">
        <v>40</v>
      </c>
      <c r="O82" s="53"/>
      <c r="P82" s="161">
        <f>O82*H82</f>
        <v>0</v>
      </c>
      <c r="Q82" s="161">
        <v>0</v>
      </c>
      <c r="R82" s="161">
        <f>Q82*H82</f>
        <v>0</v>
      </c>
      <c r="S82" s="161">
        <v>0</v>
      </c>
      <c r="T82" s="162">
        <f>S82*H82</f>
        <v>0</v>
      </c>
      <c r="U82" s="32"/>
      <c r="V82" s="32"/>
      <c r="W82" s="32"/>
      <c r="X82" s="32"/>
      <c r="Y82" s="32"/>
      <c r="Z82" s="32"/>
      <c r="AA82" s="32"/>
      <c r="AB82" s="32"/>
      <c r="AC82" s="32"/>
      <c r="AD82" s="32"/>
      <c r="AE82" s="32"/>
      <c r="AR82" s="163" t="s">
        <v>134</v>
      </c>
      <c r="AT82" s="163" t="s">
        <v>129</v>
      </c>
      <c r="AU82" s="163" t="s">
        <v>77</v>
      </c>
      <c r="AY82" s="17" t="s">
        <v>126</v>
      </c>
      <c r="BE82" s="164">
        <f>IF(N82="základní",J82,0)</f>
        <v>0</v>
      </c>
      <c r="BF82" s="164">
        <f>IF(N82="snížená",J82,0)</f>
        <v>0</v>
      </c>
      <c r="BG82" s="164">
        <f>IF(N82="zákl. přenesená",J82,0)</f>
        <v>0</v>
      </c>
      <c r="BH82" s="164">
        <f>IF(N82="sníž. přenesená",J82,0)</f>
        <v>0</v>
      </c>
      <c r="BI82" s="164">
        <f>IF(N82="nulová",J82,0)</f>
        <v>0</v>
      </c>
      <c r="BJ82" s="17" t="s">
        <v>77</v>
      </c>
      <c r="BK82" s="164">
        <f>ROUND(I82*H82,2)</f>
        <v>0</v>
      </c>
      <c r="BL82" s="17" t="s">
        <v>134</v>
      </c>
      <c r="BM82" s="163" t="s">
        <v>1723</v>
      </c>
    </row>
    <row r="83" spans="1:47" s="2" customFormat="1" ht="19.5">
      <c r="A83" s="32"/>
      <c r="B83" s="33"/>
      <c r="C83" s="32"/>
      <c r="D83" s="165" t="s">
        <v>135</v>
      </c>
      <c r="E83" s="32"/>
      <c r="F83" s="286" t="s">
        <v>1724</v>
      </c>
      <c r="G83" s="32"/>
      <c r="H83" s="32"/>
      <c r="I83" s="91"/>
      <c r="J83" s="32"/>
      <c r="K83" s="32"/>
      <c r="L83" s="33"/>
      <c r="M83" s="167"/>
      <c r="N83" s="168"/>
      <c r="O83" s="53"/>
      <c r="P83" s="53"/>
      <c r="Q83" s="53"/>
      <c r="R83" s="53"/>
      <c r="S83" s="53"/>
      <c r="T83" s="54"/>
      <c r="U83" s="32"/>
      <c r="V83" s="32"/>
      <c r="W83" s="32"/>
      <c r="X83" s="32"/>
      <c r="Y83" s="32"/>
      <c r="Z83" s="32"/>
      <c r="AA83" s="32"/>
      <c r="AB83" s="32"/>
      <c r="AC83" s="32"/>
      <c r="AD83" s="32"/>
      <c r="AE83" s="32"/>
      <c r="AT83" s="17" t="s">
        <v>135</v>
      </c>
      <c r="AU83" s="17" t="s">
        <v>77</v>
      </c>
    </row>
    <row r="84" spans="1:47" s="2" customFormat="1" ht="29.25">
      <c r="A84" s="32"/>
      <c r="B84" s="33"/>
      <c r="C84" s="32"/>
      <c r="D84" s="165" t="s">
        <v>359</v>
      </c>
      <c r="E84" s="32"/>
      <c r="F84" s="187" t="s">
        <v>1725</v>
      </c>
      <c r="G84" s="32"/>
      <c r="H84" s="32"/>
      <c r="I84" s="91"/>
      <c r="J84" s="32"/>
      <c r="K84" s="32"/>
      <c r="L84" s="33"/>
      <c r="M84" s="167"/>
      <c r="N84" s="168"/>
      <c r="O84" s="53"/>
      <c r="P84" s="53"/>
      <c r="Q84" s="53"/>
      <c r="R84" s="53"/>
      <c r="S84" s="53"/>
      <c r="T84" s="54"/>
      <c r="U84" s="32"/>
      <c r="V84" s="32"/>
      <c r="W84" s="32"/>
      <c r="X84" s="32"/>
      <c r="Y84" s="32"/>
      <c r="Z84" s="32"/>
      <c r="AA84" s="32"/>
      <c r="AB84" s="32"/>
      <c r="AC84" s="32"/>
      <c r="AD84" s="32"/>
      <c r="AE84" s="32"/>
      <c r="AT84" s="17" t="s">
        <v>359</v>
      </c>
      <c r="AU84" s="17" t="s">
        <v>77</v>
      </c>
    </row>
    <row r="85" spans="1:65" s="2" customFormat="1" ht="16.5" customHeight="1">
      <c r="A85" s="32"/>
      <c r="B85" s="151"/>
      <c r="C85" s="152" t="s">
        <v>79</v>
      </c>
      <c r="D85" s="152" t="s">
        <v>129</v>
      </c>
      <c r="E85" s="153" t="s">
        <v>1726</v>
      </c>
      <c r="F85" s="154" t="s">
        <v>1727</v>
      </c>
      <c r="G85" s="155" t="s">
        <v>167</v>
      </c>
      <c r="H85" s="156">
        <v>2</v>
      </c>
      <c r="I85" s="157"/>
      <c r="J85" s="158">
        <f>ROUND(I85*H85,2)</f>
        <v>0</v>
      </c>
      <c r="K85" s="154" t="s">
        <v>133</v>
      </c>
      <c r="L85" s="33"/>
      <c r="M85" s="159" t="s">
        <v>3</v>
      </c>
      <c r="N85" s="160" t="s">
        <v>40</v>
      </c>
      <c r="O85" s="53"/>
      <c r="P85" s="161">
        <f>O85*H85</f>
        <v>0</v>
      </c>
      <c r="Q85" s="161">
        <v>0</v>
      </c>
      <c r="R85" s="161">
        <f>Q85*H85</f>
        <v>0</v>
      </c>
      <c r="S85" s="161">
        <v>0</v>
      </c>
      <c r="T85" s="162">
        <f>S85*H85</f>
        <v>0</v>
      </c>
      <c r="U85" s="32"/>
      <c r="V85" s="32"/>
      <c r="W85" s="32"/>
      <c r="X85" s="32"/>
      <c r="Y85" s="32"/>
      <c r="Z85" s="32"/>
      <c r="AA85" s="32"/>
      <c r="AB85" s="32"/>
      <c r="AC85" s="32"/>
      <c r="AD85" s="32"/>
      <c r="AE85" s="32"/>
      <c r="AR85" s="163" t="s">
        <v>134</v>
      </c>
      <c r="AT85" s="163" t="s">
        <v>129</v>
      </c>
      <c r="AU85" s="163" t="s">
        <v>77</v>
      </c>
      <c r="AY85" s="17" t="s">
        <v>126</v>
      </c>
      <c r="BE85" s="164">
        <f>IF(N85="základní",J85,0)</f>
        <v>0</v>
      </c>
      <c r="BF85" s="164">
        <f>IF(N85="snížená",J85,0)</f>
        <v>0</v>
      </c>
      <c r="BG85" s="164">
        <f>IF(N85="zákl. přenesená",J85,0)</f>
        <v>0</v>
      </c>
      <c r="BH85" s="164">
        <f>IF(N85="sníž. přenesená",J85,0)</f>
        <v>0</v>
      </c>
      <c r="BI85" s="164">
        <f>IF(N85="nulová",J85,0)</f>
        <v>0</v>
      </c>
      <c r="BJ85" s="17" t="s">
        <v>77</v>
      </c>
      <c r="BK85" s="164">
        <f>ROUND(I85*H85,2)</f>
        <v>0</v>
      </c>
      <c r="BL85" s="17" t="s">
        <v>134</v>
      </c>
      <c r="BM85" s="163" t="s">
        <v>1728</v>
      </c>
    </row>
    <row r="86" spans="1:47" s="2" customFormat="1" ht="29.25">
      <c r="A86" s="32"/>
      <c r="B86" s="33"/>
      <c r="C86" s="32"/>
      <c r="D86" s="165" t="s">
        <v>135</v>
      </c>
      <c r="E86" s="32"/>
      <c r="F86" s="166" t="s">
        <v>1729</v>
      </c>
      <c r="G86" s="32"/>
      <c r="H86" s="32"/>
      <c r="I86" s="91"/>
      <c r="J86" s="32"/>
      <c r="K86" s="32"/>
      <c r="L86" s="33"/>
      <c r="M86" s="167"/>
      <c r="N86" s="168"/>
      <c r="O86" s="53"/>
      <c r="P86" s="53"/>
      <c r="Q86" s="53"/>
      <c r="R86" s="53"/>
      <c r="S86" s="53"/>
      <c r="T86" s="54"/>
      <c r="U86" s="32"/>
      <c r="V86" s="32"/>
      <c r="W86" s="32"/>
      <c r="X86" s="32"/>
      <c r="Y86" s="32"/>
      <c r="Z86" s="32"/>
      <c r="AA86" s="32"/>
      <c r="AB86" s="32"/>
      <c r="AC86" s="32"/>
      <c r="AD86" s="32"/>
      <c r="AE86" s="32"/>
      <c r="AT86" s="17" t="s">
        <v>135</v>
      </c>
      <c r="AU86" s="17" t="s">
        <v>77</v>
      </c>
    </row>
    <row r="87" spans="1:47" s="2" customFormat="1" ht="29.25">
      <c r="A87" s="32"/>
      <c r="B87" s="33"/>
      <c r="C87" s="32"/>
      <c r="D87" s="165" t="s">
        <v>359</v>
      </c>
      <c r="E87" s="32"/>
      <c r="F87" s="187" t="s">
        <v>1730</v>
      </c>
      <c r="G87" s="32"/>
      <c r="H87" s="32"/>
      <c r="I87" s="91"/>
      <c r="J87" s="32"/>
      <c r="K87" s="32"/>
      <c r="L87" s="33"/>
      <c r="M87" s="167"/>
      <c r="N87" s="168"/>
      <c r="O87" s="53"/>
      <c r="P87" s="53"/>
      <c r="Q87" s="53"/>
      <c r="R87" s="53"/>
      <c r="S87" s="53"/>
      <c r="T87" s="54"/>
      <c r="U87" s="32"/>
      <c r="V87" s="32"/>
      <c r="W87" s="32"/>
      <c r="X87" s="32"/>
      <c r="Y87" s="32"/>
      <c r="Z87" s="32"/>
      <c r="AA87" s="32"/>
      <c r="AB87" s="32"/>
      <c r="AC87" s="32"/>
      <c r="AD87" s="32"/>
      <c r="AE87" s="32"/>
      <c r="AT87" s="17" t="s">
        <v>359</v>
      </c>
      <c r="AU87" s="17" t="s">
        <v>77</v>
      </c>
    </row>
    <row r="88" spans="1:65" s="2" customFormat="1" ht="16.5" customHeight="1">
      <c r="A88" s="32"/>
      <c r="B88" s="151"/>
      <c r="C88" s="152" t="s">
        <v>141</v>
      </c>
      <c r="D88" s="152" t="s">
        <v>129</v>
      </c>
      <c r="E88" s="153" t="s">
        <v>1731</v>
      </c>
      <c r="F88" s="154" t="s">
        <v>1732</v>
      </c>
      <c r="G88" s="155" t="s">
        <v>1733</v>
      </c>
      <c r="H88" s="156">
        <v>1</v>
      </c>
      <c r="I88" s="157"/>
      <c r="J88" s="158">
        <f>ROUND(I88*H88,2)</f>
        <v>0</v>
      </c>
      <c r="K88" s="154" t="s">
        <v>133</v>
      </c>
      <c r="L88" s="33"/>
      <c r="M88" s="159" t="s">
        <v>3</v>
      </c>
      <c r="N88" s="160" t="s">
        <v>40</v>
      </c>
      <c r="O88" s="53"/>
      <c r="P88" s="161">
        <f>O88*H88</f>
        <v>0</v>
      </c>
      <c r="Q88" s="161">
        <v>0</v>
      </c>
      <c r="R88" s="161">
        <f>Q88*H88</f>
        <v>0</v>
      </c>
      <c r="S88" s="161">
        <v>0</v>
      </c>
      <c r="T88" s="162">
        <f>S88*H88</f>
        <v>0</v>
      </c>
      <c r="U88" s="32"/>
      <c r="V88" s="32"/>
      <c r="W88" s="32"/>
      <c r="X88" s="32"/>
      <c r="Y88" s="32"/>
      <c r="Z88" s="32"/>
      <c r="AA88" s="32"/>
      <c r="AB88" s="32"/>
      <c r="AC88" s="32"/>
      <c r="AD88" s="32"/>
      <c r="AE88" s="32"/>
      <c r="AR88" s="163" t="s">
        <v>134</v>
      </c>
      <c r="AT88" s="163" t="s">
        <v>129</v>
      </c>
      <c r="AU88" s="163" t="s">
        <v>77</v>
      </c>
      <c r="AY88" s="17" t="s">
        <v>126</v>
      </c>
      <c r="BE88" s="164">
        <f>IF(N88="základní",J88,0)</f>
        <v>0</v>
      </c>
      <c r="BF88" s="164">
        <f>IF(N88="snížená",J88,0)</f>
        <v>0</v>
      </c>
      <c r="BG88" s="164">
        <f>IF(N88="zákl. přenesená",J88,0)</f>
        <v>0</v>
      </c>
      <c r="BH88" s="164">
        <f>IF(N88="sníž. přenesená",J88,0)</f>
        <v>0</v>
      </c>
      <c r="BI88" s="164">
        <f>IF(N88="nulová",J88,0)</f>
        <v>0</v>
      </c>
      <c r="BJ88" s="17" t="s">
        <v>77</v>
      </c>
      <c r="BK88" s="164">
        <f>ROUND(I88*H88,2)</f>
        <v>0</v>
      </c>
      <c r="BL88" s="17" t="s">
        <v>134</v>
      </c>
      <c r="BM88" s="163" t="s">
        <v>1734</v>
      </c>
    </row>
    <row r="89" spans="1:47" s="2" customFormat="1" ht="12">
      <c r="A89" s="32"/>
      <c r="B89" s="33"/>
      <c r="C89" s="32"/>
      <c r="D89" s="165" t="s">
        <v>135</v>
      </c>
      <c r="E89" s="32"/>
      <c r="F89" s="166" t="s">
        <v>1732</v>
      </c>
      <c r="G89" s="32"/>
      <c r="H89" s="32"/>
      <c r="I89" s="91"/>
      <c r="J89" s="32"/>
      <c r="K89" s="32"/>
      <c r="L89" s="33"/>
      <c r="M89" s="167"/>
      <c r="N89" s="168"/>
      <c r="O89" s="53"/>
      <c r="P89" s="53"/>
      <c r="Q89" s="53"/>
      <c r="R89" s="53"/>
      <c r="S89" s="53"/>
      <c r="T89" s="54"/>
      <c r="U89" s="32"/>
      <c r="V89" s="32"/>
      <c r="W89" s="32"/>
      <c r="X89" s="32"/>
      <c r="Y89" s="32"/>
      <c r="Z89" s="32"/>
      <c r="AA89" s="32"/>
      <c r="AB89" s="32"/>
      <c r="AC89" s="32"/>
      <c r="AD89" s="32"/>
      <c r="AE89" s="32"/>
      <c r="AT89" s="17" t="s">
        <v>135</v>
      </c>
      <c r="AU89" s="17" t="s">
        <v>77</v>
      </c>
    </row>
    <row r="90" spans="1:65" s="2" customFormat="1" ht="16.5" customHeight="1">
      <c r="A90" s="32"/>
      <c r="B90" s="151"/>
      <c r="C90" s="152" t="s">
        <v>134</v>
      </c>
      <c r="D90" s="152" t="s">
        <v>129</v>
      </c>
      <c r="E90" s="153" t="s">
        <v>1735</v>
      </c>
      <c r="F90" s="154" t="s">
        <v>1736</v>
      </c>
      <c r="G90" s="155" t="s">
        <v>1733</v>
      </c>
      <c r="H90" s="156">
        <v>1</v>
      </c>
      <c r="I90" s="157"/>
      <c r="J90" s="158">
        <f>ROUND(I90*H90,2)</f>
        <v>0</v>
      </c>
      <c r="K90" s="154" t="s">
        <v>133</v>
      </c>
      <c r="L90" s="33"/>
      <c r="M90" s="159" t="s">
        <v>3</v>
      </c>
      <c r="N90" s="160" t="s">
        <v>40</v>
      </c>
      <c r="O90" s="53"/>
      <c r="P90" s="161">
        <f>O90*H90</f>
        <v>0</v>
      </c>
      <c r="Q90" s="161">
        <v>0</v>
      </c>
      <c r="R90" s="161">
        <f>Q90*H90</f>
        <v>0</v>
      </c>
      <c r="S90" s="161">
        <v>0</v>
      </c>
      <c r="T90" s="162">
        <f>S90*H90</f>
        <v>0</v>
      </c>
      <c r="U90" s="32"/>
      <c r="V90" s="32"/>
      <c r="W90" s="32"/>
      <c r="X90" s="32"/>
      <c r="Y90" s="32"/>
      <c r="Z90" s="32"/>
      <c r="AA90" s="32"/>
      <c r="AB90" s="32"/>
      <c r="AC90" s="32"/>
      <c r="AD90" s="32"/>
      <c r="AE90" s="32"/>
      <c r="AR90" s="163" t="s">
        <v>134</v>
      </c>
      <c r="AT90" s="163" t="s">
        <v>129</v>
      </c>
      <c r="AU90" s="163" t="s">
        <v>77</v>
      </c>
      <c r="AY90" s="17" t="s">
        <v>126</v>
      </c>
      <c r="BE90" s="164">
        <f>IF(N90="základní",J90,0)</f>
        <v>0</v>
      </c>
      <c r="BF90" s="164">
        <f>IF(N90="snížená",J90,0)</f>
        <v>0</v>
      </c>
      <c r="BG90" s="164">
        <f>IF(N90="zákl. přenesená",J90,0)</f>
        <v>0</v>
      </c>
      <c r="BH90" s="164">
        <f>IF(N90="sníž. přenesená",J90,0)</f>
        <v>0</v>
      </c>
      <c r="BI90" s="164">
        <f>IF(N90="nulová",J90,0)</f>
        <v>0</v>
      </c>
      <c r="BJ90" s="17" t="s">
        <v>77</v>
      </c>
      <c r="BK90" s="164">
        <f>ROUND(I90*H90,2)</f>
        <v>0</v>
      </c>
      <c r="BL90" s="17" t="s">
        <v>134</v>
      </c>
      <c r="BM90" s="163" t="s">
        <v>1737</v>
      </c>
    </row>
    <row r="91" spans="1:47" s="2" customFormat="1" ht="12">
      <c r="A91" s="32"/>
      <c r="B91" s="33"/>
      <c r="C91" s="32"/>
      <c r="D91" s="165" t="s">
        <v>135</v>
      </c>
      <c r="E91" s="32"/>
      <c r="F91" s="166" t="s">
        <v>1736</v>
      </c>
      <c r="G91" s="32"/>
      <c r="H91" s="32"/>
      <c r="I91" s="91"/>
      <c r="J91" s="32"/>
      <c r="K91" s="32"/>
      <c r="L91" s="33"/>
      <c r="M91" s="167"/>
      <c r="N91" s="168"/>
      <c r="O91" s="53"/>
      <c r="P91" s="53"/>
      <c r="Q91" s="53"/>
      <c r="R91" s="53"/>
      <c r="S91" s="53"/>
      <c r="T91" s="54"/>
      <c r="U91" s="32"/>
      <c r="V91" s="32"/>
      <c r="W91" s="32"/>
      <c r="X91" s="32"/>
      <c r="Y91" s="32"/>
      <c r="Z91" s="32"/>
      <c r="AA91" s="32"/>
      <c r="AB91" s="32"/>
      <c r="AC91" s="32"/>
      <c r="AD91" s="32"/>
      <c r="AE91" s="32"/>
      <c r="AT91" s="17" t="s">
        <v>135</v>
      </c>
      <c r="AU91" s="17" t="s">
        <v>77</v>
      </c>
    </row>
    <row r="92" spans="1:65" s="2" customFormat="1" ht="16.5" customHeight="1">
      <c r="A92" s="32"/>
      <c r="B92" s="151"/>
      <c r="C92" s="152" t="s">
        <v>127</v>
      </c>
      <c r="D92" s="152" t="s">
        <v>129</v>
      </c>
      <c r="E92" s="153" t="s">
        <v>1738</v>
      </c>
      <c r="F92" s="154" t="s">
        <v>1739</v>
      </c>
      <c r="G92" s="155" t="s">
        <v>1733</v>
      </c>
      <c r="H92" s="156">
        <v>1</v>
      </c>
      <c r="I92" s="157"/>
      <c r="J92" s="158">
        <f>ROUND(I92*H92,2)</f>
        <v>0</v>
      </c>
      <c r="K92" s="154" t="s">
        <v>133</v>
      </c>
      <c r="L92" s="33"/>
      <c r="M92" s="159" t="s">
        <v>3</v>
      </c>
      <c r="N92" s="160" t="s">
        <v>40</v>
      </c>
      <c r="O92" s="53"/>
      <c r="P92" s="161">
        <f>O92*H92</f>
        <v>0</v>
      </c>
      <c r="Q92" s="161">
        <v>0</v>
      </c>
      <c r="R92" s="161">
        <f>Q92*H92</f>
        <v>0</v>
      </c>
      <c r="S92" s="161">
        <v>0</v>
      </c>
      <c r="T92" s="162">
        <f>S92*H92</f>
        <v>0</v>
      </c>
      <c r="U92" s="32"/>
      <c r="V92" s="32"/>
      <c r="W92" s="32"/>
      <c r="X92" s="32"/>
      <c r="Y92" s="32"/>
      <c r="Z92" s="32"/>
      <c r="AA92" s="32"/>
      <c r="AB92" s="32"/>
      <c r="AC92" s="32"/>
      <c r="AD92" s="32"/>
      <c r="AE92" s="32"/>
      <c r="AR92" s="163" t="s">
        <v>134</v>
      </c>
      <c r="AT92" s="163" t="s">
        <v>129</v>
      </c>
      <c r="AU92" s="163" t="s">
        <v>77</v>
      </c>
      <c r="AY92" s="17" t="s">
        <v>126</v>
      </c>
      <c r="BE92" s="164">
        <f>IF(N92="základní",J92,0)</f>
        <v>0</v>
      </c>
      <c r="BF92" s="164">
        <f>IF(N92="snížená",J92,0)</f>
        <v>0</v>
      </c>
      <c r="BG92" s="164">
        <f>IF(N92="zákl. přenesená",J92,0)</f>
        <v>0</v>
      </c>
      <c r="BH92" s="164">
        <f>IF(N92="sníž. přenesená",J92,0)</f>
        <v>0</v>
      </c>
      <c r="BI92" s="164">
        <f>IF(N92="nulová",J92,0)</f>
        <v>0</v>
      </c>
      <c r="BJ92" s="17" t="s">
        <v>77</v>
      </c>
      <c r="BK92" s="164">
        <f>ROUND(I92*H92,2)</f>
        <v>0</v>
      </c>
      <c r="BL92" s="17" t="s">
        <v>134</v>
      </c>
      <c r="BM92" s="163" t="s">
        <v>1740</v>
      </c>
    </row>
    <row r="93" spans="1:47" s="2" customFormat="1" ht="29.25">
      <c r="A93" s="32"/>
      <c r="B93" s="33"/>
      <c r="C93" s="32"/>
      <c r="D93" s="165" t="s">
        <v>135</v>
      </c>
      <c r="E93" s="32"/>
      <c r="F93" s="286" t="s">
        <v>1741</v>
      </c>
      <c r="G93" s="32"/>
      <c r="H93" s="32"/>
      <c r="I93" s="91"/>
      <c r="J93" s="32"/>
      <c r="K93" s="32"/>
      <c r="L93" s="33"/>
      <c r="M93" s="167"/>
      <c r="N93" s="168"/>
      <c r="O93" s="53"/>
      <c r="P93" s="53"/>
      <c r="Q93" s="53"/>
      <c r="R93" s="53"/>
      <c r="S93" s="53"/>
      <c r="T93" s="54"/>
      <c r="U93" s="32"/>
      <c r="V93" s="32"/>
      <c r="W93" s="32"/>
      <c r="X93" s="32"/>
      <c r="Y93" s="32"/>
      <c r="Z93" s="32"/>
      <c r="AA93" s="32"/>
      <c r="AB93" s="32"/>
      <c r="AC93" s="32"/>
      <c r="AD93" s="32"/>
      <c r="AE93" s="32"/>
      <c r="AT93" s="17" t="s">
        <v>135</v>
      </c>
      <c r="AU93" s="17" t="s">
        <v>77</v>
      </c>
    </row>
    <row r="94" spans="1:65" s="2" customFormat="1" ht="16.5" customHeight="1">
      <c r="A94" s="32"/>
      <c r="B94" s="151"/>
      <c r="C94" s="152" t="s">
        <v>145</v>
      </c>
      <c r="D94" s="152" t="s">
        <v>129</v>
      </c>
      <c r="E94" s="153" t="s">
        <v>1742</v>
      </c>
      <c r="F94" s="154" t="s">
        <v>1743</v>
      </c>
      <c r="G94" s="155" t="s">
        <v>1733</v>
      </c>
      <c r="H94" s="156">
        <v>1</v>
      </c>
      <c r="I94" s="157"/>
      <c r="J94" s="158">
        <f>ROUND(I94*H94,2)</f>
        <v>0</v>
      </c>
      <c r="K94" s="154" t="s">
        <v>133</v>
      </c>
      <c r="L94" s="33"/>
      <c r="M94" s="159" t="s">
        <v>3</v>
      </c>
      <c r="N94" s="160" t="s">
        <v>40</v>
      </c>
      <c r="O94" s="53"/>
      <c r="P94" s="161">
        <f>O94*H94</f>
        <v>0</v>
      </c>
      <c r="Q94" s="161">
        <v>0</v>
      </c>
      <c r="R94" s="161">
        <f>Q94*H94</f>
        <v>0</v>
      </c>
      <c r="S94" s="161">
        <v>0</v>
      </c>
      <c r="T94" s="162">
        <f>S94*H94</f>
        <v>0</v>
      </c>
      <c r="U94" s="32"/>
      <c r="V94" s="32"/>
      <c r="W94" s="32"/>
      <c r="X94" s="32"/>
      <c r="Y94" s="32"/>
      <c r="Z94" s="32"/>
      <c r="AA94" s="32"/>
      <c r="AB94" s="32"/>
      <c r="AC94" s="32"/>
      <c r="AD94" s="32"/>
      <c r="AE94" s="32"/>
      <c r="AR94" s="163" t="s">
        <v>134</v>
      </c>
      <c r="AT94" s="163" t="s">
        <v>129</v>
      </c>
      <c r="AU94" s="163" t="s">
        <v>77</v>
      </c>
      <c r="AY94" s="17" t="s">
        <v>126</v>
      </c>
      <c r="BE94" s="164">
        <f>IF(N94="základní",J94,0)</f>
        <v>0</v>
      </c>
      <c r="BF94" s="164">
        <f>IF(N94="snížená",J94,0)</f>
        <v>0</v>
      </c>
      <c r="BG94" s="164">
        <f>IF(N94="zákl. přenesená",J94,0)</f>
        <v>0</v>
      </c>
      <c r="BH94" s="164">
        <f>IF(N94="sníž. přenesená",J94,0)</f>
        <v>0</v>
      </c>
      <c r="BI94" s="164">
        <f>IF(N94="nulová",J94,0)</f>
        <v>0</v>
      </c>
      <c r="BJ94" s="17" t="s">
        <v>77</v>
      </c>
      <c r="BK94" s="164">
        <f>ROUND(I94*H94,2)</f>
        <v>0</v>
      </c>
      <c r="BL94" s="17" t="s">
        <v>134</v>
      </c>
      <c r="BM94" s="163" t="s">
        <v>1744</v>
      </c>
    </row>
    <row r="95" spans="1:47" s="2" customFormat="1" ht="12">
      <c r="A95" s="32"/>
      <c r="B95" s="33"/>
      <c r="C95" s="32"/>
      <c r="D95" s="165" t="s">
        <v>135</v>
      </c>
      <c r="E95" s="32"/>
      <c r="F95" s="166" t="s">
        <v>1743</v>
      </c>
      <c r="G95" s="32"/>
      <c r="H95" s="32"/>
      <c r="I95" s="91"/>
      <c r="J95" s="32"/>
      <c r="K95" s="32"/>
      <c r="L95" s="33"/>
      <c r="M95" s="167"/>
      <c r="N95" s="168"/>
      <c r="O95" s="53"/>
      <c r="P95" s="53"/>
      <c r="Q95" s="53"/>
      <c r="R95" s="53"/>
      <c r="S95" s="53"/>
      <c r="T95" s="54"/>
      <c r="U95" s="32"/>
      <c r="V95" s="32"/>
      <c r="W95" s="32"/>
      <c r="X95" s="32"/>
      <c r="Y95" s="32"/>
      <c r="Z95" s="32"/>
      <c r="AA95" s="32"/>
      <c r="AB95" s="32"/>
      <c r="AC95" s="32"/>
      <c r="AD95" s="32"/>
      <c r="AE95" s="32"/>
      <c r="AT95" s="17" t="s">
        <v>135</v>
      </c>
      <c r="AU95" s="17" t="s">
        <v>77</v>
      </c>
    </row>
    <row r="96" spans="1:65" s="2" customFormat="1" ht="16.5" customHeight="1">
      <c r="A96" s="32"/>
      <c r="B96" s="151"/>
      <c r="C96" s="152" t="s">
        <v>154</v>
      </c>
      <c r="D96" s="152" t="s">
        <v>129</v>
      </c>
      <c r="E96" s="153" t="s">
        <v>1745</v>
      </c>
      <c r="F96" s="154" t="s">
        <v>1746</v>
      </c>
      <c r="G96" s="155" t="s">
        <v>801</v>
      </c>
      <c r="H96" s="156">
        <v>120</v>
      </c>
      <c r="I96" s="157"/>
      <c r="J96" s="158">
        <f>ROUND(I96*H96,2)</f>
        <v>0</v>
      </c>
      <c r="K96" s="154" t="s">
        <v>133</v>
      </c>
      <c r="L96" s="33"/>
      <c r="M96" s="159" t="s">
        <v>3</v>
      </c>
      <c r="N96" s="160" t="s">
        <v>40</v>
      </c>
      <c r="O96" s="53"/>
      <c r="P96" s="161">
        <f>O96*H96</f>
        <v>0</v>
      </c>
      <c r="Q96" s="161">
        <v>0</v>
      </c>
      <c r="R96" s="161">
        <f>Q96*H96</f>
        <v>0</v>
      </c>
      <c r="S96" s="161">
        <v>0</v>
      </c>
      <c r="T96" s="162">
        <f>S96*H96</f>
        <v>0</v>
      </c>
      <c r="U96" s="32"/>
      <c r="V96" s="32"/>
      <c r="W96" s="32"/>
      <c r="X96" s="32"/>
      <c r="Y96" s="32"/>
      <c r="Z96" s="32"/>
      <c r="AA96" s="32"/>
      <c r="AB96" s="32"/>
      <c r="AC96" s="32"/>
      <c r="AD96" s="32"/>
      <c r="AE96" s="32"/>
      <c r="AR96" s="163" t="s">
        <v>134</v>
      </c>
      <c r="AT96" s="163" t="s">
        <v>129</v>
      </c>
      <c r="AU96" s="163" t="s">
        <v>77</v>
      </c>
      <c r="AY96" s="17" t="s">
        <v>126</v>
      </c>
      <c r="BE96" s="164">
        <f>IF(N96="základní",J96,0)</f>
        <v>0</v>
      </c>
      <c r="BF96" s="164">
        <f>IF(N96="snížená",J96,0)</f>
        <v>0</v>
      </c>
      <c r="BG96" s="164">
        <f>IF(N96="zákl. přenesená",J96,0)</f>
        <v>0</v>
      </c>
      <c r="BH96" s="164">
        <f>IF(N96="sníž. přenesená",J96,0)</f>
        <v>0</v>
      </c>
      <c r="BI96" s="164">
        <f>IF(N96="nulová",J96,0)</f>
        <v>0</v>
      </c>
      <c r="BJ96" s="17" t="s">
        <v>77</v>
      </c>
      <c r="BK96" s="164">
        <f>ROUND(I96*H96,2)</f>
        <v>0</v>
      </c>
      <c r="BL96" s="17" t="s">
        <v>134</v>
      </c>
      <c r="BM96" s="163" t="s">
        <v>1747</v>
      </c>
    </row>
    <row r="97" spans="1:47" s="2" customFormat="1" ht="12">
      <c r="A97" s="32"/>
      <c r="B97" s="33"/>
      <c r="C97" s="32"/>
      <c r="D97" s="165" t="s">
        <v>135</v>
      </c>
      <c r="E97" s="32"/>
      <c r="F97" s="166" t="s">
        <v>1748</v>
      </c>
      <c r="G97" s="32"/>
      <c r="H97" s="32"/>
      <c r="I97" s="91"/>
      <c r="J97" s="32"/>
      <c r="K97" s="32"/>
      <c r="L97" s="33"/>
      <c r="M97" s="167"/>
      <c r="N97" s="168"/>
      <c r="O97" s="53"/>
      <c r="P97" s="53"/>
      <c r="Q97" s="53"/>
      <c r="R97" s="53"/>
      <c r="S97" s="53"/>
      <c r="T97" s="54"/>
      <c r="U97" s="32"/>
      <c r="V97" s="32"/>
      <c r="W97" s="32"/>
      <c r="X97" s="32"/>
      <c r="Y97" s="32"/>
      <c r="Z97" s="32"/>
      <c r="AA97" s="32"/>
      <c r="AB97" s="32"/>
      <c r="AC97" s="32"/>
      <c r="AD97" s="32"/>
      <c r="AE97" s="32"/>
      <c r="AT97" s="17" t="s">
        <v>135</v>
      </c>
      <c r="AU97" s="17" t="s">
        <v>77</v>
      </c>
    </row>
    <row r="98" spans="1:65" s="2" customFormat="1" ht="33" customHeight="1">
      <c r="A98" s="32"/>
      <c r="B98" s="151"/>
      <c r="C98" s="152" t="s">
        <v>140</v>
      </c>
      <c r="D98" s="152" t="s">
        <v>129</v>
      </c>
      <c r="E98" s="153" t="s">
        <v>1749</v>
      </c>
      <c r="F98" s="154" t="s">
        <v>1750</v>
      </c>
      <c r="G98" s="155" t="s">
        <v>1733</v>
      </c>
      <c r="H98" s="156">
        <v>1</v>
      </c>
      <c r="I98" s="157"/>
      <c r="J98" s="158">
        <f>ROUND(I98*H98,2)</f>
        <v>0</v>
      </c>
      <c r="K98" s="154" t="s">
        <v>133</v>
      </c>
      <c r="L98" s="33"/>
      <c r="M98" s="159" t="s">
        <v>3</v>
      </c>
      <c r="N98" s="160" t="s">
        <v>40</v>
      </c>
      <c r="O98" s="53"/>
      <c r="P98" s="161">
        <f>O98*H98</f>
        <v>0</v>
      </c>
      <c r="Q98" s="161">
        <v>0</v>
      </c>
      <c r="R98" s="161">
        <f>Q98*H98</f>
        <v>0</v>
      </c>
      <c r="S98" s="161">
        <v>0</v>
      </c>
      <c r="T98" s="162">
        <f>S98*H98</f>
        <v>0</v>
      </c>
      <c r="U98" s="32"/>
      <c r="V98" s="32"/>
      <c r="W98" s="32"/>
      <c r="X98" s="32"/>
      <c r="Y98" s="32"/>
      <c r="Z98" s="32"/>
      <c r="AA98" s="32"/>
      <c r="AB98" s="32"/>
      <c r="AC98" s="32"/>
      <c r="AD98" s="32"/>
      <c r="AE98" s="32"/>
      <c r="AR98" s="163" t="s">
        <v>134</v>
      </c>
      <c r="AT98" s="163" t="s">
        <v>129</v>
      </c>
      <c r="AU98" s="163" t="s">
        <v>77</v>
      </c>
      <c r="AY98" s="17" t="s">
        <v>126</v>
      </c>
      <c r="BE98" s="164">
        <f>IF(N98="základní",J98,0)</f>
        <v>0</v>
      </c>
      <c r="BF98" s="164">
        <f>IF(N98="snížená",J98,0)</f>
        <v>0</v>
      </c>
      <c r="BG98" s="164">
        <f>IF(N98="zákl. přenesená",J98,0)</f>
        <v>0</v>
      </c>
      <c r="BH98" s="164">
        <f>IF(N98="sníž. přenesená",J98,0)</f>
        <v>0</v>
      </c>
      <c r="BI98" s="164">
        <f>IF(N98="nulová",J98,0)</f>
        <v>0</v>
      </c>
      <c r="BJ98" s="17" t="s">
        <v>77</v>
      </c>
      <c r="BK98" s="164">
        <f>ROUND(I98*H98,2)</f>
        <v>0</v>
      </c>
      <c r="BL98" s="17" t="s">
        <v>134</v>
      </c>
      <c r="BM98" s="163" t="s">
        <v>1751</v>
      </c>
    </row>
    <row r="99" spans="1:47" s="2" customFormat="1" ht="29.25">
      <c r="A99" s="32"/>
      <c r="B99" s="33"/>
      <c r="C99" s="32"/>
      <c r="D99" s="165" t="s">
        <v>135</v>
      </c>
      <c r="E99" s="32"/>
      <c r="F99" s="166" t="s">
        <v>1752</v>
      </c>
      <c r="G99" s="32"/>
      <c r="H99" s="32"/>
      <c r="I99" s="91"/>
      <c r="J99" s="32"/>
      <c r="K99" s="32"/>
      <c r="L99" s="33"/>
      <c r="M99" s="167"/>
      <c r="N99" s="168"/>
      <c r="O99" s="53"/>
      <c r="P99" s="53"/>
      <c r="Q99" s="53"/>
      <c r="R99" s="53"/>
      <c r="S99" s="53"/>
      <c r="T99" s="54"/>
      <c r="U99" s="32"/>
      <c r="V99" s="32"/>
      <c r="W99" s="32"/>
      <c r="X99" s="32"/>
      <c r="Y99" s="32"/>
      <c r="Z99" s="32"/>
      <c r="AA99" s="32"/>
      <c r="AB99" s="32"/>
      <c r="AC99" s="32"/>
      <c r="AD99" s="32"/>
      <c r="AE99" s="32"/>
      <c r="AT99" s="17" t="s">
        <v>135</v>
      </c>
      <c r="AU99" s="17" t="s">
        <v>77</v>
      </c>
    </row>
    <row r="100" spans="1:65" s="2" customFormat="1" ht="21.75" customHeight="1">
      <c r="A100" s="32"/>
      <c r="B100" s="151"/>
      <c r="C100" s="152" t="s">
        <v>159</v>
      </c>
      <c r="D100" s="152" t="s">
        <v>129</v>
      </c>
      <c r="E100" s="153" t="s">
        <v>1753</v>
      </c>
      <c r="F100" s="154" t="s">
        <v>1754</v>
      </c>
      <c r="G100" s="155" t="s">
        <v>1733</v>
      </c>
      <c r="H100" s="156">
        <v>1</v>
      </c>
      <c r="I100" s="157"/>
      <c r="J100" s="158">
        <f>ROUND(I100*H100,2)</f>
        <v>0</v>
      </c>
      <c r="K100" s="154" t="s">
        <v>133</v>
      </c>
      <c r="L100" s="33"/>
      <c r="M100" s="159" t="s">
        <v>3</v>
      </c>
      <c r="N100" s="160" t="s">
        <v>40</v>
      </c>
      <c r="O100" s="53"/>
      <c r="P100" s="161">
        <f>O100*H100</f>
        <v>0</v>
      </c>
      <c r="Q100" s="161">
        <v>0</v>
      </c>
      <c r="R100" s="161">
        <f>Q100*H100</f>
        <v>0</v>
      </c>
      <c r="S100" s="161">
        <v>0</v>
      </c>
      <c r="T100" s="162">
        <f>S100*H100</f>
        <v>0</v>
      </c>
      <c r="U100" s="32"/>
      <c r="V100" s="32"/>
      <c r="W100" s="32"/>
      <c r="X100" s="32"/>
      <c r="Y100" s="32"/>
      <c r="Z100" s="32"/>
      <c r="AA100" s="32"/>
      <c r="AB100" s="32"/>
      <c r="AC100" s="32"/>
      <c r="AD100" s="32"/>
      <c r="AE100" s="32"/>
      <c r="AR100" s="163" t="s">
        <v>134</v>
      </c>
      <c r="AT100" s="163" t="s">
        <v>129</v>
      </c>
      <c r="AU100" s="163" t="s">
        <v>77</v>
      </c>
      <c r="AY100" s="17" t="s">
        <v>126</v>
      </c>
      <c r="BE100" s="164">
        <f>IF(N100="základní",J100,0)</f>
        <v>0</v>
      </c>
      <c r="BF100" s="164">
        <f>IF(N100="snížená",J100,0)</f>
        <v>0</v>
      </c>
      <c r="BG100" s="164">
        <f>IF(N100="zákl. přenesená",J100,0)</f>
        <v>0</v>
      </c>
      <c r="BH100" s="164">
        <f>IF(N100="sníž. přenesená",J100,0)</f>
        <v>0</v>
      </c>
      <c r="BI100" s="164">
        <f>IF(N100="nulová",J100,0)</f>
        <v>0</v>
      </c>
      <c r="BJ100" s="17" t="s">
        <v>77</v>
      </c>
      <c r="BK100" s="164">
        <f>ROUND(I100*H100,2)</f>
        <v>0</v>
      </c>
      <c r="BL100" s="17" t="s">
        <v>134</v>
      </c>
      <c r="BM100" s="163" t="s">
        <v>1755</v>
      </c>
    </row>
    <row r="101" spans="1:47" s="2" customFormat="1" ht="19.5">
      <c r="A101" s="32"/>
      <c r="B101" s="33"/>
      <c r="C101" s="32"/>
      <c r="D101" s="165" t="s">
        <v>135</v>
      </c>
      <c r="E101" s="32"/>
      <c r="F101" s="166" t="s">
        <v>1754</v>
      </c>
      <c r="G101" s="32"/>
      <c r="H101" s="32"/>
      <c r="I101" s="91"/>
      <c r="J101" s="32"/>
      <c r="K101" s="32"/>
      <c r="L101" s="33"/>
      <c r="M101" s="167"/>
      <c r="N101" s="168"/>
      <c r="O101" s="53"/>
      <c r="P101" s="53"/>
      <c r="Q101" s="53"/>
      <c r="R101" s="53"/>
      <c r="S101" s="53"/>
      <c r="T101" s="54"/>
      <c r="U101" s="32"/>
      <c r="V101" s="32"/>
      <c r="W101" s="32"/>
      <c r="X101" s="32"/>
      <c r="Y101" s="32"/>
      <c r="Z101" s="32"/>
      <c r="AA101" s="32"/>
      <c r="AB101" s="32"/>
      <c r="AC101" s="32"/>
      <c r="AD101" s="32"/>
      <c r="AE101" s="32"/>
      <c r="AT101" s="17" t="s">
        <v>135</v>
      </c>
      <c r="AU101" s="17" t="s">
        <v>77</v>
      </c>
    </row>
    <row r="102" spans="1:65" s="2" customFormat="1" ht="16.5" customHeight="1">
      <c r="A102" s="32"/>
      <c r="B102" s="151"/>
      <c r="C102" s="152" t="s">
        <v>150</v>
      </c>
      <c r="D102" s="152" t="s">
        <v>129</v>
      </c>
      <c r="E102" s="153" t="s">
        <v>1756</v>
      </c>
      <c r="F102" s="154" t="s">
        <v>1757</v>
      </c>
      <c r="G102" s="155" t="s">
        <v>248</v>
      </c>
      <c r="H102" s="156">
        <v>1100</v>
      </c>
      <c r="I102" s="157"/>
      <c r="J102" s="158">
        <f>ROUND(I102*H102,2)</f>
        <v>0</v>
      </c>
      <c r="K102" s="154" t="s">
        <v>133</v>
      </c>
      <c r="L102" s="33"/>
      <c r="M102" s="159" t="s">
        <v>3</v>
      </c>
      <c r="N102" s="160" t="s">
        <v>40</v>
      </c>
      <c r="O102" s="53"/>
      <c r="P102" s="161">
        <f>O102*H102</f>
        <v>0</v>
      </c>
      <c r="Q102" s="161">
        <v>0</v>
      </c>
      <c r="R102" s="161">
        <f>Q102*H102</f>
        <v>0</v>
      </c>
      <c r="S102" s="161">
        <v>0</v>
      </c>
      <c r="T102" s="162">
        <f>S102*H102</f>
        <v>0</v>
      </c>
      <c r="U102" s="32"/>
      <c r="V102" s="32"/>
      <c r="W102" s="32"/>
      <c r="X102" s="32"/>
      <c r="Y102" s="32"/>
      <c r="Z102" s="32"/>
      <c r="AA102" s="32"/>
      <c r="AB102" s="32"/>
      <c r="AC102" s="32"/>
      <c r="AD102" s="32"/>
      <c r="AE102" s="32"/>
      <c r="AR102" s="163" t="s">
        <v>134</v>
      </c>
      <c r="AT102" s="163" t="s">
        <v>129</v>
      </c>
      <c r="AU102" s="163" t="s">
        <v>77</v>
      </c>
      <c r="AY102" s="17" t="s">
        <v>126</v>
      </c>
      <c r="BE102" s="164">
        <f>IF(N102="základní",J102,0)</f>
        <v>0</v>
      </c>
      <c r="BF102" s="164">
        <f>IF(N102="snížená",J102,0)</f>
        <v>0</v>
      </c>
      <c r="BG102" s="164">
        <f>IF(N102="zákl. přenesená",J102,0)</f>
        <v>0</v>
      </c>
      <c r="BH102" s="164">
        <f>IF(N102="sníž. přenesená",J102,0)</f>
        <v>0</v>
      </c>
      <c r="BI102" s="164">
        <f>IF(N102="nulová",J102,0)</f>
        <v>0</v>
      </c>
      <c r="BJ102" s="17" t="s">
        <v>77</v>
      </c>
      <c r="BK102" s="164">
        <f>ROUND(I102*H102,2)</f>
        <v>0</v>
      </c>
      <c r="BL102" s="17" t="s">
        <v>134</v>
      </c>
      <c r="BM102" s="163" t="s">
        <v>1758</v>
      </c>
    </row>
    <row r="103" spans="1:47" s="2" customFormat="1" ht="29.25">
      <c r="A103" s="32"/>
      <c r="B103" s="33"/>
      <c r="C103" s="32"/>
      <c r="D103" s="165" t="s">
        <v>135</v>
      </c>
      <c r="E103" s="32"/>
      <c r="F103" s="166" t="s">
        <v>1759</v>
      </c>
      <c r="G103" s="32"/>
      <c r="H103" s="32"/>
      <c r="I103" s="91"/>
      <c r="J103" s="32"/>
      <c r="K103" s="32"/>
      <c r="L103" s="33"/>
      <c r="M103" s="167"/>
      <c r="N103" s="168"/>
      <c r="O103" s="53"/>
      <c r="P103" s="53"/>
      <c r="Q103" s="53"/>
      <c r="R103" s="53"/>
      <c r="S103" s="53"/>
      <c r="T103" s="54"/>
      <c r="U103" s="32"/>
      <c r="V103" s="32"/>
      <c r="W103" s="32"/>
      <c r="X103" s="32"/>
      <c r="Y103" s="32"/>
      <c r="Z103" s="32"/>
      <c r="AA103" s="32"/>
      <c r="AB103" s="32"/>
      <c r="AC103" s="32"/>
      <c r="AD103" s="32"/>
      <c r="AE103" s="32"/>
      <c r="AT103" s="17" t="s">
        <v>135</v>
      </c>
      <c r="AU103" s="17" t="s">
        <v>77</v>
      </c>
    </row>
    <row r="104" spans="1:47" s="2" customFormat="1" ht="29.25">
      <c r="A104" s="32"/>
      <c r="B104" s="33"/>
      <c r="C104" s="32"/>
      <c r="D104" s="165" t="s">
        <v>359</v>
      </c>
      <c r="E104" s="32"/>
      <c r="F104" s="187" t="s">
        <v>1760</v>
      </c>
      <c r="G104" s="32"/>
      <c r="H104" s="32"/>
      <c r="I104" s="91"/>
      <c r="J104" s="32"/>
      <c r="K104" s="32"/>
      <c r="L104" s="33"/>
      <c r="M104" s="196"/>
      <c r="N104" s="197"/>
      <c r="O104" s="198"/>
      <c r="P104" s="198"/>
      <c r="Q104" s="198"/>
      <c r="R104" s="198"/>
      <c r="S104" s="198"/>
      <c r="T104" s="199"/>
      <c r="U104" s="32"/>
      <c r="V104" s="32"/>
      <c r="W104" s="32"/>
      <c r="X104" s="32"/>
      <c r="Y104" s="32"/>
      <c r="Z104" s="32"/>
      <c r="AA104" s="32"/>
      <c r="AB104" s="32"/>
      <c r="AC104" s="32"/>
      <c r="AD104" s="32"/>
      <c r="AE104" s="32"/>
      <c r="AT104" s="17" t="s">
        <v>359</v>
      </c>
      <c r="AU104" s="17" t="s">
        <v>77</v>
      </c>
    </row>
    <row r="105" spans="1:31" s="2" customFormat="1" ht="6.95" customHeight="1">
      <c r="A105" s="32"/>
      <c r="B105" s="42"/>
      <c r="C105" s="43"/>
      <c r="D105" s="43"/>
      <c r="E105" s="43"/>
      <c r="F105" s="43"/>
      <c r="G105" s="43"/>
      <c r="H105" s="43"/>
      <c r="I105" s="111"/>
      <c r="J105" s="43"/>
      <c r="K105" s="43"/>
      <c r="L105" s="33"/>
      <c r="M105" s="32"/>
      <c r="O105" s="32"/>
      <c r="P105" s="32"/>
      <c r="Q105" s="32"/>
      <c r="R105" s="32"/>
      <c r="S105" s="32"/>
      <c r="T105" s="32"/>
      <c r="U105" s="32"/>
      <c r="V105" s="32"/>
      <c r="W105" s="32"/>
      <c r="X105" s="32"/>
      <c r="Y105" s="32"/>
      <c r="Z105" s="32"/>
      <c r="AA105" s="32"/>
      <c r="AB105" s="32"/>
      <c r="AC105" s="32"/>
      <c r="AD105" s="32"/>
      <c r="AE105" s="32"/>
    </row>
  </sheetData>
  <autoFilter ref="C79:K104"/>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00" customWidth="1"/>
    <col min="2" max="2" width="1.7109375" style="200" customWidth="1"/>
    <col min="3" max="4" width="5.00390625" style="200" customWidth="1"/>
    <col min="5" max="5" width="11.7109375" style="200" customWidth="1"/>
    <col min="6" max="6" width="9.140625" style="200" customWidth="1"/>
    <col min="7" max="7" width="5.00390625" style="200" customWidth="1"/>
    <col min="8" max="8" width="77.8515625" style="200" customWidth="1"/>
    <col min="9" max="10" width="20.00390625" style="200" customWidth="1"/>
    <col min="11" max="11" width="1.7109375" style="200" customWidth="1"/>
  </cols>
  <sheetData>
    <row r="1" s="1" customFormat="1" ht="37.5" customHeight="1"/>
    <row r="2" spans="2:11" s="1" customFormat="1" ht="7.5" customHeight="1">
      <c r="B2" s="201"/>
      <c r="C2" s="202"/>
      <c r="D2" s="202"/>
      <c r="E2" s="202"/>
      <c r="F2" s="202"/>
      <c r="G2" s="202"/>
      <c r="H2" s="202"/>
      <c r="I2" s="202"/>
      <c r="J2" s="202"/>
      <c r="K2" s="203"/>
    </row>
    <row r="3" spans="2:11" s="15" customFormat="1" ht="45" customHeight="1">
      <c r="B3" s="204"/>
      <c r="C3" s="338" t="s">
        <v>1761</v>
      </c>
      <c r="D3" s="338"/>
      <c r="E3" s="338"/>
      <c r="F3" s="338"/>
      <c r="G3" s="338"/>
      <c r="H3" s="338"/>
      <c r="I3" s="338"/>
      <c r="J3" s="338"/>
      <c r="K3" s="205"/>
    </row>
    <row r="4" spans="2:11" s="1" customFormat="1" ht="25.5" customHeight="1">
      <c r="B4" s="206"/>
      <c r="C4" s="339" t="s">
        <v>1762</v>
      </c>
      <c r="D4" s="339"/>
      <c r="E4" s="339"/>
      <c r="F4" s="339"/>
      <c r="G4" s="339"/>
      <c r="H4" s="339"/>
      <c r="I4" s="339"/>
      <c r="J4" s="339"/>
      <c r="K4" s="207"/>
    </row>
    <row r="5" spans="2:11" s="1" customFormat="1" ht="5.25" customHeight="1">
      <c r="B5" s="206"/>
      <c r="C5" s="208"/>
      <c r="D5" s="208"/>
      <c r="E5" s="208"/>
      <c r="F5" s="208"/>
      <c r="G5" s="208"/>
      <c r="H5" s="208"/>
      <c r="I5" s="208"/>
      <c r="J5" s="208"/>
      <c r="K5" s="207"/>
    </row>
    <row r="6" spans="2:11" s="1" customFormat="1" ht="15" customHeight="1">
      <c r="B6" s="206"/>
      <c r="C6" s="337" t="s">
        <v>1763</v>
      </c>
      <c r="D6" s="337"/>
      <c r="E6" s="337"/>
      <c r="F6" s="337"/>
      <c r="G6" s="337"/>
      <c r="H6" s="337"/>
      <c r="I6" s="337"/>
      <c r="J6" s="337"/>
      <c r="K6" s="207"/>
    </row>
    <row r="7" spans="2:11" s="1" customFormat="1" ht="15" customHeight="1">
      <c r="B7" s="210"/>
      <c r="C7" s="337" t="s">
        <v>1764</v>
      </c>
      <c r="D7" s="337"/>
      <c r="E7" s="337"/>
      <c r="F7" s="337"/>
      <c r="G7" s="337"/>
      <c r="H7" s="337"/>
      <c r="I7" s="337"/>
      <c r="J7" s="337"/>
      <c r="K7" s="207"/>
    </row>
    <row r="8" spans="2:11" s="1" customFormat="1" ht="12.75" customHeight="1">
      <c r="B8" s="210"/>
      <c r="C8" s="209"/>
      <c r="D8" s="209"/>
      <c r="E8" s="209"/>
      <c r="F8" s="209"/>
      <c r="G8" s="209"/>
      <c r="H8" s="209"/>
      <c r="I8" s="209"/>
      <c r="J8" s="209"/>
      <c r="K8" s="207"/>
    </row>
    <row r="9" spans="2:11" s="1" customFormat="1" ht="15" customHeight="1">
      <c r="B9" s="210"/>
      <c r="C9" s="337" t="s">
        <v>1765</v>
      </c>
      <c r="D9" s="337"/>
      <c r="E9" s="337"/>
      <c r="F9" s="337"/>
      <c r="G9" s="337"/>
      <c r="H9" s="337"/>
      <c r="I9" s="337"/>
      <c r="J9" s="337"/>
      <c r="K9" s="207"/>
    </row>
    <row r="10" spans="2:11" s="1" customFormat="1" ht="15" customHeight="1">
      <c r="B10" s="210"/>
      <c r="C10" s="209"/>
      <c r="D10" s="337" t="s">
        <v>1766</v>
      </c>
      <c r="E10" s="337"/>
      <c r="F10" s="337"/>
      <c r="G10" s="337"/>
      <c r="H10" s="337"/>
      <c r="I10" s="337"/>
      <c r="J10" s="337"/>
      <c r="K10" s="207"/>
    </row>
    <row r="11" spans="2:11" s="1" customFormat="1" ht="15" customHeight="1">
      <c r="B11" s="210"/>
      <c r="C11" s="211"/>
      <c r="D11" s="337" t="s">
        <v>1767</v>
      </c>
      <c r="E11" s="337"/>
      <c r="F11" s="337"/>
      <c r="G11" s="337"/>
      <c r="H11" s="337"/>
      <c r="I11" s="337"/>
      <c r="J11" s="337"/>
      <c r="K11" s="207"/>
    </row>
    <row r="12" spans="2:11" s="1" customFormat="1" ht="15" customHeight="1">
      <c r="B12" s="210"/>
      <c r="C12" s="211"/>
      <c r="D12" s="209"/>
      <c r="E12" s="209"/>
      <c r="F12" s="209"/>
      <c r="G12" s="209"/>
      <c r="H12" s="209"/>
      <c r="I12" s="209"/>
      <c r="J12" s="209"/>
      <c r="K12" s="207"/>
    </row>
    <row r="13" spans="2:11" s="1" customFormat="1" ht="15" customHeight="1">
      <c r="B13" s="210"/>
      <c r="C13" s="211"/>
      <c r="D13" s="212" t="s">
        <v>1768</v>
      </c>
      <c r="E13" s="209"/>
      <c r="F13" s="209"/>
      <c r="G13" s="209"/>
      <c r="H13" s="209"/>
      <c r="I13" s="209"/>
      <c r="J13" s="209"/>
      <c r="K13" s="207"/>
    </row>
    <row r="14" spans="2:11" s="1" customFormat="1" ht="12.75" customHeight="1">
      <c r="B14" s="210"/>
      <c r="C14" s="211"/>
      <c r="D14" s="211"/>
      <c r="E14" s="211"/>
      <c r="F14" s="211"/>
      <c r="G14" s="211"/>
      <c r="H14" s="211"/>
      <c r="I14" s="211"/>
      <c r="J14" s="211"/>
      <c r="K14" s="207"/>
    </row>
    <row r="15" spans="2:11" s="1" customFormat="1" ht="15" customHeight="1">
      <c r="B15" s="210"/>
      <c r="C15" s="211"/>
      <c r="D15" s="337" t="s">
        <v>1769</v>
      </c>
      <c r="E15" s="337"/>
      <c r="F15" s="337"/>
      <c r="G15" s="337"/>
      <c r="H15" s="337"/>
      <c r="I15" s="337"/>
      <c r="J15" s="337"/>
      <c r="K15" s="207"/>
    </row>
    <row r="16" spans="2:11" s="1" customFormat="1" ht="15" customHeight="1">
      <c r="B16" s="210"/>
      <c r="C16" s="211"/>
      <c r="D16" s="337" t="s">
        <v>1770</v>
      </c>
      <c r="E16" s="337"/>
      <c r="F16" s="337"/>
      <c r="G16" s="337"/>
      <c r="H16" s="337"/>
      <c r="I16" s="337"/>
      <c r="J16" s="337"/>
      <c r="K16" s="207"/>
    </row>
    <row r="17" spans="2:11" s="1" customFormat="1" ht="15" customHeight="1">
      <c r="B17" s="210"/>
      <c r="C17" s="211"/>
      <c r="D17" s="337" t="s">
        <v>1771</v>
      </c>
      <c r="E17" s="337"/>
      <c r="F17" s="337"/>
      <c r="G17" s="337"/>
      <c r="H17" s="337"/>
      <c r="I17" s="337"/>
      <c r="J17" s="337"/>
      <c r="K17" s="207"/>
    </row>
    <row r="18" spans="2:11" s="1" customFormat="1" ht="15" customHeight="1">
      <c r="B18" s="210"/>
      <c r="C18" s="211"/>
      <c r="D18" s="211"/>
      <c r="E18" s="213" t="s">
        <v>76</v>
      </c>
      <c r="F18" s="337" t="s">
        <v>1772</v>
      </c>
      <c r="G18" s="337"/>
      <c r="H18" s="337"/>
      <c r="I18" s="337"/>
      <c r="J18" s="337"/>
      <c r="K18" s="207"/>
    </row>
    <row r="19" spans="2:11" s="1" customFormat="1" ht="15" customHeight="1">
      <c r="B19" s="210"/>
      <c r="C19" s="211"/>
      <c r="D19" s="211"/>
      <c r="E19" s="213" t="s">
        <v>1773</v>
      </c>
      <c r="F19" s="337" t="s">
        <v>1774</v>
      </c>
      <c r="G19" s="337"/>
      <c r="H19" s="337"/>
      <c r="I19" s="337"/>
      <c r="J19" s="337"/>
      <c r="K19" s="207"/>
    </row>
    <row r="20" spans="2:11" s="1" customFormat="1" ht="15" customHeight="1">
      <c r="B20" s="210"/>
      <c r="C20" s="211"/>
      <c r="D20" s="211"/>
      <c r="E20" s="213" t="s">
        <v>82</v>
      </c>
      <c r="F20" s="337" t="s">
        <v>1775</v>
      </c>
      <c r="G20" s="337"/>
      <c r="H20" s="337"/>
      <c r="I20" s="337"/>
      <c r="J20" s="337"/>
      <c r="K20" s="207"/>
    </row>
    <row r="21" spans="2:11" s="1" customFormat="1" ht="15" customHeight="1">
      <c r="B21" s="210"/>
      <c r="C21" s="211"/>
      <c r="D21" s="211"/>
      <c r="E21" s="213" t="s">
        <v>96</v>
      </c>
      <c r="F21" s="337" t="s">
        <v>97</v>
      </c>
      <c r="G21" s="337"/>
      <c r="H21" s="337"/>
      <c r="I21" s="337"/>
      <c r="J21" s="337"/>
      <c r="K21" s="207"/>
    </row>
    <row r="22" spans="2:11" s="1" customFormat="1" ht="15" customHeight="1">
      <c r="B22" s="210"/>
      <c r="C22" s="211"/>
      <c r="D22" s="211"/>
      <c r="E22" s="213" t="s">
        <v>501</v>
      </c>
      <c r="F22" s="337" t="s">
        <v>502</v>
      </c>
      <c r="G22" s="337"/>
      <c r="H22" s="337"/>
      <c r="I22" s="337"/>
      <c r="J22" s="337"/>
      <c r="K22" s="207"/>
    </row>
    <row r="23" spans="2:11" s="1" customFormat="1" ht="15" customHeight="1">
      <c r="B23" s="210"/>
      <c r="C23" s="211"/>
      <c r="D23" s="211"/>
      <c r="E23" s="213" t="s">
        <v>1776</v>
      </c>
      <c r="F23" s="337" t="s">
        <v>1777</v>
      </c>
      <c r="G23" s="337"/>
      <c r="H23" s="337"/>
      <c r="I23" s="337"/>
      <c r="J23" s="337"/>
      <c r="K23" s="207"/>
    </row>
    <row r="24" spans="2:11" s="1" customFormat="1" ht="12.75" customHeight="1">
      <c r="B24" s="210"/>
      <c r="C24" s="211"/>
      <c r="D24" s="211"/>
      <c r="E24" s="211"/>
      <c r="F24" s="211"/>
      <c r="G24" s="211"/>
      <c r="H24" s="211"/>
      <c r="I24" s="211"/>
      <c r="J24" s="211"/>
      <c r="K24" s="207"/>
    </row>
    <row r="25" spans="2:11" s="1" customFormat="1" ht="15" customHeight="1">
      <c r="B25" s="210"/>
      <c r="C25" s="337" t="s">
        <v>1778</v>
      </c>
      <c r="D25" s="337"/>
      <c r="E25" s="337"/>
      <c r="F25" s="337"/>
      <c r="G25" s="337"/>
      <c r="H25" s="337"/>
      <c r="I25" s="337"/>
      <c r="J25" s="337"/>
      <c r="K25" s="207"/>
    </row>
    <row r="26" spans="2:11" s="1" customFormat="1" ht="15" customHeight="1">
      <c r="B26" s="210"/>
      <c r="C26" s="337" t="s">
        <v>1779</v>
      </c>
      <c r="D26" s="337"/>
      <c r="E26" s="337"/>
      <c r="F26" s="337"/>
      <c r="G26" s="337"/>
      <c r="H26" s="337"/>
      <c r="I26" s="337"/>
      <c r="J26" s="337"/>
      <c r="K26" s="207"/>
    </row>
    <row r="27" spans="2:11" s="1" customFormat="1" ht="15" customHeight="1">
      <c r="B27" s="210"/>
      <c r="C27" s="209"/>
      <c r="D27" s="337" t="s">
        <v>1780</v>
      </c>
      <c r="E27" s="337"/>
      <c r="F27" s="337"/>
      <c r="G27" s="337"/>
      <c r="H27" s="337"/>
      <c r="I27" s="337"/>
      <c r="J27" s="337"/>
      <c r="K27" s="207"/>
    </row>
    <row r="28" spans="2:11" s="1" customFormat="1" ht="15" customHeight="1">
      <c r="B28" s="210"/>
      <c r="C28" s="211"/>
      <c r="D28" s="337" t="s">
        <v>1781</v>
      </c>
      <c r="E28" s="337"/>
      <c r="F28" s="337"/>
      <c r="G28" s="337"/>
      <c r="H28" s="337"/>
      <c r="I28" s="337"/>
      <c r="J28" s="337"/>
      <c r="K28" s="207"/>
    </row>
    <row r="29" spans="2:11" s="1" customFormat="1" ht="12.75" customHeight="1">
      <c r="B29" s="210"/>
      <c r="C29" s="211"/>
      <c r="D29" s="211"/>
      <c r="E29" s="211"/>
      <c r="F29" s="211"/>
      <c r="G29" s="211"/>
      <c r="H29" s="211"/>
      <c r="I29" s="211"/>
      <c r="J29" s="211"/>
      <c r="K29" s="207"/>
    </row>
    <row r="30" spans="2:11" s="1" customFormat="1" ht="15" customHeight="1">
      <c r="B30" s="210"/>
      <c r="C30" s="211"/>
      <c r="D30" s="337" t="s">
        <v>1782</v>
      </c>
      <c r="E30" s="337"/>
      <c r="F30" s="337"/>
      <c r="G30" s="337"/>
      <c r="H30" s="337"/>
      <c r="I30" s="337"/>
      <c r="J30" s="337"/>
      <c r="K30" s="207"/>
    </row>
    <row r="31" spans="2:11" s="1" customFormat="1" ht="15" customHeight="1">
      <c r="B31" s="210"/>
      <c r="C31" s="211"/>
      <c r="D31" s="337" t="s">
        <v>1783</v>
      </c>
      <c r="E31" s="337"/>
      <c r="F31" s="337"/>
      <c r="G31" s="337"/>
      <c r="H31" s="337"/>
      <c r="I31" s="337"/>
      <c r="J31" s="337"/>
      <c r="K31" s="207"/>
    </row>
    <row r="32" spans="2:11" s="1" customFormat="1" ht="12.75" customHeight="1">
      <c r="B32" s="210"/>
      <c r="C32" s="211"/>
      <c r="D32" s="211"/>
      <c r="E32" s="211"/>
      <c r="F32" s="211"/>
      <c r="G32" s="211"/>
      <c r="H32" s="211"/>
      <c r="I32" s="211"/>
      <c r="J32" s="211"/>
      <c r="K32" s="207"/>
    </row>
    <row r="33" spans="2:11" s="1" customFormat="1" ht="15" customHeight="1">
      <c r="B33" s="210"/>
      <c r="C33" s="211"/>
      <c r="D33" s="337" t="s">
        <v>1784</v>
      </c>
      <c r="E33" s="337"/>
      <c r="F33" s="337"/>
      <c r="G33" s="337"/>
      <c r="H33" s="337"/>
      <c r="I33" s="337"/>
      <c r="J33" s="337"/>
      <c r="K33" s="207"/>
    </row>
    <row r="34" spans="2:11" s="1" customFormat="1" ht="15" customHeight="1">
      <c r="B34" s="210"/>
      <c r="C34" s="211"/>
      <c r="D34" s="337" t="s">
        <v>1785</v>
      </c>
      <c r="E34" s="337"/>
      <c r="F34" s="337"/>
      <c r="G34" s="337"/>
      <c r="H34" s="337"/>
      <c r="I34" s="337"/>
      <c r="J34" s="337"/>
      <c r="K34" s="207"/>
    </row>
    <row r="35" spans="2:11" s="1" customFormat="1" ht="15" customHeight="1">
      <c r="B35" s="210"/>
      <c r="C35" s="211"/>
      <c r="D35" s="337" t="s">
        <v>1786</v>
      </c>
      <c r="E35" s="337"/>
      <c r="F35" s="337"/>
      <c r="G35" s="337"/>
      <c r="H35" s="337"/>
      <c r="I35" s="337"/>
      <c r="J35" s="337"/>
      <c r="K35" s="207"/>
    </row>
    <row r="36" spans="2:11" s="1" customFormat="1" ht="15" customHeight="1">
      <c r="B36" s="210"/>
      <c r="C36" s="211"/>
      <c r="D36" s="209"/>
      <c r="E36" s="212" t="s">
        <v>112</v>
      </c>
      <c r="F36" s="209"/>
      <c r="G36" s="337" t="s">
        <v>1787</v>
      </c>
      <c r="H36" s="337"/>
      <c r="I36" s="337"/>
      <c r="J36" s="337"/>
      <c r="K36" s="207"/>
    </row>
    <row r="37" spans="2:11" s="1" customFormat="1" ht="30.75" customHeight="1">
      <c r="B37" s="210"/>
      <c r="C37" s="211"/>
      <c r="D37" s="209"/>
      <c r="E37" s="212" t="s">
        <v>1788</v>
      </c>
      <c r="F37" s="209"/>
      <c r="G37" s="337" t="s">
        <v>1789</v>
      </c>
      <c r="H37" s="337"/>
      <c r="I37" s="337"/>
      <c r="J37" s="337"/>
      <c r="K37" s="207"/>
    </row>
    <row r="38" spans="2:11" s="1" customFormat="1" ht="15" customHeight="1">
      <c r="B38" s="210"/>
      <c r="C38" s="211"/>
      <c r="D38" s="209"/>
      <c r="E38" s="212" t="s">
        <v>50</v>
      </c>
      <c r="F38" s="209"/>
      <c r="G38" s="337" t="s">
        <v>1790</v>
      </c>
      <c r="H38" s="337"/>
      <c r="I38" s="337"/>
      <c r="J38" s="337"/>
      <c r="K38" s="207"/>
    </row>
    <row r="39" spans="2:11" s="1" customFormat="1" ht="15" customHeight="1">
      <c r="B39" s="210"/>
      <c r="C39" s="211"/>
      <c r="D39" s="209"/>
      <c r="E39" s="212" t="s">
        <v>51</v>
      </c>
      <c r="F39" s="209"/>
      <c r="G39" s="337" t="s">
        <v>1791</v>
      </c>
      <c r="H39" s="337"/>
      <c r="I39" s="337"/>
      <c r="J39" s="337"/>
      <c r="K39" s="207"/>
    </row>
    <row r="40" spans="2:11" s="1" customFormat="1" ht="15" customHeight="1">
      <c r="B40" s="210"/>
      <c r="C40" s="211"/>
      <c r="D40" s="209"/>
      <c r="E40" s="212" t="s">
        <v>113</v>
      </c>
      <c r="F40" s="209"/>
      <c r="G40" s="337" t="s">
        <v>1792</v>
      </c>
      <c r="H40" s="337"/>
      <c r="I40" s="337"/>
      <c r="J40" s="337"/>
      <c r="K40" s="207"/>
    </row>
    <row r="41" spans="2:11" s="1" customFormat="1" ht="15" customHeight="1">
      <c r="B41" s="210"/>
      <c r="C41" s="211"/>
      <c r="D41" s="209"/>
      <c r="E41" s="212" t="s">
        <v>114</v>
      </c>
      <c r="F41" s="209"/>
      <c r="G41" s="337" t="s">
        <v>1793</v>
      </c>
      <c r="H41" s="337"/>
      <c r="I41" s="337"/>
      <c r="J41" s="337"/>
      <c r="K41" s="207"/>
    </row>
    <row r="42" spans="2:11" s="1" customFormat="1" ht="15" customHeight="1">
      <c r="B42" s="210"/>
      <c r="C42" s="211"/>
      <c r="D42" s="209"/>
      <c r="E42" s="212" t="s">
        <v>1794</v>
      </c>
      <c r="F42" s="209"/>
      <c r="G42" s="337" t="s">
        <v>1795</v>
      </c>
      <c r="H42" s="337"/>
      <c r="I42" s="337"/>
      <c r="J42" s="337"/>
      <c r="K42" s="207"/>
    </row>
    <row r="43" spans="2:11" s="1" customFormat="1" ht="15" customHeight="1">
      <c r="B43" s="210"/>
      <c r="C43" s="211"/>
      <c r="D43" s="209"/>
      <c r="E43" s="212"/>
      <c r="F43" s="209"/>
      <c r="G43" s="337" t="s">
        <v>1796</v>
      </c>
      <c r="H43" s="337"/>
      <c r="I43" s="337"/>
      <c r="J43" s="337"/>
      <c r="K43" s="207"/>
    </row>
    <row r="44" spans="2:11" s="1" customFormat="1" ht="15" customHeight="1">
      <c r="B44" s="210"/>
      <c r="C44" s="211"/>
      <c r="D44" s="209"/>
      <c r="E44" s="212" t="s">
        <v>1797</v>
      </c>
      <c r="F44" s="209"/>
      <c r="G44" s="337" t="s">
        <v>1798</v>
      </c>
      <c r="H44" s="337"/>
      <c r="I44" s="337"/>
      <c r="J44" s="337"/>
      <c r="K44" s="207"/>
    </row>
    <row r="45" spans="2:11" s="1" customFormat="1" ht="15" customHeight="1">
      <c r="B45" s="210"/>
      <c r="C45" s="211"/>
      <c r="D45" s="209"/>
      <c r="E45" s="212" t="s">
        <v>116</v>
      </c>
      <c r="F45" s="209"/>
      <c r="G45" s="337" t="s">
        <v>1799</v>
      </c>
      <c r="H45" s="337"/>
      <c r="I45" s="337"/>
      <c r="J45" s="337"/>
      <c r="K45" s="207"/>
    </row>
    <row r="46" spans="2:11" s="1" customFormat="1" ht="12.75" customHeight="1">
      <c r="B46" s="210"/>
      <c r="C46" s="211"/>
      <c r="D46" s="209"/>
      <c r="E46" s="209"/>
      <c r="F46" s="209"/>
      <c r="G46" s="209"/>
      <c r="H46" s="209"/>
      <c r="I46" s="209"/>
      <c r="J46" s="209"/>
      <c r="K46" s="207"/>
    </row>
    <row r="47" spans="2:11" s="1" customFormat="1" ht="15" customHeight="1">
      <c r="B47" s="210"/>
      <c r="C47" s="211"/>
      <c r="D47" s="337" t="s">
        <v>1800</v>
      </c>
      <c r="E47" s="337"/>
      <c r="F47" s="337"/>
      <c r="G47" s="337"/>
      <c r="H47" s="337"/>
      <c r="I47" s="337"/>
      <c r="J47" s="337"/>
      <c r="K47" s="207"/>
    </row>
    <row r="48" spans="2:11" s="1" customFormat="1" ht="15" customHeight="1">
      <c r="B48" s="210"/>
      <c r="C48" s="211"/>
      <c r="D48" s="211"/>
      <c r="E48" s="337" t="s">
        <v>1801</v>
      </c>
      <c r="F48" s="337"/>
      <c r="G48" s="337"/>
      <c r="H48" s="337"/>
      <c r="I48" s="337"/>
      <c r="J48" s="337"/>
      <c r="K48" s="207"/>
    </row>
    <row r="49" spans="2:11" s="1" customFormat="1" ht="15" customHeight="1">
      <c r="B49" s="210"/>
      <c r="C49" s="211"/>
      <c r="D49" s="211"/>
      <c r="E49" s="337" t="s">
        <v>1802</v>
      </c>
      <c r="F49" s="337"/>
      <c r="G49" s="337"/>
      <c r="H49" s="337"/>
      <c r="I49" s="337"/>
      <c r="J49" s="337"/>
      <c r="K49" s="207"/>
    </row>
    <row r="50" spans="2:11" s="1" customFormat="1" ht="15" customHeight="1">
      <c r="B50" s="210"/>
      <c r="C50" s="211"/>
      <c r="D50" s="211"/>
      <c r="E50" s="337" t="s">
        <v>1803</v>
      </c>
      <c r="F50" s="337"/>
      <c r="G50" s="337"/>
      <c r="H50" s="337"/>
      <c r="I50" s="337"/>
      <c r="J50" s="337"/>
      <c r="K50" s="207"/>
    </row>
    <row r="51" spans="2:11" s="1" customFormat="1" ht="15" customHeight="1">
      <c r="B51" s="210"/>
      <c r="C51" s="211"/>
      <c r="D51" s="337" t="s">
        <v>1804</v>
      </c>
      <c r="E51" s="337"/>
      <c r="F51" s="337"/>
      <c r="G51" s="337"/>
      <c r="H51" s="337"/>
      <c r="I51" s="337"/>
      <c r="J51" s="337"/>
      <c r="K51" s="207"/>
    </row>
    <row r="52" spans="2:11" s="1" customFormat="1" ht="25.5" customHeight="1">
      <c r="B52" s="206"/>
      <c r="C52" s="339" t="s">
        <v>1805</v>
      </c>
      <c r="D52" s="339"/>
      <c r="E52" s="339"/>
      <c r="F52" s="339"/>
      <c r="G52" s="339"/>
      <c r="H52" s="339"/>
      <c r="I52" s="339"/>
      <c r="J52" s="339"/>
      <c r="K52" s="207"/>
    </row>
    <row r="53" spans="2:11" s="1" customFormat="1" ht="5.25" customHeight="1">
      <c r="B53" s="206"/>
      <c r="C53" s="208"/>
      <c r="D53" s="208"/>
      <c r="E53" s="208"/>
      <c r="F53" s="208"/>
      <c r="G53" s="208"/>
      <c r="H53" s="208"/>
      <c r="I53" s="208"/>
      <c r="J53" s="208"/>
      <c r="K53" s="207"/>
    </row>
    <row r="54" spans="2:11" s="1" customFormat="1" ht="15" customHeight="1">
      <c r="B54" s="206"/>
      <c r="C54" s="337" t="s">
        <v>1806</v>
      </c>
      <c r="D54" s="337"/>
      <c r="E54" s="337"/>
      <c r="F54" s="337"/>
      <c r="G54" s="337"/>
      <c r="H54" s="337"/>
      <c r="I54" s="337"/>
      <c r="J54" s="337"/>
      <c r="K54" s="207"/>
    </row>
    <row r="55" spans="2:11" s="1" customFormat="1" ht="15" customHeight="1">
      <c r="B55" s="206"/>
      <c r="C55" s="337" t="s">
        <v>1807</v>
      </c>
      <c r="D55" s="337"/>
      <c r="E55" s="337"/>
      <c r="F55" s="337"/>
      <c r="G55" s="337"/>
      <c r="H55" s="337"/>
      <c r="I55" s="337"/>
      <c r="J55" s="337"/>
      <c r="K55" s="207"/>
    </row>
    <row r="56" spans="2:11" s="1" customFormat="1" ht="12.75" customHeight="1">
      <c r="B56" s="206"/>
      <c r="C56" s="209"/>
      <c r="D56" s="209"/>
      <c r="E56" s="209"/>
      <c r="F56" s="209"/>
      <c r="G56" s="209"/>
      <c r="H56" s="209"/>
      <c r="I56" s="209"/>
      <c r="J56" s="209"/>
      <c r="K56" s="207"/>
    </row>
    <row r="57" spans="2:11" s="1" customFormat="1" ht="15" customHeight="1">
      <c r="B57" s="206"/>
      <c r="C57" s="337" t="s">
        <v>1808</v>
      </c>
      <c r="D57" s="337"/>
      <c r="E57" s="337"/>
      <c r="F57" s="337"/>
      <c r="G57" s="337"/>
      <c r="H57" s="337"/>
      <c r="I57" s="337"/>
      <c r="J57" s="337"/>
      <c r="K57" s="207"/>
    </row>
    <row r="58" spans="2:11" s="1" customFormat="1" ht="15" customHeight="1">
      <c r="B58" s="206"/>
      <c r="C58" s="211"/>
      <c r="D58" s="337" t="s">
        <v>1809</v>
      </c>
      <c r="E58" s="337"/>
      <c r="F58" s="337"/>
      <c r="G58" s="337"/>
      <c r="H58" s="337"/>
      <c r="I58" s="337"/>
      <c r="J58" s="337"/>
      <c r="K58" s="207"/>
    </row>
    <row r="59" spans="2:11" s="1" customFormat="1" ht="15" customHeight="1">
      <c r="B59" s="206"/>
      <c r="C59" s="211"/>
      <c r="D59" s="337" t="s">
        <v>1810</v>
      </c>
      <c r="E59" s="337"/>
      <c r="F59" s="337"/>
      <c r="G59" s="337"/>
      <c r="H59" s="337"/>
      <c r="I59" s="337"/>
      <c r="J59" s="337"/>
      <c r="K59" s="207"/>
    </row>
    <row r="60" spans="2:11" s="1" customFormat="1" ht="15" customHeight="1">
      <c r="B60" s="206"/>
      <c r="C60" s="211"/>
      <c r="D60" s="337" t="s">
        <v>1811</v>
      </c>
      <c r="E60" s="337"/>
      <c r="F60" s="337"/>
      <c r="G60" s="337"/>
      <c r="H60" s="337"/>
      <c r="I60" s="337"/>
      <c r="J60" s="337"/>
      <c r="K60" s="207"/>
    </row>
    <row r="61" spans="2:11" s="1" customFormat="1" ht="15" customHeight="1">
      <c r="B61" s="206"/>
      <c r="C61" s="211"/>
      <c r="D61" s="337" t="s">
        <v>1812</v>
      </c>
      <c r="E61" s="337"/>
      <c r="F61" s="337"/>
      <c r="G61" s="337"/>
      <c r="H61" s="337"/>
      <c r="I61" s="337"/>
      <c r="J61" s="337"/>
      <c r="K61" s="207"/>
    </row>
    <row r="62" spans="2:11" s="1" customFormat="1" ht="15" customHeight="1">
      <c r="B62" s="206"/>
      <c r="C62" s="211"/>
      <c r="D62" s="341" t="s">
        <v>1813</v>
      </c>
      <c r="E62" s="341"/>
      <c r="F62" s="341"/>
      <c r="G62" s="341"/>
      <c r="H62" s="341"/>
      <c r="I62" s="341"/>
      <c r="J62" s="341"/>
      <c r="K62" s="207"/>
    </row>
    <row r="63" spans="2:11" s="1" customFormat="1" ht="15" customHeight="1">
      <c r="B63" s="206"/>
      <c r="C63" s="211"/>
      <c r="D63" s="337" t="s">
        <v>1814</v>
      </c>
      <c r="E63" s="337"/>
      <c r="F63" s="337"/>
      <c r="G63" s="337"/>
      <c r="H63" s="337"/>
      <c r="I63" s="337"/>
      <c r="J63" s="337"/>
      <c r="K63" s="207"/>
    </row>
    <row r="64" spans="2:11" s="1" customFormat="1" ht="12.75" customHeight="1">
      <c r="B64" s="206"/>
      <c r="C64" s="211"/>
      <c r="D64" s="211"/>
      <c r="E64" s="214"/>
      <c r="F64" s="211"/>
      <c r="G64" s="211"/>
      <c r="H64" s="211"/>
      <c r="I64" s="211"/>
      <c r="J64" s="211"/>
      <c r="K64" s="207"/>
    </row>
    <row r="65" spans="2:11" s="1" customFormat="1" ht="15" customHeight="1">
      <c r="B65" s="206"/>
      <c r="C65" s="211"/>
      <c r="D65" s="337" t="s">
        <v>1815</v>
      </c>
      <c r="E65" s="337"/>
      <c r="F65" s="337"/>
      <c r="G65" s="337"/>
      <c r="H65" s="337"/>
      <c r="I65" s="337"/>
      <c r="J65" s="337"/>
      <c r="K65" s="207"/>
    </row>
    <row r="66" spans="2:11" s="1" customFormat="1" ht="15" customHeight="1">
      <c r="B66" s="206"/>
      <c r="C66" s="211"/>
      <c r="D66" s="341" t="s">
        <v>1816</v>
      </c>
      <c r="E66" s="341"/>
      <c r="F66" s="341"/>
      <c r="G66" s="341"/>
      <c r="H66" s="341"/>
      <c r="I66" s="341"/>
      <c r="J66" s="341"/>
      <c r="K66" s="207"/>
    </row>
    <row r="67" spans="2:11" s="1" customFormat="1" ht="15" customHeight="1">
      <c r="B67" s="206"/>
      <c r="C67" s="211"/>
      <c r="D67" s="337" t="s">
        <v>1817</v>
      </c>
      <c r="E67" s="337"/>
      <c r="F67" s="337"/>
      <c r="G67" s="337"/>
      <c r="H67" s="337"/>
      <c r="I67" s="337"/>
      <c r="J67" s="337"/>
      <c r="K67" s="207"/>
    </row>
    <row r="68" spans="2:11" s="1" customFormat="1" ht="15" customHeight="1">
      <c r="B68" s="206"/>
      <c r="C68" s="211"/>
      <c r="D68" s="337" t="s">
        <v>1818</v>
      </c>
      <c r="E68" s="337"/>
      <c r="F68" s="337"/>
      <c r="G68" s="337"/>
      <c r="H68" s="337"/>
      <c r="I68" s="337"/>
      <c r="J68" s="337"/>
      <c r="K68" s="207"/>
    </row>
    <row r="69" spans="2:11" s="1" customFormat="1" ht="15" customHeight="1">
      <c r="B69" s="206"/>
      <c r="C69" s="211"/>
      <c r="D69" s="337" t="s">
        <v>1819</v>
      </c>
      <c r="E69" s="337"/>
      <c r="F69" s="337"/>
      <c r="G69" s="337"/>
      <c r="H69" s="337"/>
      <c r="I69" s="337"/>
      <c r="J69" s="337"/>
      <c r="K69" s="207"/>
    </row>
    <row r="70" spans="2:11" s="1" customFormat="1" ht="15" customHeight="1">
      <c r="B70" s="206"/>
      <c r="C70" s="211"/>
      <c r="D70" s="337" t="s">
        <v>1820</v>
      </c>
      <c r="E70" s="337"/>
      <c r="F70" s="337"/>
      <c r="G70" s="337"/>
      <c r="H70" s="337"/>
      <c r="I70" s="337"/>
      <c r="J70" s="337"/>
      <c r="K70" s="207"/>
    </row>
    <row r="71" spans="2:11" s="1" customFormat="1" ht="12.75" customHeight="1">
      <c r="B71" s="215"/>
      <c r="C71" s="216"/>
      <c r="D71" s="216"/>
      <c r="E71" s="216"/>
      <c r="F71" s="216"/>
      <c r="G71" s="216"/>
      <c r="H71" s="216"/>
      <c r="I71" s="216"/>
      <c r="J71" s="216"/>
      <c r="K71" s="217"/>
    </row>
    <row r="72" spans="2:11" s="1" customFormat="1" ht="18.75" customHeight="1">
      <c r="B72" s="218"/>
      <c r="C72" s="218"/>
      <c r="D72" s="218"/>
      <c r="E72" s="218"/>
      <c r="F72" s="218"/>
      <c r="G72" s="218"/>
      <c r="H72" s="218"/>
      <c r="I72" s="218"/>
      <c r="J72" s="218"/>
      <c r="K72" s="219"/>
    </row>
    <row r="73" spans="2:11" s="1" customFormat="1" ht="18.75" customHeight="1">
      <c r="B73" s="219"/>
      <c r="C73" s="219"/>
      <c r="D73" s="219"/>
      <c r="E73" s="219"/>
      <c r="F73" s="219"/>
      <c r="G73" s="219"/>
      <c r="H73" s="219"/>
      <c r="I73" s="219"/>
      <c r="J73" s="219"/>
      <c r="K73" s="219"/>
    </row>
    <row r="74" spans="2:11" s="1" customFormat="1" ht="7.5" customHeight="1">
      <c r="B74" s="220"/>
      <c r="C74" s="221"/>
      <c r="D74" s="221"/>
      <c r="E74" s="221"/>
      <c r="F74" s="221"/>
      <c r="G74" s="221"/>
      <c r="H74" s="221"/>
      <c r="I74" s="221"/>
      <c r="J74" s="221"/>
      <c r="K74" s="222"/>
    </row>
    <row r="75" spans="2:11" s="1" customFormat="1" ht="45" customHeight="1">
      <c r="B75" s="223"/>
      <c r="C75" s="340" t="s">
        <v>1821</v>
      </c>
      <c r="D75" s="340"/>
      <c r="E75" s="340"/>
      <c r="F75" s="340"/>
      <c r="G75" s="340"/>
      <c r="H75" s="340"/>
      <c r="I75" s="340"/>
      <c r="J75" s="340"/>
      <c r="K75" s="224"/>
    </row>
    <row r="76" spans="2:11" s="1" customFormat="1" ht="17.25" customHeight="1">
      <c r="B76" s="223"/>
      <c r="C76" s="225" t="s">
        <v>1822</v>
      </c>
      <c r="D76" s="225"/>
      <c r="E76" s="225"/>
      <c r="F76" s="225" t="s">
        <v>1823</v>
      </c>
      <c r="G76" s="226"/>
      <c r="H76" s="225" t="s">
        <v>51</v>
      </c>
      <c r="I76" s="225" t="s">
        <v>54</v>
      </c>
      <c r="J76" s="225" t="s">
        <v>1824</v>
      </c>
      <c r="K76" s="224"/>
    </row>
    <row r="77" spans="2:11" s="1" customFormat="1" ht="17.25" customHeight="1">
      <c r="B77" s="223"/>
      <c r="C77" s="227" t="s">
        <v>1825</v>
      </c>
      <c r="D77" s="227"/>
      <c r="E77" s="227"/>
      <c r="F77" s="228" t="s">
        <v>1826</v>
      </c>
      <c r="G77" s="229"/>
      <c r="H77" s="227"/>
      <c r="I77" s="227"/>
      <c r="J77" s="227" t="s">
        <v>1827</v>
      </c>
      <c r="K77" s="224"/>
    </row>
    <row r="78" spans="2:11" s="1" customFormat="1" ht="5.25" customHeight="1">
      <c r="B78" s="223"/>
      <c r="C78" s="230"/>
      <c r="D78" s="230"/>
      <c r="E78" s="230"/>
      <c r="F78" s="230"/>
      <c r="G78" s="231"/>
      <c r="H78" s="230"/>
      <c r="I78" s="230"/>
      <c r="J78" s="230"/>
      <c r="K78" s="224"/>
    </row>
    <row r="79" spans="2:11" s="1" customFormat="1" ht="15" customHeight="1">
      <c r="B79" s="223"/>
      <c r="C79" s="212" t="s">
        <v>50</v>
      </c>
      <c r="D79" s="230"/>
      <c r="E79" s="230"/>
      <c r="F79" s="232" t="s">
        <v>1828</v>
      </c>
      <c r="G79" s="231"/>
      <c r="H79" s="212" t="s">
        <v>1829</v>
      </c>
      <c r="I79" s="212" t="s">
        <v>1830</v>
      </c>
      <c r="J79" s="212">
        <v>20</v>
      </c>
      <c r="K79" s="224"/>
    </row>
    <row r="80" spans="2:11" s="1" customFormat="1" ht="15" customHeight="1">
      <c r="B80" s="223"/>
      <c r="C80" s="212" t="s">
        <v>1831</v>
      </c>
      <c r="D80" s="212"/>
      <c r="E80" s="212"/>
      <c r="F80" s="232" t="s">
        <v>1828</v>
      </c>
      <c r="G80" s="231"/>
      <c r="H80" s="212" t="s">
        <v>1832</v>
      </c>
      <c r="I80" s="212" t="s">
        <v>1830</v>
      </c>
      <c r="J80" s="212">
        <v>120</v>
      </c>
      <c r="K80" s="224"/>
    </row>
    <row r="81" spans="2:11" s="1" customFormat="1" ht="15" customHeight="1">
      <c r="B81" s="233"/>
      <c r="C81" s="212" t="s">
        <v>1833</v>
      </c>
      <c r="D81" s="212"/>
      <c r="E81" s="212"/>
      <c r="F81" s="232" t="s">
        <v>1834</v>
      </c>
      <c r="G81" s="231"/>
      <c r="H81" s="212" t="s">
        <v>1835</v>
      </c>
      <c r="I81" s="212" t="s">
        <v>1830</v>
      </c>
      <c r="J81" s="212">
        <v>50</v>
      </c>
      <c r="K81" s="224"/>
    </row>
    <row r="82" spans="2:11" s="1" customFormat="1" ht="15" customHeight="1">
      <c r="B82" s="233"/>
      <c r="C82" s="212" t="s">
        <v>1836</v>
      </c>
      <c r="D82" s="212"/>
      <c r="E82" s="212"/>
      <c r="F82" s="232" t="s">
        <v>1828</v>
      </c>
      <c r="G82" s="231"/>
      <c r="H82" s="212" t="s">
        <v>1837</v>
      </c>
      <c r="I82" s="212" t="s">
        <v>1838</v>
      </c>
      <c r="J82" s="212"/>
      <c r="K82" s="224"/>
    </row>
    <row r="83" spans="2:11" s="1" customFormat="1" ht="15" customHeight="1">
      <c r="B83" s="233"/>
      <c r="C83" s="234" t="s">
        <v>1839</v>
      </c>
      <c r="D83" s="234"/>
      <c r="E83" s="234"/>
      <c r="F83" s="235" t="s">
        <v>1834</v>
      </c>
      <c r="G83" s="234"/>
      <c r="H83" s="234" t="s">
        <v>1840</v>
      </c>
      <c r="I83" s="234" t="s">
        <v>1830</v>
      </c>
      <c r="J83" s="234">
        <v>15</v>
      </c>
      <c r="K83" s="224"/>
    </row>
    <row r="84" spans="2:11" s="1" customFormat="1" ht="15" customHeight="1">
      <c r="B84" s="233"/>
      <c r="C84" s="234" t="s">
        <v>1841</v>
      </c>
      <c r="D84" s="234"/>
      <c r="E84" s="234"/>
      <c r="F84" s="235" t="s">
        <v>1834</v>
      </c>
      <c r="G84" s="234"/>
      <c r="H84" s="234" t="s">
        <v>1842</v>
      </c>
      <c r="I84" s="234" t="s">
        <v>1830</v>
      </c>
      <c r="J84" s="234">
        <v>15</v>
      </c>
      <c r="K84" s="224"/>
    </row>
    <row r="85" spans="2:11" s="1" customFormat="1" ht="15" customHeight="1">
      <c r="B85" s="233"/>
      <c r="C85" s="234" t="s">
        <v>1843</v>
      </c>
      <c r="D85" s="234"/>
      <c r="E85" s="234"/>
      <c r="F85" s="235" t="s">
        <v>1834</v>
      </c>
      <c r="G85" s="234"/>
      <c r="H85" s="234" t="s">
        <v>1844</v>
      </c>
      <c r="I85" s="234" t="s">
        <v>1830</v>
      </c>
      <c r="J85" s="234">
        <v>20</v>
      </c>
      <c r="K85" s="224"/>
    </row>
    <row r="86" spans="2:11" s="1" customFormat="1" ht="15" customHeight="1">
      <c r="B86" s="233"/>
      <c r="C86" s="234" t="s">
        <v>1845</v>
      </c>
      <c r="D86" s="234"/>
      <c r="E86" s="234"/>
      <c r="F86" s="235" t="s">
        <v>1834</v>
      </c>
      <c r="G86" s="234"/>
      <c r="H86" s="234" t="s">
        <v>1846</v>
      </c>
      <c r="I86" s="234" t="s">
        <v>1830</v>
      </c>
      <c r="J86" s="234">
        <v>20</v>
      </c>
      <c r="K86" s="224"/>
    </row>
    <row r="87" spans="2:11" s="1" customFormat="1" ht="15" customHeight="1">
      <c r="B87" s="233"/>
      <c r="C87" s="212" t="s">
        <v>1847</v>
      </c>
      <c r="D87" s="212"/>
      <c r="E87" s="212"/>
      <c r="F87" s="232" t="s">
        <v>1834</v>
      </c>
      <c r="G87" s="231"/>
      <c r="H87" s="212" t="s">
        <v>1848</v>
      </c>
      <c r="I87" s="212" t="s">
        <v>1830</v>
      </c>
      <c r="J87" s="212">
        <v>50</v>
      </c>
      <c r="K87" s="224"/>
    </row>
    <row r="88" spans="2:11" s="1" customFormat="1" ht="15" customHeight="1">
      <c r="B88" s="233"/>
      <c r="C88" s="212" t="s">
        <v>1849</v>
      </c>
      <c r="D88" s="212"/>
      <c r="E88" s="212"/>
      <c r="F88" s="232" t="s">
        <v>1834</v>
      </c>
      <c r="G88" s="231"/>
      <c r="H88" s="212" t="s">
        <v>1850</v>
      </c>
      <c r="I88" s="212" t="s">
        <v>1830</v>
      </c>
      <c r="J88" s="212">
        <v>20</v>
      </c>
      <c r="K88" s="224"/>
    </row>
    <row r="89" spans="2:11" s="1" customFormat="1" ht="15" customHeight="1">
      <c r="B89" s="233"/>
      <c r="C89" s="212" t="s">
        <v>1851</v>
      </c>
      <c r="D89" s="212"/>
      <c r="E89" s="212"/>
      <c r="F89" s="232" t="s">
        <v>1834</v>
      </c>
      <c r="G89" s="231"/>
      <c r="H89" s="212" t="s">
        <v>1852</v>
      </c>
      <c r="I89" s="212" t="s">
        <v>1830</v>
      </c>
      <c r="J89" s="212">
        <v>20</v>
      </c>
      <c r="K89" s="224"/>
    </row>
    <row r="90" spans="2:11" s="1" customFormat="1" ht="15" customHeight="1">
      <c r="B90" s="233"/>
      <c r="C90" s="212" t="s">
        <v>1853</v>
      </c>
      <c r="D90" s="212"/>
      <c r="E90" s="212"/>
      <c r="F90" s="232" t="s">
        <v>1834</v>
      </c>
      <c r="G90" s="231"/>
      <c r="H90" s="212" t="s">
        <v>1854</v>
      </c>
      <c r="I90" s="212" t="s">
        <v>1830</v>
      </c>
      <c r="J90" s="212">
        <v>50</v>
      </c>
      <c r="K90" s="224"/>
    </row>
    <row r="91" spans="2:11" s="1" customFormat="1" ht="15" customHeight="1">
      <c r="B91" s="233"/>
      <c r="C91" s="212" t="s">
        <v>1855</v>
      </c>
      <c r="D91" s="212"/>
      <c r="E91" s="212"/>
      <c r="F91" s="232" t="s">
        <v>1834</v>
      </c>
      <c r="G91" s="231"/>
      <c r="H91" s="212" t="s">
        <v>1855</v>
      </c>
      <c r="I91" s="212" t="s">
        <v>1830</v>
      </c>
      <c r="J91" s="212">
        <v>50</v>
      </c>
      <c r="K91" s="224"/>
    </row>
    <row r="92" spans="2:11" s="1" customFormat="1" ht="15" customHeight="1">
      <c r="B92" s="233"/>
      <c r="C92" s="212" t="s">
        <v>1856</v>
      </c>
      <c r="D92" s="212"/>
      <c r="E92" s="212"/>
      <c r="F92" s="232" t="s">
        <v>1834</v>
      </c>
      <c r="G92" s="231"/>
      <c r="H92" s="212" t="s">
        <v>1857</v>
      </c>
      <c r="I92" s="212" t="s">
        <v>1830</v>
      </c>
      <c r="J92" s="212">
        <v>255</v>
      </c>
      <c r="K92" s="224"/>
    </row>
    <row r="93" spans="2:11" s="1" customFormat="1" ht="15" customHeight="1">
      <c r="B93" s="233"/>
      <c r="C93" s="212" t="s">
        <v>1858</v>
      </c>
      <c r="D93" s="212"/>
      <c r="E93" s="212"/>
      <c r="F93" s="232" t="s">
        <v>1828</v>
      </c>
      <c r="G93" s="231"/>
      <c r="H93" s="212" t="s">
        <v>1859</v>
      </c>
      <c r="I93" s="212" t="s">
        <v>1860</v>
      </c>
      <c r="J93" s="212"/>
      <c r="K93" s="224"/>
    </row>
    <row r="94" spans="2:11" s="1" customFormat="1" ht="15" customHeight="1">
      <c r="B94" s="233"/>
      <c r="C94" s="212" t="s">
        <v>1861</v>
      </c>
      <c r="D94" s="212"/>
      <c r="E94" s="212"/>
      <c r="F94" s="232" t="s">
        <v>1828</v>
      </c>
      <c r="G94" s="231"/>
      <c r="H94" s="212" t="s">
        <v>1862</v>
      </c>
      <c r="I94" s="212" t="s">
        <v>1863</v>
      </c>
      <c r="J94" s="212"/>
      <c r="K94" s="224"/>
    </row>
    <row r="95" spans="2:11" s="1" customFormat="1" ht="15" customHeight="1">
      <c r="B95" s="233"/>
      <c r="C95" s="212" t="s">
        <v>1864</v>
      </c>
      <c r="D95" s="212"/>
      <c r="E95" s="212"/>
      <c r="F95" s="232" t="s">
        <v>1828</v>
      </c>
      <c r="G95" s="231"/>
      <c r="H95" s="212" t="s">
        <v>1864</v>
      </c>
      <c r="I95" s="212" t="s">
        <v>1863</v>
      </c>
      <c r="J95" s="212"/>
      <c r="K95" s="224"/>
    </row>
    <row r="96" spans="2:11" s="1" customFormat="1" ht="15" customHeight="1">
      <c r="B96" s="233"/>
      <c r="C96" s="212" t="s">
        <v>35</v>
      </c>
      <c r="D96" s="212"/>
      <c r="E96" s="212"/>
      <c r="F96" s="232" t="s">
        <v>1828</v>
      </c>
      <c r="G96" s="231"/>
      <c r="H96" s="212" t="s">
        <v>1865</v>
      </c>
      <c r="I96" s="212" t="s">
        <v>1863</v>
      </c>
      <c r="J96" s="212"/>
      <c r="K96" s="224"/>
    </row>
    <row r="97" spans="2:11" s="1" customFormat="1" ht="15" customHeight="1">
      <c r="B97" s="233"/>
      <c r="C97" s="212" t="s">
        <v>45</v>
      </c>
      <c r="D97" s="212"/>
      <c r="E97" s="212"/>
      <c r="F97" s="232" t="s">
        <v>1828</v>
      </c>
      <c r="G97" s="231"/>
      <c r="H97" s="212" t="s">
        <v>1866</v>
      </c>
      <c r="I97" s="212" t="s">
        <v>1863</v>
      </c>
      <c r="J97" s="212"/>
      <c r="K97" s="224"/>
    </row>
    <row r="98" spans="2:11" s="1" customFormat="1" ht="15" customHeight="1">
      <c r="B98" s="236"/>
      <c r="C98" s="237"/>
      <c r="D98" s="237"/>
      <c r="E98" s="237"/>
      <c r="F98" s="237"/>
      <c r="G98" s="237"/>
      <c r="H98" s="237"/>
      <c r="I98" s="237"/>
      <c r="J98" s="237"/>
      <c r="K98" s="238"/>
    </row>
    <row r="99" spans="2:11" s="1" customFormat="1" ht="18.75" customHeight="1">
      <c r="B99" s="239"/>
      <c r="C99" s="240"/>
      <c r="D99" s="240"/>
      <c r="E99" s="240"/>
      <c r="F99" s="240"/>
      <c r="G99" s="240"/>
      <c r="H99" s="240"/>
      <c r="I99" s="240"/>
      <c r="J99" s="240"/>
      <c r="K99" s="239"/>
    </row>
    <row r="100" spans="2:11" s="1" customFormat="1" ht="18.75" customHeight="1">
      <c r="B100" s="219"/>
      <c r="C100" s="219"/>
      <c r="D100" s="219"/>
      <c r="E100" s="219"/>
      <c r="F100" s="219"/>
      <c r="G100" s="219"/>
      <c r="H100" s="219"/>
      <c r="I100" s="219"/>
      <c r="J100" s="219"/>
      <c r="K100" s="219"/>
    </row>
    <row r="101" spans="2:11" s="1" customFormat="1" ht="7.5" customHeight="1">
      <c r="B101" s="220"/>
      <c r="C101" s="221"/>
      <c r="D101" s="221"/>
      <c r="E101" s="221"/>
      <c r="F101" s="221"/>
      <c r="G101" s="221"/>
      <c r="H101" s="221"/>
      <c r="I101" s="221"/>
      <c r="J101" s="221"/>
      <c r="K101" s="222"/>
    </row>
    <row r="102" spans="2:11" s="1" customFormat="1" ht="45" customHeight="1">
      <c r="B102" s="223"/>
      <c r="C102" s="340" t="s">
        <v>1867</v>
      </c>
      <c r="D102" s="340"/>
      <c r="E102" s="340"/>
      <c r="F102" s="340"/>
      <c r="G102" s="340"/>
      <c r="H102" s="340"/>
      <c r="I102" s="340"/>
      <c r="J102" s="340"/>
      <c r="K102" s="224"/>
    </row>
    <row r="103" spans="2:11" s="1" customFormat="1" ht="17.25" customHeight="1">
      <c r="B103" s="223"/>
      <c r="C103" s="225" t="s">
        <v>1822</v>
      </c>
      <c r="D103" s="225"/>
      <c r="E103" s="225"/>
      <c r="F103" s="225" t="s">
        <v>1823</v>
      </c>
      <c r="G103" s="226"/>
      <c r="H103" s="225" t="s">
        <v>51</v>
      </c>
      <c r="I103" s="225" t="s">
        <v>54</v>
      </c>
      <c r="J103" s="225" t="s">
        <v>1824</v>
      </c>
      <c r="K103" s="224"/>
    </row>
    <row r="104" spans="2:11" s="1" customFormat="1" ht="17.25" customHeight="1">
      <c r="B104" s="223"/>
      <c r="C104" s="227" t="s">
        <v>1825</v>
      </c>
      <c r="D104" s="227"/>
      <c r="E104" s="227"/>
      <c r="F104" s="228" t="s">
        <v>1826</v>
      </c>
      <c r="G104" s="229"/>
      <c r="H104" s="227"/>
      <c r="I104" s="227"/>
      <c r="J104" s="227" t="s">
        <v>1827</v>
      </c>
      <c r="K104" s="224"/>
    </row>
    <row r="105" spans="2:11" s="1" customFormat="1" ht="5.25" customHeight="1">
      <c r="B105" s="223"/>
      <c r="C105" s="225"/>
      <c r="D105" s="225"/>
      <c r="E105" s="225"/>
      <c r="F105" s="225"/>
      <c r="G105" s="241"/>
      <c r="H105" s="225"/>
      <c r="I105" s="225"/>
      <c r="J105" s="225"/>
      <c r="K105" s="224"/>
    </row>
    <row r="106" spans="2:11" s="1" customFormat="1" ht="15" customHeight="1">
      <c r="B106" s="223"/>
      <c r="C106" s="212" t="s">
        <v>50</v>
      </c>
      <c r="D106" s="230"/>
      <c r="E106" s="230"/>
      <c r="F106" s="232" t="s">
        <v>1828</v>
      </c>
      <c r="G106" s="241"/>
      <c r="H106" s="212" t="s">
        <v>1868</v>
      </c>
      <c r="I106" s="212" t="s">
        <v>1830</v>
      </c>
      <c r="J106" s="212">
        <v>20</v>
      </c>
      <c r="K106" s="224"/>
    </row>
    <row r="107" spans="2:11" s="1" customFormat="1" ht="15" customHeight="1">
      <c r="B107" s="223"/>
      <c r="C107" s="212" t="s">
        <v>1831</v>
      </c>
      <c r="D107" s="212"/>
      <c r="E107" s="212"/>
      <c r="F107" s="232" t="s">
        <v>1828</v>
      </c>
      <c r="G107" s="212"/>
      <c r="H107" s="212" t="s">
        <v>1868</v>
      </c>
      <c r="I107" s="212" t="s">
        <v>1830</v>
      </c>
      <c r="J107" s="212">
        <v>120</v>
      </c>
      <c r="K107" s="224"/>
    </row>
    <row r="108" spans="2:11" s="1" customFormat="1" ht="15" customHeight="1">
      <c r="B108" s="233"/>
      <c r="C108" s="212" t="s">
        <v>1833</v>
      </c>
      <c r="D108" s="212"/>
      <c r="E108" s="212"/>
      <c r="F108" s="232" t="s">
        <v>1834</v>
      </c>
      <c r="G108" s="212"/>
      <c r="H108" s="212" t="s">
        <v>1868</v>
      </c>
      <c r="I108" s="212" t="s">
        <v>1830</v>
      </c>
      <c r="J108" s="212">
        <v>50</v>
      </c>
      <c r="K108" s="224"/>
    </row>
    <row r="109" spans="2:11" s="1" customFormat="1" ht="15" customHeight="1">
      <c r="B109" s="233"/>
      <c r="C109" s="212" t="s">
        <v>1836</v>
      </c>
      <c r="D109" s="212"/>
      <c r="E109" s="212"/>
      <c r="F109" s="232" t="s">
        <v>1828</v>
      </c>
      <c r="G109" s="212"/>
      <c r="H109" s="212" t="s">
        <v>1868</v>
      </c>
      <c r="I109" s="212" t="s">
        <v>1838</v>
      </c>
      <c r="J109" s="212"/>
      <c r="K109" s="224"/>
    </row>
    <row r="110" spans="2:11" s="1" customFormat="1" ht="15" customHeight="1">
      <c r="B110" s="233"/>
      <c r="C110" s="212" t="s">
        <v>1847</v>
      </c>
      <c r="D110" s="212"/>
      <c r="E110" s="212"/>
      <c r="F110" s="232" t="s">
        <v>1834</v>
      </c>
      <c r="G110" s="212"/>
      <c r="H110" s="212" t="s">
        <v>1868</v>
      </c>
      <c r="I110" s="212" t="s">
        <v>1830</v>
      </c>
      <c r="J110" s="212">
        <v>50</v>
      </c>
      <c r="K110" s="224"/>
    </row>
    <row r="111" spans="2:11" s="1" customFormat="1" ht="15" customHeight="1">
      <c r="B111" s="233"/>
      <c r="C111" s="212" t="s">
        <v>1855</v>
      </c>
      <c r="D111" s="212"/>
      <c r="E111" s="212"/>
      <c r="F111" s="232" t="s">
        <v>1834</v>
      </c>
      <c r="G111" s="212"/>
      <c r="H111" s="212" t="s">
        <v>1868</v>
      </c>
      <c r="I111" s="212" t="s">
        <v>1830</v>
      </c>
      <c r="J111" s="212">
        <v>50</v>
      </c>
      <c r="K111" s="224"/>
    </row>
    <row r="112" spans="2:11" s="1" customFormat="1" ht="15" customHeight="1">
      <c r="B112" s="233"/>
      <c r="C112" s="212" t="s">
        <v>1853</v>
      </c>
      <c r="D112" s="212"/>
      <c r="E112" s="212"/>
      <c r="F112" s="232" t="s">
        <v>1834</v>
      </c>
      <c r="G112" s="212"/>
      <c r="H112" s="212" t="s">
        <v>1868</v>
      </c>
      <c r="I112" s="212" t="s">
        <v>1830</v>
      </c>
      <c r="J112" s="212">
        <v>50</v>
      </c>
      <c r="K112" s="224"/>
    </row>
    <row r="113" spans="2:11" s="1" customFormat="1" ht="15" customHeight="1">
      <c r="B113" s="233"/>
      <c r="C113" s="212" t="s">
        <v>50</v>
      </c>
      <c r="D113" s="212"/>
      <c r="E113" s="212"/>
      <c r="F113" s="232" t="s">
        <v>1828</v>
      </c>
      <c r="G113" s="212"/>
      <c r="H113" s="212" t="s">
        <v>1869</v>
      </c>
      <c r="I113" s="212" t="s">
        <v>1830</v>
      </c>
      <c r="J113" s="212">
        <v>20</v>
      </c>
      <c r="K113" s="224"/>
    </row>
    <row r="114" spans="2:11" s="1" customFormat="1" ht="15" customHeight="1">
      <c r="B114" s="233"/>
      <c r="C114" s="212" t="s">
        <v>1870</v>
      </c>
      <c r="D114" s="212"/>
      <c r="E114" s="212"/>
      <c r="F114" s="232" t="s">
        <v>1828</v>
      </c>
      <c r="G114" s="212"/>
      <c r="H114" s="212" t="s">
        <v>1871</v>
      </c>
      <c r="I114" s="212" t="s">
        <v>1830</v>
      </c>
      <c r="J114" s="212">
        <v>120</v>
      </c>
      <c r="K114" s="224"/>
    </row>
    <row r="115" spans="2:11" s="1" customFormat="1" ht="15" customHeight="1">
      <c r="B115" s="233"/>
      <c r="C115" s="212" t="s">
        <v>35</v>
      </c>
      <c r="D115" s="212"/>
      <c r="E115" s="212"/>
      <c r="F115" s="232" t="s">
        <v>1828</v>
      </c>
      <c r="G115" s="212"/>
      <c r="H115" s="212" t="s">
        <v>1872</v>
      </c>
      <c r="I115" s="212" t="s">
        <v>1863</v>
      </c>
      <c r="J115" s="212"/>
      <c r="K115" s="224"/>
    </row>
    <row r="116" spans="2:11" s="1" customFormat="1" ht="15" customHeight="1">
      <c r="B116" s="233"/>
      <c r="C116" s="212" t="s">
        <v>45</v>
      </c>
      <c r="D116" s="212"/>
      <c r="E116" s="212"/>
      <c r="F116" s="232" t="s">
        <v>1828</v>
      </c>
      <c r="G116" s="212"/>
      <c r="H116" s="212" t="s">
        <v>1873</v>
      </c>
      <c r="I116" s="212" t="s">
        <v>1863</v>
      </c>
      <c r="J116" s="212"/>
      <c r="K116" s="224"/>
    </row>
    <row r="117" spans="2:11" s="1" customFormat="1" ht="15" customHeight="1">
      <c r="B117" s="233"/>
      <c r="C117" s="212" t="s">
        <v>54</v>
      </c>
      <c r="D117" s="212"/>
      <c r="E117" s="212"/>
      <c r="F117" s="232" t="s">
        <v>1828</v>
      </c>
      <c r="G117" s="212"/>
      <c r="H117" s="212" t="s">
        <v>1874</v>
      </c>
      <c r="I117" s="212" t="s">
        <v>1875</v>
      </c>
      <c r="J117" s="212"/>
      <c r="K117" s="224"/>
    </row>
    <row r="118" spans="2:11" s="1" customFormat="1" ht="15" customHeight="1">
      <c r="B118" s="236"/>
      <c r="C118" s="242"/>
      <c r="D118" s="242"/>
      <c r="E118" s="242"/>
      <c r="F118" s="242"/>
      <c r="G118" s="242"/>
      <c r="H118" s="242"/>
      <c r="I118" s="242"/>
      <c r="J118" s="242"/>
      <c r="K118" s="238"/>
    </row>
    <row r="119" spans="2:11" s="1" customFormat="1" ht="18.75" customHeight="1">
      <c r="B119" s="243"/>
      <c r="C119" s="209"/>
      <c r="D119" s="209"/>
      <c r="E119" s="209"/>
      <c r="F119" s="244"/>
      <c r="G119" s="209"/>
      <c r="H119" s="209"/>
      <c r="I119" s="209"/>
      <c r="J119" s="209"/>
      <c r="K119" s="243"/>
    </row>
    <row r="120" spans="2:11" s="1" customFormat="1" ht="18.75" customHeight="1">
      <c r="B120" s="219"/>
      <c r="C120" s="219"/>
      <c r="D120" s="219"/>
      <c r="E120" s="219"/>
      <c r="F120" s="219"/>
      <c r="G120" s="219"/>
      <c r="H120" s="219"/>
      <c r="I120" s="219"/>
      <c r="J120" s="219"/>
      <c r="K120" s="219"/>
    </row>
    <row r="121" spans="2:11" s="1" customFormat="1" ht="7.5" customHeight="1">
      <c r="B121" s="245"/>
      <c r="C121" s="246"/>
      <c r="D121" s="246"/>
      <c r="E121" s="246"/>
      <c r="F121" s="246"/>
      <c r="G121" s="246"/>
      <c r="H121" s="246"/>
      <c r="I121" s="246"/>
      <c r="J121" s="246"/>
      <c r="K121" s="247"/>
    </row>
    <row r="122" spans="2:11" s="1" customFormat="1" ht="45" customHeight="1">
      <c r="B122" s="248"/>
      <c r="C122" s="338" t="s">
        <v>1876</v>
      </c>
      <c r="D122" s="338"/>
      <c r="E122" s="338"/>
      <c r="F122" s="338"/>
      <c r="G122" s="338"/>
      <c r="H122" s="338"/>
      <c r="I122" s="338"/>
      <c r="J122" s="338"/>
      <c r="K122" s="249"/>
    </row>
    <row r="123" spans="2:11" s="1" customFormat="1" ht="17.25" customHeight="1">
      <c r="B123" s="250"/>
      <c r="C123" s="225" t="s">
        <v>1822</v>
      </c>
      <c r="D123" s="225"/>
      <c r="E123" s="225"/>
      <c r="F123" s="225" t="s">
        <v>1823</v>
      </c>
      <c r="G123" s="226"/>
      <c r="H123" s="225" t="s">
        <v>51</v>
      </c>
      <c r="I123" s="225" t="s">
        <v>54</v>
      </c>
      <c r="J123" s="225" t="s">
        <v>1824</v>
      </c>
      <c r="K123" s="251"/>
    </row>
    <row r="124" spans="2:11" s="1" customFormat="1" ht="17.25" customHeight="1">
      <c r="B124" s="250"/>
      <c r="C124" s="227" t="s">
        <v>1825</v>
      </c>
      <c r="D124" s="227"/>
      <c r="E124" s="227"/>
      <c r="F124" s="228" t="s">
        <v>1826</v>
      </c>
      <c r="G124" s="229"/>
      <c r="H124" s="227"/>
      <c r="I124" s="227"/>
      <c r="J124" s="227" t="s">
        <v>1827</v>
      </c>
      <c r="K124" s="251"/>
    </row>
    <row r="125" spans="2:11" s="1" customFormat="1" ht="5.25" customHeight="1">
      <c r="B125" s="252"/>
      <c r="C125" s="230"/>
      <c r="D125" s="230"/>
      <c r="E125" s="230"/>
      <c r="F125" s="230"/>
      <c r="G125" s="212"/>
      <c r="H125" s="230"/>
      <c r="I125" s="230"/>
      <c r="J125" s="230"/>
      <c r="K125" s="253"/>
    </row>
    <row r="126" spans="2:11" s="1" customFormat="1" ht="15" customHeight="1">
      <c r="B126" s="252"/>
      <c r="C126" s="212" t="s">
        <v>1831</v>
      </c>
      <c r="D126" s="230"/>
      <c r="E126" s="230"/>
      <c r="F126" s="232" t="s">
        <v>1828</v>
      </c>
      <c r="G126" s="212"/>
      <c r="H126" s="212" t="s">
        <v>1868</v>
      </c>
      <c r="I126" s="212" t="s">
        <v>1830</v>
      </c>
      <c r="J126" s="212">
        <v>120</v>
      </c>
      <c r="K126" s="254"/>
    </row>
    <row r="127" spans="2:11" s="1" customFormat="1" ht="15" customHeight="1">
      <c r="B127" s="252"/>
      <c r="C127" s="212" t="s">
        <v>1877</v>
      </c>
      <c r="D127" s="212"/>
      <c r="E127" s="212"/>
      <c r="F127" s="232" t="s">
        <v>1828</v>
      </c>
      <c r="G127" s="212"/>
      <c r="H127" s="212" t="s">
        <v>1878</v>
      </c>
      <c r="I127" s="212" t="s">
        <v>1830</v>
      </c>
      <c r="J127" s="212" t="s">
        <v>1879</v>
      </c>
      <c r="K127" s="254"/>
    </row>
    <row r="128" spans="2:11" s="1" customFormat="1" ht="15" customHeight="1">
      <c r="B128" s="252"/>
      <c r="C128" s="212" t="s">
        <v>1776</v>
      </c>
      <c r="D128" s="212"/>
      <c r="E128" s="212"/>
      <c r="F128" s="232" t="s">
        <v>1828</v>
      </c>
      <c r="G128" s="212"/>
      <c r="H128" s="212" t="s">
        <v>1880</v>
      </c>
      <c r="I128" s="212" t="s">
        <v>1830</v>
      </c>
      <c r="J128" s="212" t="s">
        <v>1879</v>
      </c>
      <c r="K128" s="254"/>
    </row>
    <row r="129" spans="2:11" s="1" customFormat="1" ht="15" customHeight="1">
      <c r="B129" s="252"/>
      <c r="C129" s="212" t="s">
        <v>1839</v>
      </c>
      <c r="D129" s="212"/>
      <c r="E129" s="212"/>
      <c r="F129" s="232" t="s">
        <v>1834</v>
      </c>
      <c r="G129" s="212"/>
      <c r="H129" s="212" t="s">
        <v>1840</v>
      </c>
      <c r="I129" s="212" t="s">
        <v>1830</v>
      </c>
      <c r="J129" s="212">
        <v>15</v>
      </c>
      <c r="K129" s="254"/>
    </row>
    <row r="130" spans="2:11" s="1" customFormat="1" ht="15" customHeight="1">
      <c r="B130" s="252"/>
      <c r="C130" s="234" t="s">
        <v>1841</v>
      </c>
      <c r="D130" s="234"/>
      <c r="E130" s="234"/>
      <c r="F130" s="235" t="s">
        <v>1834</v>
      </c>
      <c r="G130" s="234"/>
      <c r="H130" s="234" t="s">
        <v>1842</v>
      </c>
      <c r="I130" s="234" t="s">
        <v>1830</v>
      </c>
      <c r="J130" s="234">
        <v>15</v>
      </c>
      <c r="K130" s="254"/>
    </row>
    <row r="131" spans="2:11" s="1" customFormat="1" ht="15" customHeight="1">
      <c r="B131" s="252"/>
      <c r="C131" s="234" t="s">
        <v>1843</v>
      </c>
      <c r="D131" s="234"/>
      <c r="E131" s="234"/>
      <c r="F131" s="235" t="s">
        <v>1834</v>
      </c>
      <c r="G131" s="234"/>
      <c r="H131" s="234" t="s">
        <v>1844</v>
      </c>
      <c r="I131" s="234" t="s">
        <v>1830</v>
      </c>
      <c r="J131" s="234">
        <v>20</v>
      </c>
      <c r="K131" s="254"/>
    </row>
    <row r="132" spans="2:11" s="1" customFormat="1" ht="15" customHeight="1">
      <c r="B132" s="252"/>
      <c r="C132" s="234" t="s">
        <v>1845</v>
      </c>
      <c r="D132" s="234"/>
      <c r="E132" s="234"/>
      <c r="F132" s="235" t="s">
        <v>1834</v>
      </c>
      <c r="G132" s="234"/>
      <c r="H132" s="234" t="s">
        <v>1846</v>
      </c>
      <c r="I132" s="234" t="s">
        <v>1830</v>
      </c>
      <c r="J132" s="234">
        <v>20</v>
      </c>
      <c r="K132" s="254"/>
    </row>
    <row r="133" spans="2:11" s="1" customFormat="1" ht="15" customHeight="1">
      <c r="B133" s="252"/>
      <c r="C133" s="212" t="s">
        <v>1833</v>
      </c>
      <c r="D133" s="212"/>
      <c r="E133" s="212"/>
      <c r="F133" s="232" t="s">
        <v>1834</v>
      </c>
      <c r="G133" s="212"/>
      <c r="H133" s="212" t="s">
        <v>1868</v>
      </c>
      <c r="I133" s="212" t="s">
        <v>1830</v>
      </c>
      <c r="J133" s="212">
        <v>50</v>
      </c>
      <c r="K133" s="254"/>
    </row>
    <row r="134" spans="2:11" s="1" customFormat="1" ht="15" customHeight="1">
      <c r="B134" s="252"/>
      <c r="C134" s="212" t="s">
        <v>1847</v>
      </c>
      <c r="D134" s="212"/>
      <c r="E134" s="212"/>
      <c r="F134" s="232" t="s">
        <v>1834</v>
      </c>
      <c r="G134" s="212"/>
      <c r="H134" s="212" t="s">
        <v>1868</v>
      </c>
      <c r="I134" s="212" t="s">
        <v>1830</v>
      </c>
      <c r="J134" s="212">
        <v>50</v>
      </c>
      <c r="K134" s="254"/>
    </row>
    <row r="135" spans="2:11" s="1" customFormat="1" ht="15" customHeight="1">
      <c r="B135" s="252"/>
      <c r="C135" s="212" t="s">
        <v>1853</v>
      </c>
      <c r="D135" s="212"/>
      <c r="E135" s="212"/>
      <c r="F135" s="232" t="s">
        <v>1834</v>
      </c>
      <c r="G135" s="212"/>
      <c r="H135" s="212" t="s">
        <v>1868</v>
      </c>
      <c r="I135" s="212" t="s">
        <v>1830</v>
      </c>
      <c r="J135" s="212">
        <v>50</v>
      </c>
      <c r="K135" s="254"/>
    </row>
    <row r="136" spans="2:11" s="1" customFormat="1" ht="15" customHeight="1">
      <c r="B136" s="252"/>
      <c r="C136" s="212" t="s">
        <v>1855</v>
      </c>
      <c r="D136" s="212"/>
      <c r="E136" s="212"/>
      <c r="F136" s="232" t="s">
        <v>1834</v>
      </c>
      <c r="G136" s="212"/>
      <c r="H136" s="212" t="s">
        <v>1868</v>
      </c>
      <c r="I136" s="212" t="s">
        <v>1830</v>
      </c>
      <c r="J136" s="212">
        <v>50</v>
      </c>
      <c r="K136" s="254"/>
    </row>
    <row r="137" spans="2:11" s="1" customFormat="1" ht="15" customHeight="1">
      <c r="B137" s="252"/>
      <c r="C137" s="212" t="s">
        <v>1856</v>
      </c>
      <c r="D137" s="212"/>
      <c r="E137" s="212"/>
      <c r="F137" s="232" t="s">
        <v>1834</v>
      </c>
      <c r="G137" s="212"/>
      <c r="H137" s="212" t="s">
        <v>1881</v>
      </c>
      <c r="I137" s="212" t="s">
        <v>1830</v>
      </c>
      <c r="J137" s="212">
        <v>255</v>
      </c>
      <c r="K137" s="254"/>
    </row>
    <row r="138" spans="2:11" s="1" customFormat="1" ht="15" customHeight="1">
      <c r="B138" s="252"/>
      <c r="C138" s="212" t="s">
        <v>1858</v>
      </c>
      <c r="D138" s="212"/>
      <c r="E138" s="212"/>
      <c r="F138" s="232" t="s">
        <v>1828</v>
      </c>
      <c r="G138" s="212"/>
      <c r="H138" s="212" t="s">
        <v>1882</v>
      </c>
      <c r="I138" s="212" t="s">
        <v>1860</v>
      </c>
      <c r="J138" s="212"/>
      <c r="K138" s="254"/>
    </row>
    <row r="139" spans="2:11" s="1" customFormat="1" ht="15" customHeight="1">
      <c r="B139" s="252"/>
      <c r="C139" s="212" t="s">
        <v>1861</v>
      </c>
      <c r="D139" s="212"/>
      <c r="E139" s="212"/>
      <c r="F139" s="232" t="s">
        <v>1828</v>
      </c>
      <c r="G139" s="212"/>
      <c r="H139" s="212" t="s">
        <v>1883</v>
      </c>
      <c r="I139" s="212" t="s">
        <v>1863</v>
      </c>
      <c r="J139" s="212"/>
      <c r="K139" s="254"/>
    </row>
    <row r="140" spans="2:11" s="1" customFormat="1" ht="15" customHeight="1">
      <c r="B140" s="252"/>
      <c r="C140" s="212" t="s">
        <v>1864</v>
      </c>
      <c r="D140" s="212"/>
      <c r="E140" s="212"/>
      <c r="F140" s="232" t="s">
        <v>1828</v>
      </c>
      <c r="G140" s="212"/>
      <c r="H140" s="212" t="s">
        <v>1864</v>
      </c>
      <c r="I140" s="212" t="s">
        <v>1863</v>
      </c>
      <c r="J140" s="212"/>
      <c r="K140" s="254"/>
    </row>
    <row r="141" spans="2:11" s="1" customFormat="1" ht="15" customHeight="1">
      <c r="B141" s="252"/>
      <c r="C141" s="212" t="s">
        <v>35</v>
      </c>
      <c r="D141" s="212"/>
      <c r="E141" s="212"/>
      <c r="F141" s="232" t="s">
        <v>1828</v>
      </c>
      <c r="G141" s="212"/>
      <c r="H141" s="212" t="s">
        <v>1884</v>
      </c>
      <c r="I141" s="212" t="s">
        <v>1863</v>
      </c>
      <c r="J141" s="212"/>
      <c r="K141" s="254"/>
    </row>
    <row r="142" spans="2:11" s="1" customFormat="1" ht="15" customHeight="1">
      <c r="B142" s="252"/>
      <c r="C142" s="212" t="s">
        <v>1885</v>
      </c>
      <c r="D142" s="212"/>
      <c r="E142" s="212"/>
      <c r="F142" s="232" t="s">
        <v>1828</v>
      </c>
      <c r="G142" s="212"/>
      <c r="H142" s="212" t="s">
        <v>1886</v>
      </c>
      <c r="I142" s="212" t="s">
        <v>1863</v>
      </c>
      <c r="J142" s="212"/>
      <c r="K142" s="254"/>
    </row>
    <row r="143" spans="2:11" s="1" customFormat="1" ht="15" customHeight="1">
      <c r="B143" s="255"/>
      <c r="C143" s="256"/>
      <c r="D143" s="256"/>
      <c r="E143" s="256"/>
      <c r="F143" s="256"/>
      <c r="G143" s="256"/>
      <c r="H143" s="256"/>
      <c r="I143" s="256"/>
      <c r="J143" s="256"/>
      <c r="K143" s="257"/>
    </row>
    <row r="144" spans="2:11" s="1" customFormat="1" ht="18.75" customHeight="1">
      <c r="B144" s="209"/>
      <c r="C144" s="209"/>
      <c r="D144" s="209"/>
      <c r="E144" s="209"/>
      <c r="F144" s="244"/>
      <c r="G144" s="209"/>
      <c r="H144" s="209"/>
      <c r="I144" s="209"/>
      <c r="J144" s="209"/>
      <c r="K144" s="209"/>
    </row>
    <row r="145" spans="2:11" s="1" customFormat="1" ht="18.75" customHeight="1">
      <c r="B145" s="219"/>
      <c r="C145" s="219"/>
      <c r="D145" s="219"/>
      <c r="E145" s="219"/>
      <c r="F145" s="219"/>
      <c r="G145" s="219"/>
      <c r="H145" s="219"/>
      <c r="I145" s="219"/>
      <c r="J145" s="219"/>
      <c r="K145" s="219"/>
    </row>
    <row r="146" spans="2:11" s="1" customFormat="1" ht="7.5" customHeight="1">
      <c r="B146" s="220"/>
      <c r="C146" s="221"/>
      <c r="D146" s="221"/>
      <c r="E146" s="221"/>
      <c r="F146" s="221"/>
      <c r="G146" s="221"/>
      <c r="H146" s="221"/>
      <c r="I146" s="221"/>
      <c r="J146" s="221"/>
      <c r="K146" s="222"/>
    </row>
    <row r="147" spans="2:11" s="1" customFormat="1" ht="45" customHeight="1">
      <c r="B147" s="223"/>
      <c r="C147" s="340" t="s">
        <v>1887</v>
      </c>
      <c r="D147" s="340"/>
      <c r="E147" s="340"/>
      <c r="F147" s="340"/>
      <c r="G147" s="340"/>
      <c r="H147" s="340"/>
      <c r="I147" s="340"/>
      <c r="J147" s="340"/>
      <c r="K147" s="224"/>
    </row>
    <row r="148" spans="2:11" s="1" customFormat="1" ht="17.25" customHeight="1">
      <c r="B148" s="223"/>
      <c r="C148" s="225" t="s">
        <v>1822</v>
      </c>
      <c r="D148" s="225"/>
      <c r="E148" s="225"/>
      <c r="F148" s="225" t="s">
        <v>1823</v>
      </c>
      <c r="G148" s="226"/>
      <c r="H148" s="225" t="s">
        <v>51</v>
      </c>
      <c r="I148" s="225" t="s">
        <v>54</v>
      </c>
      <c r="J148" s="225" t="s">
        <v>1824</v>
      </c>
      <c r="K148" s="224"/>
    </row>
    <row r="149" spans="2:11" s="1" customFormat="1" ht="17.25" customHeight="1">
      <c r="B149" s="223"/>
      <c r="C149" s="227" t="s">
        <v>1825</v>
      </c>
      <c r="D149" s="227"/>
      <c r="E149" s="227"/>
      <c r="F149" s="228" t="s">
        <v>1826</v>
      </c>
      <c r="G149" s="229"/>
      <c r="H149" s="227"/>
      <c r="I149" s="227"/>
      <c r="J149" s="227" t="s">
        <v>1827</v>
      </c>
      <c r="K149" s="224"/>
    </row>
    <row r="150" spans="2:11" s="1" customFormat="1" ht="5.25" customHeight="1">
      <c r="B150" s="233"/>
      <c r="C150" s="230"/>
      <c r="D150" s="230"/>
      <c r="E150" s="230"/>
      <c r="F150" s="230"/>
      <c r="G150" s="231"/>
      <c r="H150" s="230"/>
      <c r="I150" s="230"/>
      <c r="J150" s="230"/>
      <c r="K150" s="254"/>
    </row>
    <row r="151" spans="2:11" s="1" customFormat="1" ht="15" customHeight="1">
      <c r="B151" s="233"/>
      <c r="C151" s="258" t="s">
        <v>1831</v>
      </c>
      <c r="D151" s="212"/>
      <c r="E151" s="212"/>
      <c r="F151" s="259" t="s">
        <v>1828</v>
      </c>
      <c r="G151" s="212"/>
      <c r="H151" s="258" t="s">
        <v>1868</v>
      </c>
      <c r="I151" s="258" t="s">
        <v>1830</v>
      </c>
      <c r="J151" s="258">
        <v>120</v>
      </c>
      <c r="K151" s="254"/>
    </row>
    <row r="152" spans="2:11" s="1" customFormat="1" ht="15" customHeight="1">
      <c r="B152" s="233"/>
      <c r="C152" s="258" t="s">
        <v>1877</v>
      </c>
      <c r="D152" s="212"/>
      <c r="E152" s="212"/>
      <c r="F152" s="259" t="s">
        <v>1828</v>
      </c>
      <c r="G152" s="212"/>
      <c r="H152" s="258" t="s">
        <v>1888</v>
      </c>
      <c r="I152" s="258" t="s">
        <v>1830</v>
      </c>
      <c r="J152" s="258" t="s">
        <v>1879</v>
      </c>
      <c r="K152" s="254"/>
    </row>
    <row r="153" spans="2:11" s="1" customFormat="1" ht="15" customHeight="1">
      <c r="B153" s="233"/>
      <c r="C153" s="258" t="s">
        <v>1776</v>
      </c>
      <c r="D153" s="212"/>
      <c r="E153" s="212"/>
      <c r="F153" s="259" t="s">
        <v>1828</v>
      </c>
      <c r="G153" s="212"/>
      <c r="H153" s="258" t="s">
        <v>1889</v>
      </c>
      <c r="I153" s="258" t="s">
        <v>1830</v>
      </c>
      <c r="J153" s="258" t="s">
        <v>1879</v>
      </c>
      <c r="K153" s="254"/>
    </row>
    <row r="154" spans="2:11" s="1" customFormat="1" ht="15" customHeight="1">
      <c r="B154" s="233"/>
      <c r="C154" s="258" t="s">
        <v>1833</v>
      </c>
      <c r="D154" s="212"/>
      <c r="E154" s="212"/>
      <c r="F154" s="259" t="s">
        <v>1834</v>
      </c>
      <c r="G154" s="212"/>
      <c r="H154" s="258" t="s">
        <v>1868</v>
      </c>
      <c r="I154" s="258" t="s">
        <v>1830</v>
      </c>
      <c r="J154" s="258">
        <v>50</v>
      </c>
      <c r="K154" s="254"/>
    </row>
    <row r="155" spans="2:11" s="1" customFormat="1" ht="15" customHeight="1">
      <c r="B155" s="233"/>
      <c r="C155" s="258" t="s">
        <v>1836</v>
      </c>
      <c r="D155" s="212"/>
      <c r="E155" s="212"/>
      <c r="F155" s="259" t="s">
        <v>1828</v>
      </c>
      <c r="G155" s="212"/>
      <c r="H155" s="258" t="s">
        <v>1868</v>
      </c>
      <c r="I155" s="258" t="s">
        <v>1838</v>
      </c>
      <c r="J155" s="258"/>
      <c r="K155" s="254"/>
    </row>
    <row r="156" spans="2:11" s="1" customFormat="1" ht="15" customHeight="1">
      <c r="B156" s="233"/>
      <c r="C156" s="258" t="s">
        <v>1847</v>
      </c>
      <c r="D156" s="212"/>
      <c r="E156" s="212"/>
      <c r="F156" s="259" t="s">
        <v>1834</v>
      </c>
      <c r="G156" s="212"/>
      <c r="H156" s="258" t="s">
        <v>1868</v>
      </c>
      <c r="I156" s="258" t="s">
        <v>1830</v>
      </c>
      <c r="J156" s="258">
        <v>50</v>
      </c>
      <c r="K156" s="254"/>
    </row>
    <row r="157" spans="2:11" s="1" customFormat="1" ht="15" customHeight="1">
      <c r="B157" s="233"/>
      <c r="C157" s="258" t="s">
        <v>1855</v>
      </c>
      <c r="D157" s="212"/>
      <c r="E157" s="212"/>
      <c r="F157" s="259" t="s">
        <v>1834</v>
      </c>
      <c r="G157" s="212"/>
      <c r="H157" s="258" t="s">
        <v>1868</v>
      </c>
      <c r="I157" s="258" t="s">
        <v>1830</v>
      </c>
      <c r="J157" s="258">
        <v>50</v>
      </c>
      <c r="K157" s="254"/>
    </row>
    <row r="158" spans="2:11" s="1" customFormat="1" ht="15" customHeight="1">
      <c r="B158" s="233"/>
      <c r="C158" s="258" t="s">
        <v>1853</v>
      </c>
      <c r="D158" s="212"/>
      <c r="E158" s="212"/>
      <c r="F158" s="259" t="s">
        <v>1834</v>
      </c>
      <c r="G158" s="212"/>
      <c r="H158" s="258" t="s">
        <v>1868</v>
      </c>
      <c r="I158" s="258" t="s">
        <v>1830</v>
      </c>
      <c r="J158" s="258">
        <v>50</v>
      </c>
      <c r="K158" s="254"/>
    </row>
    <row r="159" spans="2:11" s="1" customFormat="1" ht="15" customHeight="1">
      <c r="B159" s="233"/>
      <c r="C159" s="258" t="s">
        <v>104</v>
      </c>
      <c r="D159" s="212"/>
      <c r="E159" s="212"/>
      <c r="F159" s="259" t="s">
        <v>1828</v>
      </c>
      <c r="G159" s="212"/>
      <c r="H159" s="258" t="s">
        <v>1890</v>
      </c>
      <c r="I159" s="258" t="s">
        <v>1830</v>
      </c>
      <c r="J159" s="258" t="s">
        <v>1891</v>
      </c>
      <c r="K159" s="254"/>
    </row>
    <row r="160" spans="2:11" s="1" customFormat="1" ht="15" customHeight="1">
      <c r="B160" s="233"/>
      <c r="C160" s="258" t="s">
        <v>1892</v>
      </c>
      <c r="D160" s="212"/>
      <c r="E160" s="212"/>
      <c r="F160" s="259" t="s">
        <v>1828</v>
      </c>
      <c r="G160" s="212"/>
      <c r="H160" s="258" t="s">
        <v>1893</v>
      </c>
      <c r="I160" s="258" t="s">
        <v>1863</v>
      </c>
      <c r="J160" s="258"/>
      <c r="K160" s="254"/>
    </row>
    <row r="161" spans="2:11" s="1" customFormat="1" ht="15" customHeight="1">
      <c r="B161" s="260"/>
      <c r="C161" s="242"/>
      <c r="D161" s="242"/>
      <c r="E161" s="242"/>
      <c r="F161" s="242"/>
      <c r="G161" s="242"/>
      <c r="H161" s="242"/>
      <c r="I161" s="242"/>
      <c r="J161" s="242"/>
      <c r="K161" s="261"/>
    </row>
    <row r="162" spans="2:11" s="1" customFormat="1" ht="18.75" customHeight="1">
      <c r="B162" s="209"/>
      <c r="C162" s="212"/>
      <c r="D162" s="212"/>
      <c r="E162" s="212"/>
      <c r="F162" s="232"/>
      <c r="G162" s="212"/>
      <c r="H162" s="212"/>
      <c r="I162" s="212"/>
      <c r="J162" s="212"/>
      <c r="K162" s="209"/>
    </row>
    <row r="163" spans="2:11" s="1" customFormat="1" ht="18.75" customHeight="1">
      <c r="B163" s="219"/>
      <c r="C163" s="219"/>
      <c r="D163" s="219"/>
      <c r="E163" s="219"/>
      <c r="F163" s="219"/>
      <c r="G163" s="219"/>
      <c r="H163" s="219"/>
      <c r="I163" s="219"/>
      <c r="J163" s="219"/>
      <c r="K163" s="219"/>
    </row>
    <row r="164" spans="2:11" s="1" customFormat="1" ht="7.5" customHeight="1">
      <c r="B164" s="201"/>
      <c r="C164" s="202"/>
      <c r="D164" s="202"/>
      <c r="E164" s="202"/>
      <c r="F164" s="202"/>
      <c r="G164" s="202"/>
      <c r="H164" s="202"/>
      <c r="I164" s="202"/>
      <c r="J164" s="202"/>
      <c r="K164" s="203"/>
    </row>
    <row r="165" spans="2:11" s="1" customFormat="1" ht="45" customHeight="1">
      <c r="B165" s="204"/>
      <c r="C165" s="338" t="s">
        <v>1894</v>
      </c>
      <c r="D165" s="338"/>
      <c r="E165" s="338"/>
      <c r="F165" s="338"/>
      <c r="G165" s="338"/>
      <c r="H165" s="338"/>
      <c r="I165" s="338"/>
      <c r="J165" s="338"/>
      <c r="K165" s="205"/>
    </row>
    <row r="166" spans="2:11" s="1" customFormat="1" ht="17.25" customHeight="1">
      <c r="B166" s="204"/>
      <c r="C166" s="225" t="s">
        <v>1822</v>
      </c>
      <c r="D166" s="225"/>
      <c r="E166" s="225"/>
      <c r="F166" s="225" t="s">
        <v>1823</v>
      </c>
      <c r="G166" s="262"/>
      <c r="H166" s="263" t="s">
        <v>51</v>
      </c>
      <c r="I166" s="263" t="s">
        <v>54</v>
      </c>
      <c r="J166" s="225" t="s">
        <v>1824</v>
      </c>
      <c r="K166" s="205"/>
    </row>
    <row r="167" spans="2:11" s="1" customFormat="1" ht="17.25" customHeight="1">
      <c r="B167" s="206"/>
      <c r="C167" s="227" t="s">
        <v>1825</v>
      </c>
      <c r="D167" s="227"/>
      <c r="E167" s="227"/>
      <c r="F167" s="228" t="s">
        <v>1826</v>
      </c>
      <c r="G167" s="264"/>
      <c r="H167" s="265"/>
      <c r="I167" s="265"/>
      <c r="J167" s="227" t="s">
        <v>1827</v>
      </c>
      <c r="K167" s="207"/>
    </row>
    <row r="168" spans="2:11" s="1" customFormat="1" ht="5.25" customHeight="1">
      <c r="B168" s="233"/>
      <c r="C168" s="230"/>
      <c r="D168" s="230"/>
      <c r="E168" s="230"/>
      <c r="F168" s="230"/>
      <c r="G168" s="231"/>
      <c r="H168" s="230"/>
      <c r="I168" s="230"/>
      <c r="J168" s="230"/>
      <c r="K168" s="254"/>
    </row>
    <row r="169" spans="2:11" s="1" customFormat="1" ht="15" customHeight="1">
      <c r="B169" s="233"/>
      <c r="C169" s="212" t="s">
        <v>1831</v>
      </c>
      <c r="D169" s="212"/>
      <c r="E169" s="212"/>
      <c r="F169" s="232" t="s">
        <v>1828</v>
      </c>
      <c r="G169" s="212"/>
      <c r="H169" s="212" t="s">
        <v>1868</v>
      </c>
      <c r="I169" s="212" t="s">
        <v>1830</v>
      </c>
      <c r="J169" s="212">
        <v>120</v>
      </c>
      <c r="K169" s="254"/>
    </row>
    <row r="170" spans="2:11" s="1" customFormat="1" ht="15" customHeight="1">
      <c r="B170" s="233"/>
      <c r="C170" s="212" t="s">
        <v>1877</v>
      </c>
      <c r="D170" s="212"/>
      <c r="E170" s="212"/>
      <c r="F170" s="232" t="s">
        <v>1828</v>
      </c>
      <c r="G170" s="212"/>
      <c r="H170" s="212" t="s">
        <v>1878</v>
      </c>
      <c r="I170" s="212" t="s">
        <v>1830</v>
      </c>
      <c r="J170" s="212" t="s">
        <v>1879</v>
      </c>
      <c r="K170" s="254"/>
    </row>
    <row r="171" spans="2:11" s="1" customFormat="1" ht="15" customHeight="1">
      <c r="B171" s="233"/>
      <c r="C171" s="212" t="s">
        <v>1776</v>
      </c>
      <c r="D171" s="212"/>
      <c r="E171" s="212"/>
      <c r="F171" s="232" t="s">
        <v>1828</v>
      </c>
      <c r="G171" s="212"/>
      <c r="H171" s="212" t="s">
        <v>1895</v>
      </c>
      <c r="I171" s="212" t="s">
        <v>1830</v>
      </c>
      <c r="J171" s="212" t="s">
        <v>1879</v>
      </c>
      <c r="K171" s="254"/>
    </row>
    <row r="172" spans="2:11" s="1" customFormat="1" ht="15" customHeight="1">
      <c r="B172" s="233"/>
      <c r="C172" s="212" t="s">
        <v>1833</v>
      </c>
      <c r="D172" s="212"/>
      <c r="E172" s="212"/>
      <c r="F172" s="232" t="s">
        <v>1834</v>
      </c>
      <c r="G172" s="212"/>
      <c r="H172" s="212" t="s">
        <v>1895</v>
      </c>
      <c r="I172" s="212" t="s">
        <v>1830</v>
      </c>
      <c r="J172" s="212">
        <v>50</v>
      </c>
      <c r="K172" s="254"/>
    </row>
    <row r="173" spans="2:11" s="1" customFormat="1" ht="15" customHeight="1">
      <c r="B173" s="233"/>
      <c r="C173" s="212" t="s">
        <v>1836</v>
      </c>
      <c r="D173" s="212"/>
      <c r="E173" s="212"/>
      <c r="F173" s="232" t="s">
        <v>1828</v>
      </c>
      <c r="G173" s="212"/>
      <c r="H173" s="212" t="s">
        <v>1895</v>
      </c>
      <c r="I173" s="212" t="s">
        <v>1838</v>
      </c>
      <c r="J173" s="212"/>
      <c r="K173" s="254"/>
    </row>
    <row r="174" spans="2:11" s="1" customFormat="1" ht="15" customHeight="1">
      <c r="B174" s="233"/>
      <c r="C174" s="212" t="s">
        <v>1847</v>
      </c>
      <c r="D174" s="212"/>
      <c r="E174" s="212"/>
      <c r="F174" s="232" t="s">
        <v>1834</v>
      </c>
      <c r="G174" s="212"/>
      <c r="H174" s="212" t="s">
        <v>1895</v>
      </c>
      <c r="I174" s="212" t="s">
        <v>1830</v>
      </c>
      <c r="J174" s="212">
        <v>50</v>
      </c>
      <c r="K174" s="254"/>
    </row>
    <row r="175" spans="2:11" s="1" customFormat="1" ht="15" customHeight="1">
      <c r="B175" s="233"/>
      <c r="C175" s="212" t="s">
        <v>1855</v>
      </c>
      <c r="D175" s="212"/>
      <c r="E175" s="212"/>
      <c r="F175" s="232" t="s">
        <v>1834</v>
      </c>
      <c r="G175" s="212"/>
      <c r="H175" s="212" t="s">
        <v>1895</v>
      </c>
      <c r="I175" s="212" t="s">
        <v>1830</v>
      </c>
      <c r="J175" s="212">
        <v>50</v>
      </c>
      <c r="K175" s="254"/>
    </row>
    <row r="176" spans="2:11" s="1" customFormat="1" ht="15" customHeight="1">
      <c r="B176" s="233"/>
      <c r="C176" s="212" t="s">
        <v>1853</v>
      </c>
      <c r="D176" s="212"/>
      <c r="E176" s="212"/>
      <c r="F176" s="232" t="s">
        <v>1834</v>
      </c>
      <c r="G176" s="212"/>
      <c r="H176" s="212" t="s">
        <v>1895</v>
      </c>
      <c r="I176" s="212" t="s">
        <v>1830</v>
      </c>
      <c r="J176" s="212">
        <v>50</v>
      </c>
      <c r="K176" s="254"/>
    </row>
    <row r="177" spans="2:11" s="1" customFormat="1" ht="15" customHeight="1">
      <c r="B177" s="233"/>
      <c r="C177" s="212" t="s">
        <v>112</v>
      </c>
      <c r="D177" s="212"/>
      <c r="E177" s="212"/>
      <c r="F177" s="232" t="s">
        <v>1828</v>
      </c>
      <c r="G177" s="212"/>
      <c r="H177" s="212" t="s">
        <v>1896</v>
      </c>
      <c r="I177" s="212" t="s">
        <v>1897</v>
      </c>
      <c r="J177" s="212"/>
      <c r="K177" s="254"/>
    </row>
    <row r="178" spans="2:11" s="1" customFormat="1" ht="15" customHeight="1">
      <c r="B178" s="233"/>
      <c r="C178" s="212" t="s">
        <v>54</v>
      </c>
      <c r="D178" s="212"/>
      <c r="E178" s="212"/>
      <c r="F178" s="232" t="s">
        <v>1828</v>
      </c>
      <c r="G178" s="212"/>
      <c r="H178" s="212" t="s">
        <v>1898</v>
      </c>
      <c r="I178" s="212" t="s">
        <v>1899</v>
      </c>
      <c r="J178" s="212">
        <v>1</v>
      </c>
      <c r="K178" s="254"/>
    </row>
    <row r="179" spans="2:11" s="1" customFormat="1" ht="15" customHeight="1">
      <c r="B179" s="233"/>
      <c r="C179" s="212" t="s">
        <v>50</v>
      </c>
      <c r="D179" s="212"/>
      <c r="E179" s="212"/>
      <c r="F179" s="232" t="s">
        <v>1828</v>
      </c>
      <c r="G179" s="212"/>
      <c r="H179" s="212" t="s">
        <v>1900</v>
      </c>
      <c r="I179" s="212" t="s">
        <v>1830</v>
      </c>
      <c r="J179" s="212">
        <v>20</v>
      </c>
      <c r="K179" s="254"/>
    </row>
    <row r="180" spans="2:11" s="1" customFormat="1" ht="15" customHeight="1">
      <c r="B180" s="233"/>
      <c r="C180" s="212" t="s">
        <v>51</v>
      </c>
      <c r="D180" s="212"/>
      <c r="E180" s="212"/>
      <c r="F180" s="232" t="s">
        <v>1828</v>
      </c>
      <c r="G180" s="212"/>
      <c r="H180" s="212" t="s">
        <v>1901</v>
      </c>
      <c r="I180" s="212" t="s">
        <v>1830</v>
      </c>
      <c r="J180" s="212">
        <v>255</v>
      </c>
      <c r="K180" s="254"/>
    </row>
    <row r="181" spans="2:11" s="1" customFormat="1" ht="15" customHeight="1">
      <c r="B181" s="233"/>
      <c r="C181" s="212" t="s">
        <v>113</v>
      </c>
      <c r="D181" s="212"/>
      <c r="E181" s="212"/>
      <c r="F181" s="232" t="s">
        <v>1828</v>
      </c>
      <c r="G181" s="212"/>
      <c r="H181" s="212" t="s">
        <v>1792</v>
      </c>
      <c r="I181" s="212" t="s">
        <v>1830</v>
      </c>
      <c r="J181" s="212">
        <v>10</v>
      </c>
      <c r="K181" s="254"/>
    </row>
    <row r="182" spans="2:11" s="1" customFormat="1" ht="15" customHeight="1">
      <c r="B182" s="233"/>
      <c r="C182" s="212" t="s">
        <v>114</v>
      </c>
      <c r="D182" s="212"/>
      <c r="E182" s="212"/>
      <c r="F182" s="232" t="s">
        <v>1828</v>
      </c>
      <c r="G182" s="212"/>
      <c r="H182" s="212" t="s">
        <v>1902</v>
      </c>
      <c r="I182" s="212" t="s">
        <v>1863</v>
      </c>
      <c r="J182" s="212"/>
      <c r="K182" s="254"/>
    </row>
    <row r="183" spans="2:11" s="1" customFormat="1" ht="15" customHeight="1">
      <c r="B183" s="233"/>
      <c r="C183" s="212" t="s">
        <v>1903</v>
      </c>
      <c r="D183" s="212"/>
      <c r="E183" s="212"/>
      <c r="F183" s="232" t="s">
        <v>1828</v>
      </c>
      <c r="G183" s="212"/>
      <c r="H183" s="212" t="s">
        <v>1904</v>
      </c>
      <c r="I183" s="212" t="s">
        <v>1863</v>
      </c>
      <c r="J183" s="212"/>
      <c r="K183" s="254"/>
    </row>
    <row r="184" spans="2:11" s="1" customFormat="1" ht="15" customHeight="1">
      <c r="B184" s="233"/>
      <c r="C184" s="212" t="s">
        <v>1892</v>
      </c>
      <c r="D184" s="212"/>
      <c r="E184" s="212"/>
      <c r="F184" s="232" t="s">
        <v>1828</v>
      </c>
      <c r="G184" s="212"/>
      <c r="H184" s="212" t="s">
        <v>1905</v>
      </c>
      <c r="I184" s="212" t="s">
        <v>1863</v>
      </c>
      <c r="J184" s="212"/>
      <c r="K184" s="254"/>
    </row>
    <row r="185" spans="2:11" s="1" customFormat="1" ht="15" customHeight="1">
      <c r="B185" s="233"/>
      <c r="C185" s="212" t="s">
        <v>116</v>
      </c>
      <c r="D185" s="212"/>
      <c r="E185" s="212"/>
      <c r="F185" s="232" t="s">
        <v>1834</v>
      </c>
      <c r="G185" s="212"/>
      <c r="H185" s="212" t="s">
        <v>1906</v>
      </c>
      <c r="I185" s="212" t="s">
        <v>1830</v>
      </c>
      <c r="J185" s="212">
        <v>50</v>
      </c>
      <c r="K185" s="254"/>
    </row>
    <row r="186" spans="2:11" s="1" customFormat="1" ht="15" customHeight="1">
      <c r="B186" s="233"/>
      <c r="C186" s="212" t="s">
        <v>1907</v>
      </c>
      <c r="D186" s="212"/>
      <c r="E186" s="212"/>
      <c r="F186" s="232" t="s">
        <v>1834</v>
      </c>
      <c r="G186" s="212"/>
      <c r="H186" s="212" t="s">
        <v>1908</v>
      </c>
      <c r="I186" s="212" t="s">
        <v>1909</v>
      </c>
      <c r="J186" s="212"/>
      <c r="K186" s="254"/>
    </row>
    <row r="187" spans="2:11" s="1" customFormat="1" ht="15" customHeight="1">
      <c r="B187" s="233"/>
      <c r="C187" s="212" t="s">
        <v>1910</v>
      </c>
      <c r="D187" s="212"/>
      <c r="E187" s="212"/>
      <c r="F187" s="232" t="s">
        <v>1834</v>
      </c>
      <c r="G187" s="212"/>
      <c r="H187" s="212" t="s">
        <v>1911</v>
      </c>
      <c r="I187" s="212" t="s">
        <v>1909</v>
      </c>
      <c r="J187" s="212"/>
      <c r="K187" s="254"/>
    </row>
    <row r="188" spans="2:11" s="1" customFormat="1" ht="15" customHeight="1">
      <c r="B188" s="233"/>
      <c r="C188" s="212" t="s">
        <v>1912</v>
      </c>
      <c r="D188" s="212"/>
      <c r="E188" s="212"/>
      <c r="F188" s="232" t="s">
        <v>1834</v>
      </c>
      <c r="G188" s="212"/>
      <c r="H188" s="212" t="s">
        <v>1913</v>
      </c>
      <c r="I188" s="212" t="s">
        <v>1909</v>
      </c>
      <c r="J188" s="212"/>
      <c r="K188" s="254"/>
    </row>
    <row r="189" spans="2:11" s="1" customFormat="1" ht="15" customHeight="1">
      <c r="B189" s="233"/>
      <c r="C189" s="266" t="s">
        <v>1914</v>
      </c>
      <c r="D189" s="212"/>
      <c r="E189" s="212"/>
      <c r="F189" s="232" t="s">
        <v>1834</v>
      </c>
      <c r="G189" s="212"/>
      <c r="H189" s="212" t="s">
        <v>1915</v>
      </c>
      <c r="I189" s="212" t="s">
        <v>1916</v>
      </c>
      <c r="J189" s="267" t="s">
        <v>1917</v>
      </c>
      <c r="K189" s="254"/>
    </row>
    <row r="190" spans="2:11" s="1" customFormat="1" ht="15" customHeight="1">
      <c r="B190" s="233"/>
      <c r="C190" s="218" t="s">
        <v>39</v>
      </c>
      <c r="D190" s="212"/>
      <c r="E190" s="212"/>
      <c r="F190" s="232" t="s">
        <v>1828</v>
      </c>
      <c r="G190" s="212"/>
      <c r="H190" s="209" t="s">
        <v>1918</v>
      </c>
      <c r="I190" s="212" t="s">
        <v>1919</v>
      </c>
      <c r="J190" s="212"/>
      <c r="K190" s="254"/>
    </row>
    <row r="191" spans="2:11" s="1" customFormat="1" ht="15" customHeight="1">
      <c r="B191" s="233"/>
      <c r="C191" s="218" t="s">
        <v>1920</v>
      </c>
      <c r="D191" s="212"/>
      <c r="E191" s="212"/>
      <c r="F191" s="232" t="s">
        <v>1828</v>
      </c>
      <c r="G191" s="212"/>
      <c r="H191" s="212" t="s">
        <v>1921</v>
      </c>
      <c r="I191" s="212" t="s">
        <v>1863</v>
      </c>
      <c r="J191" s="212"/>
      <c r="K191" s="254"/>
    </row>
    <row r="192" spans="2:11" s="1" customFormat="1" ht="15" customHeight="1">
      <c r="B192" s="233"/>
      <c r="C192" s="218" t="s">
        <v>1922</v>
      </c>
      <c r="D192" s="212"/>
      <c r="E192" s="212"/>
      <c r="F192" s="232" t="s">
        <v>1828</v>
      </c>
      <c r="G192" s="212"/>
      <c r="H192" s="212" t="s">
        <v>1923</v>
      </c>
      <c r="I192" s="212" t="s">
        <v>1863</v>
      </c>
      <c r="J192" s="212"/>
      <c r="K192" s="254"/>
    </row>
    <row r="193" spans="2:11" s="1" customFormat="1" ht="15" customHeight="1">
      <c r="B193" s="233"/>
      <c r="C193" s="218" t="s">
        <v>1924</v>
      </c>
      <c r="D193" s="212"/>
      <c r="E193" s="212"/>
      <c r="F193" s="232" t="s">
        <v>1834</v>
      </c>
      <c r="G193" s="212"/>
      <c r="H193" s="212" t="s">
        <v>1925</v>
      </c>
      <c r="I193" s="212" t="s">
        <v>1863</v>
      </c>
      <c r="J193" s="212"/>
      <c r="K193" s="254"/>
    </row>
    <row r="194" spans="2:11" s="1" customFormat="1" ht="15" customHeight="1">
      <c r="B194" s="260"/>
      <c r="C194" s="268"/>
      <c r="D194" s="242"/>
      <c r="E194" s="242"/>
      <c r="F194" s="242"/>
      <c r="G194" s="242"/>
      <c r="H194" s="242"/>
      <c r="I194" s="242"/>
      <c r="J194" s="242"/>
      <c r="K194" s="261"/>
    </row>
    <row r="195" spans="2:11" s="1" customFormat="1" ht="18.75" customHeight="1">
      <c r="B195" s="209"/>
      <c r="C195" s="212"/>
      <c r="D195" s="212"/>
      <c r="E195" s="212"/>
      <c r="F195" s="232"/>
      <c r="G195" s="212"/>
      <c r="H195" s="212"/>
      <c r="I195" s="212"/>
      <c r="J195" s="212"/>
      <c r="K195" s="209"/>
    </row>
    <row r="196" spans="2:11" s="1" customFormat="1" ht="18.75" customHeight="1">
      <c r="B196" s="209"/>
      <c r="C196" s="212"/>
      <c r="D196" s="212"/>
      <c r="E196" s="212"/>
      <c r="F196" s="232"/>
      <c r="G196" s="212"/>
      <c r="H196" s="212"/>
      <c r="I196" s="212"/>
      <c r="J196" s="212"/>
      <c r="K196" s="209"/>
    </row>
    <row r="197" spans="2:11" s="1" customFormat="1" ht="18.75" customHeight="1">
      <c r="B197" s="219"/>
      <c r="C197" s="219"/>
      <c r="D197" s="219"/>
      <c r="E197" s="219"/>
      <c r="F197" s="219"/>
      <c r="G197" s="219"/>
      <c r="H197" s="219"/>
      <c r="I197" s="219"/>
      <c r="J197" s="219"/>
      <c r="K197" s="219"/>
    </row>
    <row r="198" spans="2:11" s="1" customFormat="1" ht="13.5">
      <c r="B198" s="201"/>
      <c r="C198" s="202"/>
      <c r="D198" s="202"/>
      <c r="E198" s="202"/>
      <c r="F198" s="202"/>
      <c r="G198" s="202"/>
      <c r="H198" s="202"/>
      <c r="I198" s="202"/>
      <c r="J198" s="202"/>
      <c r="K198" s="203"/>
    </row>
    <row r="199" spans="2:11" s="1" customFormat="1" ht="21">
      <c r="B199" s="204"/>
      <c r="C199" s="338" t="s">
        <v>1926</v>
      </c>
      <c r="D199" s="338"/>
      <c r="E199" s="338"/>
      <c r="F199" s="338"/>
      <c r="G199" s="338"/>
      <c r="H199" s="338"/>
      <c r="I199" s="338"/>
      <c r="J199" s="338"/>
      <c r="K199" s="205"/>
    </row>
    <row r="200" spans="2:11" s="1" customFormat="1" ht="25.5" customHeight="1">
      <c r="B200" s="204"/>
      <c r="C200" s="269" t="s">
        <v>1927</v>
      </c>
      <c r="D200" s="269"/>
      <c r="E200" s="269"/>
      <c r="F200" s="269" t="s">
        <v>1928</v>
      </c>
      <c r="G200" s="270"/>
      <c r="H200" s="344" t="s">
        <v>1929</v>
      </c>
      <c r="I200" s="344"/>
      <c r="J200" s="344"/>
      <c r="K200" s="205"/>
    </row>
    <row r="201" spans="2:11" s="1" customFormat="1" ht="5.25" customHeight="1">
      <c r="B201" s="233"/>
      <c r="C201" s="230"/>
      <c r="D201" s="230"/>
      <c r="E201" s="230"/>
      <c r="F201" s="230"/>
      <c r="G201" s="212"/>
      <c r="H201" s="230"/>
      <c r="I201" s="230"/>
      <c r="J201" s="230"/>
      <c r="K201" s="254"/>
    </row>
    <row r="202" spans="2:11" s="1" customFormat="1" ht="15" customHeight="1">
      <c r="B202" s="233"/>
      <c r="C202" s="212" t="s">
        <v>1919</v>
      </c>
      <c r="D202" s="212"/>
      <c r="E202" s="212"/>
      <c r="F202" s="232" t="s">
        <v>40</v>
      </c>
      <c r="G202" s="212"/>
      <c r="H202" s="343" t="s">
        <v>1930</v>
      </c>
      <c r="I202" s="343"/>
      <c r="J202" s="343"/>
      <c r="K202" s="254"/>
    </row>
    <row r="203" spans="2:11" s="1" customFormat="1" ht="15" customHeight="1">
      <c r="B203" s="233"/>
      <c r="C203" s="239"/>
      <c r="D203" s="212"/>
      <c r="E203" s="212"/>
      <c r="F203" s="232" t="s">
        <v>41</v>
      </c>
      <c r="G203" s="212"/>
      <c r="H203" s="343" t="s">
        <v>1931</v>
      </c>
      <c r="I203" s="343"/>
      <c r="J203" s="343"/>
      <c r="K203" s="254"/>
    </row>
    <row r="204" spans="2:11" s="1" customFormat="1" ht="15" customHeight="1">
      <c r="B204" s="233"/>
      <c r="C204" s="239"/>
      <c r="D204" s="212"/>
      <c r="E204" s="212"/>
      <c r="F204" s="232" t="s">
        <v>44</v>
      </c>
      <c r="G204" s="212"/>
      <c r="H204" s="343" t="s">
        <v>1932</v>
      </c>
      <c r="I204" s="343"/>
      <c r="J204" s="343"/>
      <c r="K204" s="254"/>
    </row>
    <row r="205" spans="2:11" s="1" customFormat="1" ht="15" customHeight="1">
      <c r="B205" s="233"/>
      <c r="C205" s="212"/>
      <c r="D205" s="212"/>
      <c r="E205" s="212"/>
      <c r="F205" s="232" t="s">
        <v>42</v>
      </c>
      <c r="G205" s="212"/>
      <c r="H205" s="343" t="s">
        <v>1933</v>
      </c>
      <c r="I205" s="343"/>
      <c r="J205" s="343"/>
      <c r="K205" s="254"/>
    </row>
    <row r="206" spans="2:11" s="1" customFormat="1" ht="15" customHeight="1">
      <c r="B206" s="233"/>
      <c r="C206" s="212"/>
      <c r="D206" s="212"/>
      <c r="E206" s="212"/>
      <c r="F206" s="232" t="s">
        <v>43</v>
      </c>
      <c r="G206" s="212"/>
      <c r="H206" s="343" t="s">
        <v>1934</v>
      </c>
      <c r="I206" s="343"/>
      <c r="J206" s="343"/>
      <c r="K206" s="254"/>
    </row>
    <row r="207" spans="2:11" s="1" customFormat="1" ht="15" customHeight="1">
      <c r="B207" s="233"/>
      <c r="C207" s="212"/>
      <c r="D207" s="212"/>
      <c r="E207" s="212"/>
      <c r="F207" s="232"/>
      <c r="G207" s="212"/>
      <c r="H207" s="212"/>
      <c r="I207" s="212"/>
      <c r="J207" s="212"/>
      <c r="K207" s="254"/>
    </row>
    <row r="208" spans="2:11" s="1" customFormat="1" ht="15" customHeight="1">
      <c r="B208" s="233"/>
      <c r="C208" s="212" t="s">
        <v>1875</v>
      </c>
      <c r="D208" s="212"/>
      <c r="E208" s="212"/>
      <c r="F208" s="232" t="s">
        <v>76</v>
      </c>
      <c r="G208" s="212"/>
      <c r="H208" s="343" t="s">
        <v>1935</v>
      </c>
      <c r="I208" s="343"/>
      <c r="J208" s="343"/>
      <c r="K208" s="254"/>
    </row>
    <row r="209" spans="2:11" s="1" customFormat="1" ht="15" customHeight="1">
      <c r="B209" s="233"/>
      <c r="C209" s="239"/>
      <c r="D209" s="212"/>
      <c r="E209" s="212"/>
      <c r="F209" s="232" t="s">
        <v>82</v>
      </c>
      <c r="G209" s="212"/>
      <c r="H209" s="343" t="s">
        <v>1775</v>
      </c>
      <c r="I209" s="343"/>
      <c r="J209" s="343"/>
      <c r="K209" s="254"/>
    </row>
    <row r="210" spans="2:11" s="1" customFormat="1" ht="15" customHeight="1">
      <c r="B210" s="233"/>
      <c r="C210" s="212"/>
      <c r="D210" s="212"/>
      <c r="E210" s="212"/>
      <c r="F210" s="232" t="s">
        <v>1773</v>
      </c>
      <c r="G210" s="212"/>
      <c r="H210" s="343" t="s">
        <v>1936</v>
      </c>
      <c r="I210" s="343"/>
      <c r="J210" s="343"/>
      <c r="K210" s="254"/>
    </row>
    <row r="211" spans="2:11" s="1" customFormat="1" ht="15" customHeight="1">
      <c r="B211" s="271"/>
      <c r="C211" s="239"/>
      <c r="D211" s="239"/>
      <c r="E211" s="239"/>
      <c r="F211" s="232" t="s">
        <v>96</v>
      </c>
      <c r="G211" s="218"/>
      <c r="H211" s="342" t="s">
        <v>97</v>
      </c>
      <c r="I211" s="342"/>
      <c r="J211" s="342"/>
      <c r="K211" s="272"/>
    </row>
    <row r="212" spans="2:11" s="1" customFormat="1" ht="15" customHeight="1">
      <c r="B212" s="271"/>
      <c r="C212" s="239"/>
      <c r="D212" s="239"/>
      <c r="E212" s="239"/>
      <c r="F212" s="232" t="s">
        <v>501</v>
      </c>
      <c r="G212" s="218"/>
      <c r="H212" s="342" t="s">
        <v>1937</v>
      </c>
      <c r="I212" s="342"/>
      <c r="J212" s="342"/>
      <c r="K212" s="272"/>
    </row>
    <row r="213" spans="2:11" s="1" customFormat="1" ht="15" customHeight="1">
      <c r="B213" s="271"/>
      <c r="C213" s="239"/>
      <c r="D213" s="239"/>
      <c r="E213" s="239"/>
      <c r="F213" s="273"/>
      <c r="G213" s="218"/>
      <c r="H213" s="274"/>
      <c r="I213" s="274"/>
      <c r="J213" s="274"/>
      <c r="K213" s="272"/>
    </row>
    <row r="214" spans="2:11" s="1" customFormat="1" ht="15" customHeight="1">
      <c r="B214" s="271"/>
      <c r="C214" s="212" t="s">
        <v>1899</v>
      </c>
      <c r="D214" s="239"/>
      <c r="E214" s="239"/>
      <c r="F214" s="232">
        <v>1</v>
      </c>
      <c r="G214" s="218"/>
      <c r="H214" s="342" t="s">
        <v>1938</v>
      </c>
      <c r="I214" s="342"/>
      <c r="J214" s="342"/>
      <c r="K214" s="272"/>
    </row>
    <row r="215" spans="2:11" s="1" customFormat="1" ht="15" customHeight="1">
      <c r="B215" s="271"/>
      <c r="C215" s="239"/>
      <c r="D215" s="239"/>
      <c r="E215" s="239"/>
      <c r="F215" s="232">
        <v>2</v>
      </c>
      <c r="G215" s="218"/>
      <c r="H215" s="342" t="s">
        <v>1939</v>
      </c>
      <c r="I215" s="342"/>
      <c r="J215" s="342"/>
      <c r="K215" s="272"/>
    </row>
    <row r="216" spans="2:11" s="1" customFormat="1" ht="15" customHeight="1">
      <c r="B216" s="271"/>
      <c r="C216" s="239"/>
      <c r="D216" s="239"/>
      <c r="E216" s="239"/>
      <c r="F216" s="232">
        <v>3</v>
      </c>
      <c r="G216" s="218"/>
      <c r="H216" s="342" t="s">
        <v>1940</v>
      </c>
      <c r="I216" s="342"/>
      <c r="J216" s="342"/>
      <c r="K216" s="272"/>
    </row>
    <row r="217" spans="2:11" s="1" customFormat="1" ht="15" customHeight="1">
      <c r="B217" s="271"/>
      <c r="C217" s="239"/>
      <c r="D217" s="239"/>
      <c r="E217" s="239"/>
      <c r="F217" s="232">
        <v>4</v>
      </c>
      <c r="G217" s="218"/>
      <c r="H217" s="342" t="s">
        <v>1941</v>
      </c>
      <c r="I217" s="342"/>
      <c r="J217" s="342"/>
      <c r="K217" s="272"/>
    </row>
    <row r="218" spans="2:11" s="1" customFormat="1" ht="12.75" customHeight="1">
      <c r="B218" s="275"/>
      <c r="C218" s="276"/>
      <c r="D218" s="276"/>
      <c r="E218" s="276"/>
      <c r="F218" s="276"/>
      <c r="G218" s="276"/>
      <c r="H218" s="276"/>
      <c r="I218" s="276"/>
      <c r="J218" s="276"/>
      <c r="K218" s="277"/>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Slávik Dušan Ing.</dc:creator>
  <cp:keywords/>
  <dc:description/>
  <cp:lastModifiedBy>Svoboda Josef</cp:lastModifiedBy>
  <dcterms:created xsi:type="dcterms:W3CDTF">2020-07-03T13:23:09Z</dcterms:created>
  <dcterms:modified xsi:type="dcterms:W3CDTF">2020-07-07T04:31:26Z</dcterms:modified>
  <cp:category/>
  <cp:version/>
  <cp:contentType/>
  <cp:contentStatus/>
</cp:coreProperties>
</file>