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zakázky" sheetId="1" r:id="rId1"/>
    <sheet name="SO 1241-20-01 - Železničn..." sheetId="2" r:id="rId2"/>
    <sheet name="VRN - Vedlejší rozpočtové..." sheetId="3" r:id="rId3"/>
    <sheet name="Pokyny pro vyplnění" sheetId="4" r:id="rId4"/>
  </sheets>
  <definedNames>
    <definedName name="_xlnm.Print_Area" localSheetId="0">'Rekapitulace zakázky'!$D$4:$AO$36,'Rekapitulace zakázky'!$C$42:$AQ$59</definedName>
    <definedName name="_xlnm.Print_Titles" localSheetId="0">'Rekapitulace zakázky'!$52:$52</definedName>
    <definedName name="_xlnm._FilterDatabase" localSheetId="1" hidden="1">'SO 1241-20-01 - Železničn...'!$C$93:$K$373</definedName>
    <definedName name="_xlnm.Print_Area" localSheetId="1">'SO 1241-20-01 - Železničn...'!$C$4:$J$41,'SO 1241-20-01 - Železničn...'!$C$47:$J$73,'SO 1241-20-01 - Železničn...'!$C$79:$K$373</definedName>
    <definedName name="_xlnm.Print_Titles" localSheetId="1">'SO 1241-20-01 - Železničn...'!$93:$93</definedName>
    <definedName name="_xlnm._FilterDatabase" localSheetId="2" hidden="1">'VRN - Vedlejší rozpočtové...'!$C$88:$K$99</definedName>
    <definedName name="_xlnm.Print_Area" localSheetId="2">'VRN - Vedlejší rozpočtové...'!$C$4:$J$41,'VRN - Vedlejší rozpočtové...'!$C$47:$J$68,'VRN - Vedlejší rozpočtové...'!$C$74:$K$99</definedName>
    <definedName name="_xlnm.Print_Titles" localSheetId="2">'VRN - Vedlejší rozpočtové...'!$88:$88</definedName>
  </definedNames>
  <calcPr/>
</workbook>
</file>

<file path=xl/calcChain.xml><?xml version="1.0" encoding="utf-8"?>
<calcChain xmlns="http://schemas.openxmlformats.org/spreadsheetml/2006/main">
  <c i="3" r="J39"/>
  <c r="J38"/>
  <c i="1" r="AY58"/>
  <c i="3" r="J37"/>
  <c i="1" r="AX58"/>
  <c i="3" r="BI99"/>
  <c r="BH99"/>
  <c r="BG99"/>
  <c r="BF99"/>
  <c r="T99"/>
  <c r="T98"/>
  <c r="R99"/>
  <c r="R98"/>
  <c r="P99"/>
  <c r="P98"/>
  <c r="BK99"/>
  <c r="BK98"/>
  <c r="J98"/>
  <c r="J99"/>
  <c r="BE99"/>
  <c r="J67"/>
  <c r="BI97"/>
  <c r="BH97"/>
  <c r="BG97"/>
  <c r="BF97"/>
  <c r="T97"/>
  <c r="R97"/>
  <c r="P97"/>
  <c r="BK97"/>
  <c r="J97"/>
  <c r="BE97"/>
  <c r="BI96"/>
  <c r="BH96"/>
  <c r="BG96"/>
  <c r="BF96"/>
  <c r="T96"/>
  <c r="T95"/>
  <c r="R96"/>
  <c r="R95"/>
  <c r="P96"/>
  <c r="P95"/>
  <c r="BK96"/>
  <c r="BK95"/>
  <c r="J95"/>
  <c r="J96"/>
  <c r="BE96"/>
  <c r="J66"/>
  <c r="BI94"/>
  <c r="BH94"/>
  <c r="BG94"/>
  <c r="BF94"/>
  <c r="T94"/>
  <c r="R94"/>
  <c r="P94"/>
  <c r="BK94"/>
  <c r="J94"/>
  <c r="BE94"/>
  <c r="BI93"/>
  <c r="BH93"/>
  <c r="BG93"/>
  <c r="BF93"/>
  <c r="T93"/>
  <c r="R93"/>
  <c r="P93"/>
  <c r="BK93"/>
  <c r="J93"/>
  <c r="BE93"/>
  <c r="BI92"/>
  <c r="F39"/>
  <c i="1" r="BD58"/>
  <c i="3" r="BH92"/>
  <c r="F38"/>
  <c i="1" r="BC58"/>
  <c i="3" r="BG92"/>
  <c r="F37"/>
  <c i="1" r="BB58"/>
  <c i="3" r="BF92"/>
  <c r="J36"/>
  <c i="1" r="AW58"/>
  <c i="3" r="F36"/>
  <c i="1" r="BA58"/>
  <c i="3" r="T92"/>
  <c r="T91"/>
  <c r="T90"/>
  <c r="T89"/>
  <c r="R92"/>
  <c r="R91"/>
  <c r="R90"/>
  <c r="R89"/>
  <c r="P92"/>
  <c r="P91"/>
  <c r="P90"/>
  <c r="P89"/>
  <c i="1" r="AU58"/>
  <c i="3" r="BK92"/>
  <c r="BK91"/>
  <c r="J91"/>
  <c r="BK90"/>
  <c r="J90"/>
  <c r="BK89"/>
  <c r="J89"/>
  <c r="J63"/>
  <c r="J32"/>
  <c i="1" r="AG58"/>
  <c i="3" r="J92"/>
  <c r="BE92"/>
  <c r="J35"/>
  <c i="1" r="AV58"/>
  <c i="3" r="F35"/>
  <c i="1" r="AZ58"/>
  <c i="3" r="J65"/>
  <c r="J64"/>
  <c r="J86"/>
  <c r="J85"/>
  <c r="F85"/>
  <c r="F83"/>
  <c r="E81"/>
  <c r="J59"/>
  <c r="J58"/>
  <c r="F58"/>
  <c r="F56"/>
  <c r="E54"/>
  <c r="J41"/>
  <c r="J20"/>
  <c r="E20"/>
  <c r="F86"/>
  <c r="F59"/>
  <c r="J19"/>
  <c r="J14"/>
  <c r="J83"/>
  <c r="J56"/>
  <c r="E7"/>
  <c r="E77"/>
  <c r="E50"/>
  <c i="2" r="J39"/>
  <c r="J38"/>
  <c i="1" r="AY56"/>
  <c i="2" r="J37"/>
  <c i="1" r="AX56"/>
  <c i="2" r="BI371"/>
  <c r="BH371"/>
  <c r="BG371"/>
  <c r="BF371"/>
  <c r="T371"/>
  <c r="R371"/>
  <c r="P371"/>
  <c r="BK371"/>
  <c r="J371"/>
  <c r="BE371"/>
  <c r="BI370"/>
  <c r="BH370"/>
  <c r="BG370"/>
  <c r="BF370"/>
  <c r="T370"/>
  <c r="R370"/>
  <c r="P370"/>
  <c r="BK370"/>
  <c r="J370"/>
  <c r="BE370"/>
  <c r="BI368"/>
  <c r="BH368"/>
  <c r="BG368"/>
  <c r="BF368"/>
  <c r="T368"/>
  <c r="R368"/>
  <c r="P368"/>
  <c r="BK368"/>
  <c r="J368"/>
  <c r="BE368"/>
  <c r="BI366"/>
  <c r="BH366"/>
  <c r="BG366"/>
  <c r="BF366"/>
  <c r="T366"/>
  <c r="R366"/>
  <c r="P366"/>
  <c r="BK366"/>
  <c r="J366"/>
  <c r="BE366"/>
  <c r="BI362"/>
  <c r="BH362"/>
  <c r="BG362"/>
  <c r="BF362"/>
  <c r="T362"/>
  <c r="T361"/>
  <c r="R362"/>
  <c r="R361"/>
  <c r="P362"/>
  <c r="P361"/>
  <c r="BK362"/>
  <c r="BK361"/>
  <c r="J361"/>
  <c r="J362"/>
  <c r="BE362"/>
  <c r="J72"/>
  <c r="BI360"/>
  <c r="BH360"/>
  <c r="BG360"/>
  <c r="BF360"/>
  <c r="T360"/>
  <c r="R360"/>
  <c r="P360"/>
  <c r="BK360"/>
  <c r="J360"/>
  <c r="BE360"/>
  <c r="BI356"/>
  <c r="BH356"/>
  <c r="BG356"/>
  <c r="BF356"/>
  <c r="T356"/>
  <c r="R356"/>
  <c r="P356"/>
  <c r="BK356"/>
  <c r="J356"/>
  <c r="BE356"/>
  <c r="BI353"/>
  <c r="BH353"/>
  <c r="BG353"/>
  <c r="BF353"/>
  <c r="T353"/>
  <c r="R353"/>
  <c r="P353"/>
  <c r="BK353"/>
  <c r="J353"/>
  <c r="BE353"/>
  <c r="BI349"/>
  <c r="BH349"/>
  <c r="BG349"/>
  <c r="BF349"/>
  <c r="T349"/>
  <c r="R349"/>
  <c r="P349"/>
  <c r="BK349"/>
  <c r="J349"/>
  <c r="BE349"/>
  <c r="BI348"/>
  <c r="BH348"/>
  <c r="BG348"/>
  <c r="BF348"/>
  <c r="T348"/>
  <c r="R348"/>
  <c r="P348"/>
  <c r="BK348"/>
  <c r="J348"/>
  <c r="BE348"/>
  <c r="BI344"/>
  <c r="BH344"/>
  <c r="BG344"/>
  <c r="BF344"/>
  <c r="T344"/>
  <c r="T343"/>
  <c r="R344"/>
  <c r="R343"/>
  <c r="P344"/>
  <c r="P343"/>
  <c r="BK344"/>
  <c r="BK343"/>
  <c r="J343"/>
  <c r="J344"/>
  <c r="BE344"/>
  <c r="J71"/>
  <c r="BI341"/>
  <c r="BH341"/>
  <c r="BG341"/>
  <c r="BF341"/>
  <c r="T341"/>
  <c r="T340"/>
  <c r="R341"/>
  <c r="R340"/>
  <c r="P341"/>
  <c r="P340"/>
  <c r="BK341"/>
  <c r="BK340"/>
  <c r="J340"/>
  <c r="J341"/>
  <c r="BE341"/>
  <c r="J70"/>
  <c r="BI330"/>
  <c r="BH330"/>
  <c r="BG330"/>
  <c r="BF330"/>
  <c r="T330"/>
  <c r="R330"/>
  <c r="P330"/>
  <c r="BK330"/>
  <c r="J330"/>
  <c r="BE330"/>
  <c r="BI327"/>
  <c r="BH327"/>
  <c r="BG327"/>
  <c r="BF327"/>
  <c r="T327"/>
  <c r="R327"/>
  <c r="P327"/>
  <c r="BK327"/>
  <c r="J327"/>
  <c r="BE327"/>
  <c r="BI320"/>
  <c r="BH320"/>
  <c r="BG320"/>
  <c r="BF320"/>
  <c r="T320"/>
  <c r="T319"/>
  <c r="R320"/>
  <c r="R319"/>
  <c r="P320"/>
  <c r="P319"/>
  <c r="BK320"/>
  <c r="BK319"/>
  <c r="J319"/>
  <c r="J320"/>
  <c r="BE320"/>
  <c r="J69"/>
  <c r="BI311"/>
  <c r="BH311"/>
  <c r="BG311"/>
  <c r="BF311"/>
  <c r="T311"/>
  <c r="R311"/>
  <c r="P311"/>
  <c r="BK311"/>
  <c r="J311"/>
  <c r="BE311"/>
  <c r="BI308"/>
  <c r="BH308"/>
  <c r="BG308"/>
  <c r="BF308"/>
  <c r="T308"/>
  <c r="R308"/>
  <c r="P308"/>
  <c r="BK308"/>
  <c r="J308"/>
  <c r="BE308"/>
  <c r="BI306"/>
  <c r="BH306"/>
  <c r="BG306"/>
  <c r="BF306"/>
  <c r="T306"/>
  <c r="R306"/>
  <c r="P306"/>
  <c r="BK306"/>
  <c r="J306"/>
  <c r="BE306"/>
  <c r="BI305"/>
  <c r="BH305"/>
  <c r="BG305"/>
  <c r="BF305"/>
  <c r="T305"/>
  <c r="R305"/>
  <c r="P305"/>
  <c r="BK305"/>
  <c r="J305"/>
  <c r="BE305"/>
  <c r="BI304"/>
  <c r="BH304"/>
  <c r="BG304"/>
  <c r="BF304"/>
  <c r="T304"/>
  <c r="T303"/>
  <c r="R304"/>
  <c r="R303"/>
  <c r="P304"/>
  <c r="P303"/>
  <c r="BK304"/>
  <c r="BK303"/>
  <c r="J303"/>
  <c r="J304"/>
  <c r="BE304"/>
  <c r="J68"/>
  <c r="BI300"/>
  <c r="BH300"/>
  <c r="BG300"/>
  <c r="BF300"/>
  <c r="T300"/>
  <c r="R300"/>
  <c r="P300"/>
  <c r="BK300"/>
  <c r="J300"/>
  <c r="BE300"/>
  <c r="BI299"/>
  <c r="BH299"/>
  <c r="BG299"/>
  <c r="BF299"/>
  <c r="T299"/>
  <c r="R299"/>
  <c r="P299"/>
  <c r="BK299"/>
  <c r="J299"/>
  <c r="BE299"/>
  <c r="BI295"/>
  <c r="BH295"/>
  <c r="BG295"/>
  <c r="BF295"/>
  <c r="T295"/>
  <c r="R295"/>
  <c r="P295"/>
  <c r="BK295"/>
  <c r="J295"/>
  <c r="BE295"/>
  <c r="BI283"/>
  <c r="BH283"/>
  <c r="BG283"/>
  <c r="BF283"/>
  <c r="T283"/>
  <c r="T282"/>
  <c r="R283"/>
  <c r="R282"/>
  <c r="P283"/>
  <c r="P282"/>
  <c r="BK283"/>
  <c r="BK282"/>
  <c r="J282"/>
  <c r="J283"/>
  <c r="BE283"/>
  <c r="J67"/>
  <c r="BI279"/>
  <c r="BH279"/>
  <c r="BG279"/>
  <c r="BF279"/>
  <c r="T279"/>
  <c r="R279"/>
  <c r="P279"/>
  <c r="BK279"/>
  <c r="J279"/>
  <c r="BE279"/>
  <c r="BI277"/>
  <c r="BH277"/>
  <c r="BG277"/>
  <c r="BF277"/>
  <c r="T277"/>
  <c r="R277"/>
  <c r="P277"/>
  <c r="BK277"/>
  <c r="J277"/>
  <c r="BE277"/>
  <c r="BI275"/>
  <c r="BH275"/>
  <c r="BG275"/>
  <c r="BF275"/>
  <c r="T275"/>
  <c r="R275"/>
  <c r="P275"/>
  <c r="BK275"/>
  <c r="J275"/>
  <c r="BE275"/>
  <c r="BI267"/>
  <c r="BH267"/>
  <c r="BG267"/>
  <c r="BF267"/>
  <c r="T267"/>
  <c r="R267"/>
  <c r="P267"/>
  <c r="BK267"/>
  <c r="J267"/>
  <c r="BE267"/>
  <c r="BI259"/>
  <c r="BH259"/>
  <c r="BG259"/>
  <c r="BF259"/>
  <c r="T259"/>
  <c r="R259"/>
  <c r="P259"/>
  <c r="BK259"/>
  <c r="J259"/>
  <c r="BE259"/>
  <c r="BI257"/>
  <c r="BH257"/>
  <c r="BG257"/>
  <c r="BF257"/>
  <c r="T257"/>
  <c r="R257"/>
  <c r="P257"/>
  <c r="BK257"/>
  <c r="J257"/>
  <c r="BE257"/>
  <c r="BI255"/>
  <c r="BH255"/>
  <c r="BG255"/>
  <c r="BF255"/>
  <c r="T255"/>
  <c r="R255"/>
  <c r="P255"/>
  <c r="BK255"/>
  <c r="J255"/>
  <c r="BE255"/>
  <c r="BI248"/>
  <c r="BH248"/>
  <c r="BG248"/>
  <c r="BF248"/>
  <c r="T248"/>
  <c r="R248"/>
  <c r="P248"/>
  <c r="BK248"/>
  <c r="J248"/>
  <c r="BE248"/>
  <c r="BI244"/>
  <c r="BH244"/>
  <c r="BG244"/>
  <c r="BF244"/>
  <c r="T244"/>
  <c r="R244"/>
  <c r="P244"/>
  <c r="BK244"/>
  <c r="J244"/>
  <c r="BE244"/>
  <c r="BI240"/>
  <c r="BH240"/>
  <c r="BG240"/>
  <c r="BF240"/>
  <c r="T240"/>
  <c r="R240"/>
  <c r="P240"/>
  <c r="BK240"/>
  <c r="J240"/>
  <c r="BE240"/>
  <c r="BI232"/>
  <c r="BH232"/>
  <c r="BG232"/>
  <c r="BF232"/>
  <c r="T232"/>
  <c r="R232"/>
  <c r="P232"/>
  <c r="BK232"/>
  <c r="J232"/>
  <c r="BE232"/>
  <c r="BI230"/>
  <c r="BH230"/>
  <c r="BG230"/>
  <c r="BF230"/>
  <c r="T230"/>
  <c r="R230"/>
  <c r="P230"/>
  <c r="BK230"/>
  <c r="J230"/>
  <c r="BE230"/>
  <c r="BI227"/>
  <c r="BH227"/>
  <c r="BG227"/>
  <c r="BF227"/>
  <c r="T227"/>
  <c r="R227"/>
  <c r="P227"/>
  <c r="BK227"/>
  <c r="J227"/>
  <c r="BE227"/>
  <c r="BI225"/>
  <c r="BH225"/>
  <c r="BG225"/>
  <c r="BF225"/>
  <c r="T225"/>
  <c r="R225"/>
  <c r="P225"/>
  <c r="BK225"/>
  <c r="J225"/>
  <c r="BE225"/>
  <c r="BI223"/>
  <c r="BH223"/>
  <c r="BG223"/>
  <c r="BF223"/>
  <c r="T223"/>
  <c r="R223"/>
  <c r="P223"/>
  <c r="BK223"/>
  <c r="J223"/>
  <c r="BE223"/>
  <c r="BI215"/>
  <c r="BH215"/>
  <c r="BG215"/>
  <c r="BF215"/>
  <c r="T215"/>
  <c r="R215"/>
  <c r="P215"/>
  <c r="BK215"/>
  <c r="J215"/>
  <c r="BE215"/>
  <c r="BI213"/>
  <c r="BH213"/>
  <c r="BG213"/>
  <c r="BF213"/>
  <c r="T213"/>
  <c r="R213"/>
  <c r="P213"/>
  <c r="BK213"/>
  <c r="J213"/>
  <c r="BE213"/>
  <c r="BI209"/>
  <c r="BH209"/>
  <c r="BG209"/>
  <c r="BF209"/>
  <c r="T209"/>
  <c r="T208"/>
  <c r="R209"/>
  <c r="R208"/>
  <c r="P209"/>
  <c r="P208"/>
  <c r="BK209"/>
  <c r="BK208"/>
  <c r="J208"/>
  <c r="J209"/>
  <c r="BE209"/>
  <c r="J66"/>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0"/>
  <c r="BH190"/>
  <c r="BG190"/>
  <c r="BF190"/>
  <c r="T190"/>
  <c r="R190"/>
  <c r="P190"/>
  <c r="BK190"/>
  <c r="J190"/>
  <c r="BE190"/>
  <c r="BI189"/>
  <c r="BH189"/>
  <c r="BG189"/>
  <c r="BF189"/>
  <c r="T189"/>
  <c r="R189"/>
  <c r="P189"/>
  <c r="BK189"/>
  <c r="J189"/>
  <c r="BE189"/>
  <c r="BI181"/>
  <c r="BH181"/>
  <c r="BG181"/>
  <c r="BF181"/>
  <c r="T181"/>
  <c r="R181"/>
  <c r="P181"/>
  <c r="BK181"/>
  <c r="J181"/>
  <c r="BE181"/>
  <c r="BI173"/>
  <c r="BH173"/>
  <c r="BG173"/>
  <c r="BF173"/>
  <c r="T173"/>
  <c r="R173"/>
  <c r="P173"/>
  <c r="BK173"/>
  <c r="J173"/>
  <c r="BE173"/>
  <c r="BI169"/>
  <c r="BH169"/>
  <c r="BG169"/>
  <c r="BF169"/>
  <c r="T169"/>
  <c r="R169"/>
  <c r="P169"/>
  <c r="BK169"/>
  <c r="J169"/>
  <c r="BE169"/>
  <c r="BI167"/>
  <c r="BH167"/>
  <c r="BG167"/>
  <c r="BF167"/>
  <c r="T167"/>
  <c r="R167"/>
  <c r="P167"/>
  <c r="BK167"/>
  <c r="J167"/>
  <c r="BE167"/>
  <c r="BI165"/>
  <c r="BH165"/>
  <c r="BG165"/>
  <c r="BF165"/>
  <c r="T165"/>
  <c r="R165"/>
  <c r="P165"/>
  <c r="BK165"/>
  <c r="J165"/>
  <c r="BE165"/>
  <c r="BI158"/>
  <c r="BH158"/>
  <c r="BG158"/>
  <c r="BF158"/>
  <c r="T158"/>
  <c r="R158"/>
  <c r="P158"/>
  <c r="BK158"/>
  <c r="J158"/>
  <c r="BE158"/>
  <c r="BI154"/>
  <c r="BH154"/>
  <c r="BG154"/>
  <c r="BF154"/>
  <c r="T154"/>
  <c r="R154"/>
  <c r="P154"/>
  <c r="BK154"/>
  <c r="J154"/>
  <c r="BE154"/>
  <c r="BI147"/>
  <c r="BH147"/>
  <c r="BG147"/>
  <c r="BF147"/>
  <c r="T147"/>
  <c r="R147"/>
  <c r="P147"/>
  <c r="BK147"/>
  <c r="J147"/>
  <c r="BE147"/>
  <c r="BI145"/>
  <c r="BH145"/>
  <c r="BG145"/>
  <c r="BF145"/>
  <c r="T145"/>
  <c r="R145"/>
  <c r="P145"/>
  <c r="BK145"/>
  <c r="J145"/>
  <c r="BE145"/>
  <c r="BI138"/>
  <c r="BH138"/>
  <c r="BG138"/>
  <c r="BF138"/>
  <c r="T138"/>
  <c r="R138"/>
  <c r="P138"/>
  <c r="BK138"/>
  <c r="J138"/>
  <c r="BE138"/>
  <c r="BI137"/>
  <c r="BH137"/>
  <c r="BG137"/>
  <c r="BF137"/>
  <c r="T137"/>
  <c r="R137"/>
  <c r="P137"/>
  <c r="BK137"/>
  <c r="J137"/>
  <c r="BE137"/>
  <c r="BI130"/>
  <c r="BH130"/>
  <c r="BG130"/>
  <c r="BF130"/>
  <c r="T130"/>
  <c r="R130"/>
  <c r="P130"/>
  <c r="BK130"/>
  <c r="J130"/>
  <c r="BE130"/>
  <c r="BI128"/>
  <c r="BH128"/>
  <c r="BG128"/>
  <c r="BF128"/>
  <c r="T128"/>
  <c r="R128"/>
  <c r="P128"/>
  <c r="BK128"/>
  <c r="J128"/>
  <c r="BE128"/>
  <c r="BI111"/>
  <c r="BH111"/>
  <c r="BG111"/>
  <c r="BF111"/>
  <c r="T111"/>
  <c r="R111"/>
  <c r="P111"/>
  <c r="BK111"/>
  <c r="J111"/>
  <c r="BE111"/>
  <c r="BI102"/>
  <c r="BH102"/>
  <c r="BG102"/>
  <c r="BF102"/>
  <c r="T102"/>
  <c r="R102"/>
  <c r="P102"/>
  <c r="BK102"/>
  <c r="J102"/>
  <c r="BE102"/>
  <c r="BI100"/>
  <c r="BH100"/>
  <c r="BG100"/>
  <c r="BF100"/>
  <c r="T100"/>
  <c r="R100"/>
  <c r="P100"/>
  <c r="BK100"/>
  <c r="J100"/>
  <c r="BE100"/>
  <c r="BI97"/>
  <c r="F39"/>
  <c i="1" r="BD56"/>
  <c i="2" r="BH97"/>
  <c r="F38"/>
  <c i="1" r="BC56"/>
  <c i="2" r="BG97"/>
  <c r="F37"/>
  <c i="1" r="BB56"/>
  <c i="2" r="BF97"/>
  <c r="J36"/>
  <c i="1" r="AW56"/>
  <c i="2" r="F36"/>
  <c i="1" r="BA56"/>
  <c i="2" r="T97"/>
  <c r="T96"/>
  <c r="T95"/>
  <c r="T94"/>
  <c r="R97"/>
  <c r="R96"/>
  <c r="R95"/>
  <c r="R94"/>
  <c r="P97"/>
  <c r="P96"/>
  <c r="P95"/>
  <c r="P94"/>
  <c i="1" r="AU56"/>
  <c i="2" r="BK97"/>
  <c r="BK96"/>
  <c r="J96"/>
  <c r="BK95"/>
  <c r="J95"/>
  <c r="BK94"/>
  <c r="J94"/>
  <c r="J63"/>
  <c r="J32"/>
  <c i="1" r="AG56"/>
  <c i="2" r="J97"/>
  <c r="BE97"/>
  <c r="J35"/>
  <c i="1" r="AV56"/>
  <c i="2" r="F35"/>
  <c i="1" r="AZ56"/>
  <c i="2" r="J65"/>
  <c r="J64"/>
  <c r="J91"/>
  <c r="J90"/>
  <c r="F90"/>
  <c r="F88"/>
  <c r="E86"/>
  <c r="J59"/>
  <c r="J58"/>
  <c r="F58"/>
  <c r="F56"/>
  <c r="E54"/>
  <c r="J41"/>
  <c r="J20"/>
  <c r="E20"/>
  <c r="F91"/>
  <c r="F59"/>
  <c r="J19"/>
  <c r="J14"/>
  <c r="J88"/>
  <c r="J56"/>
  <c r="E7"/>
  <c r="E82"/>
  <c r="E50"/>
  <c i="1" r="BD57"/>
  <c r="BC57"/>
  <c r="BB57"/>
  <c r="BA57"/>
  <c r="AZ57"/>
  <c r="AY57"/>
  <c r="AX57"/>
  <c r="AW57"/>
  <c r="AV57"/>
  <c r="AU57"/>
  <c r="AT57"/>
  <c r="AS57"/>
  <c r="AG57"/>
  <c r="BD55"/>
  <c r="BC55"/>
  <c r="BB55"/>
  <c r="BA55"/>
  <c r="AZ55"/>
  <c r="AY55"/>
  <c r="AX55"/>
  <c r="AW55"/>
  <c r="AV55"/>
  <c r="AU55"/>
  <c r="AT55"/>
  <c r="AS55"/>
  <c r="AG55"/>
  <c r="BD54"/>
  <c r="W33"/>
  <c r="BC54"/>
  <c r="W32"/>
  <c r="BB54"/>
  <c r="W31"/>
  <c r="BA54"/>
  <c r="W30"/>
  <c r="AZ54"/>
  <c r="W29"/>
  <c r="AY54"/>
  <c r="AX54"/>
  <c r="AW54"/>
  <c r="AK30"/>
  <c r="AV54"/>
  <c r="AK29"/>
  <c r="AU54"/>
  <c r="AT54"/>
  <c r="AS54"/>
  <c r="AG54"/>
  <c r="AK26"/>
  <c r="AT58"/>
  <c r="AN58"/>
  <c r="AN57"/>
  <c r="AT56"/>
  <c r="AN56"/>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<sst xmlns="http://schemas.openxmlformats.org/spreadsheetml/2006/main">
  <si>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</si>
  <si>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</si>
  <si>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</si>
  <si>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</si>
  <si>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</si>
  <si>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{7806691e-7387-47f8-854b-bee712e5ea7a}</t>
  </si>
  <si>
    <t>0,01</t>
  </si>
  <si>
    <t>21</t>
  </si>
  <si>
    <t>15</t>
  </si>
  <si>
    <t>REKAPITULACE ZAKÁZKY</t>
  </si>
  <si>
    <t xml:space="preserve">v ---  níže se nacházejí doplnkové a pomocné údaje k sestavám  --- v</t>
  </si>
  <si>
    <t>Návod na vyplnění</t>
  </si>
  <si>
    <t>0,001</t>
  </si>
  <si>
    <t>Kód:</t>
  </si>
  <si>
    <t>J003-1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</si>
  <si>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</si>
  <si>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</si>
  <si>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mostu v km 14,412 trati Střelice - Okříšky</t>
  </si>
  <si>
    <t>KSO:</t>
  </si>
  <si>
    <t/>
  </si>
  <si>
    <t>CC-CZ:</t>
  </si>
  <si>
    <t>Místo:</t>
  </si>
  <si>
    <t>Zastávka</t>
  </si>
  <si>
    <t>Datum:</t>
  </si>
  <si>
    <t>22. 5. 2019</t>
  </si>
  <si>
    <t>Zadavatel:</t>
  </si>
  <si>
    <t>IČ:</t>
  </si>
  <si>
    <t>70994234</t>
  </si>
  <si>
    <t>SŽDC, s. o.</t>
  </si>
  <si>
    <t>DIČ:</t>
  </si>
  <si>
    <t>Uchazeč:</t>
  </si>
  <si>
    <t>Vyplň údaj</t>
  </si>
  <si>
    <t>Projektant:</t>
  </si>
  <si>
    <t>Ing. Zdeňka Jabůrková</t>
  </si>
  <si>
    <t>True</t>
  </si>
  <si>
    <t>Zpracovatel:</t>
  </si>
  <si>
    <t>26249022</t>
  </si>
  <si>
    <t>JR Servis, s. r. o.</t>
  </si>
  <si>
    <t>Poznámka:</t>
  </si>
  <si>
    <t>Soupis prací je sestaven s využitím Cenové soustavy ÚRS a Sborníku ÚOŽI 2019 01. Položky, které pochází z této cenové soustavy, jsou ve sloupci 'Cenová soustava' označeny popisem 'CS ÚRS' nebo 'ÚOŽI' a úrovní příslušného kalendářního pololetí. Veškeré další informace vymezující popis a podmínky použití těchto položek z Cenové soustavy a Sborníku, které nejsou uvedeny přímo v soupisu prací, jsou neomezeně dálkově k dispozici na www.cs-urs.cz, sekce Cenové a technické podmínky a na https://www.sfdi.cz/pravidla-metodiky-a-ceniky/.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</si>
  <si>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</si>
  <si>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</si>
  <si>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</si>
  <si>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</si>
  <si>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</si>
  <si>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</si>
  <si>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</si>
  <si>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</si>
  <si>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</si>
  <si>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</si>
  <si>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</si>
  <si>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</si>
  <si>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</si>
  <si>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</si>
  <si>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</si>
  <si>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</si>
  <si>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</si>
  <si>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</si>
  <si>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</si>
  <si>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</si>
  <si>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</si>
  <si>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</si>
  <si>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</si>
  <si>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</si>
  <si>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</si>
  <si>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</si>
  <si>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</si>
  <si>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</si>
  <si>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</si>
  <si>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</si>
  <si>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</si>
  <si>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</si>
  <si>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</si>
  <si>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</si>
  <si>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</si>
  <si>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</si>
  <si>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</si>
  <si>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</si>
  <si>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SO 1241-20-01</t>
  </si>
  <si>
    <t>Železniční most</t>
  </si>
  <si>
    <t>STA</t>
  </si>
  <si>
    <t>1</t>
  </si>
  <si>
    <t>{c310110a-783b-4912-9286-5172b60c3552}</t>
  </si>
  <si>
    <t>2</t>
  </si>
  <si>
    <t>/</t>
  </si>
  <si>
    <t>Soupis</t>
  </si>
  <si>
    <t>{2c1bfdb0-58c5-4213-b688-28dca7d396ae}</t>
  </si>
  <si>
    <t>VRN</t>
  </si>
  <si>
    <t>Vedlejší rozpočtové náklady</t>
  </si>
  <si>
    <t>OST</t>
  </si>
  <si>
    <t>{f69f443f-9145-4bc1-972e-de18f12fe945}</t>
  </si>
  <si>
    <t>{8655dd69-bcac-4b96-9146-418a13cced55}</t>
  </si>
  <si>
    <t>KRYCÍ LIST SOUPISU PRACÍ</t>
  </si>
  <si>
    <t>Objekt:</t>
  </si>
  <si>
    <t>SO 1241-20-01 - Železniční most</t>
  </si>
  <si>
    <t>Soupis:</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</si>
  <si>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</si>
  <si>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</si>
  <si>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</si>
  <si>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</si>
  <si>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</si>
  <si>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</si>
  <si>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</si>
  <si>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</si>
  <si>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</si>
  <si>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</si>
  <si>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998 - Přesun hmot</t>
  </si>
  <si>
    <t>9 - Ostatní konstrukce a práce, bourání</t>
  </si>
  <si>
    <t>997 - Přesun sutě</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</si>
  <si>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</si>
  <si>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</si>
  <si>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</si>
  <si>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</si>
  <si>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</si>
  <si>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</si>
  <si>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</si>
  <si>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</si>
  <si>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</si>
  <si>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</si>
  <si>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</si>
  <si>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</si>
  <si>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</si>
  <si>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</si>
  <si>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</si>
  <si>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</si>
  <si>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</si>
  <si>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</si>
  <si>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</si>
  <si>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</si>
  <si>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</si>
  <si>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2019 01</t>
  </si>
  <si>
    <t>4</t>
  </si>
  <si>
    <t>101805508</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</si>
  <si>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</si>
  <si>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</si>
  <si>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VV</t>
  </si>
  <si>
    <t>2*10</t>
  </si>
  <si>
    <t>113106242</t>
  </si>
  <si>
    <t>Rozebrání dlažeb a dílců vozovek a ploch s přemístěním hmot na skládku na vzdálenost do 3 m nebo s naložením na dopravní prostředek, s jakoukoliv výplní spár strojně plochy jednotlivě přes 200 m2 ze silničních dílců jakýchkoliv rozměrů, s ložem z kameniva nebo živice se spárami zalitými cementovou maltou</t>
  </si>
  <si>
    <t>388374643</t>
  </si>
  <si>
    <t xml:space="preserve">Poznámka k souboru cen:_x000d_
1. Ceny jsou určeny pro rozebrání dlažeb a dílců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</si>
  <si>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3</t>
  </si>
  <si>
    <t>121101101</t>
  </si>
  <si>
    <t>Sejmutí ornice nebo lesní půdy s vodorovným přemístěním na hromady v místě upotřebení nebo na dočasné či trvalé skládky se složením, na vzdálenost do 50 m</t>
  </si>
  <si>
    <t>m3</t>
  </si>
  <si>
    <t>-1250653352</t>
  </si>
  <si>
    <t xml:space="preserve">Poznámka k souboru cen:_x000d_
1. V cenách jsou započteny i náklady na příp. nutné naložení sejmuté ornice na dopravní prostředek._x000d_
2. V cenách nejsou započteny náklady na odstranění nevhodných přimísenin (kamenů, kořenů apod.); tyto práce se ocení individuálně._x000d_
3. Množství ornice odebírané ze skládek se do objemu vykopávek pro volbu cen podle množství nezapočítává. Ceny souboru cen 122 . 0-11 Odkopávky a prokopávky nezapažené, se volí pro ornici odebíranou z projektovaných dočasných skládek;_x000d_
a) na staveništi podle součtu objemu ze všech skládek,_x000d_
b) mimo staveniště podle objemu každé skládky zvlášť._x000d_
4. Uložení ornice na skládky se oceňuje podle ustanovení v poznámkách č. 1 a 2 k ceně 171 20-1201 Uložení sypaniny na skládky. Složení ornice na hromady v místě upotřebení se neoceňuje._x000d_
5. Odebírá-li se ornice z projektované dočasné skládky, oceňuje se její naložení a přemístění podle čl. 3172 Všeobecných podmínek tohoto katalogu._x000d_
6. Přemísťuje-li se ornice na vzdálenost větší něž 250 m, vzdálenost 50 m se pro určení vzdálenosti vodorovného přemístění neodečítá a ocení se sejmutí a přemístění bez ohledu na ustanovení pozn. č. 1 takto:_x000d_
a) sejmutí ornice na vzdálenost 50m cenou 121 10-1101;_x000d_
b) naložení příslušnou cenou souboru cen 167 10- . ._x000d_
c) vodorovné přemístění cenami souboru cen 162 . 0- . . Vodorovné přemístění výkopku._x000d_
7. Sejmutí podorničí se oceňuje cenami odkopávek s přihlédnutím k ustanovení čl. 3112 Všeobecných podmínek tohoto katalogu._x000d_
</t>
  </si>
  <si>
    <t xml:space="preserve">sejmutí ornice v tl. 150mm ze svahových kuželů v. 7,0m, průměr kuželů 10,0m </t>
  </si>
  <si>
    <t>10/(2*7,0)*pi*(2*7,0)^2/4*0,15</t>
  </si>
  <si>
    <t>před otvorem, odečteno z výkresu</t>
  </si>
  <si>
    <t>(38,0+19)*0,15</t>
  </si>
  <si>
    <t>pod mostem</t>
  </si>
  <si>
    <t>4,01*6,67*0,15</t>
  </si>
  <si>
    <t>Součet</t>
  </si>
  <si>
    <t>131301102</t>
  </si>
  <si>
    <t>Hloubení nezapažených jam a zářezů s urovnáním dna do předepsaného profilu a spádu v hornině tř. 4 přes 100 do 1 000 m3</t>
  </si>
  <si>
    <t>-1259917735</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</si>
  <si>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větší._x000d_
2. Ceny lze použít i pro hloubení nezapažených jam a zářezů pro podzemní vedení, jsou-li tyto práce prováděny z povrchu území._x000d_
3. Předepisuje-li projekt hloubit jámy popsané v pozn. č. 1 v hornině 5 až 7 bez použití trhavin, oceňuje se toto hloubení_x000d_
a) v suchu nebo v mokru cenami 138 40-1101, 138 50-1101 a 138 60-1101 Dolamování zapažených nebo nezapažených hloubených vykopávek;_x000d_
b) v tekoucí vodě při jakékoliv její rychlosti individuálně._x000d_
4. Hloubení nezapažených jam hloubky přes 16 m se oceňuje individuálně._x000d_
5. V cenách jsou započteny i náklady na případné nutné přemístění výkopku ve výkopišti a na přehození výkopku na přilehlém terénu na vzdálenost do 3 m od okraje jámy nebo naložení na dopravní prostředek._x000d_
6. Náklady na svislé přemístění výkopku nad 1 m hloubky se určí dle ustanovení článku č. 3161 všeobecných podmínek katalogu._x000d_
</t>
  </si>
  <si>
    <t>plocha v příčném řezu měřena v programu</t>
  </si>
  <si>
    <t>Výkop pro osazení trouby dl. 16,5m</t>
  </si>
  <si>
    <t>4,588*16,5</t>
  </si>
  <si>
    <t>pro dohloubení příčných prahů na koncích trouby š. 0,8m</t>
  </si>
  <si>
    <t>2*1,408*0,8</t>
  </si>
  <si>
    <t>pro založení gabionů</t>
  </si>
  <si>
    <t>na levé straně</t>
  </si>
  <si>
    <t>11,316*(6,4+0,5*1,0)</t>
  </si>
  <si>
    <t>7,293*(2,9+0,5*1,015)</t>
  </si>
  <si>
    <t>na pravé straně</t>
  </si>
  <si>
    <t>3,889*(2,4+0,5*1,0)</t>
  </si>
  <si>
    <t>3,806*(2,4+0,5*1,0)</t>
  </si>
  <si>
    <t>odpočet ornice z pol. 121101101</t>
  </si>
  <si>
    <t>-29,055</t>
  </si>
  <si>
    <t>5</t>
  </si>
  <si>
    <t>131301109</t>
  </si>
  <si>
    <t>Hloubení nezapažených jam a zářezů s urovnáním dna do předepsaného profilu a spádu Příplatek k cenám za lepivost horniny tř. 4</t>
  </si>
  <si>
    <t>-506049030</t>
  </si>
  <si>
    <t>6</t>
  </si>
  <si>
    <t>1517111R6</t>
  </si>
  <si>
    <t>Osazení ocelových zápor pro pažení hloubených vykopávek do předem provedených vrtů se zabetonováním spodního konce, s příp. nutným obsypem zápory pískem délky od 0 do 8 m</t>
  </si>
  <si>
    <t>m</t>
  </si>
  <si>
    <t>-209506929</t>
  </si>
  <si>
    <t xml:space="preserve">Poznámka k souboru cen:_x000d_
1. V cenách nejsou započteny náklady na:_x000d_
a) vrchní kotvení zápor, které se oceňuje cenami souboru cen 151 71-31 Vrchní kotvení zápor na povrch výkopové jámy,_x000d_
b) pažení do ocelových zápor, které se oceňuje cenami souboru cen 151 72-11 Pažení do ocelových zápor,_x000d_
c) převázky ocelové, které se oceňují cenami 151 71-21 Převázka ocelová pro ukotvení záporového pažení,_x000d_
d) vrty pro osazení zápor, které se oceňují soubory cen 22. . . – Vrty_x000d_
e) dodání výplně z betonu nebo kameniva, které se oceňuje ve specifikaci_x000d_
f) dodání nebo opotřebení:_x000d_
- dodání zápor trvale zabudovaných se oceňuje ve specifikaci bez obratovosti,_x000d_
- opotřebení zápor dočasně zabudovaných se oceňuje ve specifikaci jako 0,5 násobek pořizovací ceny materiálu._x000d_
</t>
  </si>
  <si>
    <t>zajištění svahů žel. tělesa pro výkop pro gabiony</t>
  </si>
  <si>
    <t>G1 - 10ks dl. 8,0m</t>
  </si>
  <si>
    <t>G2 - 4ks dl. 7,0 a 3ks dl. 4,0m</t>
  </si>
  <si>
    <t>G3+G4 - 11ks dl. 6,0m</t>
  </si>
  <si>
    <t>10*8,0+4*7,0+3*4,0+11*6,0</t>
  </si>
  <si>
    <t>7</t>
  </si>
  <si>
    <t>151711131</t>
  </si>
  <si>
    <t>Vytažení ocelových zápor pro pažení délky od 0 do 8 m</t>
  </si>
  <si>
    <t>1691039746</t>
  </si>
  <si>
    <t>8</t>
  </si>
  <si>
    <t>M</t>
  </si>
  <si>
    <t>58932312</t>
  </si>
  <si>
    <t>beton C 12/15 kamenivo frakce 0/16</t>
  </si>
  <si>
    <t>886401568</t>
  </si>
  <si>
    <t>výplň pat zápor, pr. 275mm</t>
  </si>
  <si>
    <t>G1 - 10ks dl. 8,0m, výdřeva v. 4,0m</t>
  </si>
  <si>
    <t>G2 - 4ks dl. 7,0 a 3ks dl. 4,0m, výdřeva v. 3,0m a 1,7m</t>
  </si>
  <si>
    <t>G3+G4 - 11ks dl. 6,0m, výdřeva v. 1,2m</t>
  </si>
  <si>
    <t>délka z pol. 151711111 - pol. 151721111</t>
  </si>
  <si>
    <t>pi*0,275^2/4*(186-10*4,0-4*3,0-3*1,7-11*1,2)</t>
  </si>
  <si>
    <t>9</t>
  </si>
  <si>
    <t>13010980</t>
  </si>
  <si>
    <t>ocel profilová HE-B 200 jakost 11 375</t>
  </si>
  <si>
    <t>t</t>
  </si>
  <si>
    <t>-407730827</t>
  </si>
  <si>
    <t>186*0,063 'Přepočtené koeficientem množství</t>
  </si>
  <si>
    <t>10</t>
  </si>
  <si>
    <t>151721111</t>
  </si>
  <si>
    <t>Pažení do ocelových zápor bez ohledu na druh pažin, s odstraněním pažení, hloubky výkopu do 4 m</t>
  </si>
  <si>
    <t>-1947167166</t>
  </si>
  <si>
    <t xml:space="preserve">Poznámka k souboru cen:_x000d_
1. V cenách nejsou započteny náklady na:_x000d_
a) zápory ocelové, které se oceňují cenami souboru cen 151 71-11 Osazení ocelových zápor pro pažení hloubených vykopávek._x000d_
b) převázky ocelové, které se oceňují cenou 151 71-2111 Převázka ocelová pro ukotvení záporového pažení,_x000d_
c) vrchní kotvení zápor, které se oceňuje cenami souboru cen 151 71-31 Vrchní kotvení zápor na povrch výkopové jámy._x000d_
</t>
  </si>
  <si>
    <t>zřízení pažin záporového pažení</t>
  </si>
  <si>
    <t>G1 - 9m na v. 4,0m</t>
  </si>
  <si>
    <t>G2 - 2m na v. 1,7m a 3m na v. 3,0m</t>
  </si>
  <si>
    <t>G3+G4 - 10m na v. 1,2m</t>
  </si>
  <si>
    <t>9*4,0+2*1,7+3*3,0+10*1,2</t>
  </si>
  <si>
    <t>11</t>
  </si>
  <si>
    <t>153812122</t>
  </si>
  <si>
    <t>Trn z betonářské oceli včetně zainjektování při průměru oceli od 20 do 26 mm, délky přes 3,0 do 5,0 m</t>
  </si>
  <si>
    <t>kus</t>
  </si>
  <si>
    <t>2134126041</t>
  </si>
  <si>
    <t xml:space="preserve">Poznámka k souboru cen:_x000d_
1. V cenách nejsou započteny náklady na:_x000d_
a) vrty pro trny; tyto vrty se oceňují cenami souboru cen 22 Vrty,_x000d_
b) napnutí trnů a opěrné desky; tyto stavební práce se oceňují cenami, 153 81-22 Napnutí trnů z betonářské oceli a 153 89-13 Opěrné desky z oceli._x000d_
</t>
  </si>
  <si>
    <t>zajištění záporového pažení pro gabiony G1</t>
  </si>
  <si>
    <t>12</t>
  </si>
  <si>
    <t>162201102</t>
  </si>
  <si>
    <t>Vodorovné přemístění výkopku nebo sypaniny po suchu na obvyklém dopravním prostředku, bez naložení výkopku, avšak se složením bez rozhrnutí z horniny tř. 1 až 4 na vzdálenost přes 20 do 50 m</t>
  </si>
  <si>
    <t>1709706838</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</si>
  <si>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</si>
  <si>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z pol. 121101101, 131301102 a 58331200</t>
  </si>
  <si>
    <t>29,055</t>
  </si>
  <si>
    <t>174,146</t>
  </si>
  <si>
    <t>221,407</t>
  </si>
  <si>
    <t>13</t>
  </si>
  <si>
    <t>162303111</t>
  </si>
  <si>
    <t>Vodorovné přemístění výkopku z rýh podzemních stěn pro všechny třídy rozpojené horniny, na vzdálenost od 0 do 500 m</t>
  </si>
  <si>
    <t>-1452089802</t>
  </si>
  <si>
    <t xml:space="preserve">Poznámka k souboru cen:_x000d_
1. Ceny jsou určeny pro 1 m3 výkopku v rostlém stavu; objem přemisťovaného výkopku se určí jako součin tloušťky podzemní stěny a její plochy._x000d_
2. V cenách jsou započteny i náklady na přemístění:_x000d_
a) zvětšeného objemu rýhy způsobeného hloubením,_x000d_
b) objemu suspenze vniklé při hloubení do výkopku,_x000d_
c) složení a rozhrnutí výkopku na skládce._x000d_
</t>
  </si>
  <si>
    <t>14</t>
  </si>
  <si>
    <t>167101101</t>
  </si>
  <si>
    <t>Nakládání, skládání a překládání neulehlého výkopku nebo sypaniny nakládání, množství do 100 m3, z hornin tř. 1 až 4</t>
  </si>
  <si>
    <t>922042852</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</si>
  <si>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</si>
  <si>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</si>
  <si>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</si>
  <si>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-981419107</t>
  </si>
  <si>
    <t xml:space="preserve">Poznámka k souboru cen:_x000d_
1. Ceny lze použít i pro sypaniny odebírané z hald, pro hlušinu apod._x000d_
2. Cenu 20-1101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lze použít i pro uložení sypaniny s předepsaným zhutněním na trvalé skládky, do koryt vodotečí a do prohlubní terénu._x000d_
4. Cenu 10-1131 lze použít i pro ukládání sypaniny z hornin nesoudržných i soudržných společně bez možnosti jejich roztřídění._x000d_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individuálně._x000d_
6. Ceny jsou určeny pro míru zhutnění určenou projektem:_x000d_
a) pro ceny -1101 až -1105 v % výsledku zkoušky PS,_x000d_
b) pro ceny -1111 a -1112 relativní ulehlostí I(d),_x000d_
c) pro ceny -1121 a -1131 stanovením technologie._x000d_
7. Ceny nelze použít:_x000d_
a) pro uložení sypaniny do hrází; uložení netříděné sypaniny do hrází se oceňuje cenami souboru cen 171 uložení netříděných sypanin do hrází části A 03, případně cenovými normativy podle části A 31,_x000d_
b) pro uložení sypaniny do ochranných valů nebo těch jejich částí, jejichž šířka je menší než 3 m. Toto uložení se oceňuje cenami souboru cen 175 10-11 Obsyp objektů._x000d_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výkopu._x000d_
9. Horninami soudržnými se rozumějí takové horniny, u nichž zdrojem pevnosti jsou molekulární a chemické vazby mezi částicemi horniny. Jde o horniny, které jsou schopny plastických deformací._x000d_
10. Horninami nesoudržnými se rozumějí horniny, u nichž hlavním zdrojem pevnosti ve smyku je pouze tření mezi jednotlivými oddělenými pevnými částicemi horniny._x000d_
11. Horninami sypkými se rozumějí horniny III. skupiny podle ČSN 72 1002 se zrnem do 125 mm. Množství zrn velikosti přes 125 mm může být nejvýše 5 % objemu._x000d_
12. Horninami kamenitými se rozumějí nestmelené úlomkovité horniny skalní a sypké se zrny přes 125 mm. Množství zrn velikosti přes 125 mm musí být vyšší než 5 % objemu._x000d_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individuálně._x000d_
14. Zajišťuje-li se předepsané zhutnění násypu přesypáním podle čl. 120 ČSN 73 3050, ocení se odstranění přesypané části cenami 122 . 0-71 Odkopávky nebo prokopávky při pozemkových úpravách_x000d_
</t>
  </si>
  <si>
    <t>zemina pro násyp pro vrtání</t>
  </si>
  <si>
    <t>8,10*8,0+3,00*5,0</t>
  </si>
  <si>
    <t>16</t>
  </si>
  <si>
    <t>174101101</t>
  </si>
  <si>
    <t>Zásyp sypaninou z jakékoliv horniny s uložením výkopku ve vrstvách se zhutněním jam, šachet, rýh nebo kolem objektů v těchto vykopávkách</t>
  </si>
  <si>
    <t>-888137741</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</si>
  <si>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</si>
  <si>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zpětný zásyp gabionů</t>
  </si>
  <si>
    <t>6,0*(5,609+1,360)</t>
  </si>
  <si>
    <t>3,0*(1,276+1,278)</t>
  </si>
  <si>
    <t>2,0*(0,893+4,744)</t>
  </si>
  <si>
    <t>17</t>
  </si>
  <si>
    <t>175101201</t>
  </si>
  <si>
    <t>Obsypání objektů nad přilehlým původním terénem sypaninou z vhodných hornin 1 až 4 nebo materiálem uloženým ve vzdálenosti do 3 m od vnějšího kraje objektu pro jakoukoliv míru zhutnění bez prohození sypaniny sítem</t>
  </si>
  <si>
    <t>2018849588</t>
  </si>
  <si>
    <t xml:space="preserve">Poznámka k souboru cen:_x000d_
1. Ceny jsou určeny pro objem obsypu do vzdálenosti 3 m od přilehlého líce objektu nad přilehlým původním terénem. Zásyp pod tímto terénem se oceňuje jako zásyp okolo objektu cenami 174 10-1101, 174 10-1103 nebo 174 20-1101 a 174 20-1103; zbývající obsyp se ocení příslušnými cenami souboru cen 171 . 0-11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20-1101 Uložení sypaniny do nezhutněných násypů._x000d_
3. Ceny nelze použít pro obsyp potrubí; tento se oceňuje cenami 175 11-11 Obsyp potrubí ručně, nebo 175 15-11 Obsypání potrubí strojně._x000d_
4. V cenách nejsou započteny náklady na:_x000d_
a) svahování obsypu; toto se oceňuje cenami souboru cen 182 . 0-11 Svahování,_x000d_
b) humusování obsypu; toto se oceňuje cenami souboru cen 18 . 30-11 Rozprostření a urovnání ornice,_x000d_
c) osetí obsypu; toto se oceňuje příslušnými cenami souborů cen části A Zřízení konstrukcí katalogu 823-2 Rekultivace._x000d_
5. Vzdáleností do 3 m uvedenou v popisu souboru cen se rozumí nejkratší vzdálenost těžiště hromady nebo dočasné skládky, z níž se sypanina odebírá, od vnějšího okraje objektu. Použije-li se pro obsyp objektů sypaniny ze zeminy, kterou je nutno přemisťovat ze vzdálenosti přes 30 m od vnějšího okraje objektu a rozpojovat, oceňuje se toto_x000d_
a) přemístění sypaniny cenami souboru cen 162 . 0-1 . Vodorovné přemístění výkopku,_x000d_
b) rozpojení dle čl. 3172 Všeobecných podmínek katalogu přičemž se vzdálenost 3 m od celkové vzdálenosti neodečítá._x000d_
6. Míru zhutnění předepisuje projekt._x000d_
7. V cenách nejsou zahrnuty náklady na nakupovanou sypaninu. Tato se oceňuje ve specifikaci._x000d_
</t>
  </si>
  <si>
    <t>zásyp ocelové trouby</t>
  </si>
  <si>
    <t>vpravo</t>
  </si>
  <si>
    <t>19,32*(13,0+4,0)/2-11,00*4,07</t>
  </si>
  <si>
    <t>vlevo</t>
  </si>
  <si>
    <t>16,78*(15,1+4,0)/2-11,00*3,27</t>
  </si>
  <si>
    <t>18</t>
  </si>
  <si>
    <t>181006112</t>
  </si>
  <si>
    <t>Rozprostření zemin schopných zúrodnění v rovině a ve sklonu do 1:5, tloušťka vrstvy přes 0,10 do 0,15 m</t>
  </si>
  <si>
    <t>1833014596</t>
  </si>
  <si>
    <t>19</t>
  </si>
  <si>
    <t>181111131</t>
  </si>
  <si>
    <t>Plošná úprava terénu v zemině tř. 1 až 4 s urovnáním povrchu bez doplnění ornice souvislé plochy do 500 m2 při nerovnostech terénu přes 150 do 200 mm v rovině nebo na svahu do 1:5</t>
  </si>
  <si>
    <t>1664531468</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</si>
  <si>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</si>
  <si>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38,0+19,0</t>
  </si>
  <si>
    <t>20</t>
  </si>
  <si>
    <t>181411123</t>
  </si>
  <si>
    <t>Založení trávníku na půdě předem připravené plochy do 1000 m2 výsevem včetně utažení lučního na svahu přes 1:2 do 1:1</t>
  </si>
  <si>
    <t>1869213852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</si>
  <si>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</si>
  <si>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00572100</t>
  </si>
  <si>
    <t>osivo jetelotráva intenzivní víceletá</t>
  </si>
  <si>
    <t>kg</t>
  </si>
  <si>
    <t>-763632181</t>
  </si>
  <si>
    <t>191,967*0,03 'Přepočtené koeficientem množství</t>
  </si>
  <si>
    <t>22</t>
  </si>
  <si>
    <t>182201101</t>
  </si>
  <si>
    <t>Svahování trvalých svahů do projektovaných profilů s potřebným přemístěním výkopku při svahování násypů v jakékoliv hornině</t>
  </si>
  <si>
    <t>178283217</t>
  </si>
  <si>
    <t xml:space="preserve">Poznámka k souboru cen:_x000d_
1. Ceny jsou určeny pro svahování všech nově zřizovaných ploch výkopů nebo násypů ve sklonu přes 1 : 5 a pro úpravu lavic (berem) šířky do 3 m přerušujících svahy, pod jakékoliv zpevnění ploch, pod humusování, drnování apod., pro úpravy dna a stěn silničních a železničních příkopů a pro úpravy dna šířky do 1 m melioračních kanálů a vodotečí._x000d_
2. Ceny nelze použít pro urovnání stěn příkopů při čištění; toto urovnání se oceňuje cenami souboru cen 938 90-2 . čištění příkopů komunikací v suchu nebo ve vodě A02 Zemní práce pro objekty oborů 821 až 828._x000d_
3. Úprava ploch vodorovných nebo ve sklonu do 1 : 5 s výjimkou ustanovení v poznámce č. 1 se oceňuje cenami souboru cen 181 *0-11 Úprava pláně vyrovnáním výškových rozdílů._x000d_
</t>
  </si>
  <si>
    <t>23</t>
  </si>
  <si>
    <t>182301122</t>
  </si>
  <si>
    <t>Rozprostření a urovnání ornice ve svahu sklonu přes 1:5 při souvislé ploše do 500 m2, tl. vrstvy přes 100 do 150 mm</t>
  </si>
  <si>
    <t>68208578</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</si>
  <si>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3,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</si>
  <si>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humusování svahů nového násypu v tl. 150mm</t>
  </si>
  <si>
    <t>8,3*13,0-5,7*3,75</t>
  </si>
  <si>
    <t>8,3*15,1-5,3*3,75</t>
  </si>
  <si>
    <t>Zakládání</t>
  </si>
  <si>
    <t>24</t>
  </si>
  <si>
    <t>212792212</t>
  </si>
  <si>
    <t>Odvodnění mostní opěry z plastových trub drenážní potrubí flexibilní DN 160</t>
  </si>
  <si>
    <t>1059597817</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</si>
  <si>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</si>
  <si>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 xml:space="preserve">za rubem  konstrukce</t>
  </si>
  <si>
    <t>2*16,5</t>
  </si>
  <si>
    <t>25</t>
  </si>
  <si>
    <t>212972113</t>
  </si>
  <si>
    <t>Opláštění drenážních trub filtrační textilií DN 160</t>
  </si>
  <si>
    <t>278487772</t>
  </si>
  <si>
    <t xml:space="preserve">Poznámka k souboru cen:_x000d_
1. V cenách jsou započteny i náklady na nařezání filtrační textilie na potřebnou šířku, rozprostření pruhu textilie na uložené drenážní potrubí, urovnání a napnutí textilie před uložením zásypového materiálu a odsun zbytku textilie._x000d_
</t>
  </si>
  <si>
    <t>26</t>
  </si>
  <si>
    <t>213141132</t>
  </si>
  <si>
    <t>Zřízení vrstvy z geotextilie filtrační, separační, odvodňovací, ochranné, výztužné nebo protierozní ve sklonu přes 1:2 do 1:1, šířky přes 3 do 6 m</t>
  </si>
  <si>
    <t>-592296349</t>
  </si>
  <si>
    <t xml:space="preserve">Poznámka k souboru cen:_x000d_
1. Ceny jsou určeny pro zřízení vrstev na upraveném povrchu._x000d_
2. V cenách jsou započteny i náklady na položení a spojení geotextilií včetně přesahů._x000d_
3. V cenách nejsou započteny náklady na dodávku geotextilií, která se oceňuje ve specifikaci. Ztratné včetně přesahů lze stanovit ve výši 15 až 20 %._x000d_
4. Ceny -1131 až -1133 lze použít i pro vyvedení geotextilie na svislou konstrukci._x000d_
</t>
  </si>
  <si>
    <t>separace gabionových stěn</t>
  </si>
  <si>
    <t>(13,0+8,0+6,0+6,0)*1,0+6,0*1,5</t>
  </si>
  <si>
    <t>(11,0+4,0)*1,0+3,0*1,0</t>
  </si>
  <si>
    <t>6,0*1,0+2,0*0,5</t>
  </si>
  <si>
    <t>27</t>
  </si>
  <si>
    <t>69311068</t>
  </si>
  <si>
    <t>geotextilie netkaná separační, ochranná, filtrační, drenážní PP 300g/m2</t>
  </si>
  <si>
    <t>-752590579</t>
  </si>
  <si>
    <t>74*1,15 'Přepočtené koeficientem množství</t>
  </si>
  <si>
    <t>28</t>
  </si>
  <si>
    <t>215901101</t>
  </si>
  <si>
    <t>Zhutnění podloží pod násypy z rostlé horniny tř. 1 až 4 z hornin soudružných do 92 % PS a nesoudržných sypkých relativní ulehlosti I(d) do 0,8</t>
  </si>
  <si>
    <t>-823809464</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</si>
  <si>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Míru zhutnění podloží předepisuje projekt._x000d_
4. Množství jednotek se určí v m2 půdorysné plochy zhutněného podloží._x000d_
</t>
  </si>
  <si>
    <t>29</t>
  </si>
  <si>
    <t>221211116</t>
  </si>
  <si>
    <t>Vrty přenosnými vrtacími kladivy v hloubce 0 až 10 m průměru přes 13 do 56 mm, do úklonu 90° (úpadně až horizontálně ), v hornině tř. VI</t>
  </si>
  <si>
    <t>-1744784918</t>
  </si>
  <si>
    <t>pro kotvení pažení</t>
  </si>
  <si>
    <t>3*0,5</t>
  </si>
  <si>
    <t>30</t>
  </si>
  <si>
    <t>2262112R7</t>
  </si>
  <si>
    <t>Velkoprofilové vrty náběrovým vrtáním svislé zapažené ocelovými pažnicemi průměru do 400 mm, v hl od 0 do 10 m v hornině tř. IV</t>
  </si>
  <si>
    <t>1284063810</t>
  </si>
  <si>
    <t>186</t>
  </si>
  <si>
    <t>31</t>
  </si>
  <si>
    <t>271532212</t>
  </si>
  <si>
    <t>Podsyp pod základové konstrukce se zhutněním a urovnáním povrchu z kameniva hrubého, frakce 16 - 32 mm</t>
  </si>
  <si>
    <t>-252303559</t>
  </si>
  <si>
    <t xml:space="preserve">Poznámka k souboru cen:_x000d_
1. Ceny slouží pro ocenění násypů pod základové konstrukce tloušťky vrstvy do 300 mm._x000d_
2. Násypy s tloušťkou vrstvy přesahující 300 mm se ocení cenami souboru cen 213 31-…. Polštáře zhutněné pod základy v katalogu 800-2 Zvláštní zakládání objektů._x000d_
</t>
  </si>
  <si>
    <t>podsyp pod konstrukce gabionů</t>
  </si>
  <si>
    <t>(2,2*2,9+4,2*2,4)*0,3</t>
  </si>
  <si>
    <t>(2,2*2,9+1,2*1,2)*0,3</t>
  </si>
  <si>
    <t>(2,4*1,4)*0,3</t>
  </si>
  <si>
    <t>32</t>
  </si>
  <si>
    <t>271572211</t>
  </si>
  <si>
    <t>Podsyp pod základové konstrukce se zhutněním a urovnáním povrchu ze štěrkopísku netříděného</t>
  </si>
  <si>
    <t>401110344</t>
  </si>
  <si>
    <t>pod troubu dl. 14,9m</t>
  </si>
  <si>
    <t>1,04*14,9</t>
  </si>
  <si>
    <t>33</t>
  </si>
  <si>
    <t>274311127</t>
  </si>
  <si>
    <t>Základové konstrukce z betonu prostého pasy, prahy, věnce a ostruhy ve výkopu nebo na hlavách pilot C 25/30</t>
  </si>
  <si>
    <t>-944031019</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</si>
  <si>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</si>
  <si>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na koncích trouby, š. 800mm + dobetonování pod tubusem v tl. 100mm</t>
  </si>
  <si>
    <t>2*(2,135+0,327)*0,8</t>
  </si>
  <si>
    <t>34</t>
  </si>
  <si>
    <t>274354111</t>
  </si>
  <si>
    <t>Bednění základových konstrukcí pasů, prahů, věnců a ostruh zřízení</t>
  </si>
  <si>
    <t>-1751232332</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</si>
  <si>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</si>
  <si>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na koncích trouby + dobetonování pod tubusem</t>
  </si>
  <si>
    <t>4*2,135+2*0,327</t>
  </si>
  <si>
    <t>prostor mezi novou a starou konstrukcí</t>
  </si>
  <si>
    <t>2,204</t>
  </si>
  <si>
    <t>35</t>
  </si>
  <si>
    <t>274354191</t>
  </si>
  <si>
    <t>Bednění základových konstrukcí pasů, prahů, věnců a ostruh Příplatek k ceně za zakřivení základu, průměru do 7,5 m</t>
  </si>
  <si>
    <t>-665402949</t>
  </si>
  <si>
    <t>36</t>
  </si>
  <si>
    <t>274354211</t>
  </si>
  <si>
    <t>Bednění základových konstrukcí pasů, prahů, věnců a ostruh odstranění bednění</t>
  </si>
  <si>
    <t>32404284</t>
  </si>
  <si>
    <t>37</t>
  </si>
  <si>
    <t>275311127</t>
  </si>
  <si>
    <t>Základové konstrukce z betonu prostého patky a bloky ve výkopu nebo na hlavách pilot C 25/30</t>
  </si>
  <si>
    <t>2046063507</t>
  </si>
  <si>
    <t>patky pro zábradlí</t>
  </si>
  <si>
    <t>na svazích 350x350x700</t>
  </si>
  <si>
    <t>14*0,35*0,35*0,7</t>
  </si>
  <si>
    <t>na gabionech pr. 150mm v. 700mm</t>
  </si>
  <si>
    <t>5*pi*0,15^2/4*0,7</t>
  </si>
  <si>
    <t>38</t>
  </si>
  <si>
    <t>275354111</t>
  </si>
  <si>
    <t>Bednění základových konstrukcí patek a bloků zřízení</t>
  </si>
  <si>
    <t>-158472948</t>
  </si>
  <si>
    <t>14*2*(0,35+0,35)*0,7</t>
  </si>
  <si>
    <t>5*pi*0,15*0,7</t>
  </si>
  <si>
    <t>39</t>
  </si>
  <si>
    <t>275354211</t>
  </si>
  <si>
    <t>Bednění základových konstrukcí patek a bloků odstranění bednění</t>
  </si>
  <si>
    <t>964512569</t>
  </si>
  <si>
    <t>40</t>
  </si>
  <si>
    <t>281604111</t>
  </si>
  <si>
    <t>Injektování aktivovanými směsmi vzestupné, tlakem do 0,60 MPa</t>
  </si>
  <si>
    <t>hod</t>
  </si>
  <si>
    <t>518471327</t>
  </si>
  <si>
    <t xml:space="preserve">Poznámka k souboru cen:_x000d_
1. Ceny jsou určeny pro injektování_x000d_
a) s obturátorem i bez obturátoru,_x000d_
b) injekční stanicí s automatickou registrací parametrů._x000d_
2. Ceny nelze použít pro injektování:_x000d_
a) neaktivovanými směsmi jednoduchým obturátorem; toto injektování se oceňuje cenami souboru cen 28. 60-11 Injektování,_x000d_
b) mikropilot a kotev; toto injektování se oceňuje cenami souboru cen 28. 60-21 Injektování povrchové s dvojitým obturátorem mikropilot nebo kotev,_x000d_
c) vysokotlaké s dvojitým obturátorem; toto injektování se oceňuje cenami souboru cen 282 60-31 Injektování vysokotlaké s dvojitým obturátorem,_x000d_
d) organickými pryskyřicemi neředitelnými vodou; toto injektování se oceňuje cenami souboru cen 282 60-51 Injektování povrchové vysokotlaké pryskyřicemi vodou,_x000d_
e) živicemi za tepla; toto injektování se oceňuje individuálně,_x000d_
f) tryskové; tato injektáž se oceňuje cenami souboru cen 282 60-21 Trysková injektáž._x000d_
3. Rozhodující pro volbu ceny podle výšky tlaku je maximální tlak na jednom vrtu._x000d_
</t>
  </si>
  <si>
    <t>41</t>
  </si>
  <si>
    <t>585221R4</t>
  </si>
  <si>
    <t>cementová injektážní směs</t>
  </si>
  <si>
    <t>2106727915</t>
  </si>
  <si>
    <t>injektáž vrcholku klenby</t>
  </si>
  <si>
    <t>0,1*6,79</t>
  </si>
  <si>
    <t>Svislé a kompletní konstrukce</t>
  </si>
  <si>
    <t>42</t>
  </si>
  <si>
    <t>327215111</t>
  </si>
  <si>
    <t>Opěrné zdi z drátokamenných gravitačních konstrukcí (gabionů) z lomového kamene neupraveného výplňového na sucho ze splétané dvouzákrutové ocelové sítě s povrchovou úpravou galfan</t>
  </si>
  <si>
    <t>-1017710470</t>
  </si>
  <si>
    <t xml:space="preserve">Poznámka k souboru cen:_x000d_
1. V cenách jsou započteny náklady na sestavení drátěných košů včetně jejich dodávky, výplň košů kamenivem, lícové urovnání pohledové a horní plochy výplně gabionu a vyklínkování výplně._x000d_
2. V cenách nejsou započteny náklady na:_x000d_
a) vyhotovení štěrkového lože pod gabionem; tyto náklady se oceňují cenami souboru cen 271 .5-22.. Podsyp pod základové konstrukce katalogu 801-1,_x000d_
b) zpětný zásyp; tyto náklady se oceňují cenami souboru cen 174 01-1 Zához sypaninou z jakékoliv horniny katalogu 800-1,_x000d_
c) filtrační geotextilii mezi rubem gabionu a zpětným zásypem; tyto náklady se oceňuji cenami souboru cen 213 14-11 Zřízení vrstvy z geotextilie katalogu 800-2._x000d_
</t>
  </si>
  <si>
    <t>gabionová křídla na koncích trouby</t>
  </si>
  <si>
    <t>G1</t>
  </si>
  <si>
    <t>6*1,5+12*2,0</t>
  </si>
  <si>
    <t>G2</t>
  </si>
  <si>
    <t>5*1+2*1,5+3*2,0</t>
  </si>
  <si>
    <t>G3</t>
  </si>
  <si>
    <t>1*2,0+1*1,0+1*0,5</t>
  </si>
  <si>
    <t>G4</t>
  </si>
  <si>
    <t>43</t>
  </si>
  <si>
    <t>348171111</t>
  </si>
  <si>
    <t>Osazení mostního ocelového zábradlí přímo do betonu říms</t>
  </si>
  <si>
    <t>213183974</t>
  </si>
  <si>
    <t xml:space="preserve">Poznámka k souboru cen:_x000d_
1. V cenách osazení zábradlí jsou započteny náklady na sejmutí dočasného ochranného zábradlí, osazení ocelového zábradlí s výškovým a směrovým vyrovnáním, zabetonování, u kapes osazení odvodňovací trubičky, uložení nastříhané sklotkaniny a výplně dna kapsy kamenivem frakce 8/16 a bednění kapsy._x000d_
2. V ceně -1911 Příplatek za dodávku a uložení lana do dvojdílných madel zábradlí jsou započteny náklady na vložení lana do spodního ocelového profilu madla, provedení lanové zatáčky nad sloupkem v každých dvou metrech dílu a zakončené smyčkou včetně spojkování lana a přišroubovaní horního profilu krytu madla._x000d_
3. V cenách nejsou započteny náklady na:_x000d_
a) zábradlí včetně povrchové ochrany metalizace a nátěru, tyto se oceňují ve specifikaci,_x000d_
b) ochranný elastický nátěr spáry mezi zabetonovaným nesnímatelným sloupkem zábradlí a betonem římsy, tyto se oceňují souborem cen 628 61-11.. Nátěr mostních betonových konstrukcí akrylátový na siloxanové a plasticko-elastické bázi,_x000d_
</t>
  </si>
  <si>
    <t>nad otvory na obou stranách a na gabionech na levé straně</t>
  </si>
  <si>
    <t>2*3,0+2*3,5+2,25+2*2,0+2,75+1,0</t>
  </si>
  <si>
    <t>44</t>
  </si>
  <si>
    <t>749106R5</t>
  </si>
  <si>
    <t>zábradlí ocelové trubkové galvanizovaný povrch včetně PKO</t>
  </si>
  <si>
    <t>-106999330</t>
  </si>
  <si>
    <t>45</t>
  </si>
  <si>
    <t>369317311</t>
  </si>
  <si>
    <t>Výplň z popílkocementové suspenze za rubem nosné obezdívky do 200 m, v hornině suché</t>
  </si>
  <si>
    <t>1355360245</t>
  </si>
  <si>
    <t>výplň za rubem konstrukce trouby z vlnitého plechu</t>
  </si>
  <si>
    <t>2,204*6,79</t>
  </si>
  <si>
    <t>Vodorovné konstrukce</t>
  </si>
  <si>
    <t>46</t>
  </si>
  <si>
    <t>4231767R1</t>
  </si>
  <si>
    <t>Montáž atypické nebo speciální ocelové konstrukce šířky přes 4,2 m, výšky přes 3,6 m mostu o jednom poli, rozpětí pole do 13 m. Ocelová konstrukce z trub z vlnitého plechu (tubosider). Cena zahrnuje montáž a zasunutí trouby do otvoru po etapách.</t>
  </si>
  <si>
    <t>ks</t>
  </si>
  <si>
    <t>1785300709</t>
  </si>
  <si>
    <t>47</t>
  </si>
  <si>
    <t>553143R2</t>
  </si>
  <si>
    <t>trouba ocelová flexibilní z pozinkovaného vlnitého plechu tl. 5,0mm 3630/4820mm. Plech opatřen povlakem žárového zinku ponořením a oboustranným dílenským epoxidovým nátěrem tl. 0,2mm</t>
  </si>
  <si>
    <t>1441671063</t>
  </si>
  <si>
    <t>48</t>
  </si>
  <si>
    <t>4291711R3</t>
  </si>
  <si>
    <t>Montáž zavážecí dráhy ocelové konstrukce šířky přes 4,2 m, výšky přes 3,6 m mostu o jednom poli, rozpětí pole do 13 m</t>
  </si>
  <si>
    <t>1509738841</t>
  </si>
  <si>
    <t xml:space="preserve">Poznámka k souboru cen:_x000d_
1. Přesýpané konstrukce jsou osazovány ve výkopu nebo otevřené stavební jámě, osazování se provádí jeřábem na předem upraveném stabilním stejnorodém podloží z nestmeleného kameniva nebo se konstrukce montují přímo na podloží, sestavení a montáž je dána diagramem sestavy dílů a dodávkou spojovacího materiálu - vysokopevnostních šroubů podle typu konstrukce. U otevřených obloukových konstrukcí jsou dílce ukládány na předem vybetonované podélné pásy, ve kterých jsou předem vybetonovány žlábky (cca 150 x 150 mm). Otevřené obloukové konstrukce do rozpětí 5 m se mohou kotvit na dodaný ocelový základ z vlnitého plechu – šroubovaným spojením bočních dílců se základovým plechem. Uzavřené kruhové nebo tlamové dílce se montují přímo na podloží nebo se ukládají jeřábem přímo na podkladní vrstvu únosného podloží s případným dobetonováním podélných ztužujících železobetonových žeber zajišťujících stabilitu konstrukce a s hutněním jako druhého nosného prvku přesýpaného objektu do rozpětí až 13 m._x000d_
2. Ceny lze použít pro všechny tvary konstrukcí – pro profil tlamový, kruhový, obloukový, rámový, svislou i vodorovnou elipsu._x000d_
3. V cenách nejsou započteny náklady na:_x000d_
a) dodávku dílců a spojovacího materiálu, které se oceňují zvlášť ve specifikaci. Spojovací materiál (šrouby a matice) je obsažen v ceně dodávky._x000d_
b) podkladní a vyrovnávací vrstvy z nestmeleného kameniva, které se oceňují souborem cen 451 57- . 1 Podkladní a výplňová vrstva z kameniva,_x000d_
c) základové a ztužující železobetonové pásy, která se oceňují souborem cen 270 32-2 . Základové konstrukce ze železobetonu,_x000d_
d) hydroizolace, které se oceňují podle katalogu 800-711 Izolace proti vodě, vlhkosti a plynům,_x000d_
e) krytí hydroizolace, které se oceňují souborem cen 931 99-62 Krytí hydroizolace mostní konstrukce,_x000d_
f) zemní práce zhotovení otevřené stavební jámy a zemní konstrukce přesýpaného mostního objektu ze vhodných zemin hutněných po vrstvách 150 až 200 mm na minimum 98 % Proctor Standard, které se oceňují podle katalogu 800-1 Zemní práce, případně individuálně podle druhu konstrukce._x000d_
4. Množství měrných jednotek se určuje v m délky konstrukce. Délkou se rozumí vzdálenost mezi průsečíky osy procházející těžištěm nejmenšího pravoúhlého čtyřúhelníka opsaného průřezu konstrukce a rovinami proloženými jejich koncovými řezy._x000d_
</t>
  </si>
  <si>
    <t>49</t>
  </si>
  <si>
    <t>60512130</t>
  </si>
  <si>
    <t>hranol stavební řezivo průřezu do 224cm2 do dl 6m</t>
  </si>
  <si>
    <t>115866971</t>
  </si>
  <si>
    <t>řezivo pro montáž zavážecí dráhy - hranol 120x120mm</t>
  </si>
  <si>
    <t>1,2*6*0,12*0,12*6,0</t>
  </si>
  <si>
    <t>50</t>
  </si>
  <si>
    <t>465513157</t>
  </si>
  <si>
    <t>Dlažba svahu u mostních opěr z upraveného lomového žulového kamene s vyspárováním maltou MC 25, šíře spáry 15 mm do betonového lože C 25/30 tloušťky 200 mm, plochy přes 10 m2</t>
  </si>
  <si>
    <t>708338177</t>
  </si>
  <si>
    <t xml:space="preserve">Poznámka k souboru cen:_x000d_
1. V cenách jsou započteny náklady na dodání písku nebo betonové směsi pro lože a spáry, rozhrnutí a úpravu lože do tl. 140 mm, navlhčení podkladu, rozměření a výběr, případně upravení kamene s urovnáním povrchu lícování dlažby a vyspárovaní MC 25, šíře spáry 15 mm._x000d_
2. V cenách nejsou započteny náklady na podkladní vrstvy ze štěrkopísku, tyto se oceňují souborem cen 451 57- . 1 Podkladní a výplňová vrstva z kameniva._x000d_
</t>
  </si>
  <si>
    <t>zpevněný povrch pod mostem</t>
  </si>
  <si>
    <t>3,14*16,5</t>
  </si>
  <si>
    <t>dlažba kolem čel trouby</t>
  </si>
  <si>
    <t>vlevo a vpravo</t>
  </si>
  <si>
    <t>(3,5+1,98)+(7,6+0,9)</t>
  </si>
  <si>
    <t>Komunikace pozemní</t>
  </si>
  <si>
    <t>51</t>
  </si>
  <si>
    <t>584121112</t>
  </si>
  <si>
    <t>Osazení silničních dílců ze železového betonu s podkladem z kameniva těženého do tl. 40 mm jakéhokoliv druhu a velikosti, na plochu jednotlivě přes 200 m2</t>
  </si>
  <si>
    <t>-82305895</t>
  </si>
  <si>
    <t xml:space="preserve">Poznámka k souboru cen:_x000d_
1. V ceně nejsou započteny náklady na:_x000d_
a) dodání dílců, které se oceňuje ve specifikaci,_x000d_
b) výplň spár, které se oceňují cenami souboru cen 599 . 4-11 Vyplnění spár mezi silničními dílci jakékoliv tloušťky._x000d_
2. Počet měrných jednotek se určuje v m2 půdorysné plochy krytu z dílců včetně spár._x000d_
</t>
  </si>
  <si>
    <t>dočasná přístupová cesta k mostu</t>
  </si>
  <si>
    <t>75*3</t>
  </si>
  <si>
    <t>dočasná plocha zařízení staveniště</t>
  </si>
  <si>
    <t>280</t>
  </si>
  <si>
    <t>52</t>
  </si>
  <si>
    <t>59381009</t>
  </si>
  <si>
    <t>panel silniční 3,00x1,00x0,15m</t>
  </si>
  <si>
    <t>1876284120</t>
  </si>
  <si>
    <t>opotřebení panelů 50% ceny, plocha panelu 3,0m2</t>
  </si>
  <si>
    <t>505/3</t>
  </si>
  <si>
    <t>53</t>
  </si>
  <si>
    <t>58331200</t>
  </si>
  <si>
    <t>štěrkopísek netříděný zásypový</t>
  </si>
  <si>
    <t>-486698184</t>
  </si>
  <si>
    <t>1,8t/m3</t>
  </si>
  <si>
    <t>doplnění zeminy</t>
  </si>
  <si>
    <t>72,024+243,729</t>
  </si>
  <si>
    <t>odpočet získané zeminy z pol. 131301102</t>
  </si>
  <si>
    <t>-174,146</t>
  </si>
  <si>
    <t>Mezisoučet</t>
  </si>
  <si>
    <t>221,407*1,8</t>
  </si>
  <si>
    <t>998</t>
  </si>
  <si>
    <t>Přesun hmot</t>
  </si>
  <si>
    <t>54</t>
  </si>
  <si>
    <t>998212111</t>
  </si>
  <si>
    <t>Přesun hmot pro mosty zděné, betonové monolitické, spřažené ocelobetonové nebo kovové vodorovná dopravní vzdálenost do 100 m výška mostu do 20 m</t>
  </si>
  <si>
    <t>-871327477</t>
  </si>
  <si>
    <t xml:space="preserve">Poznámka k souboru cen:_x000d_
1. Ceny nelze použít pro oceňování přesunu hmot ocelových mostních konstrukcí oceňovaných cenami katalogů montážních prací; tento přesun se oceňuje individuálně._x000d_
2. Přesun betonu do mostní konstrukce je zahrnut v cenách betonáže, které obsahují i ukládku betonu do konstrukce (čerpadlem betonu nebo jeřábem s kontejnerem). U betonů je proto uvedena nulová hmotnost, tzn. že hmotnost betonů nevstupuje do výpočtu přesunu hmot._x000d_
</t>
  </si>
  <si>
    <t>Ostatní konstrukce a práce, bourání</t>
  </si>
  <si>
    <t>55</t>
  </si>
  <si>
    <t>919535557</t>
  </si>
  <si>
    <t>Výplň spodku trouby betonem prostým bez zvýšených nároků na prostředí tř. C 16/20</t>
  </si>
  <si>
    <t>543822752</t>
  </si>
  <si>
    <t xml:space="preserve">Poznámka k souboru cen:_x000d_
1. V ceně jsou započteny i náklady na popř. nutné bednění a odbednění._x000d_
2. Pro výpočet přesunu hmot se celková hmotnost položky sníží o hmotnost betonu, pokud je beton dodáván přímo na místo zabudování nebo do prostoru technologické manipulace._x000d_
</t>
  </si>
  <si>
    <t>výplň spodku trouby pod dlažbou</t>
  </si>
  <si>
    <t>1,375*16,5</t>
  </si>
  <si>
    <t>56</t>
  </si>
  <si>
    <t>936942211</t>
  </si>
  <si>
    <t>Zhotovení tabulky s letopočtem opravy nebo větší údržby vložením šablony do bednění</t>
  </si>
  <si>
    <t>-1558837626</t>
  </si>
  <si>
    <t>57</t>
  </si>
  <si>
    <t>931994132</t>
  </si>
  <si>
    <t>Těsnění spáry betonové konstrukce pásy, profily, tmely tmelem silikonovým spáry dilatační do 4,0 cm2</t>
  </si>
  <si>
    <t>-81188713</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</si>
  <si>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</si>
  <si>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těsnění bednění kolem trouby</t>
  </si>
  <si>
    <t>4*(11,31)</t>
  </si>
  <si>
    <t>58</t>
  </si>
  <si>
    <t>966023211</t>
  </si>
  <si>
    <t>Snesení kamenných římsových desek na průčelním zdivu a křídlech</t>
  </si>
  <si>
    <t>155872545</t>
  </si>
  <si>
    <t>kamenná dozdívka levé římsy š. 500mm v. 305mm</t>
  </si>
  <si>
    <t>0,5*0,305*16,126</t>
  </si>
  <si>
    <t>59</t>
  </si>
  <si>
    <t>936943924</t>
  </si>
  <si>
    <t>Montáž věšákového závěsu odvodnění mostu jednobodového přes DN 150 do DN 300</t>
  </si>
  <si>
    <t>-936209455</t>
  </si>
  <si>
    <t xml:space="preserve">Poznámka k souboru cen:_x000d_
1. V cenách jsou započteny i náklady na kotvení závěsných tyčí jedno nebo dvoubodově uchycených do podhledu nosné konstrukce a na výškovou rektifikaci potrubí ve spádu pomocí závěsných závitových tyčí._x000d_
2. Osazení závěsu probíhá současně s montáží sběrného odvodnění mostu._x000d_
3. V cenách nejsou započteny náklady na:_x000d_
a) dodávku závěsu odvodnění včetně kotevního materiálu a dvoudílné objímky potrubí s pryžovým pouzdrem, tyto se ocení ve specifikaci,_x000d_
b) objímku svislého svodu odvodnění, tyto se oceňují souborem cen 936 94-39 Montáž objímky odvodnění pro svislý svod s lištou,_x000d_
c) stavbu lešení a pojízdné lešení pod mostem, tyto se oceňují souborem cen 945 21-1 . Pojízdná pracovní lávka mostu._x000d_
</t>
  </si>
  <si>
    <t>pro drenážní trubku v otvoru</t>
  </si>
  <si>
    <t>2*5</t>
  </si>
  <si>
    <t>60</t>
  </si>
  <si>
    <t>55241833</t>
  </si>
  <si>
    <t>závěs mostních odvodňovačů jednobodový Pz DN 150</t>
  </si>
  <si>
    <t>615827430</t>
  </si>
  <si>
    <t>997</t>
  </si>
  <si>
    <t>Přesun sutě</t>
  </si>
  <si>
    <t>61</t>
  </si>
  <si>
    <t>997013831</t>
  </si>
  <si>
    <t>Poplatek za uložení stavebního odpadu na skládce (skládkovné) směsného stavebního a demoličního zatříděného do Katalogu odpadů pod kódem 170 904</t>
  </si>
  <si>
    <t>1546115622</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</si>
  <si>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</si>
  <si>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kámen 2,6t/m3</t>
  </si>
  <si>
    <t>2,6*2,459</t>
  </si>
  <si>
    <t>62</t>
  </si>
  <si>
    <t>997211511</t>
  </si>
  <si>
    <t>Vodorovná doprava suti nebo vybouraných hmot suti se složením a hrubým urovnáním, na vzdálenost do 1 km</t>
  </si>
  <si>
    <t>1859997068</t>
  </si>
  <si>
    <t xml:space="preserve">Poznámka k souboru cen:_x000d_
1. Ceny nelze použít pro vodorovnou dopravu po železnici, po vodě nebo neobvyklými dopravními prostředky._x000d_
2. Je-li na dopravní dráze pro vodorovnou dopravu překážka, pro kterou je nutné překládat suť nebo vybourané hmoty z jednoho obvyklého dopravního prostředku na jiný, oceňuje se tato lomená doprava v každém úseku samostatně._x000d_
</t>
  </si>
  <si>
    <t>63</t>
  </si>
  <si>
    <t>997211519</t>
  </si>
  <si>
    <t>Vodorovná doprava suti nebo vybouraných hmot suti se složením a hrubým urovnáním, na vzdálenost Příplatek k ceně za každý další i započatý 1 km přes 1 km</t>
  </si>
  <si>
    <t>-1138971642</t>
  </si>
  <si>
    <t>64</t>
  </si>
  <si>
    <t>997211612</t>
  </si>
  <si>
    <t>Nakládání suti nebo vybouraných hmot na dopravní prostředky pro vodorovnou dopravu vybouraných hmot</t>
  </si>
  <si>
    <t>-1211682379</t>
  </si>
  <si>
    <t>65</t>
  </si>
  <si>
    <t>997223855</t>
  </si>
  <si>
    <t>Poplatek za uložení stavebního odpadu na skládce (skládkovné) zeminy a kameniva zatříděného do Katalogu odpadů pod kódem 170 504</t>
  </si>
  <si>
    <t>-1989256912</t>
  </si>
  <si>
    <t>11,048*1,9 'Přepočtené koeficientem množství</t>
  </si>
  <si>
    <t>VRN - Vedlejší rozpočtové náklady</t>
  </si>
  <si>
    <t xml:space="preserve">    VRN1 - Průzkumné, geodetické a projektové práce</t>
  </si>
  <si>
    <t xml:space="preserve">    VRN3 - Zařízení staveniště</t>
  </si>
  <si>
    <t xml:space="preserve">    VRN6 - Územní vlivy</t>
  </si>
  <si>
    <t>VRN1</t>
  </si>
  <si>
    <t>Průzkumné, geodetické a projektové práce</t>
  </si>
  <si>
    <t>012203000</t>
  </si>
  <si>
    <t>Geodetické práce při provádění stavby</t>
  </si>
  <si>
    <t>1024</t>
  </si>
  <si>
    <t>-1678275217</t>
  </si>
  <si>
    <t>012303000</t>
  </si>
  <si>
    <t>Geodetické práce po výstavbě</t>
  </si>
  <si>
    <t>-314290679</t>
  </si>
  <si>
    <t>013254000</t>
  </si>
  <si>
    <t>Dokumentace skutečného provedení stavby</t>
  </si>
  <si>
    <t>-1985099694</t>
  </si>
  <si>
    <t>VRN3</t>
  </si>
  <si>
    <t>Zařízení staveniště</t>
  </si>
  <si>
    <t>030001000</t>
  </si>
  <si>
    <t>-1694101691</t>
  </si>
  <si>
    <t>039002000</t>
  </si>
  <si>
    <t>Zrušení zařízení staveniště</t>
  </si>
  <si>
    <t>1248250777</t>
  </si>
  <si>
    <t>VRN6</t>
  </si>
  <si>
    <t>Územní vlivy</t>
  </si>
  <si>
    <t>065002000</t>
  </si>
  <si>
    <t>Mimostaveništní doprava materiálů</t>
  </si>
  <si>
    <t>1526053168</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</si>
  <si>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</si>
  <si>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</si>
  <si>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</si>
  <si>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</si>
  <si>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rFont val="Trebuchet MS"/>
        <charset val="238"/>
        <i val="1"/>
        <color auto="1"/>
        <sz val="9"/>
        <scheme val="none"/>
      </rPr>
      <t xml:space="preserve">Rekapitulace rekonstrukce </t>
    </r>
    <r>
      <rPr>
        <rFont val="Trebuchet MS"/>
        <charset val="238"/>
        <color auto="1"/>
        <sz val="9"/>
        <scheme val="none"/>
      </rPr>
      <t>obsahuje sestavu Rekapitulace rekonstrukce a Rekapitulace objektů rekonstrukce a soupisů prací.</t>
    </r>
  </si>
  <si>
    <r>
      <t xml:space="preserve">V sestavě </t>
    </r>
    <r>
      <rPr>
        <rFont val="Trebuchet MS"/>
        <charset val="238"/>
        <b val="1"/>
        <color auto="1"/>
        <sz val="9"/>
        <scheme val="none"/>
      </rPr>
      <t>Rekapitulace rekonstrukce</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</si>
  <si>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</si>
  <si>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</si>
  <si>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rekonstrukce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</si>
  <si>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</si>
  <si>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</si>
  <si>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</si>
  <si>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</si>
  <si>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</si>
  <si>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</si>
  <si>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</si>
  <si>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</si>
  <si>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</si>
  <si>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Ostatní</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</si>
  <si>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</si>
  <si>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</si>
  <si>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rekonstrukce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</si>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</sst>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5" fillId="0" borderId="0" xfId="0" applyNumberFormat="1" applyFont="1" applyAlignment="1" applyProtection="1"/>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7" t="s">
        <v>0</v>
      </c>
      <c r="AZ1" s="17" t="s">
        <v>1</v>
      </c>
      <c r="BA1" s="17" t="s">
        <v>2</v>
      </c>
      <c r="BB1" s="17" t="s">
        <v>3</v>
      </c>
      <c r="BT1" s="17" t="s">
        <v>4</v>
      </c>
      <c r="BU1" s="17" t="s">
        <v>4</v>
      </c>
      <c r="BV1" s="17" t="s">
        <v>5</v>
      </c>
    </row>
    <row r="2" ht="36.96" customHeight="1">
      <c r="AR2"/>
      <c r="BS2" s="18" t="s">
        <v>6</v>
      </c>
      <c r="BT2" s="18" t="s">
        <v>7</v>
      </c>
    </row>
    <row r="3"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34</v>
      </c>
    </row>
    <row r="18"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36</v>
      </c>
      <c r="AO19" s="23"/>
      <c r="AP19" s="23"/>
      <c r="AQ19" s="23"/>
      <c r="AR19" s="21"/>
      <c r="BE19" s="32"/>
      <c r="BS19" s="18" t="s">
        <v>6</v>
      </c>
    </row>
    <row r="20"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ht="63.75" customHeight="1">
      <c r="B23" s="22"/>
      <c r="C23" s="23"/>
      <c r="D23" s="23"/>
      <c r="E23" s="37" t="s">
        <v>39</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1" customFormat="1" ht="25.92" customHeight="1">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2"/>
    </row>
    <row r="27" s="1" customFormat="1" ht="6.96" customHeight="1">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2"/>
    </row>
    <row r="28" s="1" customFormat="1">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2"/>
    </row>
    <row r="29" s="2" customFormat="1" ht="14.4" customHeight="1">
      <c r="B29" s="46"/>
      <c r="C29" s="47"/>
      <c r="D29" s="33" t="s">
        <v>44</v>
      </c>
      <c r="E29" s="47"/>
      <c r="F29" s="33"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2" customFormat="1" ht="14.4" customHeight="1">
      <c r="B30" s="46"/>
      <c r="C30" s="47"/>
      <c r="D30" s="47"/>
      <c r="E30" s="47"/>
      <c r="F30" s="33" t="s">
        <v>46</v>
      </c>
      <c r="G30" s="47"/>
      <c r="H30" s="47"/>
      <c r="I30" s="47"/>
      <c r="J30" s="47"/>
      <c r="K30" s="47"/>
      <c r="L30" s="48">
        <v>0.14999999999999999</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2" customFormat="1" ht="14.4" customHeight="1">
      <c r="B31" s="46"/>
      <c r="C31" s="47"/>
      <c r="D31" s="47"/>
      <c r="E31" s="47"/>
      <c r="F31" s="33"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2" customFormat="1" ht="14.4" customHeight="1">
      <c r="B32" s="46"/>
      <c r="C32" s="47"/>
      <c r="D32" s="47"/>
      <c r="E32" s="47"/>
      <c r="F32" s="33" t="s">
        <v>48</v>
      </c>
      <c r="G32" s="47"/>
      <c r="H32" s="47"/>
      <c r="I32" s="47"/>
      <c r="J32" s="47"/>
      <c r="K32" s="47"/>
      <c r="L32" s="48">
        <v>0.14999999999999999</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2" customFormat="1" ht="14.4" customHeight="1">
      <c r="B33" s="46"/>
      <c r="C33" s="47"/>
      <c r="D33" s="47"/>
      <c r="E33" s="47"/>
      <c r="F33" s="33"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row>
    <row r="34" s="1" customFormat="1" ht="6.96" customHeight="1">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row>
    <row r="35" s="1" customFormat="1" ht="25.92" customHeight="1">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row>
    <row r="36" s="1" customFormat="1" ht="6.96" customHeight="1">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row>
    <row r="37" s="1" customFormat="1" ht="6.96" customHeight="1">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row>
    <row r="41" s="1" customFormat="1" ht="6.96" customHeight="1">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row>
    <row r="42" s="1" customFormat="1" ht="24.96" customHeight="1">
      <c r="B42" s="39"/>
      <c r="C42" s="24"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row>
    <row r="43" s="1" customFormat="1" ht="6.96" customHeight="1">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row>
    <row r="44" s="3" customFormat="1" ht="12" customHeight="1">
      <c r="B44" s="63"/>
      <c r="C44" s="33" t="s">
        <v>13</v>
      </c>
      <c r="D44" s="64"/>
      <c r="E44" s="64"/>
      <c r="F44" s="64"/>
      <c r="G44" s="64"/>
      <c r="H44" s="64"/>
      <c r="I44" s="64"/>
      <c r="J44" s="64"/>
      <c r="K44" s="64"/>
      <c r="L44" s="64" t="str">
        <f>K5</f>
        <v>J003-1</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row>
    <row r="45" s="4" customFormat="1" ht="36.96" customHeight="1">
      <c r="B45" s="66"/>
      <c r="C45" s="67" t="s">
        <v>16</v>
      </c>
      <c r="D45" s="68"/>
      <c r="E45" s="68"/>
      <c r="F45" s="68"/>
      <c r="G45" s="68"/>
      <c r="H45" s="68"/>
      <c r="I45" s="68"/>
      <c r="J45" s="68"/>
      <c r="K45" s="68"/>
      <c r="L45" s="69" t="str">
        <f>K6</f>
        <v>Oprava mostu v km 14,412 trati Střelice - Okříšky</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row>
    <row r="46" s="1" customFormat="1" ht="6.96" customHeight="1">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row>
    <row r="47" s="1" customFormat="1" ht="12" customHeight="1">
      <c r="B47" s="39"/>
      <c r="C47" s="33" t="s">
        <v>21</v>
      </c>
      <c r="D47" s="40"/>
      <c r="E47" s="40"/>
      <c r="F47" s="40"/>
      <c r="G47" s="40"/>
      <c r="H47" s="40"/>
      <c r="I47" s="40"/>
      <c r="J47" s="40"/>
      <c r="K47" s="40"/>
      <c r="L47" s="71" t="str">
        <f>IF(K8="","",K8)</f>
        <v>Zastávka</v>
      </c>
      <c r="M47" s="40"/>
      <c r="N47" s="40"/>
      <c r="O47" s="40"/>
      <c r="P47" s="40"/>
      <c r="Q47" s="40"/>
      <c r="R47" s="40"/>
      <c r="S47" s="40"/>
      <c r="T47" s="40"/>
      <c r="U47" s="40"/>
      <c r="V47" s="40"/>
      <c r="W47" s="40"/>
      <c r="X47" s="40"/>
      <c r="Y47" s="40"/>
      <c r="Z47" s="40"/>
      <c r="AA47" s="40"/>
      <c r="AB47" s="40"/>
      <c r="AC47" s="40"/>
      <c r="AD47" s="40"/>
      <c r="AE47" s="40"/>
      <c r="AF47" s="40"/>
      <c r="AG47" s="40"/>
      <c r="AH47" s="40"/>
      <c r="AI47" s="33" t="s">
        <v>23</v>
      </c>
      <c r="AJ47" s="40"/>
      <c r="AK47" s="40"/>
      <c r="AL47" s="40"/>
      <c r="AM47" s="72" t="str">
        <f>IF(AN8= "","",AN8)</f>
        <v>22. 5. 2019</v>
      </c>
      <c r="AN47" s="72"/>
      <c r="AO47" s="40"/>
      <c r="AP47" s="40"/>
      <c r="AQ47" s="40"/>
      <c r="AR47" s="44"/>
    </row>
    <row r="48" s="1" customFormat="1" ht="6.96" customHeight="1">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row>
    <row r="49" s="1" customFormat="1" ht="15.15" customHeight="1">
      <c r="B49" s="39"/>
      <c r="C49" s="33" t="s">
        <v>25</v>
      </c>
      <c r="D49" s="40"/>
      <c r="E49" s="40"/>
      <c r="F49" s="40"/>
      <c r="G49" s="40"/>
      <c r="H49" s="40"/>
      <c r="I49" s="40"/>
      <c r="J49" s="40"/>
      <c r="K49" s="40"/>
      <c r="L49" s="64" t="str">
        <f>IF(E11= "","",E11)</f>
        <v>SŽDC, s. o.</v>
      </c>
      <c r="M49" s="40"/>
      <c r="N49" s="40"/>
      <c r="O49" s="40"/>
      <c r="P49" s="40"/>
      <c r="Q49" s="40"/>
      <c r="R49" s="40"/>
      <c r="S49" s="40"/>
      <c r="T49" s="40"/>
      <c r="U49" s="40"/>
      <c r="V49" s="40"/>
      <c r="W49" s="40"/>
      <c r="X49" s="40"/>
      <c r="Y49" s="40"/>
      <c r="Z49" s="40"/>
      <c r="AA49" s="40"/>
      <c r="AB49" s="40"/>
      <c r="AC49" s="40"/>
      <c r="AD49" s="40"/>
      <c r="AE49" s="40"/>
      <c r="AF49" s="40"/>
      <c r="AG49" s="40"/>
      <c r="AH49" s="40"/>
      <c r="AI49" s="33" t="s">
        <v>32</v>
      </c>
      <c r="AJ49" s="40"/>
      <c r="AK49" s="40"/>
      <c r="AL49" s="40"/>
      <c r="AM49" s="73" t="str">
        <f>IF(E17="","",E17)</f>
        <v>Ing. Zdeňka Jabůrková</v>
      </c>
      <c r="AN49" s="64"/>
      <c r="AO49" s="64"/>
      <c r="AP49" s="64"/>
      <c r="AQ49" s="40"/>
      <c r="AR49" s="44"/>
      <c r="AS49" s="74" t="s">
        <v>54</v>
      </c>
      <c r="AT49" s="75"/>
      <c r="AU49" s="76"/>
      <c r="AV49" s="76"/>
      <c r="AW49" s="76"/>
      <c r="AX49" s="76"/>
      <c r="AY49" s="76"/>
      <c r="AZ49" s="76"/>
      <c r="BA49" s="76"/>
      <c r="BB49" s="76"/>
      <c r="BC49" s="76"/>
      <c r="BD49" s="77"/>
    </row>
    <row r="50" s="1" customFormat="1" ht="15.15" customHeight="1">
      <c r="B50" s="39"/>
      <c r="C50" s="33" t="s">
        <v>30</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3" t="s">
        <v>35</v>
      </c>
      <c r="AJ50" s="40"/>
      <c r="AK50" s="40"/>
      <c r="AL50" s="40"/>
      <c r="AM50" s="73" t="str">
        <f>IF(E20="","",E20)</f>
        <v>JR Servis, s. r. o.</v>
      </c>
      <c r="AN50" s="64"/>
      <c r="AO50" s="64"/>
      <c r="AP50" s="64"/>
      <c r="AQ50" s="40"/>
      <c r="AR50" s="44"/>
      <c r="AS50" s="78"/>
      <c r="AT50" s="79"/>
      <c r="AU50" s="80"/>
      <c r="AV50" s="80"/>
      <c r="AW50" s="80"/>
      <c r="AX50" s="80"/>
      <c r="AY50" s="80"/>
      <c r="AZ50" s="80"/>
      <c r="BA50" s="80"/>
      <c r="BB50" s="80"/>
      <c r="BC50" s="80"/>
      <c r="BD50" s="81"/>
    </row>
    <row r="51" s="1" customFormat="1" ht="10.8" customHeight="1">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row>
    <row r="52" s="1" customFormat="1" ht="29.28" customHeight="1">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row>
    <row r="53" s="1" customFormat="1" ht="10.8" customHeight="1">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row>
    <row r="54" s="5" customFormat="1" ht="32.4" customHeight="1">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ROUND(AG55+AG57,2)</f>
        <v>0</v>
      </c>
      <c r="AH54" s="101"/>
      <c r="AI54" s="101"/>
      <c r="AJ54" s="101"/>
      <c r="AK54" s="101"/>
      <c r="AL54" s="101"/>
      <c r="AM54" s="101"/>
      <c r="AN54" s="102">
        <f>SUM(AG54,AT54)</f>
        <v>0</v>
      </c>
      <c r="AO54" s="102"/>
      <c r="AP54" s="102"/>
      <c r="AQ54" s="103" t="s">
        <v>19</v>
      </c>
      <c r="AR54" s="104"/>
      <c r="AS54" s="105">
        <f>ROUND(AS55+AS57,2)</f>
        <v>0</v>
      </c>
      <c r="AT54" s="106">
        <f>ROUND(SUM(AV54:AW54),2)</f>
        <v>0</v>
      </c>
      <c r="AU54" s="107">
        <f>ROUND(AU55+AU57,5)</f>
        <v>0</v>
      </c>
      <c r="AV54" s="106">
        <f>ROUND(AZ54*L29,2)</f>
        <v>0</v>
      </c>
      <c r="AW54" s="106">
        <f>ROUND(BA54*L30,2)</f>
        <v>0</v>
      </c>
      <c r="AX54" s="106">
        <f>ROUND(BB54*L29,2)</f>
        <v>0</v>
      </c>
      <c r="AY54" s="106">
        <f>ROUND(BC54*L30,2)</f>
        <v>0</v>
      </c>
      <c r="AZ54" s="106">
        <f>ROUND(AZ55+AZ57,2)</f>
        <v>0</v>
      </c>
      <c r="BA54" s="106">
        <f>ROUND(BA55+BA57,2)</f>
        <v>0</v>
      </c>
      <c r="BB54" s="106">
        <f>ROUND(BB55+BB57,2)</f>
        <v>0</v>
      </c>
      <c r="BC54" s="106">
        <f>ROUND(BC55+BC57,2)</f>
        <v>0</v>
      </c>
      <c r="BD54" s="108">
        <f>ROUND(BD55+BD57,2)</f>
        <v>0</v>
      </c>
      <c r="BS54" s="109" t="s">
        <v>73</v>
      </c>
      <c r="BT54" s="109" t="s">
        <v>74</v>
      </c>
      <c r="BU54" s="110" t="s">
        <v>75</v>
      </c>
      <c r="BV54" s="109" t="s">
        <v>76</v>
      </c>
      <c r="BW54" s="109" t="s">
        <v>5</v>
      </c>
      <c r="BX54" s="109" t="s">
        <v>77</v>
      </c>
      <c r="CL54" s="109" t="s">
        <v>19</v>
      </c>
    </row>
    <row r="55" s="6" customFormat="1" ht="40.5" customHeight="1">
      <c r="B55" s="111"/>
      <c r="C55" s="112"/>
      <c r="D55" s="113" t="s">
        <v>78</v>
      </c>
      <c r="E55" s="113"/>
      <c r="F55" s="113"/>
      <c r="G55" s="113"/>
      <c r="H55" s="113"/>
      <c r="I55" s="114"/>
      <c r="J55" s="113" t="s">
        <v>79</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ROUND(AG56,2)</f>
        <v>0</v>
      </c>
      <c r="AH55" s="114"/>
      <c r="AI55" s="114"/>
      <c r="AJ55" s="114"/>
      <c r="AK55" s="114"/>
      <c r="AL55" s="114"/>
      <c r="AM55" s="114"/>
      <c r="AN55" s="116">
        <f>SUM(AG55,AT55)</f>
        <v>0</v>
      </c>
      <c r="AO55" s="114"/>
      <c r="AP55" s="114"/>
      <c r="AQ55" s="117" t="s">
        <v>80</v>
      </c>
      <c r="AR55" s="118"/>
      <c r="AS55" s="119">
        <f>ROUND(AS56,2)</f>
        <v>0</v>
      </c>
      <c r="AT55" s="120">
        <f>ROUND(SUM(AV55:AW55),2)</f>
        <v>0</v>
      </c>
      <c r="AU55" s="121">
        <f>ROUND(AU56,5)</f>
        <v>0</v>
      </c>
      <c r="AV55" s="120">
        <f>ROUND(AZ55*L29,2)</f>
        <v>0</v>
      </c>
      <c r="AW55" s="120">
        <f>ROUND(BA55*L30,2)</f>
        <v>0</v>
      </c>
      <c r="AX55" s="120">
        <f>ROUND(BB55*L29,2)</f>
        <v>0</v>
      </c>
      <c r="AY55" s="120">
        <f>ROUND(BC55*L30,2)</f>
        <v>0</v>
      </c>
      <c r="AZ55" s="120">
        <f>ROUND(AZ56,2)</f>
        <v>0</v>
      </c>
      <c r="BA55" s="120">
        <f>ROUND(BA56,2)</f>
        <v>0</v>
      </c>
      <c r="BB55" s="120">
        <f>ROUND(BB56,2)</f>
        <v>0</v>
      </c>
      <c r="BC55" s="120">
        <f>ROUND(BC56,2)</f>
        <v>0</v>
      </c>
      <c r="BD55" s="122">
        <f>ROUND(BD56,2)</f>
        <v>0</v>
      </c>
      <c r="BS55" s="123" t="s">
        <v>73</v>
      </c>
      <c r="BT55" s="123" t="s">
        <v>81</v>
      </c>
      <c r="BU55" s="123" t="s">
        <v>75</v>
      </c>
      <c r="BV55" s="123" t="s">
        <v>76</v>
      </c>
      <c r="BW55" s="123" t="s">
        <v>82</v>
      </c>
      <c r="BX55" s="123" t="s">
        <v>5</v>
      </c>
      <c r="CL55" s="123" t="s">
        <v>19</v>
      </c>
      <c r="CM55" s="123" t="s">
        <v>83</v>
      </c>
    </row>
    <row r="56" s="3" customFormat="1" ht="38.25" customHeight="1">
      <c r="A56" s="124" t="s">
        <v>84</v>
      </c>
      <c r="B56" s="63"/>
      <c r="C56" s="125"/>
      <c r="D56" s="125"/>
      <c r="E56" s="126" t="s">
        <v>78</v>
      </c>
      <c r="F56" s="126"/>
      <c r="G56" s="126"/>
      <c r="H56" s="126"/>
      <c r="I56" s="126"/>
      <c r="J56" s="125"/>
      <c r="K56" s="126" t="s">
        <v>79</v>
      </c>
      <c r="L56" s="126"/>
      <c r="M56" s="126"/>
      <c r="N56" s="126"/>
      <c r="O56" s="126"/>
      <c r="P56" s="126"/>
      <c r="Q56" s="126"/>
      <c r="R56" s="126"/>
      <c r="S56" s="126"/>
      <c r="T56" s="126"/>
      <c r="U56" s="126"/>
      <c r="V56" s="126"/>
      <c r="W56" s="126"/>
      <c r="X56" s="126"/>
      <c r="Y56" s="126"/>
      <c r="Z56" s="126"/>
      <c r="AA56" s="126"/>
      <c r="AB56" s="126"/>
      <c r="AC56" s="126"/>
      <c r="AD56" s="126"/>
      <c r="AE56" s="126"/>
      <c r="AF56" s="126"/>
      <c r="AG56" s="127">
        <f>'SO 1241-20-01 - Železničn...'!J32</f>
        <v>0</v>
      </c>
      <c r="AH56" s="125"/>
      <c r="AI56" s="125"/>
      <c r="AJ56" s="125"/>
      <c r="AK56" s="125"/>
      <c r="AL56" s="125"/>
      <c r="AM56" s="125"/>
      <c r="AN56" s="127">
        <f>SUM(AG56,AT56)</f>
        <v>0</v>
      </c>
      <c r="AO56" s="125"/>
      <c r="AP56" s="125"/>
      <c r="AQ56" s="128" t="s">
        <v>85</v>
      </c>
      <c r="AR56" s="65"/>
      <c r="AS56" s="129">
        <v>0</v>
      </c>
      <c r="AT56" s="130">
        <f>ROUND(SUM(AV56:AW56),2)</f>
        <v>0</v>
      </c>
      <c r="AU56" s="131">
        <f>'SO 1241-20-01 - Železničn...'!P94</f>
        <v>0</v>
      </c>
      <c r="AV56" s="130">
        <f>'SO 1241-20-01 - Železničn...'!J35</f>
        <v>0</v>
      </c>
      <c r="AW56" s="130">
        <f>'SO 1241-20-01 - Železničn...'!J36</f>
        <v>0</v>
      </c>
      <c r="AX56" s="130">
        <f>'SO 1241-20-01 - Železničn...'!J37</f>
        <v>0</v>
      </c>
      <c r="AY56" s="130">
        <f>'SO 1241-20-01 - Železničn...'!J38</f>
        <v>0</v>
      </c>
      <c r="AZ56" s="130">
        <f>'SO 1241-20-01 - Železničn...'!F35</f>
        <v>0</v>
      </c>
      <c r="BA56" s="130">
        <f>'SO 1241-20-01 - Železničn...'!F36</f>
        <v>0</v>
      </c>
      <c r="BB56" s="130">
        <f>'SO 1241-20-01 - Železničn...'!F37</f>
        <v>0</v>
      </c>
      <c r="BC56" s="130">
        <f>'SO 1241-20-01 - Železničn...'!F38</f>
        <v>0</v>
      </c>
      <c r="BD56" s="132">
        <f>'SO 1241-20-01 - Železničn...'!F39</f>
        <v>0</v>
      </c>
      <c r="BT56" s="133" t="s">
        <v>83</v>
      </c>
      <c r="BV56" s="133" t="s">
        <v>76</v>
      </c>
      <c r="BW56" s="133" t="s">
        <v>86</v>
      </c>
      <c r="BX56" s="133" t="s">
        <v>82</v>
      </c>
      <c r="CL56" s="133" t="s">
        <v>19</v>
      </c>
    </row>
    <row r="57" s="6" customFormat="1" ht="16.5" customHeight="1">
      <c r="B57" s="111"/>
      <c r="C57" s="112"/>
      <c r="D57" s="113" t="s">
        <v>87</v>
      </c>
      <c r="E57" s="113"/>
      <c r="F57" s="113"/>
      <c r="G57" s="113"/>
      <c r="H57" s="113"/>
      <c r="I57" s="114"/>
      <c r="J57" s="113" t="s">
        <v>88</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ROUND(AG58,2)</f>
        <v>0</v>
      </c>
      <c r="AH57" s="114"/>
      <c r="AI57" s="114"/>
      <c r="AJ57" s="114"/>
      <c r="AK57" s="114"/>
      <c r="AL57" s="114"/>
      <c r="AM57" s="114"/>
      <c r="AN57" s="116">
        <f>SUM(AG57,AT57)</f>
        <v>0</v>
      </c>
      <c r="AO57" s="114"/>
      <c r="AP57" s="114"/>
      <c r="AQ57" s="117" t="s">
        <v>89</v>
      </c>
      <c r="AR57" s="118"/>
      <c r="AS57" s="119">
        <f>ROUND(AS58,2)</f>
        <v>0</v>
      </c>
      <c r="AT57" s="120">
        <f>ROUND(SUM(AV57:AW57),2)</f>
        <v>0</v>
      </c>
      <c r="AU57" s="121">
        <f>ROUND(AU58,5)</f>
        <v>0</v>
      </c>
      <c r="AV57" s="120">
        <f>ROUND(AZ57*L29,2)</f>
        <v>0</v>
      </c>
      <c r="AW57" s="120">
        <f>ROUND(BA57*L30,2)</f>
        <v>0</v>
      </c>
      <c r="AX57" s="120">
        <f>ROUND(BB57*L29,2)</f>
        <v>0</v>
      </c>
      <c r="AY57" s="120">
        <f>ROUND(BC57*L30,2)</f>
        <v>0</v>
      </c>
      <c r="AZ57" s="120">
        <f>ROUND(AZ58,2)</f>
        <v>0</v>
      </c>
      <c r="BA57" s="120">
        <f>ROUND(BA58,2)</f>
        <v>0</v>
      </c>
      <c r="BB57" s="120">
        <f>ROUND(BB58,2)</f>
        <v>0</v>
      </c>
      <c r="BC57" s="120">
        <f>ROUND(BC58,2)</f>
        <v>0</v>
      </c>
      <c r="BD57" s="122">
        <f>ROUND(BD58,2)</f>
        <v>0</v>
      </c>
      <c r="BS57" s="123" t="s">
        <v>73</v>
      </c>
      <c r="BT57" s="123" t="s">
        <v>81</v>
      </c>
      <c r="BU57" s="123" t="s">
        <v>75</v>
      </c>
      <c r="BV57" s="123" t="s">
        <v>76</v>
      </c>
      <c r="BW57" s="123" t="s">
        <v>90</v>
      </c>
      <c r="BX57" s="123" t="s">
        <v>5</v>
      </c>
      <c r="CL57" s="123" t="s">
        <v>19</v>
      </c>
      <c r="CM57" s="123" t="s">
        <v>83</v>
      </c>
    </row>
    <row r="58" s="3" customFormat="1" ht="16.5" customHeight="1">
      <c r="A58" s="124" t="s">
        <v>84</v>
      </c>
      <c r="B58" s="63"/>
      <c r="C58" s="125"/>
      <c r="D58" s="125"/>
      <c r="E58" s="126" t="s">
        <v>87</v>
      </c>
      <c r="F58" s="126"/>
      <c r="G58" s="126"/>
      <c r="H58" s="126"/>
      <c r="I58" s="126"/>
      <c r="J58" s="125"/>
      <c r="K58" s="126" t="s">
        <v>88</v>
      </c>
      <c r="L58" s="126"/>
      <c r="M58" s="126"/>
      <c r="N58" s="126"/>
      <c r="O58" s="126"/>
      <c r="P58" s="126"/>
      <c r="Q58" s="126"/>
      <c r="R58" s="126"/>
      <c r="S58" s="126"/>
      <c r="T58" s="126"/>
      <c r="U58" s="126"/>
      <c r="V58" s="126"/>
      <c r="W58" s="126"/>
      <c r="X58" s="126"/>
      <c r="Y58" s="126"/>
      <c r="Z58" s="126"/>
      <c r="AA58" s="126"/>
      <c r="AB58" s="126"/>
      <c r="AC58" s="126"/>
      <c r="AD58" s="126"/>
      <c r="AE58" s="126"/>
      <c r="AF58" s="126"/>
      <c r="AG58" s="127">
        <f>'VRN - Vedlejší rozpočtové...'!J32</f>
        <v>0</v>
      </c>
      <c r="AH58" s="125"/>
      <c r="AI58" s="125"/>
      <c r="AJ58" s="125"/>
      <c r="AK58" s="125"/>
      <c r="AL58" s="125"/>
      <c r="AM58" s="125"/>
      <c r="AN58" s="127">
        <f>SUM(AG58,AT58)</f>
        <v>0</v>
      </c>
      <c r="AO58" s="125"/>
      <c r="AP58" s="125"/>
      <c r="AQ58" s="128" t="s">
        <v>85</v>
      </c>
      <c r="AR58" s="65"/>
      <c r="AS58" s="134">
        <v>0</v>
      </c>
      <c r="AT58" s="135">
        <f>ROUND(SUM(AV58:AW58),2)</f>
        <v>0</v>
      </c>
      <c r="AU58" s="136">
        <f>'VRN - Vedlejší rozpočtové...'!P89</f>
        <v>0</v>
      </c>
      <c r="AV58" s="135">
        <f>'VRN - Vedlejší rozpočtové...'!J35</f>
        <v>0</v>
      </c>
      <c r="AW58" s="135">
        <f>'VRN - Vedlejší rozpočtové...'!J36</f>
        <v>0</v>
      </c>
      <c r="AX58" s="135">
        <f>'VRN - Vedlejší rozpočtové...'!J37</f>
        <v>0</v>
      </c>
      <c r="AY58" s="135">
        <f>'VRN - Vedlejší rozpočtové...'!J38</f>
        <v>0</v>
      </c>
      <c r="AZ58" s="135">
        <f>'VRN - Vedlejší rozpočtové...'!F35</f>
        <v>0</v>
      </c>
      <c r="BA58" s="135">
        <f>'VRN - Vedlejší rozpočtové...'!F36</f>
        <v>0</v>
      </c>
      <c r="BB58" s="135">
        <f>'VRN - Vedlejší rozpočtové...'!F37</f>
        <v>0</v>
      </c>
      <c r="BC58" s="135">
        <f>'VRN - Vedlejší rozpočtové...'!F38</f>
        <v>0</v>
      </c>
      <c r="BD58" s="137">
        <f>'VRN - Vedlejší rozpočtové...'!F39</f>
        <v>0</v>
      </c>
      <c r="BT58" s="133" t="s">
        <v>83</v>
      </c>
      <c r="BV58" s="133" t="s">
        <v>76</v>
      </c>
      <c r="BW58" s="133" t="s">
        <v>91</v>
      </c>
      <c r="BX58" s="133" t="s">
        <v>90</v>
      </c>
      <c r="CL58" s="133" t="s">
        <v>19</v>
      </c>
    </row>
    <row r="59" s="1" customFormat="1" ht="30" customHeight="1">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4"/>
    </row>
    <row r="60" s="1" customFormat="1" ht="6.96" customHeight="1">
      <c r="B60" s="59"/>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44"/>
    </row>
  </sheetData>
  <sheetProtection sheet="1" formatColumns="0" formatRows="0" objects="1" scenarios="1" spinCount="100000" saltValue="D/lYdengVJDs7NLKV77ns9EdBDXEXiG0CWTb8XsmsMhg+3biSdaahtIlbcjKxXUtS548RTNs85C4s1na0s463w==" hashValue="JFa7z8vRXwT6dBa6tYg+WwVcjU4JqRxXdU+g/UuIN9BE0GQyA4NNaSD70McQtvgRIrYga+G3QbfhQ15dDDoUFw=="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E56:I56"/>
    <mergeCell ref="K56:AF56"/>
    <mergeCell ref="D57:H57"/>
    <mergeCell ref="J57:AF57"/>
    <mergeCell ref="E58:I58"/>
    <mergeCell ref="K58:AF58"/>
  </mergeCells>
  <hyperlinks>
    <hyperlink ref="A56" location="'SO 1241-20-01 - Železničn...'!C2" display="/"/>
    <hyperlink ref="A58" location="'VRN - Vedlejší rozpočtové...'!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86</v>
      </c>
    </row>
    <row r="3" ht="6.96" customHeight="1">
      <c r="B3" s="139"/>
      <c r="C3" s="140"/>
      <c r="D3" s="140"/>
      <c r="E3" s="140"/>
      <c r="F3" s="140"/>
      <c r="G3" s="140"/>
      <c r="H3" s="140"/>
      <c r="I3" s="141"/>
      <c r="J3" s="140"/>
      <c r="K3" s="140"/>
      <c r="L3" s="21"/>
      <c r="AT3" s="18" t="s">
        <v>83</v>
      </c>
    </row>
    <row r="4" ht="24.96" customHeight="1">
      <c r="B4" s="21"/>
      <c r="D4" s="142" t="s">
        <v>92</v>
      </c>
      <c r="L4" s="21"/>
      <c r="M4" s="143" t="s">
        <v>10</v>
      </c>
      <c r="AT4" s="18" t="s">
        <v>4</v>
      </c>
    </row>
    <row r="5" ht="6.96" customHeight="1">
      <c r="B5" s="21"/>
      <c r="L5" s="21"/>
    </row>
    <row r="6" ht="12" customHeight="1">
      <c r="B6" s="21"/>
      <c r="D6" s="144" t="s">
        <v>16</v>
      </c>
      <c r="L6" s="21"/>
    </row>
    <row r="7" ht="16.5" customHeight="1">
      <c r="B7" s="21"/>
      <c r="E7" s="145" t="str">
        <f>'Rekapitulace zakázky'!K6</f>
        <v>Oprava mostu v km 14,412 trati Střelice - Okříšky</v>
      </c>
      <c r="F7" s="144"/>
      <c r="G7" s="144"/>
      <c r="H7" s="144"/>
      <c r="L7" s="21"/>
    </row>
    <row r="8" ht="12" customHeight="1">
      <c r="B8" s="21"/>
      <c r="D8" s="144" t="s">
        <v>93</v>
      </c>
      <c r="L8" s="21"/>
    </row>
    <row r="9" s="1" customFormat="1" ht="16.5" customHeight="1">
      <c r="B9" s="44"/>
      <c r="E9" s="145" t="s">
        <v>94</v>
      </c>
      <c r="F9" s="1"/>
      <c r="G9" s="1"/>
      <c r="H9" s="1"/>
      <c r="I9" s="146"/>
      <c r="L9" s="44"/>
    </row>
    <row r="10" s="1" customFormat="1" ht="12" customHeight="1">
      <c r="B10" s="44"/>
      <c r="D10" s="144" t="s">
        <v>95</v>
      </c>
      <c r="I10" s="146"/>
      <c r="L10" s="44"/>
    </row>
    <row r="11" s="1" customFormat="1" ht="36.96" customHeight="1">
      <c r="B11" s="44"/>
      <c r="E11" s="147" t="s">
        <v>94</v>
      </c>
      <c r="F11" s="1"/>
      <c r="G11" s="1"/>
      <c r="H11" s="1"/>
      <c r="I11" s="146"/>
      <c r="L11" s="44"/>
    </row>
    <row r="12" s="1" customFormat="1">
      <c r="B12" s="44"/>
      <c r="I12" s="146"/>
      <c r="L12" s="44"/>
    </row>
    <row r="13" s="1" customFormat="1" ht="12" customHeight="1">
      <c r="B13" s="44"/>
      <c r="D13" s="144" t="s">
        <v>18</v>
      </c>
      <c r="F13" s="133" t="s">
        <v>19</v>
      </c>
      <c r="I13" s="148" t="s">
        <v>20</v>
      </c>
      <c r="J13" s="133" t="s">
        <v>19</v>
      </c>
      <c r="L13" s="44"/>
    </row>
    <row r="14" s="1" customFormat="1" ht="12" customHeight="1">
      <c r="B14" s="44"/>
      <c r="D14" s="144" t="s">
        <v>21</v>
      </c>
      <c r="F14" s="133" t="s">
        <v>22</v>
      </c>
      <c r="I14" s="148" t="s">
        <v>23</v>
      </c>
      <c r="J14" s="149" t="str">
        <f>'Rekapitulace zakázky'!AN8</f>
        <v>22. 5. 2019</v>
      </c>
      <c r="L14" s="44"/>
    </row>
    <row r="15" s="1" customFormat="1" ht="10.8" customHeight="1">
      <c r="B15" s="44"/>
      <c r="I15" s="146"/>
      <c r="L15" s="44"/>
    </row>
    <row r="16" s="1" customFormat="1" ht="12" customHeight="1">
      <c r="B16" s="44"/>
      <c r="D16" s="144" t="s">
        <v>25</v>
      </c>
      <c r="I16" s="148" t="s">
        <v>26</v>
      </c>
      <c r="J16" s="133" t="s">
        <v>27</v>
      </c>
      <c r="L16" s="44"/>
    </row>
    <row r="17" s="1" customFormat="1" ht="18" customHeight="1">
      <c r="B17" s="44"/>
      <c r="E17" s="133" t="s">
        <v>28</v>
      </c>
      <c r="I17" s="148" t="s">
        <v>29</v>
      </c>
      <c r="J17" s="133" t="s">
        <v>19</v>
      </c>
      <c r="L17" s="44"/>
    </row>
    <row r="18" s="1" customFormat="1" ht="6.96" customHeight="1">
      <c r="B18" s="44"/>
      <c r="I18" s="146"/>
      <c r="L18" s="44"/>
    </row>
    <row r="19" s="1" customFormat="1" ht="12" customHeight="1">
      <c r="B19" s="44"/>
      <c r="D19" s="144" t="s">
        <v>30</v>
      </c>
      <c r="I19" s="148" t="s">
        <v>26</v>
      </c>
      <c r="J19" s="34" t="str">
        <f>'Rekapitulace zakázky'!AN13</f>
        <v>Vyplň údaj</v>
      </c>
      <c r="L19" s="44"/>
    </row>
    <row r="20" s="1" customFormat="1" ht="18" customHeight="1">
      <c r="B20" s="44"/>
      <c r="E20" s="34" t="str">
        <f>'Rekapitulace zakázky'!E14</f>
        <v>Vyplň údaj</v>
      </c>
      <c r="F20" s="133"/>
      <c r="G20" s="133"/>
      <c r="H20" s="133"/>
      <c r="I20" s="148" t="s">
        <v>29</v>
      </c>
      <c r="J20" s="34" t="str">
        <f>'Rekapitulace zakázky'!AN14</f>
        <v>Vyplň údaj</v>
      </c>
      <c r="L20" s="44"/>
    </row>
    <row r="21" s="1" customFormat="1" ht="6.96" customHeight="1">
      <c r="B21" s="44"/>
      <c r="I21" s="146"/>
      <c r="L21" s="44"/>
    </row>
    <row r="22" s="1" customFormat="1" ht="12" customHeight="1">
      <c r="B22" s="44"/>
      <c r="D22" s="144" t="s">
        <v>32</v>
      </c>
      <c r="I22" s="148" t="s">
        <v>26</v>
      </c>
      <c r="J22" s="133" t="s">
        <v>19</v>
      </c>
      <c r="L22" s="44"/>
    </row>
    <row r="23" s="1" customFormat="1" ht="18" customHeight="1">
      <c r="B23" s="44"/>
      <c r="E23" s="133" t="s">
        <v>33</v>
      </c>
      <c r="I23" s="148" t="s">
        <v>29</v>
      </c>
      <c r="J23" s="133" t="s">
        <v>19</v>
      </c>
      <c r="L23" s="44"/>
    </row>
    <row r="24" s="1" customFormat="1" ht="6.96" customHeight="1">
      <c r="B24" s="44"/>
      <c r="I24" s="146"/>
      <c r="L24" s="44"/>
    </row>
    <row r="25" s="1" customFormat="1" ht="12" customHeight="1">
      <c r="B25" s="44"/>
      <c r="D25" s="144" t="s">
        <v>35</v>
      </c>
      <c r="I25" s="148" t="s">
        <v>26</v>
      </c>
      <c r="J25" s="133" t="s">
        <v>36</v>
      </c>
      <c r="L25" s="44"/>
    </row>
    <row r="26" s="1" customFormat="1" ht="18" customHeight="1">
      <c r="B26" s="44"/>
      <c r="E26" s="133" t="s">
        <v>37</v>
      </c>
      <c r="I26" s="148" t="s">
        <v>29</v>
      </c>
      <c r="J26" s="133" t="s">
        <v>19</v>
      </c>
      <c r="L26" s="44"/>
    </row>
    <row r="27" s="1" customFormat="1" ht="6.96" customHeight="1">
      <c r="B27" s="44"/>
      <c r="I27" s="146"/>
      <c r="L27" s="44"/>
    </row>
    <row r="28" s="1" customFormat="1" ht="12" customHeight="1">
      <c r="B28" s="44"/>
      <c r="D28" s="144" t="s">
        <v>38</v>
      </c>
      <c r="I28" s="146"/>
      <c r="L28" s="44"/>
    </row>
    <row r="29" s="7" customFormat="1" ht="63.75" customHeight="1">
      <c r="B29" s="150"/>
      <c r="E29" s="151" t="s">
        <v>39</v>
      </c>
      <c r="F29" s="151"/>
      <c r="G29" s="151"/>
      <c r="H29" s="151"/>
      <c r="I29" s="152"/>
      <c r="L29" s="150"/>
    </row>
    <row r="30" s="1" customFormat="1" ht="6.96" customHeight="1">
      <c r="B30" s="44"/>
      <c r="I30" s="146"/>
      <c r="L30" s="44"/>
    </row>
    <row r="31" s="1" customFormat="1" ht="6.96" customHeight="1">
      <c r="B31" s="44"/>
      <c r="D31" s="76"/>
      <c r="E31" s="76"/>
      <c r="F31" s="76"/>
      <c r="G31" s="76"/>
      <c r="H31" s="76"/>
      <c r="I31" s="153"/>
      <c r="J31" s="76"/>
      <c r="K31" s="76"/>
      <c r="L31" s="44"/>
    </row>
    <row r="32" s="1" customFormat="1" ht="25.44" customHeight="1">
      <c r="B32" s="44"/>
      <c r="D32" s="154" t="s">
        <v>40</v>
      </c>
      <c r="I32" s="146"/>
      <c r="J32" s="155">
        <f>ROUND(J94, 2)</f>
        <v>0</v>
      </c>
      <c r="L32" s="44"/>
    </row>
    <row r="33" s="1" customFormat="1" ht="6.96" customHeight="1">
      <c r="B33" s="44"/>
      <c r="D33" s="76"/>
      <c r="E33" s="76"/>
      <c r="F33" s="76"/>
      <c r="G33" s="76"/>
      <c r="H33" s="76"/>
      <c r="I33" s="153"/>
      <c r="J33" s="76"/>
      <c r="K33" s="76"/>
      <c r="L33" s="44"/>
    </row>
    <row r="34" s="1" customFormat="1" ht="14.4" customHeight="1">
      <c r="B34" s="44"/>
      <c r="F34" s="156" t="s">
        <v>42</v>
      </c>
      <c r="I34" s="157" t="s">
        <v>41</v>
      </c>
      <c r="J34" s="156" t="s">
        <v>43</v>
      </c>
      <c r="L34" s="44"/>
    </row>
    <row r="35" s="1" customFormat="1" ht="14.4" customHeight="1">
      <c r="B35" s="44"/>
      <c r="D35" s="158" t="s">
        <v>44</v>
      </c>
      <c r="E35" s="144" t="s">
        <v>45</v>
      </c>
      <c r="F35" s="159">
        <f>ROUND((SUM(BE94:BE373)),  2)</f>
        <v>0</v>
      </c>
      <c r="I35" s="160">
        <v>0.20999999999999999</v>
      </c>
      <c r="J35" s="159">
        <f>ROUND(((SUM(BE94:BE373))*I35),  2)</f>
        <v>0</v>
      </c>
      <c r="L35" s="44"/>
    </row>
    <row r="36" s="1" customFormat="1" ht="14.4" customHeight="1">
      <c r="B36" s="44"/>
      <c r="E36" s="144" t="s">
        <v>46</v>
      </c>
      <c r="F36" s="159">
        <f>ROUND((SUM(BF94:BF373)),  2)</f>
        <v>0</v>
      </c>
      <c r="I36" s="160">
        <v>0.14999999999999999</v>
      </c>
      <c r="J36" s="159">
        <f>ROUND(((SUM(BF94:BF373))*I36),  2)</f>
        <v>0</v>
      </c>
      <c r="L36" s="44"/>
    </row>
    <row r="37" hidden="1" s="1" customFormat="1" ht="14.4" customHeight="1">
      <c r="B37" s="44"/>
      <c r="E37" s="144" t="s">
        <v>47</v>
      </c>
      <c r="F37" s="159">
        <f>ROUND((SUM(BG94:BG373)),  2)</f>
        <v>0</v>
      </c>
      <c r="I37" s="160">
        <v>0.20999999999999999</v>
      </c>
      <c r="J37" s="159">
        <f>0</f>
        <v>0</v>
      </c>
      <c r="L37" s="44"/>
    </row>
    <row r="38" hidden="1" s="1" customFormat="1" ht="14.4" customHeight="1">
      <c r="B38" s="44"/>
      <c r="E38" s="144" t="s">
        <v>48</v>
      </c>
      <c r="F38" s="159">
        <f>ROUND((SUM(BH94:BH373)),  2)</f>
        <v>0</v>
      </c>
      <c r="I38" s="160">
        <v>0.14999999999999999</v>
      </c>
      <c r="J38" s="159">
        <f>0</f>
        <v>0</v>
      </c>
      <c r="L38" s="44"/>
    </row>
    <row r="39" hidden="1" s="1" customFormat="1" ht="14.4" customHeight="1">
      <c r="B39" s="44"/>
      <c r="E39" s="144" t="s">
        <v>49</v>
      </c>
      <c r="F39" s="159">
        <f>ROUND((SUM(BI94:BI373)),  2)</f>
        <v>0</v>
      </c>
      <c r="I39" s="160">
        <v>0</v>
      </c>
      <c r="J39" s="159">
        <f>0</f>
        <v>0</v>
      </c>
      <c r="L39" s="44"/>
    </row>
    <row r="40" s="1" customFormat="1" ht="6.96" customHeight="1">
      <c r="B40" s="44"/>
      <c r="I40" s="146"/>
      <c r="L40" s="44"/>
    </row>
    <row r="41" s="1" customFormat="1" ht="25.44" customHeight="1">
      <c r="B41" s="44"/>
      <c r="C41" s="161"/>
      <c r="D41" s="162" t="s">
        <v>50</v>
      </c>
      <c r="E41" s="163"/>
      <c r="F41" s="163"/>
      <c r="G41" s="164" t="s">
        <v>51</v>
      </c>
      <c r="H41" s="165" t="s">
        <v>52</v>
      </c>
      <c r="I41" s="166"/>
      <c r="J41" s="167">
        <f>SUM(J32:J39)</f>
        <v>0</v>
      </c>
      <c r="K41" s="168"/>
      <c r="L41" s="44"/>
    </row>
    <row r="42" s="1" customFormat="1" ht="14.4" customHeight="1">
      <c r="B42" s="169"/>
      <c r="C42" s="170"/>
      <c r="D42" s="170"/>
      <c r="E42" s="170"/>
      <c r="F42" s="170"/>
      <c r="G42" s="170"/>
      <c r="H42" s="170"/>
      <c r="I42" s="171"/>
      <c r="J42" s="170"/>
      <c r="K42" s="170"/>
      <c r="L42" s="44"/>
    </row>
    <row r="46" s="1" customFormat="1" ht="6.96" customHeight="1">
      <c r="B46" s="172"/>
      <c r="C46" s="173"/>
      <c r="D46" s="173"/>
      <c r="E46" s="173"/>
      <c r="F46" s="173"/>
      <c r="G46" s="173"/>
      <c r="H46" s="173"/>
      <c r="I46" s="174"/>
      <c r="J46" s="173"/>
      <c r="K46" s="173"/>
      <c r="L46" s="44"/>
    </row>
    <row r="47" s="1" customFormat="1" ht="24.96" customHeight="1">
      <c r="B47" s="39"/>
      <c r="C47" s="24" t="s">
        <v>96</v>
      </c>
      <c r="D47" s="40"/>
      <c r="E47" s="40"/>
      <c r="F47" s="40"/>
      <c r="G47" s="40"/>
      <c r="H47" s="40"/>
      <c r="I47" s="146"/>
      <c r="J47" s="40"/>
      <c r="K47" s="40"/>
      <c r="L47" s="44"/>
    </row>
    <row r="48" s="1" customFormat="1" ht="6.96" customHeight="1">
      <c r="B48" s="39"/>
      <c r="C48" s="40"/>
      <c r="D48" s="40"/>
      <c r="E48" s="40"/>
      <c r="F48" s="40"/>
      <c r="G48" s="40"/>
      <c r="H48" s="40"/>
      <c r="I48" s="146"/>
      <c r="J48" s="40"/>
      <c r="K48" s="40"/>
      <c r="L48" s="44"/>
    </row>
    <row r="49" s="1" customFormat="1" ht="12" customHeight="1">
      <c r="B49" s="39"/>
      <c r="C49" s="33" t="s">
        <v>16</v>
      </c>
      <c r="D49" s="40"/>
      <c r="E49" s="40"/>
      <c r="F49" s="40"/>
      <c r="G49" s="40"/>
      <c r="H49" s="40"/>
      <c r="I49" s="146"/>
      <c r="J49" s="40"/>
      <c r="K49" s="40"/>
      <c r="L49" s="44"/>
    </row>
    <row r="50" s="1" customFormat="1" ht="16.5" customHeight="1">
      <c r="B50" s="39"/>
      <c r="C50" s="40"/>
      <c r="D50" s="40"/>
      <c r="E50" s="175" t="str">
        <f>E7</f>
        <v>Oprava mostu v km 14,412 trati Střelice - Okříšky</v>
      </c>
      <c r="F50" s="33"/>
      <c r="G50" s="33"/>
      <c r="H50" s="33"/>
      <c r="I50" s="146"/>
      <c r="J50" s="40"/>
      <c r="K50" s="40"/>
      <c r="L50" s="44"/>
    </row>
    <row r="51" ht="12" customHeight="1">
      <c r="B51" s="22"/>
      <c r="C51" s="33" t="s">
        <v>93</v>
      </c>
      <c r="D51" s="23"/>
      <c r="E51" s="23"/>
      <c r="F51" s="23"/>
      <c r="G51" s="23"/>
      <c r="H51" s="23"/>
      <c r="I51" s="138"/>
      <c r="J51" s="23"/>
      <c r="K51" s="23"/>
      <c r="L51" s="21"/>
    </row>
    <row r="52" s="1" customFormat="1" ht="16.5" customHeight="1">
      <c r="B52" s="39"/>
      <c r="C52" s="40"/>
      <c r="D52" s="40"/>
      <c r="E52" s="175" t="s">
        <v>94</v>
      </c>
      <c r="F52" s="40"/>
      <c r="G52" s="40"/>
      <c r="H52" s="40"/>
      <c r="I52" s="146"/>
      <c r="J52" s="40"/>
      <c r="K52" s="40"/>
      <c r="L52" s="44"/>
    </row>
    <row r="53" s="1" customFormat="1" ht="12" customHeight="1">
      <c r="B53" s="39"/>
      <c r="C53" s="33" t="s">
        <v>95</v>
      </c>
      <c r="D53" s="40"/>
      <c r="E53" s="40"/>
      <c r="F53" s="40"/>
      <c r="G53" s="40"/>
      <c r="H53" s="40"/>
      <c r="I53" s="146"/>
      <c r="J53" s="40"/>
      <c r="K53" s="40"/>
      <c r="L53" s="44"/>
    </row>
    <row r="54" s="1" customFormat="1" ht="16.5" customHeight="1">
      <c r="B54" s="39"/>
      <c r="C54" s="40"/>
      <c r="D54" s="40"/>
      <c r="E54" s="69" t="str">
        <f>E11</f>
        <v>SO 1241-20-01 - Železniční most</v>
      </c>
      <c r="F54" s="40"/>
      <c r="G54" s="40"/>
      <c r="H54" s="40"/>
      <c r="I54" s="146"/>
      <c r="J54" s="40"/>
      <c r="K54" s="40"/>
      <c r="L54" s="44"/>
    </row>
    <row r="55" s="1" customFormat="1" ht="6.96" customHeight="1">
      <c r="B55" s="39"/>
      <c r="C55" s="40"/>
      <c r="D55" s="40"/>
      <c r="E55" s="40"/>
      <c r="F55" s="40"/>
      <c r="G55" s="40"/>
      <c r="H55" s="40"/>
      <c r="I55" s="146"/>
      <c r="J55" s="40"/>
      <c r="K55" s="40"/>
      <c r="L55" s="44"/>
    </row>
    <row r="56" s="1" customFormat="1" ht="12" customHeight="1">
      <c r="B56" s="39"/>
      <c r="C56" s="33" t="s">
        <v>21</v>
      </c>
      <c r="D56" s="40"/>
      <c r="E56" s="40"/>
      <c r="F56" s="28" t="str">
        <f>F14</f>
        <v>Zastávka</v>
      </c>
      <c r="G56" s="40"/>
      <c r="H56" s="40"/>
      <c r="I56" s="148" t="s">
        <v>23</v>
      </c>
      <c r="J56" s="72" t="str">
        <f>IF(J14="","",J14)</f>
        <v>22. 5. 2019</v>
      </c>
      <c r="K56" s="40"/>
      <c r="L56" s="44"/>
    </row>
    <row r="57" s="1" customFormat="1" ht="6.96" customHeight="1">
      <c r="B57" s="39"/>
      <c r="C57" s="40"/>
      <c r="D57" s="40"/>
      <c r="E57" s="40"/>
      <c r="F57" s="40"/>
      <c r="G57" s="40"/>
      <c r="H57" s="40"/>
      <c r="I57" s="146"/>
      <c r="J57" s="40"/>
      <c r="K57" s="40"/>
      <c r="L57" s="44"/>
    </row>
    <row r="58" s="1" customFormat="1" ht="27.9" customHeight="1">
      <c r="B58" s="39"/>
      <c r="C58" s="33" t="s">
        <v>25</v>
      </c>
      <c r="D58" s="40"/>
      <c r="E58" s="40"/>
      <c r="F58" s="28" t="str">
        <f>E17</f>
        <v>SŽDC, s. o.</v>
      </c>
      <c r="G58" s="40"/>
      <c r="H58" s="40"/>
      <c r="I58" s="148" t="s">
        <v>32</v>
      </c>
      <c r="J58" s="37" t="str">
        <f>E23</f>
        <v>Ing. Zdeňka Jabůrková</v>
      </c>
      <c r="K58" s="40"/>
      <c r="L58" s="44"/>
    </row>
    <row r="59" s="1" customFormat="1" ht="15.15" customHeight="1">
      <c r="B59" s="39"/>
      <c r="C59" s="33" t="s">
        <v>30</v>
      </c>
      <c r="D59" s="40"/>
      <c r="E59" s="40"/>
      <c r="F59" s="28" t="str">
        <f>IF(E20="","",E20)</f>
        <v>Vyplň údaj</v>
      </c>
      <c r="G59" s="40"/>
      <c r="H59" s="40"/>
      <c r="I59" s="148" t="s">
        <v>35</v>
      </c>
      <c r="J59" s="37" t="str">
        <f>E26</f>
        <v>JR Servis, s. r. o.</v>
      </c>
      <c r="K59" s="40"/>
      <c r="L59" s="44"/>
    </row>
    <row r="60" s="1" customFormat="1" ht="10.32" customHeight="1">
      <c r="B60" s="39"/>
      <c r="C60" s="40"/>
      <c r="D60" s="40"/>
      <c r="E60" s="40"/>
      <c r="F60" s="40"/>
      <c r="G60" s="40"/>
      <c r="H60" s="40"/>
      <c r="I60" s="146"/>
      <c r="J60" s="40"/>
      <c r="K60" s="40"/>
      <c r="L60" s="44"/>
    </row>
    <row r="61" s="1" customFormat="1" ht="29.28" customHeight="1">
      <c r="B61" s="39"/>
      <c r="C61" s="176" t="s">
        <v>97</v>
      </c>
      <c r="D61" s="177"/>
      <c r="E61" s="177"/>
      <c r="F61" s="177"/>
      <c r="G61" s="177"/>
      <c r="H61" s="177"/>
      <c r="I61" s="178"/>
      <c r="J61" s="179" t="s">
        <v>98</v>
      </c>
      <c r="K61" s="177"/>
      <c r="L61" s="44"/>
    </row>
    <row r="62" s="1" customFormat="1" ht="10.32" customHeight="1">
      <c r="B62" s="39"/>
      <c r="C62" s="40"/>
      <c r="D62" s="40"/>
      <c r="E62" s="40"/>
      <c r="F62" s="40"/>
      <c r="G62" s="40"/>
      <c r="H62" s="40"/>
      <c r="I62" s="146"/>
      <c r="J62" s="40"/>
      <c r="K62" s="40"/>
      <c r="L62" s="44"/>
    </row>
    <row r="63" s="1" customFormat="1" ht="22.8" customHeight="1">
      <c r="B63" s="39"/>
      <c r="C63" s="180" t="s">
        <v>72</v>
      </c>
      <c r="D63" s="40"/>
      <c r="E63" s="40"/>
      <c r="F63" s="40"/>
      <c r="G63" s="40"/>
      <c r="H63" s="40"/>
      <c r="I63" s="146"/>
      <c r="J63" s="102">
        <f>J94</f>
        <v>0</v>
      </c>
      <c r="K63" s="40"/>
      <c r="L63" s="44"/>
      <c r="AU63" s="18" t="s">
        <v>99</v>
      </c>
    </row>
    <row r="64" s="8" customFormat="1" ht="24.96" customHeight="1">
      <c r="B64" s="181"/>
      <c r="C64" s="182"/>
      <c r="D64" s="183" t="s">
        <v>100</v>
      </c>
      <c r="E64" s="184"/>
      <c r="F64" s="184"/>
      <c r="G64" s="184"/>
      <c r="H64" s="184"/>
      <c r="I64" s="185"/>
      <c r="J64" s="186">
        <f>J95</f>
        <v>0</v>
      </c>
      <c r="K64" s="182"/>
      <c r="L64" s="187"/>
    </row>
    <row r="65" s="9" customFormat="1" ht="19.92" customHeight="1">
      <c r="B65" s="188"/>
      <c r="C65" s="125"/>
      <c r="D65" s="189" t="s">
        <v>101</v>
      </c>
      <c r="E65" s="190"/>
      <c r="F65" s="190"/>
      <c r="G65" s="190"/>
      <c r="H65" s="190"/>
      <c r="I65" s="191"/>
      <c r="J65" s="192">
        <f>J96</f>
        <v>0</v>
      </c>
      <c r="K65" s="125"/>
      <c r="L65" s="193"/>
    </row>
    <row r="66" s="9" customFormat="1" ht="19.92" customHeight="1">
      <c r="B66" s="188"/>
      <c r="C66" s="125"/>
      <c r="D66" s="189" t="s">
        <v>102</v>
      </c>
      <c r="E66" s="190"/>
      <c r="F66" s="190"/>
      <c r="G66" s="190"/>
      <c r="H66" s="190"/>
      <c r="I66" s="191"/>
      <c r="J66" s="192">
        <f>J208</f>
        <v>0</v>
      </c>
      <c r="K66" s="125"/>
      <c r="L66" s="193"/>
    </row>
    <row r="67" s="9" customFormat="1" ht="19.92" customHeight="1">
      <c r="B67" s="188"/>
      <c r="C67" s="125"/>
      <c r="D67" s="189" t="s">
        <v>103</v>
      </c>
      <c r="E67" s="190"/>
      <c r="F67" s="190"/>
      <c r="G67" s="190"/>
      <c r="H67" s="190"/>
      <c r="I67" s="191"/>
      <c r="J67" s="192">
        <f>J282</f>
        <v>0</v>
      </c>
      <c r="K67" s="125"/>
      <c r="L67" s="193"/>
    </row>
    <row r="68" s="9" customFormat="1" ht="19.92" customHeight="1">
      <c r="B68" s="188"/>
      <c r="C68" s="125"/>
      <c r="D68" s="189" t="s">
        <v>104</v>
      </c>
      <c r="E68" s="190"/>
      <c r="F68" s="190"/>
      <c r="G68" s="190"/>
      <c r="H68" s="190"/>
      <c r="I68" s="191"/>
      <c r="J68" s="192">
        <f>J303</f>
        <v>0</v>
      </c>
      <c r="K68" s="125"/>
      <c r="L68" s="193"/>
    </row>
    <row r="69" s="9" customFormat="1" ht="19.92" customHeight="1">
      <c r="B69" s="188"/>
      <c r="C69" s="125"/>
      <c r="D69" s="189" t="s">
        <v>105</v>
      </c>
      <c r="E69" s="190"/>
      <c r="F69" s="190"/>
      <c r="G69" s="190"/>
      <c r="H69" s="190"/>
      <c r="I69" s="191"/>
      <c r="J69" s="192">
        <f>J319</f>
        <v>0</v>
      </c>
      <c r="K69" s="125"/>
      <c r="L69" s="193"/>
    </row>
    <row r="70" s="9" customFormat="1" ht="19.92" customHeight="1">
      <c r="B70" s="188"/>
      <c r="C70" s="125"/>
      <c r="D70" s="189" t="s">
        <v>106</v>
      </c>
      <c r="E70" s="190"/>
      <c r="F70" s="190"/>
      <c r="G70" s="190"/>
      <c r="H70" s="190"/>
      <c r="I70" s="191"/>
      <c r="J70" s="192">
        <f>J340</f>
        <v>0</v>
      </c>
      <c r="K70" s="125"/>
      <c r="L70" s="193"/>
    </row>
    <row r="71" s="8" customFormat="1" ht="24.96" customHeight="1">
      <c r="B71" s="181"/>
      <c r="C71" s="182"/>
      <c r="D71" s="183" t="s">
        <v>107</v>
      </c>
      <c r="E71" s="184"/>
      <c r="F71" s="184"/>
      <c r="G71" s="184"/>
      <c r="H71" s="184"/>
      <c r="I71" s="185"/>
      <c r="J71" s="186">
        <f>J343</f>
        <v>0</v>
      </c>
      <c r="K71" s="182"/>
      <c r="L71" s="187"/>
    </row>
    <row r="72" s="8" customFormat="1" ht="24.96" customHeight="1">
      <c r="B72" s="181"/>
      <c r="C72" s="182"/>
      <c r="D72" s="183" t="s">
        <v>108</v>
      </c>
      <c r="E72" s="184"/>
      <c r="F72" s="184"/>
      <c r="G72" s="184"/>
      <c r="H72" s="184"/>
      <c r="I72" s="185"/>
      <c r="J72" s="186">
        <f>J361</f>
        <v>0</v>
      </c>
      <c r="K72" s="182"/>
      <c r="L72" s="187"/>
    </row>
    <row r="73" s="1" customFormat="1" ht="21.84" customHeight="1">
      <c r="B73" s="39"/>
      <c r="C73" s="40"/>
      <c r="D73" s="40"/>
      <c r="E73" s="40"/>
      <c r="F73" s="40"/>
      <c r="G73" s="40"/>
      <c r="H73" s="40"/>
      <c r="I73" s="146"/>
      <c r="J73" s="40"/>
      <c r="K73" s="40"/>
      <c r="L73" s="44"/>
    </row>
    <row r="74" s="1" customFormat="1" ht="6.96" customHeight="1">
      <c r="B74" s="59"/>
      <c r="C74" s="60"/>
      <c r="D74" s="60"/>
      <c r="E74" s="60"/>
      <c r="F74" s="60"/>
      <c r="G74" s="60"/>
      <c r="H74" s="60"/>
      <c r="I74" s="171"/>
      <c r="J74" s="60"/>
      <c r="K74" s="60"/>
      <c r="L74" s="44"/>
    </row>
    <row r="78" s="1" customFormat="1" ht="6.96" customHeight="1">
      <c r="B78" s="61"/>
      <c r="C78" s="62"/>
      <c r="D78" s="62"/>
      <c r="E78" s="62"/>
      <c r="F78" s="62"/>
      <c r="G78" s="62"/>
      <c r="H78" s="62"/>
      <c r="I78" s="174"/>
      <c r="J78" s="62"/>
      <c r="K78" s="62"/>
      <c r="L78" s="44"/>
    </row>
    <row r="79" s="1" customFormat="1" ht="24.96" customHeight="1">
      <c r="B79" s="39"/>
      <c r="C79" s="24" t="s">
        <v>109</v>
      </c>
      <c r="D79" s="40"/>
      <c r="E79" s="40"/>
      <c r="F79" s="40"/>
      <c r="G79" s="40"/>
      <c r="H79" s="40"/>
      <c r="I79" s="146"/>
      <c r="J79" s="40"/>
      <c r="K79" s="40"/>
      <c r="L79" s="44"/>
    </row>
    <row r="80" s="1" customFormat="1" ht="6.96" customHeight="1">
      <c r="B80" s="39"/>
      <c r="C80" s="40"/>
      <c r="D80" s="40"/>
      <c r="E80" s="40"/>
      <c r="F80" s="40"/>
      <c r="G80" s="40"/>
      <c r="H80" s="40"/>
      <c r="I80" s="146"/>
      <c r="J80" s="40"/>
      <c r="K80" s="40"/>
      <c r="L80" s="44"/>
    </row>
    <row r="81" s="1" customFormat="1" ht="12" customHeight="1">
      <c r="B81" s="39"/>
      <c r="C81" s="33" t="s">
        <v>16</v>
      </c>
      <c r="D81" s="40"/>
      <c r="E81" s="40"/>
      <c r="F81" s="40"/>
      <c r="G81" s="40"/>
      <c r="H81" s="40"/>
      <c r="I81" s="146"/>
      <c r="J81" s="40"/>
      <c r="K81" s="40"/>
      <c r="L81" s="44"/>
    </row>
    <row r="82" s="1" customFormat="1" ht="16.5" customHeight="1">
      <c r="B82" s="39"/>
      <c r="C82" s="40"/>
      <c r="D82" s="40"/>
      <c r="E82" s="175" t="str">
        <f>E7</f>
        <v>Oprava mostu v km 14,412 trati Střelice - Okříšky</v>
      </c>
      <c r="F82" s="33"/>
      <c r="G82" s="33"/>
      <c r="H82" s="33"/>
      <c r="I82" s="146"/>
      <c r="J82" s="40"/>
      <c r="K82" s="40"/>
      <c r="L82" s="44"/>
    </row>
    <row r="83" ht="12" customHeight="1">
      <c r="B83" s="22"/>
      <c r="C83" s="33" t="s">
        <v>93</v>
      </c>
      <c r="D83" s="23"/>
      <c r="E83" s="23"/>
      <c r="F83" s="23"/>
      <c r="G83" s="23"/>
      <c r="H83" s="23"/>
      <c r="I83" s="138"/>
      <c r="J83" s="23"/>
      <c r="K83" s="23"/>
      <c r="L83" s="21"/>
    </row>
    <row r="84" s="1" customFormat="1" ht="16.5" customHeight="1">
      <c r="B84" s="39"/>
      <c r="C84" s="40"/>
      <c r="D84" s="40"/>
      <c r="E84" s="175" t="s">
        <v>94</v>
      </c>
      <c r="F84" s="40"/>
      <c r="G84" s="40"/>
      <c r="H84" s="40"/>
      <c r="I84" s="146"/>
      <c r="J84" s="40"/>
      <c r="K84" s="40"/>
      <c r="L84" s="44"/>
    </row>
    <row r="85" s="1" customFormat="1" ht="12" customHeight="1">
      <c r="B85" s="39"/>
      <c r="C85" s="33" t="s">
        <v>95</v>
      </c>
      <c r="D85" s="40"/>
      <c r="E85" s="40"/>
      <c r="F85" s="40"/>
      <c r="G85" s="40"/>
      <c r="H85" s="40"/>
      <c r="I85" s="146"/>
      <c r="J85" s="40"/>
      <c r="K85" s="40"/>
      <c r="L85" s="44"/>
    </row>
    <row r="86" s="1" customFormat="1" ht="16.5" customHeight="1">
      <c r="B86" s="39"/>
      <c r="C86" s="40"/>
      <c r="D86" s="40"/>
      <c r="E86" s="69" t="str">
        <f>E11</f>
        <v>SO 1241-20-01 - Železniční most</v>
      </c>
      <c r="F86" s="40"/>
      <c r="G86" s="40"/>
      <c r="H86" s="40"/>
      <c r="I86" s="146"/>
      <c r="J86" s="40"/>
      <c r="K86" s="40"/>
      <c r="L86" s="44"/>
    </row>
    <row r="87" s="1" customFormat="1" ht="6.96" customHeight="1">
      <c r="B87" s="39"/>
      <c r="C87" s="40"/>
      <c r="D87" s="40"/>
      <c r="E87" s="40"/>
      <c r="F87" s="40"/>
      <c r="G87" s="40"/>
      <c r="H87" s="40"/>
      <c r="I87" s="146"/>
      <c r="J87" s="40"/>
      <c r="K87" s="40"/>
      <c r="L87" s="44"/>
    </row>
    <row r="88" s="1" customFormat="1" ht="12" customHeight="1">
      <c r="B88" s="39"/>
      <c r="C88" s="33" t="s">
        <v>21</v>
      </c>
      <c r="D88" s="40"/>
      <c r="E88" s="40"/>
      <c r="F88" s="28" t="str">
        <f>F14</f>
        <v>Zastávka</v>
      </c>
      <c r="G88" s="40"/>
      <c r="H88" s="40"/>
      <c r="I88" s="148" t="s">
        <v>23</v>
      </c>
      <c r="J88" s="72" t="str">
        <f>IF(J14="","",J14)</f>
        <v>22. 5. 2019</v>
      </c>
      <c r="K88" s="40"/>
      <c r="L88" s="44"/>
    </row>
    <row r="89" s="1" customFormat="1" ht="6.96" customHeight="1">
      <c r="B89" s="39"/>
      <c r="C89" s="40"/>
      <c r="D89" s="40"/>
      <c r="E89" s="40"/>
      <c r="F89" s="40"/>
      <c r="G89" s="40"/>
      <c r="H89" s="40"/>
      <c r="I89" s="146"/>
      <c r="J89" s="40"/>
      <c r="K89" s="40"/>
      <c r="L89" s="44"/>
    </row>
    <row r="90" s="1" customFormat="1" ht="27.9" customHeight="1">
      <c r="B90" s="39"/>
      <c r="C90" s="33" t="s">
        <v>25</v>
      </c>
      <c r="D90" s="40"/>
      <c r="E90" s="40"/>
      <c r="F90" s="28" t="str">
        <f>E17</f>
        <v>SŽDC, s. o.</v>
      </c>
      <c r="G90" s="40"/>
      <c r="H90" s="40"/>
      <c r="I90" s="148" t="s">
        <v>32</v>
      </c>
      <c r="J90" s="37" t="str">
        <f>E23</f>
        <v>Ing. Zdeňka Jabůrková</v>
      </c>
      <c r="K90" s="40"/>
      <c r="L90" s="44"/>
    </row>
    <row r="91" s="1" customFormat="1" ht="15.15" customHeight="1">
      <c r="B91" s="39"/>
      <c r="C91" s="33" t="s">
        <v>30</v>
      </c>
      <c r="D91" s="40"/>
      <c r="E91" s="40"/>
      <c r="F91" s="28" t="str">
        <f>IF(E20="","",E20)</f>
        <v>Vyplň údaj</v>
      </c>
      <c r="G91" s="40"/>
      <c r="H91" s="40"/>
      <c r="I91" s="148" t="s">
        <v>35</v>
      </c>
      <c r="J91" s="37" t="str">
        <f>E26</f>
        <v>JR Servis, s. r. o.</v>
      </c>
      <c r="K91" s="40"/>
      <c r="L91" s="44"/>
    </row>
    <row r="92" s="1" customFormat="1" ht="10.32" customHeight="1">
      <c r="B92" s="39"/>
      <c r="C92" s="40"/>
      <c r="D92" s="40"/>
      <c r="E92" s="40"/>
      <c r="F92" s="40"/>
      <c r="G92" s="40"/>
      <c r="H92" s="40"/>
      <c r="I92" s="146"/>
      <c r="J92" s="40"/>
      <c r="K92" s="40"/>
      <c r="L92" s="44"/>
    </row>
    <row r="93" s="10" customFormat="1" ht="29.28" customHeight="1">
      <c r="B93" s="194"/>
      <c r="C93" s="195" t="s">
        <v>110</v>
      </c>
      <c r="D93" s="196" t="s">
        <v>59</v>
      </c>
      <c r="E93" s="196" t="s">
        <v>55</v>
      </c>
      <c r="F93" s="196" t="s">
        <v>56</v>
      </c>
      <c r="G93" s="196" t="s">
        <v>111</v>
      </c>
      <c r="H93" s="196" t="s">
        <v>112</v>
      </c>
      <c r="I93" s="197" t="s">
        <v>113</v>
      </c>
      <c r="J93" s="196" t="s">
        <v>98</v>
      </c>
      <c r="K93" s="198" t="s">
        <v>114</v>
      </c>
      <c r="L93" s="199"/>
      <c r="M93" s="92" t="s">
        <v>19</v>
      </c>
      <c r="N93" s="93" t="s">
        <v>44</v>
      </c>
      <c r="O93" s="93" t="s">
        <v>115</v>
      </c>
      <c r="P93" s="93" t="s">
        <v>116</v>
      </c>
      <c r="Q93" s="93" t="s">
        <v>117</v>
      </c>
      <c r="R93" s="93" t="s">
        <v>118</v>
      </c>
      <c r="S93" s="93" t="s">
        <v>119</v>
      </c>
      <c r="T93" s="94" t="s">
        <v>120</v>
      </c>
    </row>
    <row r="94" s="1" customFormat="1" ht="22.8" customHeight="1">
      <c r="B94" s="39"/>
      <c r="C94" s="99" t="s">
        <v>121</v>
      </c>
      <c r="D94" s="40"/>
      <c r="E94" s="40"/>
      <c r="F94" s="40"/>
      <c r="G94" s="40"/>
      <c r="H94" s="40"/>
      <c r="I94" s="146"/>
      <c r="J94" s="200">
        <f>BK94</f>
        <v>0</v>
      </c>
      <c r="K94" s="40"/>
      <c r="L94" s="44"/>
      <c r="M94" s="95"/>
      <c r="N94" s="96"/>
      <c r="O94" s="96"/>
      <c r="P94" s="201">
        <f>P95+P343+P361</f>
        <v>0</v>
      </c>
      <c r="Q94" s="96"/>
      <c r="R94" s="201">
        <f>R95+R343+R361</f>
        <v>954.15371291999998</v>
      </c>
      <c r="S94" s="96"/>
      <c r="T94" s="202">
        <f>T95+T343+T361</f>
        <v>221.01840000000001</v>
      </c>
      <c r="AT94" s="18" t="s">
        <v>73</v>
      </c>
      <c r="AU94" s="18" t="s">
        <v>99</v>
      </c>
      <c r="BK94" s="203">
        <f>BK95+BK343+BK361</f>
        <v>0</v>
      </c>
    </row>
    <row r="95" s="11" customFormat="1" ht="25.92" customHeight="1">
      <c r="B95" s="204"/>
      <c r="C95" s="205"/>
      <c r="D95" s="206" t="s">
        <v>73</v>
      </c>
      <c r="E95" s="207" t="s">
        <v>122</v>
      </c>
      <c r="F95" s="207" t="s">
        <v>123</v>
      </c>
      <c r="G95" s="205"/>
      <c r="H95" s="205"/>
      <c r="I95" s="208"/>
      <c r="J95" s="209">
        <f>BK95</f>
        <v>0</v>
      </c>
      <c r="K95" s="205"/>
      <c r="L95" s="210"/>
      <c r="M95" s="211"/>
      <c r="N95" s="212"/>
      <c r="O95" s="212"/>
      <c r="P95" s="213">
        <f>P96+P208+P282+P303+P319+P340</f>
        <v>0</v>
      </c>
      <c r="Q95" s="212"/>
      <c r="R95" s="213">
        <f>R96+R208+R282+R303+R319+R340</f>
        <v>902.66073635999999</v>
      </c>
      <c r="S95" s="212"/>
      <c r="T95" s="214">
        <f>T96+T208+T282+T303+T319+T340</f>
        <v>214.625</v>
      </c>
      <c r="AR95" s="215" t="s">
        <v>81</v>
      </c>
      <c r="AT95" s="216" t="s">
        <v>73</v>
      </c>
      <c r="AU95" s="216" t="s">
        <v>74</v>
      </c>
      <c r="AY95" s="215" t="s">
        <v>124</v>
      </c>
      <c r="BK95" s="217">
        <f>BK96+BK208+BK282+BK303+BK319+BK340</f>
        <v>0</v>
      </c>
    </row>
    <row r="96" s="11" customFormat="1" ht="22.8" customHeight="1">
      <c r="B96" s="204"/>
      <c r="C96" s="205"/>
      <c r="D96" s="206" t="s">
        <v>73</v>
      </c>
      <c r="E96" s="218" t="s">
        <v>81</v>
      </c>
      <c r="F96" s="218" t="s">
        <v>125</v>
      </c>
      <c r="G96" s="205"/>
      <c r="H96" s="205"/>
      <c r="I96" s="208"/>
      <c r="J96" s="219">
        <f>BK96</f>
        <v>0</v>
      </c>
      <c r="K96" s="205"/>
      <c r="L96" s="210"/>
      <c r="M96" s="211"/>
      <c r="N96" s="212"/>
      <c r="O96" s="212"/>
      <c r="P96" s="213">
        <f>SUM(P97:P207)</f>
        <v>0</v>
      </c>
      <c r="Q96" s="212"/>
      <c r="R96" s="213">
        <f>SUM(R97:R207)</f>
        <v>29.033097000000001</v>
      </c>
      <c r="S96" s="212"/>
      <c r="T96" s="214">
        <f>SUM(T97:T207)</f>
        <v>214.625</v>
      </c>
      <c r="AR96" s="215" t="s">
        <v>81</v>
      </c>
      <c r="AT96" s="216" t="s">
        <v>73</v>
      </c>
      <c r="AU96" s="216" t="s">
        <v>81</v>
      </c>
      <c r="AY96" s="215" t="s">
        <v>124</v>
      </c>
      <c r="BK96" s="217">
        <f>SUM(BK97:BK207)</f>
        <v>0</v>
      </c>
    </row>
    <row r="97" s="1" customFormat="1" ht="24" customHeight="1">
      <c r="B97" s="39"/>
      <c r="C97" s="220" t="s">
        <v>81</v>
      </c>
      <c r="D97" s="220" t="s">
        <v>126</v>
      </c>
      <c r="E97" s="221" t="s">
        <v>127</v>
      </c>
      <c r="F97" s="222" t="s">
        <v>128</v>
      </c>
      <c r="G97" s="223" t="s">
        <v>129</v>
      </c>
      <c r="H97" s="224">
        <v>20</v>
      </c>
      <c r="I97" s="225"/>
      <c r="J97" s="226">
        <f>ROUND(I97*H97,2)</f>
        <v>0</v>
      </c>
      <c r="K97" s="222" t="s">
        <v>130</v>
      </c>
      <c r="L97" s="44"/>
      <c r="M97" s="227" t="s">
        <v>19</v>
      </c>
      <c r="N97" s="228" t="s">
        <v>45</v>
      </c>
      <c r="O97" s="84"/>
      <c r="P97" s="229">
        <f>O97*H97</f>
        <v>0</v>
      </c>
      <c r="Q97" s="229">
        <v>0</v>
      </c>
      <c r="R97" s="229">
        <f>Q97*H97</f>
        <v>0</v>
      </c>
      <c r="S97" s="229">
        <v>0</v>
      </c>
      <c r="T97" s="230">
        <f>S97*H97</f>
        <v>0</v>
      </c>
      <c r="AR97" s="231" t="s">
        <v>131</v>
      </c>
      <c r="AT97" s="231" t="s">
        <v>126</v>
      </c>
      <c r="AU97" s="231" t="s">
        <v>83</v>
      </c>
      <c r="AY97" s="18" t="s">
        <v>124</v>
      </c>
      <c r="BE97" s="232">
        <f>IF(N97="základní",J97,0)</f>
        <v>0</v>
      </c>
      <c r="BF97" s="232">
        <f>IF(N97="snížená",J97,0)</f>
        <v>0</v>
      </c>
      <c r="BG97" s="232">
        <f>IF(N97="zákl. přenesená",J97,0)</f>
        <v>0</v>
      </c>
      <c r="BH97" s="232">
        <f>IF(N97="sníž. přenesená",J97,0)</f>
        <v>0</v>
      </c>
      <c r="BI97" s="232">
        <f>IF(N97="nulová",J97,0)</f>
        <v>0</v>
      </c>
      <c r="BJ97" s="18" t="s">
        <v>81</v>
      </c>
      <c r="BK97" s="232">
        <f>ROUND(I97*H97,2)</f>
        <v>0</v>
      </c>
      <c r="BL97" s="18" t="s">
        <v>131</v>
      </c>
      <c r="BM97" s="231" t="s">
        <v>132</v>
      </c>
    </row>
    <row r="98" s="1" customFormat="1">
      <c r="B98" s="39"/>
      <c r="C98" s="40"/>
      <c r="D98" s="233" t="s">
        <v>133</v>
      </c>
      <c r="E98" s="40"/>
      <c r="F98" s="234" t="s">
        <v>134</v>
      </c>
      <c r="G98" s="40"/>
      <c r="H98" s="40"/>
      <c r="I98" s="146"/>
      <c r="J98" s="40"/>
      <c r="K98" s="40"/>
      <c r="L98" s="44"/>
      <c r="M98" s="235"/>
      <c r="N98" s="84"/>
      <c r="O98" s="84"/>
      <c r="P98" s="84"/>
      <c r="Q98" s="84"/>
      <c r="R98" s="84"/>
      <c r="S98" s="84"/>
      <c r="T98" s="85"/>
      <c r="AT98" s="18" t="s">
        <v>133</v>
      </c>
      <c r="AU98" s="18" t="s">
        <v>83</v>
      </c>
    </row>
    <row r="99" s="12" customFormat="1">
      <c r="B99" s="236"/>
      <c r="C99" s="237"/>
      <c r="D99" s="233" t="s">
        <v>135</v>
      </c>
      <c r="E99" s="238" t="s">
        <v>19</v>
      </c>
      <c r="F99" s="239" t="s">
        <v>136</v>
      </c>
      <c r="G99" s="237"/>
      <c r="H99" s="240">
        <v>20</v>
      </c>
      <c r="I99" s="241"/>
      <c r="J99" s="237"/>
      <c r="K99" s="237"/>
      <c r="L99" s="242"/>
      <c r="M99" s="243"/>
      <c r="N99" s="244"/>
      <c r="O99" s="244"/>
      <c r="P99" s="244"/>
      <c r="Q99" s="244"/>
      <c r="R99" s="244"/>
      <c r="S99" s="244"/>
      <c r="T99" s="245"/>
      <c r="AT99" s="246" t="s">
        <v>135</v>
      </c>
      <c r="AU99" s="246" t="s">
        <v>83</v>
      </c>
      <c r="AV99" s="12" t="s">
        <v>83</v>
      </c>
      <c r="AW99" s="12" t="s">
        <v>34</v>
      </c>
      <c r="AX99" s="12" t="s">
        <v>81</v>
      </c>
      <c r="AY99" s="246" t="s">
        <v>124</v>
      </c>
    </row>
    <row r="100" s="1" customFormat="1" ht="36" customHeight="1">
      <c r="B100" s="39"/>
      <c r="C100" s="220" t="s">
        <v>83</v>
      </c>
      <c r="D100" s="220" t="s">
        <v>126</v>
      </c>
      <c r="E100" s="221" t="s">
        <v>137</v>
      </c>
      <c r="F100" s="222" t="s">
        <v>138</v>
      </c>
      <c r="G100" s="223" t="s">
        <v>129</v>
      </c>
      <c r="H100" s="224">
        <v>505</v>
      </c>
      <c r="I100" s="225"/>
      <c r="J100" s="226">
        <f>ROUND(I100*H100,2)</f>
        <v>0</v>
      </c>
      <c r="K100" s="222" t="s">
        <v>130</v>
      </c>
      <c r="L100" s="44"/>
      <c r="M100" s="227" t="s">
        <v>19</v>
      </c>
      <c r="N100" s="228" t="s">
        <v>45</v>
      </c>
      <c r="O100" s="84"/>
      <c r="P100" s="229">
        <f>O100*H100</f>
        <v>0</v>
      </c>
      <c r="Q100" s="229">
        <v>0</v>
      </c>
      <c r="R100" s="229">
        <f>Q100*H100</f>
        <v>0</v>
      </c>
      <c r="S100" s="229">
        <v>0.42499999999999999</v>
      </c>
      <c r="T100" s="230">
        <f>S100*H100</f>
        <v>214.625</v>
      </c>
      <c r="AR100" s="231" t="s">
        <v>131</v>
      </c>
      <c r="AT100" s="231" t="s">
        <v>126</v>
      </c>
      <c r="AU100" s="231" t="s">
        <v>83</v>
      </c>
      <c r="AY100" s="18" t="s">
        <v>124</v>
      </c>
      <c r="BE100" s="232">
        <f>IF(N100="základní",J100,0)</f>
        <v>0</v>
      </c>
      <c r="BF100" s="232">
        <f>IF(N100="snížená",J100,0)</f>
        <v>0</v>
      </c>
      <c r="BG100" s="232">
        <f>IF(N100="zákl. přenesená",J100,0)</f>
        <v>0</v>
      </c>
      <c r="BH100" s="232">
        <f>IF(N100="sníž. přenesená",J100,0)</f>
        <v>0</v>
      </c>
      <c r="BI100" s="232">
        <f>IF(N100="nulová",J100,0)</f>
        <v>0</v>
      </c>
      <c r="BJ100" s="18" t="s">
        <v>81</v>
      </c>
      <c r="BK100" s="232">
        <f>ROUND(I100*H100,2)</f>
        <v>0</v>
      </c>
      <c r="BL100" s="18" t="s">
        <v>131</v>
      </c>
      <c r="BM100" s="231" t="s">
        <v>139</v>
      </c>
    </row>
    <row r="101" s="1" customFormat="1">
      <c r="B101" s="39"/>
      <c r="C101" s="40"/>
      <c r="D101" s="233" t="s">
        <v>133</v>
      </c>
      <c r="E101" s="40"/>
      <c r="F101" s="234" t="s">
        <v>140</v>
      </c>
      <c r="G101" s="40"/>
      <c r="H101" s="40"/>
      <c r="I101" s="146"/>
      <c r="J101" s="40"/>
      <c r="K101" s="40"/>
      <c r="L101" s="44"/>
      <c r="M101" s="235"/>
      <c r="N101" s="84"/>
      <c r="O101" s="84"/>
      <c r="P101" s="84"/>
      <c r="Q101" s="84"/>
      <c r="R101" s="84"/>
      <c r="S101" s="84"/>
      <c r="T101" s="85"/>
      <c r="AT101" s="18" t="s">
        <v>133</v>
      </c>
      <c r="AU101" s="18" t="s">
        <v>83</v>
      </c>
    </row>
    <row r="102" s="1" customFormat="1" ht="24" customHeight="1">
      <c r="B102" s="39"/>
      <c r="C102" s="220" t="s">
        <v>141</v>
      </c>
      <c r="D102" s="220" t="s">
        <v>126</v>
      </c>
      <c r="E102" s="221" t="s">
        <v>142</v>
      </c>
      <c r="F102" s="222" t="s">
        <v>143</v>
      </c>
      <c r="G102" s="223" t="s">
        <v>144</v>
      </c>
      <c r="H102" s="224">
        <v>29.055</v>
      </c>
      <c r="I102" s="225"/>
      <c r="J102" s="226">
        <f>ROUND(I102*H102,2)</f>
        <v>0</v>
      </c>
      <c r="K102" s="222" t="s">
        <v>130</v>
      </c>
      <c r="L102" s="44"/>
      <c r="M102" s="227" t="s">
        <v>19</v>
      </c>
      <c r="N102" s="228" t="s">
        <v>45</v>
      </c>
      <c r="O102" s="84"/>
      <c r="P102" s="229">
        <f>O102*H102</f>
        <v>0</v>
      </c>
      <c r="Q102" s="229">
        <v>0</v>
      </c>
      <c r="R102" s="229">
        <f>Q102*H102</f>
        <v>0</v>
      </c>
      <c r="S102" s="229">
        <v>0</v>
      </c>
      <c r="T102" s="230">
        <f>S102*H102</f>
        <v>0</v>
      </c>
      <c r="AR102" s="231" t="s">
        <v>131</v>
      </c>
      <c r="AT102" s="231" t="s">
        <v>126</v>
      </c>
      <c r="AU102" s="231" t="s">
        <v>83</v>
      </c>
      <c r="AY102" s="18" t="s">
        <v>124</v>
      </c>
      <c r="BE102" s="232">
        <f>IF(N102="základní",J102,0)</f>
        <v>0</v>
      </c>
      <c r="BF102" s="232">
        <f>IF(N102="snížená",J102,0)</f>
        <v>0</v>
      </c>
      <c r="BG102" s="232">
        <f>IF(N102="zákl. přenesená",J102,0)</f>
        <v>0</v>
      </c>
      <c r="BH102" s="232">
        <f>IF(N102="sníž. přenesená",J102,0)</f>
        <v>0</v>
      </c>
      <c r="BI102" s="232">
        <f>IF(N102="nulová",J102,0)</f>
        <v>0</v>
      </c>
      <c r="BJ102" s="18" t="s">
        <v>81</v>
      </c>
      <c r="BK102" s="232">
        <f>ROUND(I102*H102,2)</f>
        <v>0</v>
      </c>
      <c r="BL102" s="18" t="s">
        <v>131</v>
      </c>
      <c r="BM102" s="231" t="s">
        <v>145</v>
      </c>
    </row>
    <row r="103" s="1" customFormat="1">
      <c r="B103" s="39"/>
      <c r="C103" s="40"/>
      <c r="D103" s="233" t="s">
        <v>133</v>
      </c>
      <c r="E103" s="40"/>
      <c r="F103" s="234" t="s">
        <v>146</v>
      </c>
      <c r="G103" s="40"/>
      <c r="H103" s="40"/>
      <c r="I103" s="146"/>
      <c r="J103" s="40"/>
      <c r="K103" s="40"/>
      <c r="L103" s="44"/>
      <c r="M103" s="235"/>
      <c r="N103" s="84"/>
      <c r="O103" s="84"/>
      <c r="P103" s="84"/>
      <c r="Q103" s="84"/>
      <c r="R103" s="84"/>
      <c r="S103" s="84"/>
      <c r="T103" s="85"/>
      <c r="AT103" s="18" t="s">
        <v>133</v>
      </c>
      <c r="AU103" s="18" t="s">
        <v>83</v>
      </c>
    </row>
    <row r="104" s="13" customFormat="1">
      <c r="B104" s="247"/>
      <c r="C104" s="248"/>
      <c r="D104" s="233" t="s">
        <v>135</v>
      </c>
      <c r="E104" s="249" t="s">
        <v>19</v>
      </c>
      <c r="F104" s="250" t="s">
        <v>147</v>
      </c>
      <c r="G104" s="248"/>
      <c r="H104" s="249" t="s">
        <v>19</v>
      </c>
      <c r="I104" s="251"/>
      <c r="J104" s="248"/>
      <c r="K104" s="248"/>
      <c r="L104" s="252"/>
      <c r="M104" s="253"/>
      <c r="N104" s="254"/>
      <c r="O104" s="254"/>
      <c r="P104" s="254"/>
      <c r="Q104" s="254"/>
      <c r="R104" s="254"/>
      <c r="S104" s="254"/>
      <c r="T104" s="255"/>
      <c r="AT104" s="256" t="s">
        <v>135</v>
      </c>
      <c r="AU104" s="256" t="s">
        <v>83</v>
      </c>
      <c r="AV104" s="13" t="s">
        <v>81</v>
      </c>
      <c r="AW104" s="13" t="s">
        <v>34</v>
      </c>
      <c r="AX104" s="13" t="s">
        <v>74</v>
      </c>
      <c r="AY104" s="256" t="s">
        <v>124</v>
      </c>
    </row>
    <row r="105" s="12" customFormat="1">
      <c r="B105" s="236"/>
      <c r="C105" s="237"/>
      <c r="D105" s="233" t="s">
        <v>135</v>
      </c>
      <c r="E105" s="238" t="s">
        <v>19</v>
      </c>
      <c r="F105" s="239" t="s">
        <v>148</v>
      </c>
      <c r="G105" s="237"/>
      <c r="H105" s="240">
        <v>16.492999999999999</v>
      </c>
      <c r="I105" s="241"/>
      <c r="J105" s="237"/>
      <c r="K105" s="237"/>
      <c r="L105" s="242"/>
      <c r="M105" s="243"/>
      <c r="N105" s="244"/>
      <c r="O105" s="244"/>
      <c r="P105" s="244"/>
      <c r="Q105" s="244"/>
      <c r="R105" s="244"/>
      <c r="S105" s="244"/>
      <c r="T105" s="245"/>
      <c r="AT105" s="246" t="s">
        <v>135</v>
      </c>
      <c r="AU105" s="246" t="s">
        <v>83</v>
      </c>
      <c r="AV105" s="12" t="s">
        <v>83</v>
      </c>
      <c r="AW105" s="12" t="s">
        <v>34</v>
      </c>
      <c r="AX105" s="12" t="s">
        <v>74</v>
      </c>
      <c r="AY105" s="246" t="s">
        <v>124</v>
      </c>
    </row>
    <row r="106" s="13" customFormat="1">
      <c r="B106" s="247"/>
      <c r="C106" s="248"/>
      <c r="D106" s="233" t="s">
        <v>135</v>
      </c>
      <c r="E106" s="249" t="s">
        <v>19</v>
      </c>
      <c r="F106" s="250" t="s">
        <v>149</v>
      </c>
      <c r="G106" s="248"/>
      <c r="H106" s="249" t="s">
        <v>19</v>
      </c>
      <c r="I106" s="251"/>
      <c r="J106" s="248"/>
      <c r="K106" s="248"/>
      <c r="L106" s="252"/>
      <c r="M106" s="253"/>
      <c r="N106" s="254"/>
      <c r="O106" s="254"/>
      <c r="P106" s="254"/>
      <c r="Q106" s="254"/>
      <c r="R106" s="254"/>
      <c r="S106" s="254"/>
      <c r="T106" s="255"/>
      <c r="AT106" s="256" t="s">
        <v>135</v>
      </c>
      <c r="AU106" s="256" t="s">
        <v>83</v>
      </c>
      <c r="AV106" s="13" t="s">
        <v>81</v>
      </c>
      <c r="AW106" s="13" t="s">
        <v>34</v>
      </c>
      <c r="AX106" s="13" t="s">
        <v>74</v>
      </c>
      <c r="AY106" s="256" t="s">
        <v>124</v>
      </c>
    </row>
    <row r="107" s="12" customFormat="1">
      <c r="B107" s="236"/>
      <c r="C107" s="237"/>
      <c r="D107" s="233" t="s">
        <v>135</v>
      </c>
      <c r="E107" s="238" t="s">
        <v>19</v>
      </c>
      <c r="F107" s="239" t="s">
        <v>150</v>
      </c>
      <c r="G107" s="237"/>
      <c r="H107" s="240">
        <v>8.5500000000000007</v>
      </c>
      <c r="I107" s="241"/>
      <c r="J107" s="237"/>
      <c r="K107" s="237"/>
      <c r="L107" s="242"/>
      <c r="M107" s="243"/>
      <c r="N107" s="244"/>
      <c r="O107" s="244"/>
      <c r="P107" s="244"/>
      <c r="Q107" s="244"/>
      <c r="R107" s="244"/>
      <c r="S107" s="244"/>
      <c r="T107" s="245"/>
      <c r="AT107" s="246" t="s">
        <v>135</v>
      </c>
      <c r="AU107" s="246" t="s">
        <v>83</v>
      </c>
      <c r="AV107" s="12" t="s">
        <v>83</v>
      </c>
      <c r="AW107" s="12" t="s">
        <v>34</v>
      </c>
      <c r="AX107" s="12" t="s">
        <v>74</v>
      </c>
      <c r="AY107" s="246" t="s">
        <v>124</v>
      </c>
    </row>
    <row r="108" s="13" customFormat="1">
      <c r="B108" s="247"/>
      <c r="C108" s="248"/>
      <c r="D108" s="233" t="s">
        <v>135</v>
      </c>
      <c r="E108" s="249" t="s">
        <v>19</v>
      </c>
      <c r="F108" s="250" t="s">
        <v>151</v>
      </c>
      <c r="G108" s="248"/>
      <c r="H108" s="249" t="s">
        <v>19</v>
      </c>
      <c r="I108" s="251"/>
      <c r="J108" s="248"/>
      <c r="K108" s="248"/>
      <c r="L108" s="252"/>
      <c r="M108" s="253"/>
      <c r="N108" s="254"/>
      <c r="O108" s="254"/>
      <c r="P108" s="254"/>
      <c r="Q108" s="254"/>
      <c r="R108" s="254"/>
      <c r="S108" s="254"/>
      <c r="T108" s="255"/>
      <c r="AT108" s="256" t="s">
        <v>135</v>
      </c>
      <c r="AU108" s="256" t="s">
        <v>83</v>
      </c>
      <c r="AV108" s="13" t="s">
        <v>81</v>
      </c>
      <c r="AW108" s="13" t="s">
        <v>34</v>
      </c>
      <c r="AX108" s="13" t="s">
        <v>74</v>
      </c>
      <c r="AY108" s="256" t="s">
        <v>124</v>
      </c>
    </row>
    <row r="109" s="12" customFormat="1">
      <c r="B109" s="236"/>
      <c r="C109" s="237"/>
      <c r="D109" s="233" t="s">
        <v>135</v>
      </c>
      <c r="E109" s="238" t="s">
        <v>19</v>
      </c>
      <c r="F109" s="239" t="s">
        <v>152</v>
      </c>
      <c r="G109" s="237"/>
      <c r="H109" s="240">
        <v>4.0119999999999996</v>
      </c>
      <c r="I109" s="241"/>
      <c r="J109" s="237"/>
      <c r="K109" s="237"/>
      <c r="L109" s="242"/>
      <c r="M109" s="243"/>
      <c r="N109" s="244"/>
      <c r="O109" s="244"/>
      <c r="P109" s="244"/>
      <c r="Q109" s="244"/>
      <c r="R109" s="244"/>
      <c r="S109" s="244"/>
      <c r="T109" s="245"/>
      <c r="AT109" s="246" t="s">
        <v>135</v>
      </c>
      <c r="AU109" s="246" t="s">
        <v>83</v>
      </c>
      <c r="AV109" s="12" t="s">
        <v>83</v>
      </c>
      <c r="AW109" s="12" t="s">
        <v>34</v>
      </c>
      <c r="AX109" s="12" t="s">
        <v>74</v>
      </c>
      <c r="AY109" s="246" t="s">
        <v>124</v>
      </c>
    </row>
    <row r="110" s="14" customFormat="1">
      <c r="B110" s="257"/>
      <c r="C110" s="258"/>
      <c r="D110" s="233" t="s">
        <v>135</v>
      </c>
      <c r="E110" s="259" t="s">
        <v>19</v>
      </c>
      <c r="F110" s="260" t="s">
        <v>153</v>
      </c>
      <c r="G110" s="258"/>
      <c r="H110" s="261">
        <v>29.055</v>
      </c>
      <c r="I110" s="262"/>
      <c r="J110" s="258"/>
      <c r="K110" s="258"/>
      <c r="L110" s="263"/>
      <c r="M110" s="264"/>
      <c r="N110" s="265"/>
      <c r="O110" s="265"/>
      <c r="P110" s="265"/>
      <c r="Q110" s="265"/>
      <c r="R110" s="265"/>
      <c r="S110" s="265"/>
      <c r="T110" s="266"/>
      <c r="AT110" s="267" t="s">
        <v>135</v>
      </c>
      <c r="AU110" s="267" t="s">
        <v>83</v>
      </c>
      <c r="AV110" s="14" t="s">
        <v>131</v>
      </c>
      <c r="AW110" s="14" t="s">
        <v>34</v>
      </c>
      <c r="AX110" s="14" t="s">
        <v>81</v>
      </c>
      <c r="AY110" s="267" t="s">
        <v>124</v>
      </c>
    </row>
    <row r="111" s="1" customFormat="1" ht="24" customHeight="1">
      <c r="B111" s="39"/>
      <c r="C111" s="220" t="s">
        <v>131</v>
      </c>
      <c r="D111" s="220" t="s">
        <v>126</v>
      </c>
      <c r="E111" s="221" t="s">
        <v>154</v>
      </c>
      <c r="F111" s="222" t="s">
        <v>155</v>
      </c>
      <c r="G111" s="223" t="s">
        <v>144</v>
      </c>
      <c r="H111" s="224">
        <v>174.14599999999999</v>
      </c>
      <c r="I111" s="225"/>
      <c r="J111" s="226">
        <f>ROUND(I111*H111,2)</f>
        <v>0</v>
      </c>
      <c r="K111" s="222" t="s">
        <v>130</v>
      </c>
      <c r="L111" s="44"/>
      <c r="M111" s="227" t="s">
        <v>19</v>
      </c>
      <c r="N111" s="228" t="s">
        <v>45</v>
      </c>
      <c r="O111" s="84"/>
      <c r="P111" s="229">
        <f>O111*H111</f>
        <v>0</v>
      </c>
      <c r="Q111" s="229">
        <v>0</v>
      </c>
      <c r="R111" s="229">
        <f>Q111*H111</f>
        <v>0</v>
      </c>
      <c r="S111" s="229">
        <v>0</v>
      </c>
      <c r="T111" s="230">
        <f>S111*H111</f>
        <v>0</v>
      </c>
      <c r="AR111" s="231" t="s">
        <v>131</v>
      </c>
      <c r="AT111" s="231" t="s">
        <v>126</v>
      </c>
      <c r="AU111" s="231" t="s">
        <v>83</v>
      </c>
      <c r="AY111" s="18" t="s">
        <v>124</v>
      </c>
      <c r="BE111" s="232">
        <f>IF(N111="základní",J111,0)</f>
        <v>0</v>
      </c>
      <c r="BF111" s="232">
        <f>IF(N111="snížená",J111,0)</f>
        <v>0</v>
      </c>
      <c r="BG111" s="232">
        <f>IF(N111="zákl. přenesená",J111,0)</f>
        <v>0</v>
      </c>
      <c r="BH111" s="232">
        <f>IF(N111="sníž. přenesená",J111,0)</f>
        <v>0</v>
      </c>
      <c r="BI111" s="232">
        <f>IF(N111="nulová",J111,0)</f>
        <v>0</v>
      </c>
      <c r="BJ111" s="18" t="s">
        <v>81</v>
      </c>
      <c r="BK111" s="232">
        <f>ROUND(I111*H111,2)</f>
        <v>0</v>
      </c>
      <c r="BL111" s="18" t="s">
        <v>131</v>
      </c>
      <c r="BM111" s="231" t="s">
        <v>156</v>
      </c>
    </row>
    <row r="112" s="1" customFormat="1">
      <c r="B112" s="39"/>
      <c r="C112" s="40"/>
      <c r="D112" s="233" t="s">
        <v>133</v>
      </c>
      <c r="E112" s="40"/>
      <c r="F112" s="234" t="s">
        <v>157</v>
      </c>
      <c r="G112" s="40"/>
      <c r="H112" s="40"/>
      <c r="I112" s="146"/>
      <c r="J112" s="40"/>
      <c r="K112" s="40"/>
      <c r="L112" s="44"/>
      <c r="M112" s="235"/>
      <c r="N112" s="84"/>
      <c r="O112" s="84"/>
      <c r="P112" s="84"/>
      <c r="Q112" s="84"/>
      <c r="R112" s="84"/>
      <c r="S112" s="84"/>
      <c r="T112" s="85"/>
      <c r="AT112" s="18" t="s">
        <v>133</v>
      </c>
      <c r="AU112" s="18" t="s">
        <v>83</v>
      </c>
    </row>
    <row r="113" s="13" customFormat="1">
      <c r="B113" s="247"/>
      <c r="C113" s="248"/>
      <c r="D113" s="233" t="s">
        <v>135</v>
      </c>
      <c r="E113" s="249" t="s">
        <v>19</v>
      </c>
      <c r="F113" s="250" t="s">
        <v>158</v>
      </c>
      <c r="G113" s="248"/>
      <c r="H113" s="249" t="s">
        <v>19</v>
      </c>
      <c r="I113" s="251"/>
      <c r="J113" s="248"/>
      <c r="K113" s="248"/>
      <c r="L113" s="252"/>
      <c r="M113" s="253"/>
      <c r="N113" s="254"/>
      <c r="O113" s="254"/>
      <c r="P113" s="254"/>
      <c r="Q113" s="254"/>
      <c r="R113" s="254"/>
      <c r="S113" s="254"/>
      <c r="T113" s="255"/>
      <c r="AT113" s="256" t="s">
        <v>135</v>
      </c>
      <c r="AU113" s="256" t="s">
        <v>83</v>
      </c>
      <c r="AV113" s="13" t="s">
        <v>81</v>
      </c>
      <c r="AW113" s="13" t="s">
        <v>34</v>
      </c>
      <c r="AX113" s="13" t="s">
        <v>74</v>
      </c>
      <c r="AY113" s="256" t="s">
        <v>124</v>
      </c>
    </row>
    <row r="114" s="13" customFormat="1">
      <c r="B114" s="247"/>
      <c r="C114" s="248"/>
      <c r="D114" s="233" t="s">
        <v>135</v>
      </c>
      <c r="E114" s="249" t="s">
        <v>19</v>
      </c>
      <c r="F114" s="250" t="s">
        <v>159</v>
      </c>
      <c r="G114" s="248"/>
      <c r="H114" s="249" t="s">
        <v>19</v>
      </c>
      <c r="I114" s="251"/>
      <c r="J114" s="248"/>
      <c r="K114" s="248"/>
      <c r="L114" s="252"/>
      <c r="M114" s="253"/>
      <c r="N114" s="254"/>
      <c r="O114" s="254"/>
      <c r="P114" s="254"/>
      <c r="Q114" s="254"/>
      <c r="R114" s="254"/>
      <c r="S114" s="254"/>
      <c r="T114" s="255"/>
      <c r="AT114" s="256" t="s">
        <v>135</v>
      </c>
      <c r="AU114" s="256" t="s">
        <v>83</v>
      </c>
      <c r="AV114" s="13" t="s">
        <v>81</v>
      </c>
      <c r="AW114" s="13" t="s">
        <v>34</v>
      </c>
      <c r="AX114" s="13" t="s">
        <v>74</v>
      </c>
      <c r="AY114" s="256" t="s">
        <v>124</v>
      </c>
    </row>
    <row r="115" s="12" customFormat="1">
      <c r="B115" s="236"/>
      <c r="C115" s="237"/>
      <c r="D115" s="233" t="s">
        <v>135</v>
      </c>
      <c r="E115" s="238" t="s">
        <v>19</v>
      </c>
      <c r="F115" s="239" t="s">
        <v>160</v>
      </c>
      <c r="G115" s="237"/>
      <c r="H115" s="240">
        <v>75.701999999999998</v>
      </c>
      <c r="I115" s="241"/>
      <c r="J115" s="237"/>
      <c r="K115" s="237"/>
      <c r="L115" s="242"/>
      <c r="M115" s="243"/>
      <c r="N115" s="244"/>
      <c r="O115" s="244"/>
      <c r="P115" s="244"/>
      <c r="Q115" s="244"/>
      <c r="R115" s="244"/>
      <c r="S115" s="244"/>
      <c r="T115" s="245"/>
      <c r="AT115" s="246" t="s">
        <v>135</v>
      </c>
      <c r="AU115" s="246" t="s">
        <v>83</v>
      </c>
      <c r="AV115" s="12" t="s">
        <v>83</v>
      </c>
      <c r="AW115" s="12" t="s">
        <v>34</v>
      </c>
      <c r="AX115" s="12" t="s">
        <v>74</v>
      </c>
      <c r="AY115" s="246" t="s">
        <v>124</v>
      </c>
    </row>
    <row r="116" s="13" customFormat="1">
      <c r="B116" s="247"/>
      <c r="C116" s="248"/>
      <c r="D116" s="233" t="s">
        <v>135</v>
      </c>
      <c r="E116" s="249" t="s">
        <v>19</v>
      </c>
      <c r="F116" s="250" t="s">
        <v>161</v>
      </c>
      <c r="G116" s="248"/>
      <c r="H116" s="249" t="s">
        <v>19</v>
      </c>
      <c r="I116" s="251"/>
      <c r="J116" s="248"/>
      <c r="K116" s="248"/>
      <c r="L116" s="252"/>
      <c r="M116" s="253"/>
      <c r="N116" s="254"/>
      <c r="O116" s="254"/>
      <c r="P116" s="254"/>
      <c r="Q116" s="254"/>
      <c r="R116" s="254"/>
      <c r="S116" s="254"/>
      <c r="T116" s="255"/>
      <c r="AT116" s="256" t="s">
        <v>135</v>
      </c>
      <c r="AU116" s="256" t="s">
        <v>83</v>
      </c>
      <c r="AV116" s="13" t="s">
        <v>81</v>
      </c>
      <c r="AW116" s="13" t="s">
        <v>34</v>
      </c>
      <c r="AX116" s="13" t="s">
        <v>74</v>
      </c>
      <c r="AY116" s="256" t="s">
        <v>124</v>
      </c>
    </row>
    <row r="117" s="12" customFormat="1">
      <c r="B117" s="236"/>
      <c r="C117" s="237"/>
      <c r="D117" s="233" t="s">
        <v>135</v>
      </c>
      <c r="E117" s="238" t="s">
        <v>19</v>
      </c>
      <c r="F117" s="239" t="s">
        <v>162</v>
      </c>
      <c r="G117" s="237"/>
      <c r="H117" s="240">
        <v>2.2530000000000001</v>
      </c>
      <c r="I117" s="241"/>
      <c r="J117" s="237"/>
      <c r="K117" s="237"/>
      <c r="L117" s="242"/>
      <c r="M117" s="243"/>
      <c r="N117" s="244"/>
      <c r="O117" s="244"/>
      <c r="P117" s="244"/>
      <c r="Q117" s="244"/>
      <c r="R117" s="244"/>
      <c r="S117" s="244"/>
      <c r="T117" s="245"/>
      <c r="AT117" s="246" t="s">
        <v>135</v>
      </c>
      <c r="AU117" s="246" t="s">
        <v>83</v>
      </c>
      <c r="AV117" s="12" t="s">
        <v>83</v>
      </c>
      <c r="AW117" s="12" t="s">
        <v>34</v>
      </c>
      <c r="AX117" s="12" t="s">
        <v>74</v>
      </c>
      <c r="AY117" s="246" t="s">
        <v>124</v>
      </c>
    </row>
    <row r="118" s="13" customFormat="1">
      <c r="B118" s="247"/>
      <c r="C118" s="248"/>
      <c r="D118" s="233" t="s">
        <v>135</v>
      </c>
      <c r="E118" s="249" t="s">
        <v>19</v>
      </c>
      <c r="F118" s="250" t="s">
        <v>163</v>
      </c>
      <c r="G118" s="248"/>
      <c r="H118" s="249" t="s">
        <v>19</v>
      </c>
      <c r="I118" s="251"/>
      <c r="J118" s="248"/>
      <c r="K118" s="248"/>
      <c r="L118" s="252"/>
      <c r="M118" s="253"/>
      <c r="N118" s="254"/>
      <c r="O118" s="254"/>
      <c r="P118" s="254"/>
      <c r="Q118" s="254"/>
      <c r="R118" s="254"/>
      <c r="S118" s="254"/>
      <c r="T118" s="255"/>
      <c r="AT118" s="256" t="s">
        <v>135</v>
      </c>
      <c r="AU118" s="256" t="s">
        <v>83</v>
      </c>
      <c r="AV118" s="13" t="s">
        <v>81</v>
      </c>
      <c r="AW118" s="13" t="s">
        <v>34</v>
      </c>
      <c r="AX118" s="13" t="s">
        <v>74</v>
      </c>
      <c r="AY118" s="256" t="s">
        <v>124</v>
      </c>
    </row>
    <row r="119" s="13" customFormat="1">
      <c r="B119" s="247"/>
      <c r="C119" s="248"/>
      <c r="D119" s="233" t="s">
        <v>135</v>
      </c>
      <c r="E119" s="249" t="s">
        <v>19</v>
      </c>
      <c r="F119" s="250" t="s">
        <v>164</v>
      </c>
      <c r="G119" s="248"/>
      <c r="H119" s="249" t="s">
        <v>19</v>
      </c>
      <c r="I119" s="251"/>
      <c r="J119" s="248"/>
      <c r="K119" s="248"/>
      <c r="L119" s="252"/>
      <c r="M119" s="253"/>
      <c r="N119" s="254"/>
      <c r="O119" s="254"/>
      <c r="P119" s="254"/>
      <c r="Q119" s="254"/>
      <c r="R119" s="254"/>
      <c r="S119" s="254"/>
      <c r="T119" s="255"/>
      <c r="AT119" s="256" t="s">
        <v>135</v>
      </c>
      <c r="AU119" s="256" t="s">
        <v>83</v>
      </c>
      <c r="AV119" s="13" t="s">
        <v>81</v>
      </c>
      <c r="AW119" s="13" t="s">
        <v>34</v>
      </c>
      <c r="AX119" s="13" t="s">
        <v>74</v>
      </c>
      <c r="AY119" s="256" t="s">
        <v>124</v>
      </c>
    </row>
    <row r="120" s="12" customFormat="1">
      <c r="B120" s="236"/>
      <c r="C120" s="237"/>
      <c r="D120" s="233" t="s">
        <v>135</v>
      </c>
      <c r="E120" s="238" t="s">
        <v>19</v>
      </c>
      <c r="F120" s="239" t="s">
        <v>165</v>
      </c>
      <c r="G120" s="237"/>
      <c r="H120" s="240">
        <v>78.079999999999998</v>
      </c>
      <c r="I120" s="241"/>
      <c r="J120" s="237"/>
      <c r="K120" s="237"/>
      <c r="L120" s="242"/>
      <c r="M120" s="243"/>
      <c r="N120" s="244"/>
      <c r="O120" s="244"/>
      <c r="P120" s="244"/>
      <c r="Q120" s="244"/>
      <c r="R120" s="244"/>
      <c r="S120" s="244"/>
      <c r="T120" s="245"/>
      <c r="AT120" s="246" t="s">
        <v>135</v>
      </c>
      <c r="AU120" s="246" t="s">
        <v>83</v>
      </c>
      <c r="AV120" s="12" t="s">
        <v>83</v>
      </c>
      <c r="AW120" s="12" t="s">
        <v>34</v>
      </c>
      <c r="AX120" s="12" t="s">
        <v>74</v>
      </c>
      <c r="AY120" s="246" t="s">
        <v>124</v>
      </c>
    </row>
    <row r="121" s="12" customFormat="1">
      <c r="B121" s="236"/>
      <c r="C121" s="237"/>
      <c r="D121" s="233" t="s">
        <v>135</v>
      </c>
      <c r="E121" s="238" t="s">
        <v>19</v>
      </c>
      <c r="F121" s="239" t="s">
        <v>166</v>
      </c>
      <c r="G121" s="237"/>
      <c r="H121" s="240">
        <v>24.850999999999999</v>
      </c>
      <c r="I121" s="241"/>
      <c r="J121" s="237"/>
      <c r="K121" s="237"/>
      <c r="L121" s="242"/>
      <c r="M121" s="243"/>
      <c r="N121" s="244"/>
      <c r="O121" s="244"/>
      <c r="P121" s="244"/>
      <c r="Q121" s="244"/>
      <c r="R121" s="244"/>
      <c r="S121" s="244"/>
      <c r="T121" s="245"/>
      <c r="AT121" s="246" t="s">
        <v>135</v>
      </c>
      <c r="AU121" s="246" t="s">
        <v>83</v>
      </c>
      <c r="AV121" s="12" t="s">
        <v>83</v>
      </c>
      <c r="AW121" s="12" t="s">
        <v>34</v>
      </c>
      <c r="AX121" s="12" t="s">
        <v>74</v>
      </c>
      <c r="AY121" s="246" t="s">
        <v>124</v>
      </c>
    </row>
    <row r="122" s="13" customFormat="1">
      <c r="B122" s="247"/>
      <c r="C122" s="248"/>
      <c r="D122" s="233" t="s">
        <v>135</v>
      </c>
      <c r="E122" s="249" t="s">
        <v>19</v>
      </c>
      <c r="F122" s="250" t="s">
        <v>167</v>
      </c>
      <c r="G122" s="248"/>
      <c r="H122" s="249" t="s">
        <v>19</v>
      </c>
      <c r="I122" s="251"/>
      <c r="J122" s="248"/>
      <c r="K122" s="248"/>
      <c r="L122" s="252"/>
      <c r="M122" s="253"/>
      <c r="N122" s="254"/>
      <c r="O122" s="254"/>
      <c r="P122" s="254"/>
      <c r="Q122" s="254"/>
      <c r="R122" s="254"/>
      <c r="S122" s="254"/>
      <c r="T122" s="255"/>
      <c r="AT122" s="256" t="s">
        <v>135</v>
      </c>
      <c r="AU122" s="256" t="s">
        <v>83</v>
      </c>
      <c r="AV122" s="13" t="s">
        <v>81</v>
      </c>
      <c r="AW122" s="13" t="s">
        <v>34</v>
      </c>
      <c r="AX122" s="13" t="s">
        <v>74</v>
      </c>
      <c r="AY122" s="256" t="s">
        <v>124</v>
      </c>
    </row>
    <row r="123" s="12" customFormat="1">
      <c r="B123" s="236"/>
      <c r="C123" s="237"/>
      <c r="D123" s="233" t="s">
        <v>135</v>
      </c>
      <c r="E123" s="238" t="s">
        <v>19</v>
      </c>
      <c r="F123" s="239" t="s">
        <v>168</v>
      </c>
      <c r="G123" s="237"/>
      <c r="H123" s="240">
        <v>11.278000000000001</v>
      </c>
      <c r="I123" s="241"/>
      <c r="J123" s="237"/>
      <c r="K123" s="237"/>
      <c r="L123" s="242"/>
      <c r="M123" s="243"/>
      <c r="N123" s="244"/>
      <c r="O123" s="244"/>
      <c r="P123" s="244"/>
      <c r="Q123" s="244"/>
      <c r="R123" s="244"/>
      <c r="S123" s="244"/>
      <c r="T123" s="245"/>
      <c r="AT123" s="246" t="s">
        <v>135</v>
      </c>
      <c r="AU123" s="246" t="s">
        <v>83</v>
      </c>
      <c r="AV123" s="12" t="s">
        <v>83</v>
      </c>
      <c r="AW123" s="12" t="s">
        <v>34</v>
      </c>
      <c r="AX123" s="12" t="s">
        <v>74</v>
      </c>
      <c r="AY123" s="246" t="s">
        <v>124</v>
      </c>
    </row>
    <row r="124" s="12" customFormat="1">
      <c r="B124" s="236"/>
      <c r="C124" s="237"/>
      <c r="D124" s="233" t="s">
        <v>135</v>
      </c>
      <c r="E124" s="238" t="s">
        <v>19</v>
      </c>
      <c r="F124" s="239" t="s">
        <v>169</v>
      </c>
      <c r="G124" s="237"/>
      <c r="H124" s="240">
        <v>11.037000000000001</v>
      </c>
      <c r="I124" s="241"/>
      <c r="J124" s="237"/>
      <c r="K124" s="237"/>
      <c r="L124" s="242"/>
      <c r="M124" s="243"/>
      <c r="N124" s="244"/>
      <c r="O124" s="244"/>
      <c r="P124" s="244"/>
      <c r="Q124" s="244"/>
      <c r="R124" s="244"/>
      <c r="S124" s="244"/>
      <c r="T124" s="245"/>
      <c r="AT124" s="246" t="s">
        <v>135</v>
      </c>
      <c r="AU124" s="246" t="s">
        <v>83</v>
      </c>
      <c r="AV124" s="12" t="s">
        <v>83</v>
      </c>
      <c r="AW124" s="12" t="s">
        <v>34</v>
      </c>
      <c r="AX124" s="12" t="s">
        <v>74</v>
      </c>
      <c r="AY124" s="246" t="s">
        <v>124</v>
      </c>
    </row>
    <row r="125" s="13" customFormat="1">
      <c r="B125" s="247"/>
      <c r="C125" s="248"/>
      <c r="D125" s="233" t="s">
        <v>135</v>
      </c>
      <c r="E125" s="249" t="s">
        <v>19</v>
      </c>
      <c r="F125" s="250" t="s">
        <v>170</v>
      </c>
      <c r="G125" s="248"/>
      <c r="H125" s="249" t="s">
        <v>19</v>
      </c>
      <c r="I125" s="251"/>
      <c r="J125" s="248"/>
      <c r="K125" s="248"/>
      <c r="L125" s="252"/>
      <c r="M125" s="253"/>
      <c r="N125" s="254"/>
      <c r="O125" s="254"/>
      <c r="P125" s="254"/>
      <c r="Q125" s="254"/>
      <c r="R125" s="254"/>
      <c r="S125" s="254"/>
      <c r="T125" s="255"/>
      <c r="AT125" s="256" t="s">
        <v>135</v>
      </c>
      <c r="AU125" s="256" t="s">
        <v>83</v>
      </c>
      <c r="AV125" s="13" t="s">
        <v>81</v>
      </c>
      <c r="AW125" s="13" t="s">
        <v>34</v>
      </c>
      <c r="AX125" s="13" t="s">
        <v>74</v>
      </c>
      <c r="AY125" s="256" t="s">
        <v>124</v>
      </c>
    </row>
    <row r="126" s="12" customFormat="1">
      <c r="B126" s="236"/>
      <c r="C126" s="237"/>
      <c r="D126" s="233" t="s">
        <v>135</v>
      </c>
      <c r="E126" s="238" t="s">
        <v>19</v>
      </c>
      <c r="F126" s="239" t="s">
        <v>171</v>
      </c>
      <c r="G126" s="237"/>
      <c r="H126" s="240">
        <v>-29.055</v>
      </c>
      <c r="I126" s="241"/>
      <c r="J126" s="237"/>
      <c r="K126" s="237"/>
      <c r="L126" s="242"/>
      <c r="M126" s="243"/>
      <c r="N126" s="244"/>
      <c r="O126" s="244"/>
      <c r="P126" s="244"/>
      <c r="Q126" s="244"/>
      <c r="R126" s="244"/>
      <c r="S126" s="244"/>
      <c r="T126" s="245"/>
      <c r="AT126" s="246" t="s">
        <v>135</v>
      </c>
      <c r="AU126" s="246" t="s">
        <v>83</v>
      </c>
      <c r="AV126" s="12" t="s">
        <v>83</v>
      </c>
      <c r="AW126" s="12" t="s">
        <v>34</v>
      </c>
      <c r="AX126" s="12" t="s">
        <v>74</v>
      </c>
      <c r="AY126" s="246" t="s">
        <v>124</v>
      </c>
    </row>
    <row r="127" s="14" customFormat="1">
      <c r="B127" s="257"/>
      <c r="C127" s="258"/>
      <c r="D127" s="233" t="s">
        <v>135</v>
      </c>
      <c r="E127" s="259" t="s">
        <v>19</v>
      </c>
      <c r="F127" s="260" t="s">
        <v>153</v>
      </c>
      <c r="G127" s="258"/>
      <c r="H127" s="261">
        <v>174.14599999999999</v>
      </c>
      <c r="I127" s="262"/>
      <c r="J127" s="258"/>
      <c r="K127" s="258"/>
      <c r="L127" s="263"/>
      <c r="M127" s="264"/>
      <c r="N127" s="265"/>
      <c r="O127" s="265"/>
      <c r="P127" s="265"/>
      <c r="Q127" s="265"/>
      <c r="R127" s="265"/>
      <c r="S127" s="265"/>
      <c r="T127" s="266"/>
      <c r="AT127" s="267" t="s">
        <v>135</v>
      </c>
      <c r="AU127" s="267" t="s">
        <v>83</v>
      </c>
      <c r="AV127" s="14" t="s">
        <v>131</v>
      </c>
      <c r="AW127" s="14" t="s">
        <v>34</v>
      </c>
      <c r="AX127" s="14" t="s">
        <v>81</v>
      </c>
      <c r="AY127" s="267" t="s">
        <v>124</v>
      </c>
    </row>
    <row r="128" s="1" customFormat="1" ht="24" customHeight="1">
      <c r="B128" s="39"/>
      <c r="C128" s="220" t="s">
        <v>172</v>
      </c>
      <c r="D128" s="220" t="s">
        <v>126</v>
      </c>
      <c r="E128" s="221" t="s">
        <v>173</v>
      </c>
      <c r="F128" s="222" t="s">
        <v>174</v>
      </c>
      <c r="G128" s="223" t="s">
        <v>144</v>
      </c>
      <c r="H128" s="224">
        <v>174.14599999999999</v>
      </c>
      <c r="I128" s="225"/>
      <c r="J128" s="226">
        <f>ROUND(I128*H128,2)</f>
        <v>0</v>
      </c>
      <c r="K128" s="222" t="s">
        <v>130</v>
      </c>
      <c r="L128" s="44"/>
      <c r="M128" s="227" t="s">
        <v>19</v>
      </c>
      <c r="N128" s="228" t="s">
        <v>45</v>
      </c>
      <c r="O128" s="84"/>
      <c r="P128" s="229">
        <f>O128*H128</f>
        <v>0</v>
      </c>
      <c r="Q128" s="229">
        <v>0</v>
      </c>
      <c r="R128" s="229">
        <f>Q128*H128</f>
        <v>0</v>
      </c>
      <c r="S128" s="229">
        <v>0</v>
      </c>
      <c r="T128" s="230">
        <f>S128*H128</f>
        <v>0</v>
      </c>
      <c r="AR128" s="231" t="s">
        <v>131</v>
      </c>
      <c r="AT128" s="231" t="s">
        <v>126</v>
      </c>
      <c r="AU128" s="231" t="s">
        <v>83</v>
      </c>
      <c r="AY128" s="18" t="s">
        <v>124</v>
      </c>
      <c r="BE128" s="232">
        <f>IF(N128="základní",J128,0)</f>
        <v>0</v>
      </c>
      <c r="BF128" s="232">
        <f>IF(N128="snížená",J128,0)</f>
        <v>0</v>
      </c>
      <c r="BG128" s="232">
        <f>IF(N128="zákl. přenesená",J128,0)</f>
        <v>0</v>
      </c>
      <c r="BH128" s="232">
        <f>IF(N128="sníž. přenesená",J128,0)</f>
        <v>0</v>
      </c>
      <c r="BI128" s="232">
        <f>IF(N128="nulová",J128,0)</f>
        <v>0</v>
      </c>
      <c r="BJ128" s="18" t="s">
        <v>81</v>
      </c>
      <c r="BK128" s="232">
        <f>ROUND(I128*H128,2)</f>
        <v>0</v>
      </c>
      <c r="BL128" s="18" t="s">
        <v>131</v>
      </c>
      <c r="BM128" s="231" t="s">
        <v>175</v>
      </c>
    </row>
    <row r="129" s="1" customFormat="1">
      <c r="B129" s="39"/>
      <c r="C129" s="40"/>
      <c r="D129" s="233" t="s">
        <v>133</v>
      </c>
      <c r="E129" s="40"/>
      <c r="F129" s="234" t="s">
        <v>157</v>
      </c>
      <c r="G129" s="40"/>
      <c r="H129" s="40"/>
      <c r="I129" s="146"/>
      <c r="J129" s="40"/>
      <c r="K129" s="40"/>
      <c r="L129" s="44"/>
      <c r="M129" s="235"/>
      <c r="N129" s="84"/>
      <c r="O129" s="84"/>
      <c r="P129" s="84"/>
      <c r="Q129" s="84"/>
      <c r="R129" s="84"/>
      <c r="S129" s="84"/>
      <c r="T129" s="85"/>
      <c r="AT129" s="18" t="s">
        <v>133</v>
      </c>
      <c r="AU129" s="18" t="s">
        <v>83</v>
      </c>
    </row>
    <row r="130" s="1" customFormat="1" ht="24" customHeight="1">
      <c r="B130" s="39"/>
      <c r="C130" s="220" t="s">
        <v>176</v>
      </c>
      <c r="D130" s="220" t="s">
        <v>126</v>
      </c>
      <c r="E130" s="221" t="s">
        <v>177</v>
      </c>
      <c r="F130" s="222" t="s">
        <v>178</v>
      </c>
      <c r="G130" s="223" t="s">
        <v>179</v>
      </c>
      <c r="H130" s="224">
        <v>186</v>
      </c>
      <c r="I130" s="225"/>
      <c r="J130" s="226">
        <f>ROUND(I130*H130,2)</f>
        <v>0</v>
      </c>
      <c r="K130" s="222" t="s">
        <v>19</v>
      </c>
      <c r="L130" s="44"/>
      <c r="M130" s="227" t="s">
        <v>19</v>
      </c>
      <c r="N130" s="228" t="s">
        <v>45</v>
      </c>
      <c r="O130" s="84"/>
      <c r="P130" s="229">
        <f>O130*H130</f>
        <v>0</v>
      </c>
      <c r="Q130" s="229">
        <v>0.00133</v>
      </c>
      <c r="R130" s="229">
        <f>Q130*H130</f>
        <v>0.24738000000000002</v>
      </c>
      <c r="S130" s="229">
        <v>0</v>
      </c>
      <c r="T130" s="230">
        <f>S130*H130</f>
        <v>0</v>
      </c>
      <c r="AR130" s="231" t="s">
        <v>131</v>
      </c>
      <c r="AT130" s="231" t="s">
        <v>126</v>
      </c>
      <c r="AU130" s="231" t="s">
        <v>83</v>
      </c>
      <c r="AY130" s="18" t="s">
        <v>124</v>
      </c>
      <c r="BE130" s="232">
        <f>IF(N130="základní",J130,0)</f>
        <v>0</v>
      </c>
      <c r="BF130" s="232">
        <f>IF(N130="snížená",J130,0)</f>
        <v>0</v>
      </c>
      <c r="BG130" s="232">
        <f>IF(N130="zákl. přenesená",J130,0)</f>
        <v>0</v>
      </c>
      <c r="BH130" s="232">
        <f>IF(N130="sníž. přenesená",J130,0)</f>
        <v>0</v>
      </c>
      <c r="BI130" s="232">
        <f>IF(N130="nulová",J130,0)</f>
        <v>0</v>
      </c>
      <c r="BJ130" s="18" t="s">
        <v>81</v>
      </c>
      <c r="BK130" s="232">
        <f>ROUND(I130*H130,2)</f>
        <v>0</v>
      </c>
      <c r="BL130" s="18" t="s">
        <v>131</v>
      </c>
      <c r="BM130" s="231" t="s">
        <v>180</v>
      </c>
    </row>
    <row r="131" s="1" customFormat="1">
      <c r="B131" s="39"/>
      <c r="C131" s="40"/>
      <c r="D131" s="233" t="s">
        <v>133</v>
      </c>
      <c r="E131" s="40"/>
      <c r="F131" s="234" t="s">
        <v>181</v>
      </c>
      <c r="G131" s="40"/>
      <c r="H131" s="40"/>
      <c r="I131" s="146"/>
      <c r="J131" s="40"/>
      <c r="K131" s="40"/>
      <c r="L131" s="44"/>
      <c r="M131" s="235"/>
      <c r="N131" s="84"/>
      <c r="O131" s="84"/>
      <c r="P131" s="84"/>
      <c r="Q131" s="84"/>
      <c r="R131" s="84"/>
      <c r="S131" s="84"/>
      <c r="T131" s="85"/>
      <c r="AT131" s="18" t="s">
        <v>133</v>
      </c>
      <c r="AU131" s="18" t="s">
        <v>83</v>
      </c>
    </row>
    <row r="132" s="13" customFormat="1">
      <c r="B132" s="247"/>
      <c r="C132" s="248"/>
      <c r="D132" s="233" t="s">
        <v>135</v>
      </c>
      <c r="E132" s="249" t="s">
        <v>19</v>
      </c>
      <c r="F132" s="250" t="s">
        <v>182</v>
      </c>
      <c r="G132" s="248"/>
      <c r="H132" s="249" t="s">
        <v>19</v>
      </c>
      <c r="I132" s="251"/>
      <c r="J132" s="248"/>
      <c r="K132" s="248"/>
      <c r="L132" s="252"/>
      <c r="M132" s="253"/>
      <c r="N132" s="254"/>
      <c r="O132" s="254"/>
      <c r="P132" s="254"/>
      <c r="Q132" s="254"/>
      <c r="R132" s="254"/>
      <c r="S132" s="254"/>
      <c r="T132" s="255"/>
      <c r="AT132" s="256" t="s">
        <v>135</v>
      </c>
      <c r="AU132" s="256" t="s">
        <v>83</v>
      </c>
      <c r="AV132" s="13" t="s">
        <v>81</v>
      </c>
      <c r="AW132" s="13" t="s">
        <v>34</v>
      </c>
      <c r="AX132" s="13" t="s">
        <v>74</v>
      </c>
      <c r="AY132" s="256" t="s">
        <v>124</v>
      </c>
    </row>
    <row r="133" s="13" customFormat="1">
      <c r="B133" s="247"/>
      <c r="C133" s="248"/>
      <c r="D133" s="233" t="s">
        <v>135</v>
      </c>
      <c r="E133" s="249" t="s">
        <v>19</v>
      </c>
      <c r="F133" s="250" t="s">
        <v>183</v>
      </c>
      <c r="G133" s="248"/>
      <c r="H133" s="249" t="s">
        <v>19</v>
      </c>
      <c r="I133" s="251"/>
      <c r="J133" s="248"/>
      <c r="K133" s="248"/>
      <c r="L133" s="252"/>
      <c r="M133" s="253"/>
      <c r="N133" s="254"/>
      <c r="O133" s="254"/>
      <c r="P133" s="254"/>
      <c r="Q133" s="254"/>
      <c r="R133" s="254"/>
      <c r="S133" s="254"/>
      <c r="T133" s="255"/>
      <c r="AT133" s="256" t="s">
        <v>135</v>
      </c>
      <c r="AU133" s="256" t="s">
        <v>83</v>
      </c>
      <c r="AV133" s="13" t="s">
        <v>81</v>
      </c>
      <c r="AW133" s="13" t="s">
        <v>34</v>
      </c>
      <c r="AX133" s="13" t="s">
        <v>74</v>
      </c>
      <c r="AY133" s="256" t="s">
        <v>124</v>
      </c>
    </row>
    <row r="134" s="13" customFormat="1">
      <c r="B134" s="247"/>
      <c r="C134" s="248"/>
      <c r="D134" s="233" t="s">
        <v>135</v>
      </c>
      <c r="E134" s="249" t="s">
        <v>19</v>
      </c>
      <c r="F134" s="250" t="s">
        <v>184</v>
      </c>
      <c r="G134" s="248"/>
      <c r="H134" s="249" t="s">
        <v>19</v>
      </c>
      <c r="I134" s="251"/>
      <c r="J134" s="248"/>
      <c r="K134" s="248"/>
      <c r="L134" s="252"/>
      <c r="M134" s="253"/>
      <c r="N134" s="254"/>
      <c r="O134" s="254"/>
      <c r="P134" s="254"/>
      <c r="Q134" s="254"/>
      <c r="R134" s="254"/>
      <c r="S134" s="254"/>
      <c r="T134" s="255"/>
      <c r="AT134" s="256" t="s">
        <v>135</v>
      </c>
      <c r="AU134" s="256" t="s">
        <v>83</v>
      </c>
      <c r="AV134" s="13" t="s">
        <v>81</v>
      </c>
      <c r="AW134" s="13" t="s">
        <v>34</v>
      </c>
      <c r="AX134" s="13" t="s">
        <v>74</v>
      </c>
      <c r="AY134" s="256" t="s">
        <v>124</v>
      </c>
    </row>
    <row r="135" s="13" customFormat="1">
      <c r="B135" s="247"/>
      <c r="C135" s="248"/>
      <c r="D135" s="233" t="s">
        <v>135</v>
      </c>
      <c r="E135" s="249" t="s">
        <v>19</v>
      </c>
      <c r="F135" s="250" t="s">
        <v>185</v>
      </c>
      <c r="G135" s="248"/>
      <c r="H135" s="249" t="s">
        <v>19</v>
      </c>
      <c r="I135" s="251"/>
      <c r="J135" s="248"/>
      <c r="K135" s="248"/>
      <c r="L135" s="252"/>
      <c r="M135" s="253"/>
      <c r="N135" s="254"/>
      <c r="O135" s="254"/>
      <c r="P135" s="254"/>
      <c r="Q135" s="254"/>
      <c r="R135" s="254"/>
      <c r="S135" s="254"/>
      <c r="T135" s="255"/>
      <c r="AT135" s="256" t="s">
        <v>135</v>
      </c>
      <c r="AU135" s="256" t="s">
        <v>83</v>
      </c>
      <c r="AV135" s="13" t="s">
        <v>81</v>
      </c>
      <c r="AW135" s="13" t="s">
        <v>34</v>
      </c>
      <c r="AX135" s="13" t="s">
        <v>74</v>
      </c>
      <c r="AY135" s="256" t="s">
        <v>124</v>
      </c>
    </row>
    <row r="136" s="12" customFormat="1">
      <c r="B136" s="236"/>
      <c r="C136" s="237"/>
      <c r="D136" s="233" t="s">
        <v>135</v>
      </c>
      <c r="E136" s="238" t="s">
        <v>19</v>
      </c>
      <c r="F136" s="239" t="s">
        <v>186</v>
      </c>
      <c r="G136" s="237"/>
      <c r="H136" s="240">
        <v>186</v>
      </c>
      <c r="I136" s="241"/>
      <c r="J136" s="237"/>
      <c r="K136" s="237"/>
      <c r="L136" s="242"/>
      <c r="M136" s="243"/>
      <c r="N136" s="244"/>
      <c r="O136" s="244"/>
      <c r="P136" s="244"/>
      <c r="Q136" s="244"/>
      <c r="R136" s="244"/>
      <c r="S136" s="244"/>
      <c r="T136" s="245"/>
      <c r="AT136" s="246" t="s">
        <v>135</v>
      </c>
      <c r="AU136" s="246" t="s">
        <v>83</v>
      </c>
      <c r="AV136" s="12" t="s">
        <v>83</v>
      </c>
      <c r="AW136" s="12" t="s">
        <v>34</v>
      </c>
      <c r="AX136" s="12" t="s">
        <v>81</v>
      </c>
      <c r="AY136" s="246" t="s">
        <v>124</v>
      </c>
    </row>
    <row r="137" s="1" customFormat="1" ht="16.5" customHeight="1">
      <c r="B137" s="39"/>
      <c r="C137" s="220" t="s">
        <v>187</v>
      </c>
      <c r="D137" s="220" t="s">
        <v>126</v>
      </c>
      <c r="E137" s="221" t="s">
        <v>188</v>
      </c>
      <c r="F137" s="222" t="s">
        <v>189</v>
      </c>
      <c r="G137" s="223" t="s">
        <v>179</v>
      </c>
      <c r="H137" s="224">
        <v>186</v>
      </c>
      <c r="I137" s="225"/>
      <c r="J137" s="226">
        <f>ROUND(I137*H137,2)</f>
        <v>0</v>
      </c>
      <c r="K137" s="222" t="s">
        <v>130</v>
      </c>
      <c r="L137" s="44"/>
      <c r="M137" s="227" t="s">
        <v>19</v>
      </c>
      <c r="N137" s="228" t="s">
        <v>45</v>
      </c>
      <c r="O137" s="84"/>
      <c r="P137" s="229">
        <f>O137*H137</f>
        <v>0</v>
      </c>
      <c r="Q137" s="229">
        <v>0</v>
      </c>
      <c r="R137" s="229">
        <f>Q137*H137</f>
        <v>0</v>
      </c>
      <c r="S137" s="229">
        <v>0</v>
      </c>
      <c r="T137" s="230">
        <f>S137*H137</f>
        <v>0</v>
      </c>
      <c r="AR137" s="231" t="s">
        <v>131</v>
      </c>
      <c r="AT137" s="231" t="s">
        <v>126</v>
      </c>
      <c r="AU137" s="231" t="s">
        <v>83</v>
      </c>
      <c r="AY137" s="18" t="s">
        <v>124</v>
      </c>
      <c r="BE137" s="232">
        <f>IF(N137="základní",J137,0)</f>
        <v>0</v>
      </c>
      <c r="BF137" s="232">
        <f>IF(N137="snížená",J137,0)</f>
        <v>0</v>
      </c>
      <c r="BG137" s="232">
        <f>IF(N137="zákl. přenesená",J137,0)</f>
        <v>0</v>
      </c>
      <c r="BH137" s="232">
        <f>IF(N137="sníž. přenesená",J137,0)</f>
        <v>0</v>
      </c>
      <c r="BI137" s="232">
        <f>IF(N137="nulová",J137,0)</f>
        <v>0</v>
      </c>
      <c r="BJ137" s="18" t="s">
        <v>81</v>
      </c>
      <c r="BK137" s="232">
        <f>ROUND(I137*H137,2)</f>
        <v>0</v>
      </c>
      <c r="BL137" s="18" t="s">
        <v>131</v>
      </c>
      <c r="BM137" s="231" t="s">
        <v>190</v>
      </c>
    </row>
    <row r="138" s="1" customFormat="1" ht="16.5" customHeight="1">
      <c r="B138" s="39"/>
      <c r="C138" s="268" t="s">
        <v>191</v>
      </c>
      <c r="D138" s="268" t="s">
        <v>192</v>
      </c>
      <c r="E138" s="269" t="s">
        <v>193</v>
      </c>
      <c r="F138" s="270" t="s">
        <v>194</v>
      </c>
      <c r="G138" s="271" t="s">
        <v>144</v>
      </c>
      <c r="H138" s="272">
        <v>6.8719999999999999</v>
      </c>
      <c r="I138" s="273"/>
      <c r="J138" s="274">
        <f>ROUND(I138*H138,2)</f>
        <v>0</v>
      </c>
      <c r="K138" s="270" t="s">
        <v>130</v>
      </c>
      <c r="L138" s="275"/>
      <c r="M138" s="276" t="s">
        <v>19</v>
      </c>
      <c r="N138" s="277" t="s">
        <v>45</v>
      </c>
      <c r="O138" s="84"/>
      <c r="P138" s="229">
        <f>O138*H138</f>
        <v>0</v>
      </c>
      <c r="Q138" s="229">
        <v>2.234</v>
      </c>
      <c r="R138" s="229">
        <f>Q138*H138</f>
        <v>15.352048</v>
      </c>
      <c r="S138" s="229">
        <v>0</v>
      </c>
      <c r="T138" s="230">
        <f>S138*H138</f>
        <v>0</v>
      </c>
      <c r="AR138" s="231" t="s">
        <v>191</v>
      </c>
      <c r="AT138" s="231" t="s">
        <v>192</v>
      </c>
      <c r="AU138" s="231" t="s">
        <v>83</v>
      </c>
      <c r="AY138" s="18" t="s">
        <v>124</v>
      </c>
      <c r="BE138" s="232">
        <f>IF(N138="základní",J138,0)</f>
        <v>0</v>
      </c>
      <c r="BF138" s="232">
        <f>IF(N138="snížená",J138,0)</f>
        <v>0</v>
      </c>
      <c r="BG138" s="232">
        <f>IF(N138="zákl. přenesená",J138,0)</f>
        <v>0</v>
      </c>
      <c r="BH138" s="232">
        <f>IF(N138="sníž. přenesená",J138,0)</f>
        <v>0</v>
      </c>
      <c r="BI138" s="232">
        <f>IF(N138="nulová",J138,0)</f>
        <v>0</v>
      </c>
      <c r="BJ138" s="18" t="s">
        <v>81</v>
      </c>
      <c r="BK138" s="232">
        <f>ROUND(I138*H138,2)</f>
        <v>0</v>
      </c>
      <c r="BL138" s="18" t="s">
        <v>131</v>
      </c>
      <c r="BM138" s="231" t="s">
        <v>195</v>
      </c>
    </row>
    <row r="139" s="13" customFormat="1">
      <c r="B139" s="247"/>
      <c r="C139" s="248"/>
      <c r="D139" s="233" t="s">
        <v>135</v>
      </c>
      <c r="E139" s="249" t="s">
        <v>19</v>
      </c>
      <c r="F139" s="250" t="s">
        <v>196</v>
      </c>
      <c r="G139" s="248"/>
      <c r="H139" s="249" t="s">
        <v>19</v>
      </c>
      <c r="I139" s="251"/>
      <c r="J139" s="248"/>
      <c r="K139" s="248"/>
      <c r="L139" s="252"/>
      <c r="M139" s="253"/>
      <c r="N139" s="254"/>
      <c r="O139" s="254"/>
      <c r="P139" s="254"/>
      <c r="Q139" s="254"/>
      <c r="R139" s="254"/>
      <c r="S139" s="254"/>
      <c r="T139" s="255"/>
      <c r="AT139" s="256" t="s">
        <v>135</v>
      </c>
      <c r="AU139" s="256" t="s">
        <v>83</v>
      </c>
      <c r="AV139" s="13" t="s">
        <v>81</v>
      </c>
      <c r="AW139" s="13" t="s">
        <v>34</v>
      </c>
      <c r="AX139" s="13" t="s">
        <v>74</v>
      </c>
      <c r="AY139" s="256" t="s">
        <v>124</v>
      </c>
    </row>
    <row r="140" s="13" customFormat="1">
      <c r="B140" s="247"/>
      <c r="C140" s="248"/>
      <c r="D140" s="233" t="s">
        <v>135</v>
      </c>
      <c r="E140" s="249" t="s">
        <v>19</v>
      </c>
      <c r="F140" s="250" t="s">
        <v>197</v>
      </c>
      <c r="G140" s="248"/>
      <c r="H140" s="249" t="s">
        <v>19</v>
      </c>
      <c r="I140" s="251"/>
      <c r="J140" s="248"/>
      <c r="K140" s="248"/>
      <c r="L140" s="252"/>
      <c r="M140" s="253"/>
      <c r="N140" s="254"/>
      <c r="O140" s="254"/>
      <c r="P140" s="254"/>
      <c r="Q140" s="254"/>
      <c r="R140" s="254"/>
      <c r="S140" s="254"/>
      <c r="T140" s="255"/>
      <c r="AT140" s="256" t="s">
        <v>135</v>
      </c>
      <c r="AU140" s="256" t="s">
        <v>83</v>
      </c>
      <c r="AV140" s="13" t="s">
        <v>81</v>
      </c>
      <c r="AW140" s="13" t="s">
        <v>34</v>
      </c>
      <c r="AX140" s="13" t="s">
        <v>74</v>
      </c>
      <c r="AY140" s="256" t="s">
        <v>124</v>
      </c>
    </row>
    <row r="141" s="13" customFormat="1">
      <c r="B141" s="247"/>
      <c r="C141" s="248"/>
      <c r="D141" s="233" t="s">
        <v>135</v>
      </c>
      <c r="E141" s="249" t="s">
        <v>19</v>
      </c>
      <c r="F141" s="250" t="s">
        <v>198</v>
      </c>
      <c r="G141" s="248"/>
      <c r="H141" s="249" t="s">
        <v>19</v>
      </c>
      <c r="I141" s="251"/>
      <c r="J141" s="248"/>
      <c r="K141" s="248"/>
      <c r="L141" s="252"/>
      <c r="M141" s="253"/>
      <c r="N141" s="254"/>
      <c r="O141" s="254"/>
      <c r="P141" s="254"/>
      <c r="Q141" s="254"/>
      <c r="R141" s="254"/>
      <c r="S141" s="254"/>
      <c r="T141" s="255"/>
      <c r="AT141" s="256" t="s">
        <v>135</v>
      </c>
      <c r="AU141" s="256" t="s">
        <v>83</v>
      </c>
      <c r="AV141" s="13" t="s">
        <v>81</v>
      </c>
      <c r="AW141" s="13" t="s">
        <v>34</v>
      </c>
      <c r="AX141" s="13" t="s">
        <v>74</v>
      </c>
      <c r="AY141" s="256" t="s">
        <v>124</v>
      </c>
    </row>
    <row r="142" s="13" customFormat="1">
      <c r="B142" s="247"/>
      <c r="C142" s="248"/>
      <c r="D142" s="233" t="s">
        <v>135</v>
      </c>
      <c r="E142" s="249" t="s">
        <v>19</v>
      </c>
      <c r="F142" s="250" t="s">
        <v>199</v>
      </c>
      <c r="G142" s="248"/>
      <c r="H142" s="249" t="s">
        <v>19</v>
      </c>
      <c r="I142" s="251"/>
      <c r="J142" s="248"/>
      <c r="K142" s="248"/>
      <c r="L142" s="252"/>
      <c r="M142" s="253"/>
      <c r="N142" s="254"/>
      <c r="O142" s="254"/>
      <c r="P142" s="254"/>
      <c r="Q142" s="254"/>
      <c r="R142" s="254"/>
      <c r="S142" s="254"/>
      <c r="T142" s="255"/>
      <c r="AT142" s="256" t="s">
        <v>135</v>
      </c>
      <c r="AU142" s="256" t="s">
        <v>83</v>
      </c>
      <c r="AV142" s="13" t="s">
        <v>81</v>
      </c>
      <c r="AW142" s="13" t="s">
        <v>34</v>
      </c>
      <c r="AX142" s="13" t="s">
        <v>74</v>
      </c>
      <c r="AY142" s="256" t="s">
        <v>124</v>
      </c>
    </row>
    <row r="143" s="13" customFormat="1">
      <c r="B143" s="247"/>
      <c r="C143" s="248"/>
      <c r="D143" s="233" t="s">
        <v>135</v>
      </c>
      <c r="E143" s="249" t="s">
        <v>19</v>
      </c>
      <c r="F143" s="250" t="s">
        <v>200</v>
      </c>
      <c r="G143" s="248"/>
      <c r="H143" s="249" t="s">
        <v>19</v>
      </c>
      <c r="I143" s="251"/>
      <c r="J143" s="248"/>
      <c r="K143" s="248"/>
      <c r="L143" s="252"/>
      <c r="M143" s="253"/>
      <c r="N143" s="254"/>
      <c r="O143" s="254"/>
      <c r="P143" s="254"/>
      <c r="Q143" s="254"/>
      <c r="R143" s="254"/>
      <c r="S143" s="254"/>
      <c r="T143" s="255"/>
      <c r="AT143" s="256" t="s">
        <v>135</v>
      </c>
      <c r="AU143" s="256" t="s">
        <v>83</v>
      </c>
      <c r="AV143" s="13" t="s">
        <v>81</v>
      </c>
      <c r="AW143" s="13" t="s">
        <v>34</v>
      </c>
      <c r="AX143" s="13" t="s">
        <v>74</v>
      </c>
      <c r="AY143" s="256" t="s">
        <v>124</v>
      </c>
    </row>
    <row r="144" s="12" customFormat="1">
      <c r="B144" s="236"/>
      <c r="C144" s="237"/>
      <c r="D144" s="233" t="s">
        <v>135</v>
      </c>
      <c r="E144" s="238" t="s">
        <v>19</v>
      </c>
      <c r="F144" s="239" t="s">
        <v>201</v>
      </c>
      <c r="G144" s="237"/>
      <c r="H144" s="240">
        <v>6.8719999999999999</v>
      </c>
      <c r="I144" s="241"/>
      <c r="J144" s="237"/>
      <c r="K144" s="237"/>
      <c r="L144" s="242"/>
      <c r="M144" s="243"/>
      <c r="N144" s="244"/>
      <c r="O144" s="244"/>
      <c r="P144" s="244"/>
      <c r="Q144" s="244"/>
      <c r="R144" s="244"/>
      <c r="S144" s="244"/>
      <c r="T144" s="245"/>
      <c r="AT144" s="246" t="s">
        <v>135</v>
      </c>
      <c r="AU144" s="246" t="s">
        <v>83</v>
      </c>
      <c r="AV144" s="12" t="s">
        <v>83</v>
      </c>
      <c r="AW144" s="12" t="s">
        <v>34</v>
      </c>
      <c r="AX144" s="12" t="s">
        <v>81</v>
      </c>
      <c r="AY144" s="246" t="s">
        <v>124</v>
      </c>
    </row>
    <row r="145" s="1" customFormat="1" ht="16.5" customHeight="1">
      <c r="B145" s="39"/>
      <c r="C145" s="268" t="s">
        <v>202</v>
      </c>
      <c r="D145" s="268" t="s">
        <v>192</v>
      </c>
      <c r="E145" s="269" t="s">
        <v>203</v>
      </c>
      <c r="F145" s="270" t="s">
        <v>204</v>
      </c>
      <c r="G145" s="271" t="s">
        <v>205</v>
      </c>
      <c r="H145" s="272">
        <v>11.718</v>
      </c>
      <c r="I145" s="273"/>
      <c r="J145" s="274">
        <f>ROUND(I145*H145,2)</f>
        <v>0</v>
      </c>
      <c r="K145" s="270" t="s">
        <v>130</v>
      </c>
      <c r="L145" s="275"/>
      <c r="M145" s="276" t="s">
        <v>19</v>
      </c>
      <c r="N145" s="277" t="s">
        <v>45</v>
      </c>
      <c r="O145" s="84"/>
      <c r="P145" s="229">
        <f>O145*H145</f>
        <v>0</v>
      </c>
      <c r="Q145" s="229">
        <v>1</v>
      </c>
      <c r="R145" s="229">
        <f>Q145*H145</f>
        <v>11.718</v>
      </c>
      <c r="S145" s="229">
        <v>0</v>
      </c>
      <c r="T145" s="230">
        <f>S145*H145</f>
        <v>0</v>
      </c>
      <c r="AR145" s="231" t="s">
        <v>191</v>
      </c>
      <c r="AT145" s="231" t="s">
        <v>192</v>
      </c>
      <c r="AU145" s="231" t="s">
        <v>83</v>
      </c>
      <c r="AY145" s="18" t="s">
        <v>124</v>
      </c>
      <c r="BE145" s="232">
        <f>IF(N145="základní",J145,0)</f>
        <v>0</v>
      </c>
      <c r="BF145" s="232">
        <f>IF(N145="snížená",J145,0)</f>
        <v>0</v>
      </c>
      <c r="BG145" s="232">
        <f>IF(N145="zákl. přenesená",J145,0)</f>
        <v>0</v>
      </c>
      <c r="BH145" s="232">
        <f>IF(N145="sníž. přenesená",J145,0)</f>
        <v>0</v>
      </c>
      <c r="BI145" s="232">
        <f>IF(N145="nulová",J145,0)</f>
        <v>0</v>
      </c>
      <c r="BJ145" s="18" t="s">
        <v>81</v>
      </c>
      <c r="BK145" s="232">
        <f>ROUND(I145*H145,2)</f>
        <v>0</v>
      </c>
      <c r="BL145" s="18" t="s">
        <v>131</v>
      </c>
      <c r="BM145" s="231" t="s">
        <v>206</v>
      </c>
    </row>
    <row r="146" s="12" customFormat="1">
      <c r="B146" s="236"/>
      <c r="C146" s="237"/>
      <c r="D146" s="233" t="s">
        <v>135</v>
      </c>
      <c r="E146" s="237"/>
      <c r="F146" s="239" t="s">
        <v>207</v>
      </c>
      <c r="G146" s="237"/>
      <c r="H146" s="240">
        <v>11.718</v>
      </c>
      <c r="I146" s="241"/>
      <c r="J146" s="237"/>
      <c r="K146" s="237"/>
      <c r="L146" s="242"/>
      <c r="M146" s="243"/>
      <c r="N146" s="244"/>
      <c r="O146" s="244"/>
      <c r="P146" s="244"/>
      <c r="Q146" s="244"/>
      <c r="R146" s="244"/>
      <c r="S146" s="244"/>
      <c r="T146" s="245"/>
      <c r="AT146" s="246" t="s">
        <v>135</v>
      </c>
      <c r="AU146" s="246" t="s">
        <v>83</v>
      </c>
      <c r="AV146" s="12" t="s">
        <v>83</v>
      </c>
      <c r="AW146" s="12" t="s">
        <v>4</v>
      </c>
      <c r="AX146" s="12" t="s">
        <v>81</v>
      </c>
      <c r="AY146" s="246" t="s">
        <v>124</v>
      </c>
    </row>
    <row r="147" s="1" customFormat="1" ht="16.5" customHeight="1">
      <c r="B147" s="39"/>
      <c r="C147" s="220" t="s">
        <v>208</v>
      </c>
      <c r="D147" s="220" t="s">
        <v>126</v>
      </c>
      <c r="E147" s="221" t="s">
        <v>209</v>
      </c>
      <c r="F147" s="222" t="s">
        <v>210</v>
      </c>
      <c r="G147" s="223" t="s">
        <v>129</v>
      </c>
      <c r="H147" s="224">
        <v>60.399999999999999</v>
      </c>
      <c r="I147" s="225"/>
      <c r="J147" s="226">
        <f>ROUND(I147*H147,2)</f>
        <v>0</v>
      </c>
      <c r="K147" s="222" t="s">
        <v>130</v>
      </c>
      <c r="L147" s="44"/>
      <c r="M147" s="227" t="s">
        <v>19</v>
      </c>
      <c r="N147" s="228" t="s">
        <v>45</v>
      </c>
      <c r="O147" s="84"/>
      <c r="P147" s="229">
        <f>O147*H147</f>
        <v>0</v>
      </c>
      <c r="Q147" s="229">
        <v>0.0264</v>
      </c>
      <c r="R147" s="229">
        <f>Q147*H147</f>
        <v>1.59456</v>
      </c>
      <c r="S147" s="229">
        <v>0</v>
      </c>
      <c r="T147" s="230">
        <f>S147*H147</f>
        <v>0</v>
      </c>
      <c r="AR147" s="231" t="s">
        <v>131</v>
      </c>
      <c r="AT147" s="231" t="s">
        <v>126</v>
      </c>
      <c r="AU147" s="231" t="s">
        <v>83</v>
      </c>
      <c r="AY147" s="18" t="s">
        <v>124</v>
      </c>
      <c r="BE147" s="232">
        <f>IF(N147="základní",J147,0)</f>
        <v>0</v>
      </c>
      <c r="BF147" s="232">
        <f>IF(N147="snížená",J147,0)</f>
        <v>0</v>
      </c>
      <c r="BG147" s="232">
        <f>IF(N147="zákl. přenesená",J147,0)</f>
        <v>0</v>
      </c>
      <c r="BH147" s="232">
        <f>IF(N147="sníž. přenesená",J147,0)</f>
        <v>0</v>
      </c>
      <c r="BI147" s="232">
        <f>IF(N147="nulová",J147,0)</f>
        <v>0</v>
      </c>
      <c r="BJ147" s="18" t="s">
        <v>81</v>
      </c>
      <c r="BK147" s="232">
        <f>ROUND(I147*H147,2)</f>
        <v>0</v>
      </c>
      <c r="BL147" s="18" t="s">
        <v>131</v>
      </c>
      <c r="BM147" s="231" t="s">
        <v>211</v>
      </c>
    </row>
    <row r="148" s="1" customFormat="1">
      <c r="B148" s="39"/>
      <c r="C148" s="40"/>
      <c r="D148" s="233" t="s">
        <v>133</v>
      </c>
      <c r="E148" s="40"/>
      <c r="F148" s="234" t="s">
        <v>212</v>
      </c>
      <c r="G148" s="40"/>
      <c r="H148" s="40"/>
      <c r="I148" s="146"/>
      <c r="J148" s="40"/>
      <c r="K148" s="40"/>
      <c r="L148" s="44"/>
      <c r="M148" s="235"/>
      <c r="N148" s="84"/>
      <c r="O148" s="84"/>
      <c r="P148" s="84"/>
      <c r="Q148" s="84"/>
      <c r="R148" s="84"/>
      <c r="S148" s="84"/>
      <c r="T148" s="85"/>
      <c r="AT148" s="18" t="s">
        <v>133</v>
      </c>
      <c r="AU148" s="18" t="s">
        <v>83</v>
      </c>
    </row>
    <row r="149" s="13" customFormat="1">
      <c r="B149" s="247"/>
      <c r="C149" s="248"/>
      <c r="D149" s="233" t="s">
        <v>135</v>
      </c>
      <c r="E149" s="249" t="s">
        <v>19</v>
      </c>
      <c r="F149" s="250" t="s">
        <v>213</v>
      </c>
      <c r="G149" s="248"/>
      <c r="H149" s="249" t="s">
        <v>19</v>
      </c>
      <c r="I149" s="251"/>
      <c r="J149" s="248"/>
      <c r="K149" s="248"/>
      <c r="L149" s="252"/>
      <c r="M149" s="253"/>
      <c r="N149" s="254"/>
      <c r="O149" s="254"/>
      <c r="P149" s="254"/>
      <c r="Q149" s="254"/>
      <c r="R149" s="254"/>
      <c r="S149" s="254"/>
      <c r="T149" s="255"/>
      <c r="AT149" s="256" t="s">
        <v>135</v>
      </c>
      <c r="AU149" s="256" t="s">
        <v>83</v>
      </c>
      <c r="AV149" s="13" t="s">
        <v>81</v>
      </c>
      <c r="AW149" s="13" t="s">
        <v>34</v>
      </c>
      <c r="AX149" s="13" t="s">
        <v>74</v>
      </c>
      <c r="AY149" s="256" t="s">
        <v>124</v>
      </c>
    </row>
    <row r="150" s="13" customFormat="1">
      <c r="B150" s="247"/>
      <c r="C150" s="248"/>
      <c r="D150" s="233" t="s">
        <v>135</v>
      </c>
      <c r="E150" s="249" t="s">
        <v>19</v>
      </c>
      <c r="F150" s="250" t="s">
        <v>214</v>
      </c>
      <c r="G150" s="248"/>
      <c r="H150" s="249" t="s">
        <v>19</v>
      </c>
      <c r="I150" s="251"/>
      <c r="J150" s="248"/>
      <c r="K150" s="248"/>
      <c r="L150" s="252"/>
      <c r="M150" s="253"/>
      <c r="N150" s="254"/>
      <c r="O150" s="254"/>
      <c r="P150" s="254"/>
      <c r="Q150" s="254"/>
      <c r="R150" s="254"/>
      <c r="S150" s="254"/>
      <c r="T150" s="255"/>
      <c r="AT150" s="256" t="s">
        <v>135</v>
      </c>
      <c r="AU150" s="256" t="s">
        <v>83</v>
      </c>
      <c r="AV150" s="13" t="s">
        <v>81</v>
      </c>
      <c r="AW150" s="13" t="s">
        <v>34</v>
      </c>
      <c r="AX150" s="13" t="s">
        <v>74</v>
      </c>
      <c r="AY150" s="256" t="s">
        <v>124</v>
      </c>
    </row>
    <row r="151" s="13" customFormat="1">
      <c r="B151" s="247"/>
      <c r="C151" s="248"/>
      <c r="D151" s="233" t="s">
        <v>135</v>
      </c>
      <c r="E151" s="249" t="s">
        <v>19</v>
      </c>
      <c r="F151" s="250" t="s">
        <v>215</v>
      </c>
      <c r="G151" s="248"/>
      <c r="H151" s="249" t="s">
        <v>19</v>
      </c>
      <c r="I151" s="251"/>
      <c r="J151" s="248"/>
      <c r="K151" s="248"/>
      <c r="L151" s="252"/>
      <c r="M151" s="253"/>
      <c r="N151" s="254"/>
      <c r="O151" s="254"/>
      <c r="P151" s="254"/>
      <c r="Q151" s="254"/>
      <c r="R151" s="254"/>
      <c r="S151" s="254"/>
      <c r="T151" s="255"/>
      <c r="AT151" s="256" t="s">
        <v>135</v>
      </c>
      <c r="AU151" s="256" t="s">
        <v>83</v>
      </c>
      <c r="AV151" s="13" t="s">
        <v>81</v>
      </c>
      <c r="AW151" s="13" t="s">
        <v>34</v>
      </c>
      <c r="AX151" s="13" t="s">
        <v>74</v>
      </c>
      <c r="AY151" s="256" t="s">
        <v>124</v>
      </c>
    </row>
    <row r="152" s="13" customFormat="1">
      <c r="B152" s="247"/>
      <c r="C152" s="248"/>
      <c r="D152" s="233" t="s">
        <v>135</v>
      </c>
      <c r="E152" s="249" t="s">
        <v>19</v>
      </c>
      <c r="F152" s="250" t="s">
        <v>216</v>
      </c>
      <c r="G152" s="248"/>
      <c r="H152" s="249" t="s">
        <v>19</v>
      </c>
      <c r="I152" s="251"/>
      <c r="J152" s="248"/>
      <c r="K152" s="248"/>
      <c r="L152" s="252"/>
      <c r="M152" s="253"/>
      <c r="N152" s="254"/>
      <c r="O152" s="254"/>
      <c r="P152" s="254"/>
      <c r="Q152" s="254"/>
      <c r="R152" s="254"/>
      <c r="S152" s="254"/>
      <c r="T152" s="255"/>
      <c r="AT152" s="256" t="s">
        <v>135</v>
      </c>
      <c r="AU152" s="256" t="s">
        <v>83</v>
      </c>
      <c r="AV152" s="13" t="s">
        <v>81</v>
      </c>
      <c r="AW152" s="13" t="s">
        <v>34</v>
      </c>
      <c r="AX152" s="13" t="s">
        <v>74</v>
      </c>
      <c r="AY152" s="256" t="s">
        <v>124</v>
      </c>
    </row>
    <row r="153" s="12" customFormat="1">
      <c r="B153" s="236"/>
      <c r="C153" s="237"/>
      <c r="D153" s="233" t="s">
        <v>135</v>
      </c>
      <c r="E153" s="238" t="s">
        <v>19</v>
      </c>
      <c r="F153" s="239" t="s">
        <v>217</v>
      </c>
      <c r="G153" s="237"/>
      <c r="H153" s="240">
        <v>60.399999999999999</v>
      </c>
      <c r="I153" s="241"/>
      <c r="J153" s="237"/>
      <c r="K153" s="237"/>
      <c r="L153" s="242"/>
      <c r="M153" s="243"/>
      <c r="N153" s="244"/>
      <c r="O153" s="244"/>
      <c r="P153" s="244"/>
      <c r="Q153" s="244"/>
      <c r="R153" s="244"/>
      <c r="S153" s="244"/>
      <c r="T153" s="245"/>
      <c r="AT153" s="246" t="s">
        <v>135</v>
      </c>
      <c r="AU153" s="246" t="s">
        <v>83</v>
      </c>
      <c r="AV153" s="12" t="s">
        <v>83</v>
      </c>
      <c r="AW153" s="12" t="s">
        <v>34</v>
      </c>
      <c r="AX153" s="12" t="s">
        <v>81</v>
      </c>
      <c r="AY153" s="246" t="s">
        <v>124</v>
      </c>
    </row>
    <row r="154" s="1" customFormat="1" ht="16.5" customHeight="1">
      <c r="B154" s="39"/>
      <c r="C154" s="220" t="s">
        <v>218</v>
      </c>
      <c r="D154" s="220" t="s">
        <v>126</v>
      </c>
      <c r="E154" s="221" t="s">
        <v>219</v>
      </c>
      <c r="F154" s="222" t="s">
        <v>220</v>
      </c>
      <c r="G154" s="223" t="s">
        <v>221</v>
      </c>
      <c r="H154" s="224">
        <v>3</v>
      </c>
      <c r="I154" s="225"/>
      <c r="J154" s="226">
        <f>ROUND(I154*H154,2)</f>
        <v>0</v>
      </c>
      <c r="K154" s="222" t="s">
        <v>130</v>
      </c>
      <c r="L154" s="44"/>
      <c r="M154" s="227" t="s">
        <v>19</v>
      </c>
      <c r="N154" s="228" t="s">
        <v>45</v>
      </c>
      <c r="O154" s="84"/>
      <c r="P154" s="229">
        <f>O154*H154</f>
        <v>0</v>
      </c>
      <c r="Q154" s="229">
        <v>0.038449999999999998</v>
      </c>
      <c r="R154" s="229">
        <f>Q154*H154</f>
        <v>0.11534999999999999</v>
      </c>
      <c r="S154" s="229">
        <v>0</v>
      </c>
      <c r="T154" s="230">
        <f>S154*H154</f>
        <v>0</v>
      </c>
      <c r="AR154" s="231" t="s">
        <v>131</v>
      </c>
      <c r="AT154" s="231" t="s">
        <v>126</v>
      </c>
      <c r="AU154" s="231" t="s">
        <v>83</v>
      </c>
      <c r="AY154" s="18" t="s">
        <v>124</v>
      </c>
      <c r="BE154" s="232">
        <f>IF(N154="základní",J154,0)</f>
        <v>0</v>
      </c>
      <c r="BF154" s="232">
        <f>IF(N154="snížená",J154,0)</f>
        <v>0</v>
      </c>
      <c r="BG154" s="232">
        <f>IF(N154="zákl. přenesená",J154,0)</f>
        <v>0</v>
      </c>
      <c r="BH154" s="232">
        <f>IF(N154="sníž. přenesená",J154,0)</f>
        <v>0</v>
      </c>
      <c r="BI154" s="232">
        <f>IF(N154="nulová",J154,0)</f>
        <v>0</v>
      </c>
      <c r="BJ154" s="18" t="s">
        <v>81</v>
      </c>
      <c r="BK154" s="232">
        <f>ROUND(I154*H154,2)</f>
        <v>0</v>
      </c>
      <c r="BL154" s="18" t="s">
        <v>131</v>
      </c>
      <c r="BM154" s="231" t="s">
        <v>222</v>
      </c>
    </row>
    <row r="155" s="1" customFormat="1">
      <c r="B155" s="39"/>
      <c r="C155" s="40"/>
      <c r="D155" s="233" t="s">
        <v>133</v>
      </c>
      <c r="E155" s="40"/>
      <c r="F155" s="234" t="s">
        <v>223</v>
      </c>
      <c r="G155" s="40"/>
      <c r="H155" s="40"/>
      <c r="I155" s="146"/>
      <c r="J155" s="40"/>
      <c r="K155" s="40"/>
      <c r="L155" s="44"/>
      <c r="M155" s="235"/>
      <c r="N155" s="84"/>
      <c r="O155" s="84"/>
      <c r="P155" s="84"/>
      <c r="Q155" s="84"/>
      <c r="R155" s="84"/>
      <c r="S155" s="84"/>
      <c r="T155" s="85"/>
      <c r="AT155" s="18" t="s">
        <v>133</v>
      </c>
      <c r="AU155" s="18" t="s">
        <v>83</v>
      </c>
    </row>
    <row r="156" s="13" customFormat="1">
      <c r="B156" s="247"/>
      <c r="C156" s="248"/>
      <c r="D156" s="233" t="s">
        <v>135</v>
      </c>
      <c r="E156" s="249" t="s">
        <v>19</v>
      </c>
      <c r="F156" s="250" t="s">
        <v>224</v>
      </c>
      <c r="G156" s="248"/>
      <c r="H156" s="249" t="s">
        <v>19</v>
      </c>
      <c r="I156" s="251"/>
      <c r="J156" s="248"/>
      <c r="K156" s="248"/>
      <c r="L156" s="252"/>
      <c r="M156" s="253"/>
      <c r="N156" s="254"/>
      <c r="O156" s="254"/>
      <c r="P156" s="254"/>
      <c r="Q156" s="254"/>
      <c r="R156" s="254"/>
      <c r="S156" s="254"/>
      <c r="T156" s="255"/>
      <c r="AT156" s="256" t="s">
        <v>135</v>
      </c>
      <c r="AU156" s="256" t="s">
        <v>83</v>
      </c>
      <c r="AV156" s="13" t="s">
        <v>81</v>
      </c>
      <c r="AW156" s="13" t="s">
        <v>34</v>
      </c>
      <c r="AX156" s="13" t="s">
        <v>74</v>
      </c>
      <c r="AY156" s="256" t="s">
        <v>124</v>
      </c>
    </row>
    <row r="157" s="12" customFormat="1">
      <c r="B157" s="236"/>
      <c r="C157" s="237"/>
      <c r="D157" s="233" t="s">
        <v>135</v>
      </c>
      <c r="E157" s="238" t="s">
        <v>19</v>
      </c>
      <c r="F157" s="239" t="s">
        <v>141</v>
      </c>
      <c r="G157" s="237"/>
      <c r="H157" s="240">
        <v>3</v>
      </c>
      <c r="I157" s="241"/>
      <c r="J157" s="237"/>
      <c r="K157" s="237"/>
      <c r="L157" s="242"/>
      <c r="M157" s="243"/>
      <c r="N157" s="244"/>
      <c r="O157" s="244"/>
      <c r="P157" s="244"/>
      <c r="Q157" s="244"/>
      <c r="R157" s="244"/>
      <c r="S157" s="244"/>
      <c r="T157" s="245"/>
      <c r="AT157" s="246" t="s">
        <v>135</v>
      </c>
      <c r="AU157" s="246" t="s">
        <v>83</v>
      </c>
      <c r="AV157" s="12" t="s">
        <v>83</v>
      </c>
      <c r="AW157" s="12" t="s">
        <v>34</v>
      </c>
      <c r="AX157" s="12" t="s">
        <v>81</v>
      </c>
      <c r="AY157" s="246" t="s">
        <v>124</v>
      </c>
    </row>
    <row r="158" s="1" customFormat="1" ht="24" customHeight="1">
      <c r="B158" s="39"/>
      <c r="C158" s="220" t="s">
        <v>225</v>
      </c>
      <c r="D158" s="220" t="s">
        <v>126</v>
      </c>
      <c r="E158" s="221" t="s">
        <v>226</v>
      </c>
      <c r="F158" s="222" t="s">
        <v>227</v>
      </c>
      <c r="G158" s="223" t="s">
        <v>144</v>
      </c>
      <c r="H158" s="224">
        <v>424.608</v>
      </c>
      <c r="I158" s="225"/>
      <c r="J158" s="226">
        <f>ROUND(I158*H158,2)</f>
        <v>0</v>
      </c>
      <c r="K158" s="222" t="s">
        <v>130</v>
      </c>
      <c r="L158" s="44"/>
      <c r="M158" s="227" t="s">
        <v>19</v>
      </c>
      <c r="N158" s="228" t="s">
        <v>45</v>
      </c>
      <c r="O158" s="84"/>
      <c r="P158" s="229">
        <f>O158*H158</f>
        <v>0</v>
      </c>
      <c r="Q158" s="229">
        <v>0</v>
      </c>
      <c r="R158" s="229">
        <f>Q158*H158</f>
        <v>0</v>
      </c>
      <c r="S158" s="229">
        <v>0</v>
      </c>
      <c r="T158" s="230">
        <f>S158*H158</f>
        <v>0</v>
      </c>
      <c r="AR158" s="231" t="s">
        <v>131</v>
      </c>
      <c r="AT158" s="231" t="s">
        <v>126</v>
      </c>
      <c r="AU158" s="231" t="s">
        <v>83</v>
      </c>
      <c r="AY158" s="18" t="s">
        <v>124</v>
      </c>
      <c r="BE158" s="232">
        <f>IF(N158="základní",J158,0)</f>
        <v>0</v>
      </c>
      <c r="BF158" s="232">
        <f>IF(N158="snížená",J158,0)</f>
        <v>0</v>
      </c>
      <c r="BG158" s="232">
        <f>IF(N158="zákl. přenesená",J158,0)</f>
        <v>0</v>
      </c>
      <c r="BH158" s="232">
        <f>IF(N158="sníž. přenesená",J158,0)</f>
        <v>0</v>
      </c>
      <c r="BI158" s="232">
        <f>IF(N158="nulová",J158,0)</f>
        <v>0</v>
      </c>
      <c r="BJ158" s="18" t="s">
        <v>81</v>
      </c>
      <c r="BK158" s="232">
        <f>ROUND(I158*H158,2)</f>
        <v>0</v>
      </c>
      <c r="BL158" s="18" t="s">
        <v>131</v>
      </c>
      <c r="BM158" s="231" t="s">
        <v>228</v>
      </c>
    </row>
    <row r="159" s="1" customFormat="1">
      <c r="B159" s="39"/>
      <c r="C159" s="40"/>
      <c r="D159" s="233" t="s">
        <v>133</v>
      </c>
      <c r="E159" s="40"/>
      <c r="F159" s="234" t="s">
        <v>229</v>
      </c>
      <c r="G159" s="40"/>
      <c r="H159" s="40"/>
      <c r="I159" s="146"/>
      <c r="J159" s="40"/>
      <c r="K159" s="40"/>
      <c r="L159" s="44"/>
      <c r="M159" s="235"/>
      <c r="N159" s="84"/>
      <c r="O159" s="84"/>
      <c r="P159" s="84"/>
      <c r="Q159" s="84"/>
      <c r="R159" s="84"/>
      <c r="S159" s="84"/>
      <c r="T159" s="85"/>
      <c r="AT159" s="18" t="s">
        <v>133</v>
      </c>
      <c r="AU159" s="18" t="s">
        <v>83</v>
      </c>
    </row>
    <row r="160" s="13" customFormat="1">
      <c r="B160" s="247"/>
      <c r="C160" s="248"/>
      <c r="D160" s="233" t="s">
        <v>135</v>
      </c>
      <c r="E160" s="249" t="s">
        <v>19</v>
      </c>
      <c r="F160" s="250" t="s">
        <v>230</v>
      </c>
      <c r="G160" s="248"/>
      <c r="H160" s="249" t="s">
        <v>19</v>
      </c>
      <c r="I160" s="251"/>
      <c r="J160" s="248"/>
      <c r="K160" s="248"/>
      <c r="L160" s="252"/>
      <c r="M160" s="253"/>
      <c r="N160" s="254"/>
      <c r="O160" s="254"/>
      <c r="P160" s="254"/>
      <c r="Q160" s="254"/>
      <c r="R160" s="254"/>
      <c r="S160" s="254"/>
      <c r="T160" s="255"/>
      <c r="AT160" s="256" t="s">
        <v>135</v>
      </c>
      <c r="AU160" s="256" t="s">
        <v>83</v>
      </c>
      <c r="AV160" s="13" t="s">
        <v>81</v>
      </c>
      <c r="AW160" s="13" t="s">
        <v>34</v>
      </c>
      <c r="AX160" s="13" t="s">
        <v>74</v>
      </c>
      <c r="AY160" s="256" t="s">
        <v>124</v>
      </c>
    </row>
    <row r="161" s="12" customFormat="1">
      <c r="B161" s="236"/>
      <c r="C161" s="237"/>
      <c r="D161" s="233" t="s">
        <v>135</v>
      </c>
      <c r="E161" s="238" t="s">
        <v>19</v>
      </c>
      <c r="F161" s="239" t="s">
        <v>231</v>
      </c>
      <c r="G161" s="237"/>
      <c r="H161" s="240">
        <v>29.055</v>
      </c>
      <c r="I161" s="241"/>
      <c r="J161" s="237"/>
      <c r="K161" s="237"/>
      <c r="L161" s="242"/>
      <c r="M161" s="243"/>
      <c r="N161" s="244"/>
      <c r="O161" s="244"/>
      <c r="P161" s="244"/>
      <c r="Q161" s="244"/>
      <c r="R161" s="244"/>
      <c r="S161" s="244"/>
      <c r="T161" s="245"/>
      <c r="AT161" s="246" t="s">
        <v>135</v>
      </c>
      <c r="AU161" s="246" t="s">
        <v>83</v>
      </c>
      <c r="AV161" s="12" t="s">
        <v>83</v>
      </c>
      <c r="AW161" s="12" t="s">
        <v>34</v>
      </c>
      <c r="AX161" s="12" t="s">
        <v>74</v>
      </c>
      <c r="AY161" s="246" t="s">
        <v>124</v>
      </c>
    </row>
    <row r="162" s="12" customFormat="1">
      <c r="B162" s="236"/>
      <c r="C162" s="237"/>
      <c r="D162" s="233" t="s">
        <v>135</v>
      </c>
      <c r="E162" s="238" t="s">
        <v>19</v>
      </c>
      <c r="F162" s="239" t="s">
        <v>232</v>
      </c>
      <c r="G162" s="237"/>
      <c r="H162" s="240">
        <v>174.14599999999999</v>
      </c>
      <c r="I162" s="241"/>
      <c r="J162" s="237"/>
      <c r="K162" s="237"/>
      <c r="L162" s="242"/>
      <c r="M162" s="243"/>
      <c r="N162" s="244"/>
      <c r="O162" s="244"/>
      <c r="P162" s="244"/>
      <c r="Q162" s="244"/>
      <c r="R162" s="244"/>
      <c r="S162" s="244"/>
      <c r="T162" s="245"/>
      <c r="AT162" s="246" t="s">
        <v>135</v>
      </c>
      <c r="AU162" s="246" t="s">
        <v>83</v>
      </c>
      <c r="AV162" s="12" t="s">
        <v>83</v>
      </c>
      <c r="AW162" s="12" t="s">
        <v>34</v>
      </c>
      <c r="AX162" s="12" t="s">
        <v>74</v>
      </c>
      <c r="AY162" s="246" t="s">
        <v>124</v>
      </c>
    </row>
    <row r="163" s="12" customFormat="1">
      <c r="B163" s="236"/>
      <c r="C163" s="237"/>
      <c r="D163" s="233" t="s">
        <v>135</v>
      </c>
      <c r="E163" s="238" t="s">
        <v>19</v>
      </c>
      <c r="F163" s="239" t="s">
        <v>233</v>
      </c>
      <c r="G163" s="237"/>
      <c r="H163" s="240">
        <v>221.40700000000001</v>
      </c>
      <c r="I163" s="241"/>
      <c r="J163" s="237"/>
      <c r="K163" s="237"/>
      <c r="L163" s="242"/>
      <c r="M163" s="243"/>
      <c r="N163" s="244"/>
      <c r="O163" s="244"/>
      <c r="P163" s="244"/>
      <c r="Q163" s="244"/>
      <c r="R163" s="244"/>
      <c r="S163" s="244"/>
      <c r="T163" s="245"/>
      <c r="AT163" s="246" t="s">
        <v>135</v>
      </c>
      <c r="AU163" s="246" t="s">
        <v>83</v>
      </c>
      <c r="AV163" s="12" t="s">
        <v>83</v>
      </c>
      <c r="AW163" s="12" t="s">
        <v>34</v>
      </c>
      <c r="AX163" s="12" t="s">
        <v>74</v>
      </c>
      <c r="AY163" s="246" t="s">
        <v>124</v>
      </c>
    </row>
    <row r="164" s="14" customFormat="1">
      <c r="B164" s="257"/>
      <c r="C164" s="258"/>
      <c r="D164" s="233" t="s">
        <v>135</v>
      </c>
      <c r="E164" s="259" t="s">
        <v>19</v>
      </c>
      <c r="F164" s="260" t="s">
        <v>153</v>
      </c>
      <c r="G164" s="258"/>
      <c r="H164" s="261">
        <v>424.608</v>
      </c>
      <c r="I164" s="262"/>
      <c r="J164" s="258"/>
      <c r="K164" s="258"/>
      <c r="L164" s="263"/>
      <c r="M164" s="264"/>
      <c r="N164" s="265"/>
      <c r="O164" s="265"/>
      <c r="P164" s="265"/>
      <c r="Q164" s="265"/>
      <c r="R164" s="265"/>
      <c r="S164" s="265"/>
      <c r="T164" s="266"/>
      <c r="AT164" s="267" t="s">
        <v>135</v>
      </c>
      <c r="AU164" s="267" t="s">
        <v>83</v>
      </c>
      <c r="AV164" s="14" t="s">
        <v>131</v>
      </c>
      <c r="AW164" s="14" t="s">
        <v>34</v>
      </c>
      <c r="AX164" s="14" t="s">
        <v>81</v>
      </c>
      <c r="AY164" s="267" t="s">
        <v>124</v>
      </c>
    </row>
    <row r="165" s="1" customFormat="1" ht="24" customHeight="1">
      <c r="B165" s="39"/>
      <c r="C165" s="220" t="s">
        <v>234</v>
      </c>
      <c r="D165" s="220" t="s">
        <v>126</v>
      </c>
      <c r="E165" s="221" t="s">
        <v>235</v>
      </c>
      <c r="F165" s="222" t="s">
        <v>236</v>
      </c>
      <c r="G165" s="223" t="s">
        <v>144</v>
      </c>
      <c r="H165" s="224">
        <v>11.048</v>
      </c>
      <c r="I165" s="225"/>
      <c r="J165" s="226">
        <f>ROUND(I165*H165,2)</f>
        <v>0</v>
      </c>
      <c r="K165" s="222" t="s">
        <v>130</v>
      </c>
      <c r="L165" s="44"/>
      <c r="M165" s="227" t="s">
        <v>19</v>
      </c>
      <c r="N165" s="228" t="s">
        <v>45</v>
      </c>
      <c r="O165" s="84"/>
      <c r="P165" s="229">
        <f>O165*H165</f>
        <v>0</v>
      </c>
      <c r="Q165" s="229">
        <v>0</v>
      </c>
      <c r="R165" s="229">
        <f>Q165*H165</f>
        <v>0</v>
      </c>
      <c r="S165" s="229">
        <v>0</v>
      </c>
      <c r="T165" s="230">
        <f>S165*H165</f>
        <v>0</v>
      </c>
      <c r="AR165" s="231" t="s">
        <v>131</v>
      </c>
      <c r="AT165" s="231" t="s">
        <v>126</v>
      </c>
      <c r="AU165" s="231" t="s">
        <v>83</v>
      </c>
      <c r="AY165" s="18" t="s">
        <v>124</v>
      </c>
      <c r="BE165" s="232">
        <f>IF(N165="základní",J165,0)</f>
        <v>0</v>
      </c>
      <c r="BF165" s="232">
        <f>IF(N165="snížená",J165,0)</f>
        <v>0</v>
      </c>
      <c r="BG165" s="232">
        <f>IF(N165="zákl. přenesená",J165,0)</f>
        <v>0</v>
      </c>
      <c r="BH165" s="232">
        <f>IF(N165="sníž. přenesená",J165,0)</f>
        <v>0</v>
      </c>
      <c r="BI165" s="232">
        <f>IF(N165="nulová",J165,0)</f>
        <v>0</v>
      </c>
      <c r="BJ165" s="18" t="s">
        <v>81</v>
      </c>
      <c r="BK165" s="232">
        <f>ROUND(I165*H165,2)</f>
        <v>0</v>
      </c>
      <c r="BL165" s="18" t="s">
        <v>131</v>
      </c>
      <c r="BM165" s="231" t="s">
        <v>237</v>
      </c>
    </row>
    <row r="166" s="1" customFormat="1">
      <c r="B166" s="39"/>
      <c r="C166" s="40"/>
      <c r="D166" s="233" t="s">
        <v>133</v>
      </c>
      <c r="E166" s="40"/>
      <c r="F166" s="234" t="s">
        <v>238</v>
      </c>
      <c r="G166" s="40"/>
      <c r="H166" s="40"/>
      <c r="I166" s="146"/>
      <c r="J166" s="40"/>
      <c r="K166" s="40"/>
      <c r="L166" s="44"/>
      <c r="M166" s="235"/>
      <c r="N166" s="84"/>
      <c r="O166" s="84"/>
      <c r="P166" s="84"/>
      <c r="Q166" s="84"/>
      <c r="R166" s="84"/>
      <c r="S166" s="84"/>
      <c r="T166" s="85"/>
      <c r="AT166" s="18" t="s">
        <v>133</v>
      </c>
      <c r="AU166" s="18" t="s">
        <v>83</v>
      </c>
    </row>
    <row r="167" s="1" customFormat="1" ht="24" customHeight="1">
      <c r="B167" s="39"/>
      <c r="C167" s="220" t="s">
        <v>239</v>
      </c>
      <c r="D167" s="220" t="s">
        <v>126</v>
      </c>
      <c r="E167" s="221" t="s">
        <v>240</v>
      </c>
      <c r="F167" s="222" t="s">
        <v>241</v>
      </c>
      <c r="G167" s="223" t="s">
        <v>144</v>
      </c>
      <c r="H167" s="224">
        <v>203.20099999999999</v>
      </c>
      <c r="I167" s="225"/>
      <c r="J167" s="226">
        <f>ROUND(I167*H167,2)</f>
        <v>0</v>
      </c>
      <c r="K167" s="222" t="s">
        <v>130</v>
      </c>
      <c r="L167" s="44"/>
      <c r="M167" s="227" t="s">
        <v>19</v>
      </c>
      <c r="N167" s="228" t="s">
        <v>45</v>
      </c>
      <c r="O167" s="84"/>
      <c r="P167" s="229">
        <f>O167*H167</f>
        <v>0</v>
      </c>
      <c r="Q167" s="229">
        <v>0</v>
      </c>
      <c r="R167" s="229">
        <f>Q167*H167</f>
        <v>0</v>
      </c>
      <c r="S167" s="229">
        <v>0</v>
      </c>
      <c r="T167" s="230">
        <f>S167*H167</f>
        <v>0</v>
      </c>
      <c r="AR167" s="231" t="s">
        <v>131</v>
      </c>
      <c r="AT167" s="231" t="s">
        <v>126</v>
      </c>
      <c r="AU167" s="231" t="s">
        <v>83</v>
      </c>
      <c r="AY167" s="18" t="s">
        <v>124</v>
      </c>
      <c r="BE167" s="232">
        <f>IF(N167="základní",J167,0)</f>
        <v>0</v>
      </c>
      <c r="BF167" s="232">
        <f>IF(N167="snížená",J167,0)</f>
        <v>0</v>
      </c>
      <c r="BG167" s="232">
        <f>IF(N167="zákl. přenesená",J167,0)</f>
        <v>0</v>
      </c>
      <c r="BH167" s="232">
        <f>IF(N167="sníž. přenesená",J167,0)</f>
        <v>0</v>
      </c>
      <c r="BI167" s="232">
        <f>IF(N167="nulová",J167,0)</f>
        <v>0</v>
      </c>
      <c r="BJ167" s="18" t="s">
        <v>81</v>
      </c>
      <c r="BK167" s="232">
        <f>ROUND(I167*H167,2)</f>
        <v>0</v>
      </c>
      <c r="BL167" s="18" t="s">
        <v>131</v>
      </c>
      <c r="BM167" s="231" t="s">
        <v>242</v>
      </c>
    </row>
    <row r="168" s="1" customFormat="1">
      <c r="B168" s="39"/>
      <c r="C168" s="40"/>
      <c r="D168" s="233" t="s">
        <v>133</v>
      </c>
      <c r="E168" s="40"/>
      <c r="F168" s="234" t="s">
        <v>243</v>
      </c>
      <c r="G168" s="40"/>
      <c r="H168" s="40"/>
      <c r="I168" s="146"/>
      <c r="J168" s="40"/>
      <c r="K168" s="40"/>
      <c r="L168" s="44"/>
      <c r="M168" s="235"/>
      <c r="N168" s="84"/>
      <c r="O168" s="84"/>
      <c r="P168" s="84"/>
      <c r="Q168" s="84"/>
      <c r="R168" s="84"/>
      <c r="S168" s="84"/>
      <c r="T168" s="85"/>
      <c r="AT168" s="18" t="s">
        <v>133</v>
      </c>
      <c r="AU168" s="18" t="s">
        <v>83</v>
      </c>
    </row>
    <row r="169" s="1" customFormat="1" ht="36" customHeight="1">
      <c r="B169" s="39"/>
      <c r="C169" s="220" t="s">
        <v>8</v>
      </c>
      <c r="D169" s="220" t="s">
        <v>126</v>
      </c>
      <c r="E169" s="221" t="s">
        <v>244</v>
      </c>
      <c r="F169" s="222" t="s">
        <v>245</v>
      </c>
      <c r="G169" s="223" t="s">
        <v>144</v>
      </c>
      <c r="H169" s="224">
        <v>79.799999999999997</v>
      </c>
      <c r="I169" s="225"/>
      <c r="J169" s="226">
        <f>ROUND(I169*H169,2)</f>
        <v>0</v>
      </c>
      <c r="K169" s="222" t="s">
        <v>130</v>
      </c>
      <c r="L169" s="44"/>
      <c r="M169" s="227" t="s">
        <v>19</v>
      </c>
      <c r="N169" s="228" t="s">
        <v>45</v>
      </c>
      <c r="O169" s="84"/>
      <c r="P169" s="229">
        <f>O169*H169</f>
        <v>0</v>
      </c>
      <c r="Q169" s="229">
        <v>0</v>
      </c>
      <c r="R169" s="229">
        <f>Q169*H169</f>
        <v>0</v>
      </c>
      <c r="S169" s="229">
        <v>0</v>
      </c>
      <c r="T169" s="230">
        <f>S169*H169</f>
        <v>0</v>
      </c>
      <c r="AR169" s="231" t="s">
        <v>131</v>
      </c>
      <c r="AT169" s="231" t="s">
        <v>126</v>
      </c>
      <c r="AU169" s="231" t="s">
        <v>83</v>
      </c>
      <c r="AY169" s="18" t="s">
        <v>124</v>
      </c>
      <c r="BE169" s="232">
        <f>IF(N169="základní",J169,0)</f>
        <v>0</v>
      </c>
      <c r="BF169" s="232">
        <f>IF(N169="snížená",J169,0)</f>
        <v>0</v>
      </c>
      <c r="BG169" s="232">
        <f>IF(N169="zákl. přenesená",J169,0)</f>
        <v>0</v>
      </c>
      <c r="BH169" s="232">
        <f>IF(N169="sníž. přenesená",J169,0)</f>
        <v>0</v>
      </c>
      <c r="BI169" s="232">
        <f>IF(N169="nulová",J169,0)</f>
        <v>0</v>
      </c>
      <c r="BJ169" s="18" t="s">
        <v>81</v>
      </c>
      <c r="BK169" s="232">
        <f>ROUND(I169*H169,2)</f>
        <v>0</v>
      </c>
      <c r="BL169" s="18" t="s">
        <v>131</v>
      </c>
      <c r="BM169" s="231" t="s">
        <v>246</v>
      </c>
    </row>
    <row r="170" s="1" customFormat="1">
      <c r="B170" s="39"/>
      <c r="C170" s="40"/>
      <c r="D170" s="233" t="s">
        <v>133</v>
      </c>
      <c r="E170" s="40"/>
      <c r="F170" s="234" t="s">
        <v>247</v>
      </c>
      <c r="G170" s="40"/>
      <c r="H170" s="40"/>
      <c r="I170" s="146"/>
      <c r="J170" s="40"/>
      <c r="K170" s="40"/>
      <c r="L170" s="44"/>
      <c r="M170" s="235"/>
      <c r="N170" s="84"/>
      <c r="O170" s="84"/>
      <c r="P170" s="84"/>
      <c r="Q170" s="84"/>
      <c r="R170" s="84"/>
      <c r="S170" s="84"/>
      <c r="T170" s="85"/>
      <c r="AT170" s="18" t="s">
        <v>133</v>
      </c>
      <c r="AU170" s="18" t="s">
        <v>83</v>
      </c>
    </row>
    <row r="171" s="13" customFormat="1">
      <c r="B171" s="247"/>
      <c r="C171" s="248"/>
      <c r="D171" s="233" t="s">
        <v>135</v>
      </c>
      <c r="E171" s="249" t="s">
        <v>19</v>
      </c>
      <c r="F171" s="250" t="s">
        <v>248</v>
      </c>
      <c r="G171" s="248"/>
      <c r="H171" s="249" t="s">
        <v>19</v>
      </c>
      <c r="I171" s="251"/>
      <c r="J171" s="248"/>
      <c r="K171" s="248"/>
      <c r="L171" s="252"/>
      <c r="M171" s="253"/>
      <c r="N171" s="254"/>
      <c r="O171" s="254"/>
      <c r="P171" s="254"/>
      <c r="Q171" s="254"/>
      <c r="R171" s="254"/>
      <c r="S171" s="254"/>
      <c r="T171" s="255"/>
      <c r="AT171" s="256" t="s">
        <v>135</v>
      </c>
      <c r="AU171" s="256" t="s">
        <v>83</v>
      </c>
      <c r="AV171" s="13" t="s">
        <v>81</v>
      </c>
      <c r="AW171" s="13" t="s">
        <v>34</v>
      </c>
      <c r="AX171" s="13" t="s">
        <v>74</v>
      </c>
      <c r="AY171" s="256" t="s">
        <v>124</v>
      </c>
    </row>
    <row r="172" s="12" customFormat="1">
      <c r="B172" s="236"/>
      <c r="C172" s="237"/>
      <c r="D172" s="233" t="s">
        <v>135</v>
      </c>
      <c r="E172" s="238" t="s">
        <v>19</v>
      </c>
      <c r="F172" s="239" t="s">
        <v>249</v>
      </c>
      <c r="G172" s="237"/>
      <c r="H172" s="240">
        <v>79.799999999999997</v>
      </c>
      <c r="I172" s="241"/>
      <c r="J172" s="237"/>
      <c r="K172" s="237"/>
      <c r="L172" s="242"/>
      <c r="M172" s="243"/>
      <c r="N172" s="244"/>
      <c r="O172" s="244"/>
      <c r="P172" s="244"/>
      <c r="Q172" s="244"/>
      <c r="R172" s="244"/>
      <c r="S172" s="244"/>
      <c r="T172" s="245"/>
      <c r="AT172" s="246" t="s">
        <v>135</v>
      </c>
      <c r="AU172" s="246" t="s">
        <v>83</v>
      </c>
      <c r="AV172" s="12" t="s">
        <v>83</v>
      </c>
      <c r="AW172" s="12" t="s">
        <v>34</v>
      </c>
      <c r="AX172" s="12" t="s">
        <v>81</v>
      </c>
      <c r="AY172" s="246" t="s">
        <v>124</v>
      </c>
    </row>
    <row r="173" s="1" customFormat="1" ht="24" customHeight="1">
      <c r="B173" s="39"/>
      <c r="C173" s="220" t="s">
        <v>250</v>
      </c>
      <c r="D173" s="220" t="s">
        <v>126</v>
      </c>
      <c r="E173" s="221" t="s">
        <v>251</v>
      </c>
      <c r="F173" s="222" t="s">
        <v>252</v>
      </c>
      <c r="G173" s="223" t="s">
        <v>144</v>
      </c>
      <c r="H173" s="224">
        <v>72.024000000000001</v>
      </c>
      <c r="I173" s="225"/>
      <c r="J173" s="226">
        <f>ROUND(I173*H173,2)</f>
        <v>0</v>
      </c>
      <c r="K173" s="222" t="s">
        <v>130</v>
      </c>
      <c r="L173" s="44"/>
      <c r="M173" s="227" t="s">
        <v>19</v>
      </c>
      <c r="N173" s="228" t="s">
        <v>45</v>
      </c>
      <c r="O173" s="84"/>
      <c r="P173" s="229">
        <f>O173*H173</f>
        <v>0</v>
      </c>
      <c r="Q173" s="229">
        <v>0</v>
      </c>
      <c r="R173" s="229">
        <f>Q173*H173</f>
        <v>0</v>
      </c>
      <c r="S173" s="229">
        <v>0</v>
      </c>
      <c r="T173" s="230">
        <f>S173*H173</f>
        <v>0</v>
      </c>
      <c r="AR173" s="231" t="s">
        <v>131</v>
      </c>
      <c r="AT173" s="231" t="s">
        <v>126</v>
      </c>
      <c r="AU173" s="231" t="s">
        <v>83</v>
      </c>
      <c r="AY173" s="18" t="s">
        <v>124</v>
      </c>
      <c r="BE173" s="232">
        <f>IF(N173="základní",J173,0)</f>
        <v>0</v>
      </c>
      <c r="BF173" s="232">
        <f>IF(N173="snížená",J173,0)</f>
        <v>0</v>
      </c>
      <c r="BG173" s="232">
        <f>IF(N173="zákl. přenesená",J173,0)</f>
        <v>0</v>
      </c>
      <c r="BH173" s="232">
        <f>IF(N173="sníž. přenesená",J173,0)</f>
        <v>0</v>
      </c>
      <c r="BI173" s="232">
        <f>IF(N173="nulová",J173,0)</f>
        <v>0</v>
      </c>
      <c r="BJ173" s="18" t="s">
        <v>81</v>
      </c>
      <c r="BK173" s="232">
        <f>ROUND(I173*H173,2)</f>
        <v>0</v>
      </c>
      <c r="BL173" s="18" t="s">
        <v>131</v>
      </c>
      <c r="BM173" s="231" t="s">
        <v>253</v>
      </c>
    </row>
    <row r="174" s="1" customFormat="1">
      <c r="B174" s="39"/>
      <c r="C174" s="40"/>
      <c r="D174" s="233" t="s">
        <v>133</v>
      </c>
      <c r="E174" s="40"/>
      <c r="F174" s="234" t="s">
        <v>254</v>
      </c>
      <c r="G174" s="40"/>
      <c r="H174" s="40"/>
      <c r="I174" s="146"/>
      <c r="J174" s="40"/>
      <c r="K174" s="40"/>
      <c r="L174" s="44"/>
      <c r="M174" s="235"/>
      <c r="N174" s="84"/>
      <c r="O174" s="84"/>
      <c r="P174" s="84"/>
      <c r="Q174" s="84"/>
      <c r="R174" s="84"/>
      <c r="S174" s="84"/>
      <c r="T174" s="85"/>
      <c r="AT174" s="18" t="s">
        <v>133</v>
      </c>
      <c r="AU174" s="18" t="s">
        <v>83</v>
      </c>
    </row>
    <row r="175" s="13" customFormat="1">
      <c r="B175" s="247"/>
      <c r="C175" s="248"/>
      <c r="D175" s="233" t="s">
        <v>135</v>
      </c>
      <c r="E175" s="249" t="s">
        <v>19</v>
      </c>
      <c r="F175" s="250" t="s">
        <v>255</v>
      </c>
      <c r="G175" s="248"/>
      <c r="H175" s="249" t="s">
        <v>19</v>
      </c>
      <c r="I175" s="251"/>
      <c r="J175" s="248"/>
      <c r="K175" s="248"/>
      <c r="L175" s="252"/>
      <c r="M175" s="253"/>
      <c r="N175" s="254"/>
      <c r="O175" s="254"/>
      <c r="P175" s="254"/>
      <c r="Q175" s="254"/>
      <c r="R175" s="254"/>
      <c r="S175" s="254"/>
      <c r="T175" s="255"/>
      <c r="AT175" s="256" t="s">
        <v>135</v>
      </c>
      <c r="AU175" s="256" t="s">
        <v>83</v>
      </c>
      <c r="AV175" s="13" t="s">
        <v>81</v>
      </c>
      <c r="AW175" s="13" t="s">
        <v>34</v>
      </c>
      <c r="AX175" s="13" t="s">
        <v>74</v>
      </c>
      <c r="AY175" s="256" t="s">
        <v>124</v>
      </c>
    </row>
    <row r="176" s="12" customFormat="1">
      <c r="B176" s="236"/>
      <c r="C176" s="237"/>
      <c r="D176" s="233" t="s">
        <v>135</v>
      </c>
      <c r="E176" s="238" t="s">
        <v>19</v>
      </c>
      <c r="F176" s="239" t="s">
        <v>256</v>
      </c>
      <c r="G176" s="237"/>
      <c r="H176" s="240">
        <v>41.814</v>
      </c>
      <c r="I176" s="241"/>
      <c r="J176" s="237"/>
      <c r="K176" s="237"/>
      <c r="L176" s="242"/>
      <c r="M176" s="243"/>
      <c r="N176" s="244"/>
      <c r="O176" s="244"/>
      <c r="P176" s="244"/>
      <c r="Q176" s="244"/>
      <c r="R176" s="244"/>
      <c r="S176" s="244"/>
      <c r="T176" s="245"/>
      <c r="AT176" s="246" t="s">
        <v>135</v>
      </c>
      <c r="AU176" s="246" t="s">
        <v>83</v>
      </c>
      <c r="AV176" s="12" t="s">
        <v>83</v>
      </c>
      <c r="AW176" s="12" t="s">
        <v>34</v>
      </c>
      <c r="AX176" s="12" t="s">
        <v>74</v>
      </c>
      <c r="AY176" s="246" t="s">
        <v>124</v>
      </c>
    </row>
    <row r="177" s="12" customFormat="1">
      <c r="B177" s="236"/>
      <c r="C177" s="237"/>
      <c r="D177" s="233" t="s">
        <v>135</v>
      </c>
      <c r="E177" s="238" t="s">
        <v>19</v>
      </c>
      <c r="F177" s="239" t="s">
        <v>257</v>
      </c>
      <c r="G177" s="237"/>
      <c r="H177" s="240">
        <v>7.6619999999999999</v>
      </c>
      <c r="I177" s="241"/>
      <c r="J177" s="237"/>
      <c r="K177" s="237"/>
      <c r="L177" s="242"/>
      <c r="M177" s="243"/>
      <c r="N177" s="244"/>
      <c r="O177" s="244"/>
      <c r="P177" s="244"/>
      <c r="Q177" s="244"/>
      <c r="R177" s="244"/>
      <c r="S177" s="244"/>
      <c r="T177" s="245"/>
      <c r="AT177" s="246" t="s">
        <v>135</v>
      </c>
      <c r="AU177" s="246" t="s">
        <v>83</v>
      </c>
      <c r="AV177" s="12" t="s">
        <v>83</v>
      </c>
      <c r="AW177" s="12" t="s">
        <v>34</v>
      </c>
      <c r="AX177" s="12" t="s">
        <v>74</v>
      </c>
      <c r="AY177" s="246" t="s">
        <v>124</v>
      </c>
    </row>
    <row r="178" s="12" customFormat="1">
      <c r="B178" s="236"/>
      <c r="C178" s="237"/>
      <c r="D178" s="233" t="s">
        <v>135</v>
      </c>
      <c r="E178" s="238" t="s">
        <v>19</v>
      </c>
      <c r="F178" s="239" t="s">
        <v>258</v>
      </c>
      <c r="G178" s="237"/>
      <c r="H178" s="240">
        <v>11.273999999999999</v>
      </c>
      <c r="I178" s="241"/>
      <c r="J178" s="237"/>
      <c r="K178" s="237"/>
      <c r="L178" s="242"/>
      <c r="M178" s="243"/>
      <c r="N178" s="244"/>
      <c r="O178" s="244"/>
      <c r="P178" s="244"/>
      <c r="Q178" s="244"/>
      <c r="R178" s="244"/>
      <c r="S178" s="244"/>
      <c r="T178" s="245"/>
      <c r="AT178" s="246" t="s">
        <v>135</v>
      </c>
      <c r="AU178" s="246" t="s">
        <v>83</v>
      </c>
      <c r="AV178" s="12" t="s">
        <v>83</v>
      </c>
      <c r="AW178" s="12" t="s">
        <v>34</v>
      </c>
      <c r="AX178" s="12" t="s">
        <v>74</v>
      </c>
      <c r="AY178" s="246" t="s">
        <v>124</v>
      </c>
    </row>
    <row r="179" s="12" customFormat="1">
      <c r="B179" s="236"/>
      <c r="C179" s="237"/>
      <c r="D179" s="233" t="s">
        <v>135</v>
      </c>
      <c r="E179" s="238" t="s">
        <v>19</v>
      </c>
      <c r="F179" s="239" t="s">
        <v>258</v>
      </c>
      <c r="G179" s="237"/>
      <c r="H179" s="240">
        <v>11.273999999999999</v>
      </c>
      <c r="I179" s="241"/>
      <c r="J179" s="237"/>
      <c r="K179" s="237"/>
      <c r="L179" s="242"/>
      <c r="M179" s="243"/>
      <c r="N179" s="244"/>
      <c r="O179" s="244"/>
      <c r="P179" s="244"/>
      <c r="Q179" s="244"/>
      <c r="R179" s="244"/>
      <c r="S179" s="244"/>
      <c r="T179" s="245"/>
      <c r="AT179" s="246" t="s">
        <v>135</v>
      </c>
      <c r="AU179" s="246" t="s">
        <v>83</v>
      </c>
      <c r="AV179" s="12" t="s">
        <v>83</v>
      </c>
      <c r="AW179" s="12" t="s">
        <v>34</v>
      </c>
      <c r="AX179" s="12" t="s">
        <v>74</v>
      </c>
      <c r="AY179" s="246" t="s">
        <v>124</v>
      </c>
    </row>
    <row r="180" s="14" customFormat="1">
      <c r="B180" s="257"/>
      <c r="C180" s="258"/>
      <c r="D180" s="233" t="s">
        <v>135</v>
      </c>
      <c r="E180" s="259" t="s">
        <v>19</v>
      </c>
      <c r="F180" s="260" t="s">
        <v>153</v>
      </c>
      <c r="G180" s="258"/>
      <c r="H180" s="261">
        <v>72.024000000000001</v>
      </c>
      <c r="I180" s="262"/>
      <c r="J180" s="258"/>
      <c r="K180" s="258"/>
      <c r="L180" s="263"/>
      <c r="M180" s="264"/>
      <c r="N180" s="265"/>
      <c r="O180" s="265"/>
      <c r="P180" s="265"/>
      <c r="Q180" s="265"/>
      <c r="R180" s="265"/>
      <c r="S180" s="265"/>
      <c r="T180" s="266"/>
      <c r="AT180" s="267" t="s">
        <v>135</v>
      </c>
      <c r="AU180" s="267" t="s">
        <v>83</v>
      </c>
      <c r="AV180" s="14" t="s">
        <v>131</v>
      </c>
      <c r="AW180" s="14" t="s">
        <v>34</v>
      </c>
      <c r="AX180" s="14" t="s">
        <v>81</v>
      </c>
      <c r="AY180" s="267" t="s">
        <v>124</v>
      </c>
    </row>
    <row r="181" s="1" customFormat="1" ht="36" customHeight="1">
      <c r="B181" s="39"/>
      <c r="C181" s="220" t="s">
        <v>259</v>
      </c>
      <c r="D181" s="220" t="s">
        <v>126</v>
      </c>
      <c r="E181" s="221" t="s">
        <v>260</v>
      </c>
      <c r="F181" s="222" t="s">
        <v>261</v>
      </c>
      <c r="G181" s="223" t="s">
        <v>144</v>
      </c>
      <c r="H181" s="224">
        <v>243.72900000000001</v>
      </c>
      <c r="I181" s="225"/>
      <c r="J181" s="226">
        <f>ROUND(I181*H181,2)</f>
        <v>0</v>
      </c>
      <c r="K181" s="222" t="s">
        <v>130</v>
      </c>
      <c r="L181" s="44"/>
      <c r="M181" s="227" t="s">
        <v>19</v>
      </c>
      <c r="N181" s="228" t="s">
        <v>45</v>
      </c>
      <c r="O181" s="84"/>
      <c r="P181" s="229">
        <f>O181*H181</f>
        <v>0</v>
      </c>
      <c r="Q181" s="229">
        <v>0</v>
      </c>
      <c r="R181" s="229">
        <f>Q181*H181</f>
        <v>0</v>
      </c>
      <c r="S181" s="229">
        <v>0</v>
      </c>
      <c r="T181" s="230">
        <f>S181*H181</f>
        <v>0</v>
      </c>
      <c r="AR181" s="231" t="s">
        <v>131</v>
      </c>
      <c r="AT181" s="231" t="s">
        <v>126</v>
      </c>
      <c r="AU181" s="231" t="s">
        <v>83</v>
      </c>
      <c r="AY181" s="18" t="s">
        <v>124</v>
      </c>
      <c r="BE181" s="232">
        <f>IF(N181="základní",J181,0)</f>
        <v>0</v>
      </c>
      <c r="BF181" s="232">
        <f>IF(N181="snížená",J181,0)</f>
        <v>0</v>
      </c>
      <c r="BG181" s="232">
        <f>IF(N181="zákl. přenesená",J181,0)</f>
        <v>0</v>
      </c>
      <c r="BH181" s="232">
        <f>IF(N181="sníž. přenesená",J181,0)</f>
        <v>0</v>
      </c>
      <c r="BI181" s="232">
        <f>IF(N181="nulová",J181,0)</f>
        <v>0</v>
      </c>
      <c r="BJ181" s="18" t="s">
        <v>81</v>
      </c>
      <c r="BK181" s="232">
        <f>ROUND(I181*H181,2)</f>
        <v>0</v>
      </c>
      <c r="BL181" s="18" t="s">
        <v>131</v>
      </c>
      <c r="BM181" s="231" t="s">
        <v>262</v>
      </c>
    </row>
    <row r="182" s="1" customFormat="1">
      <c r="B182" s="39"/>
      <c r="C182" s="40"/>
      <c r="D182" s="233" t="s">
        <v>133</v>
      </c>
      <c r="E182" s="40"/>
      <c r="F182" s="234" t="s">
        <v>263</v>
      </c>
      <c r="G182" s="40"/>
      <c r="H182" s="40"/>
      <c r="I182" s="146"/>
      <c r="J182" s="40"/>
      <c r="K182" s="40"/>
      <c r="L182" s="44"/>
      <c r="M182" s="235"/>
      <c r="N182" s="84"/>
      <c r="O182" s="84"/>
      <c r="P182" s="84"/>
      <c r="Q182" s="84"/>
      <c r="R182" s="84"/>
      <c r="S182" s="84"/>
      <c r="T182" s="85"/>
      <c r="AT182" s="18" t="s">
        <v>133</v>
      </c>
      <c r="AU182" s="18" t="s">
        <v>83</v>
      </c>
    </row>
    <row r="183" s="13" customFormat="1">
      <c r="B183" s="247"/>
      <c r="C183" s="248"/>
      <c r="D183" s="233" t="s">
        <v>135</v>
      </c>
      <c r="E183" s="249" t="s">
        <v>19</v>
      </c>
      <c r="F183" s="250" t="s">
        <v>264</v>
      </c>
      <c r="G183" s="248"/>
      <c r="H183" s="249" t="s">
        <v>19</v>
      </c>
      <c r="I183" s="251"/>
      <c r="J183" s="248"/>
      <c r="K183" s="248"/>
      <c r="L183" s="252"/>
      <c r="M183" s="253"/>
      <c r="N183" s="254"/>
      <c r="O183" s="254"/>
      <c r="P183" s="254"/>
      <c r="Q183" s="254"/>
      <c r="R183" s="254"/>
      <c r="S183" s="254"/>
      <c r="T183" s="255"/>
      <c r="AT183" s="256" t="s">
        <v>135</v>
      </c>
      <c r="AU183" s="256" t="s">
        <v>83</v>
      </c>
      <c r="AV183" s="13" t="s">
        <v>81</v>
      </c>
      <c r="AW183" s="13" t="s">
        <v>34</v>
      </c>
      <c r="AX183" s="13" t="s">
        <v>74</v>
      </c>
      <c r="AY183" s="256" t="s">
        <v>124</v>
      </c>
    </row>
    <row r="184" s="13" customFormat="1">
      <c r="B184" s="247"/>
      <c r="C184" s="248"/>
      <c r="D184" s="233" t="s">
        <v>135</v>
      </c>
      <c r="E184" s="249" t="s">
        <v>19</v>
      </c>
      <c r="F184" s="250" t="s">
        <v>265</v>
      </c>
      <c r="G184" s="248"/>
      <c r="H184" s="249" t="s">
        <v>19</v>
      </c>
      <c r="I184" s="251"/>
      <c r="J184" s="248"/>
      <c r="K184" s="248"/>
      <c r="L184" s="252"/>
      <c r="M184" s="253"/>
      <c r="N184" s="254"/>
      <c r="O184" s="254"/>
      <c r="P184" s="254"/>
      <c r="Q184" s="254"/>
      <c r="R184" s="254"/>
      <c r="S184" s="254"/>
      <c r="T184" s="255"/>
      <c r="AT184" s="256" t="s">
        <v>135</v>
      </c>
      <c r="AU184" s="256" t="s">
        <v>83</v>
      </c>
      <c r="AV184" s="13" t="s">
        <v>81</v>
      </c>
      <c r="AW184" s="13" t="s">
        <v>34</v>
      </c>
      <c r="AX184" s="13" t="s">
        <v>74</v>
      </c>
      <c r="AY184" s="256" t="s">
        <v>124</v>
      </c>
    </row>
    <row r="185" s="12" customFormat="1">
      <c r="B185" s="236"/>
      <c r="C185" s="237"/>
      <c r="D185" s="233" t="s">
        <v>135</v>
      </c>
      <c r="E185" s="238" t="s">
        <v>19</v>
      </c>
      <c r="F185" s="239" t="s">
        <v>266</v>
      </c>
      <c r="G185" s="237"/>
      <c r="H185" s="240">
        <v>119.45</v>
      </c>
      <c r="I185" s="241"/>
      <c r="J185" s="237"/>
      <c r="K185" s="237"/>
      <c r="L185" s="242"/>
      <c r="M185" s="243"/>
      <c r="N185" s="244"/>
      <c r="O185" s="244"/>
      <c r="P185" s="244"/>
      <c r="Q185" s="244"/>
      <c r="R185" s="244"/>
      <c r="S185" s="244"/>
      <c r="T185" s="245"/>
      <c r="AT185" s="246" t="s">
        <v>135</v>
      </c>
      <c r="AU185" s="246" t="s">
        <v>83</v>
      </c>
      <c r="AV185" s="12" t="s">
        <v>83</v>
      </c>
      <c r="AW185" s="12" t="s">
        <v>34</v>
      </c>
      <c r="AX185" s="12" t="s">
        <v>74</v>
      </c>
      <c r="AY185" s="246" t="s">
        <v>124</v>
      </c>
    </row>
    <row r="186" s="13" customFormat="1">
      <c r="B186" s="247"/>
      <c r="C186" s="248"/>
      <c r="D186" s="233" t="s">
        <v>135</v>
      </c>
      <c r="E186" s="249" t="s">
        <v>19</v>
      </c>
      <c r="F186" s="250" t="s">
        <v>267</v>
      </c>
      <c r="G186" s="248"/>
      <c r="H186" s="249" t="s">
        <v>19</v>
      </c>
      <c r="I186" s="251"/>
      <c r="J186" s="248"/>
      <c r="K186" s="248"/>
      <c r="L186" s="252"/>
      <c r="M186" s="253"/>
      <c r="N186" s="254"/>
      <c r="O186" s="254"/>
      <c r="P186" s="254"/>
      <c r="Q186" s="254"/>
      <c r="R186" s="254"/>
      <c r="S186" s="254"/>
      <c r="T186" s="255"/>
      <c r="AT186" s="256" t="s">
        <v>135</v>
      </c>
      <c r="AU186" s="256" t="s">
        <v>83</v>
      </c>
      <c r="AV186" s="13" t="s">
        <v>81</v>
      </c>
      <c r="AW186" s="13" t="s">
        <v>34</v>
      </c>
      <c r="AX186" s="13" t="s">
        <v>74</v>
      </c>
      <c r="AY186" s="256" t="s">
        <v>124</v>
      </c>
    </row>
    <row r="187" s="12" customFormat="1">
      <c r="B187" s="236"/>
      <c r="C187" s="237"/>
      <c r="D187" s="233" t="s">
        <v>135</v>
      </c>
      <c r="E187" s="238" t="s">
        <v>19</v>
      </c>
      <c r="F187" s="239" t="s">
        <v>268</v>
      </c>
      <c r="G187" s="237"/>
      <c r="H187" s="240">
        <v>124.279</v>
      </c>
      <c r="I187" s="241"/>
      <c r="J187" s="237"/>
      <c r="K187" s="237"/>
      <c r="L187" s="242"/>
      <c r="M187" s="243"/>
      <c r="N187" s="244"/>
      <c r="O187" s="244"/>
      <c r="P187" s="244"/>
      <c r="Q187" s="244"/>
      <c r="R187" s="244"/>
      <c r="S187" s="244"/>
      <c r="T187" s="245"/>
      <c r="AT187" s="246" t="s">
        <v>135</v>
      </c>
      <c r="AU187" s="246" t="s">
        <v>83</v>
      </c>
      <c r="AV187" s="12" t="s">
        <v>83</v>
      </c>
      <c r="AW187" s="12" t="s">
        <v>34</v>
      </c>
      <c r="AX187" s="12" t="s">
        <v>74</v>
      </c>
      <c r="AY187" s="246" t="s">
        <v>124</v>
      </c>
    </row>
    <row r="188" s="14" customFormat="1">
      <c r="B188" s="257"/>
      <c r="C188" s="258"/>
      <c r="D188" s="233" t="s">
        <v>135</v>
      </c>
      <c r="E188" s="259" t="s">
        <v>19</v>
      </c>
      <c r="F188" s="260" t="s">
        <v>153</v>
      </c>
      <c r="G188" s="258"/>
      <c r="H188" s="261">
        <v>243.72900000000001</v>
      </c>
      <c r="I188" s="262"/>
      <c r="J188" s="258"/>
      <c r="K188" s="258"/>
      <c r="L188" s="263"/>
      <c r="M188" s="264"/>
      <c r="N188" s="265"/>
      <c r="O188" s="265"/>
      <c r="P188" s="265"/>
      <c r="Q188" s="265"/>
      <c r="R188" s="265"/>
      <c r="S188" s="265"/>
      <c r="T188" s="266"/>
      <c r="AT188" s="267" t="s">
        <v>135</v>
      </c>
      <c r="AU188" s="267" t="s">
        <v>83</v>
      </c>
      <c r="AV188" s="14" t="s">
        <v>131</v>
      </c>
      <c r="AW188" s="14" t="s">
        <v>34</v>
      </c>
      <c r="AX188" s="14" t="s">
        <v>81</v>
      </c>
      <c r="AY188" s="267" t="s">
        <v>124</v>
      </c>
    </row>
    <row r="189" s="1" customFormat="1" ht="16.5" customHeight="1">
      <c r="B189" s="39"/>
      <c r="C189" s="220" t="s">
        <v>269</v>
      </c>
      <c r="D189" s="220" t="s">
        <v>126</v>
      </c>
      <c r="E189" s="221" t="s">
        <v>270</v>
      </c>
      <c r="F189" s="222" t="s">
        <v>271</v>
      </c>
      <c r="G189" s="223" t="s">
        <v>129</v>
      </c>
      <c r="H189" s="224">
        <v>505</v>
      </c>
      <c r="I189" s="225"/>
      <c r="J189" s="226">
        <f>ROUND(I189*H189,2)</f>
        <v>0</v>
      </c>
      <c r="K189" s="222" t="s">
        <v>130</v>
      </c>
      <c r="L189" s="44"/>
      <c r="M189" s="227" t="s">
        <v>19</v>
      </c>
      <c r="N189" s="228" t="s">
        <v>45</v>
      </c>
      <c r="O189" s="84"/>
      <c r="P189" s="229">
        <f>O189*H189</f>
        <v>0</v>
      </c>
      <c r="Q189" s="229">
        <v>0</v>
      </c>
      <c r="R189" s="229">
        <f>Q189*H189</f>
        <v>0</v>
      </c>
      <c r="S189" s="229">
        <v>0</v>
      </c>
      <c r="T189" s="230">
        <f>S189*H189</f>
        <v>0</v>
      </c>
      <c r="AR189" s="231" t="s">
        <v>131</v>
      </c>
      <c r="AT189" s="231" t="s">
        <v>126</v>
      </c>
      <c r="AU189" s="231" t="s">
        <v>83</v>
      </c>
      <c r="AY189" s="18" t="s">
        <v>124</v>
      </c>
      <c r="BE189" s="232">
        <f>IF(N189="základní",J189,0)</f>
        <v>0</v>
      </c>
      <c r="BF189" s="232">
        <f>IF(N189="snížená",J189,0)</f>
        <v>0</v>
      </c>
      <c r="BG189" s="232">
        <f>IF(N189="zákl. přenesená",J189,0)</f>
        <v>0</v>
      </c>
      <c r="BH189" s="232">
        <f>IF(N189="sníž. přenesená",J189,0)</f>
        <v>0</v>
      </c>
      <c r="BI189" s="232">
        <f>IF(N189="nulová",J189,0)</f>
        <v>0</v>
      </c>
      <c r="BJ189" s="18" t="s">
        <v>81</v>
      </c>
      <c r="BK189" s="232">
        <f>ROUND(I189*H189,2)</f>
        <v>0</v>
      </c>
      <c r="BL189" s="18" t="s">
        <v>131</v>
      </c>
      <c r="BM189" s="231" t="s">
        <v>272</v>
      </c>
    </row>
    <row r="190" s="1" customFormat="1" ht="24" customHeight="1">
      <c r="B190" s="39"/>
      <c r="C190" s="220" t="s">
        <v>273</v>
      </c>
      <c r="D190" s="220" t="s">
        <v>126</v>
      </c>
      <c r="E190" s="221" t="s">
        <v>274</v>
      </c>
      <c r="F190" s="222" t="s">
        <v>275</v>
      </c>
      <c r="G190" s="223" t="s">
        <v>129</v>
      </c>
      <c r="H190" s="224">
        <v>57</v>
      </c>
      <c r="I190" s="225"/>
      <c r="J190" s="226">
        <f>ROUND(I190*H190,2)</f>
        <v>0</v>
      </c>
      <c r="K190" s="222" t="s">
        <v>130</v>
      </c>
      <c r="L190" s="44"/>
      <c r="M190" s="227" t="s">
        <v>19</v>
      </c>
      <c r="N190" s="228" t="s">
        <v>45</v>
      </c>
      <c r="O190" s="84"/>
      <c r="P190" s="229">
        <f>O190*H190</f>
        <v>0</v>
      </c>
      <c r="Q190" s="229">
        <v>0</v>
      </c>
      <c r="R190" s="229">
        <f>Q190*H190</f>
        <v>0</v>
      </c>
      <c r="S190" s="229">
        <v>0</v>
      </c>
      <c r="T190" s="230">
        <f>S190*H190</f>
        <v>0</v>
      </c>
      <c r="AR190" s="231" t="s">
        <v>131</v>
      </c>
      <c r="AT190" s="231" t="s">
        <v>126</v>
      </c>
      <c r="AU190" s="231" t="s">
        <v>83</v>
      </c>
      <c r="AY190" s="18" t="s">
        <v>124</v>
      </c>
      <c r="BE190" s="232">
        <f>IF(N190="základní",J190,0)</f>
        <v>0</v>
      </c>
      <c r="BF190" s="232">
        <f>IF(N190="snížená",J190,0)</f>
        <v>0</v>
      </c>
      <c r="BG190" s="232">
        <f>IF(N190="zákl. přenesená",J190,0)</f>
        <v>0</v>
      </c>
      <c r="BH190" s="232">
        <f>IF(N190="sníž. přenesená",J190,0)</f>
        <v>0</v>
      </c>
      <c r="BI190" s="232">
        <f>IF(N190="nulová",J190,0)</f>
        <v>0</v>
      </c>
      <c r="BJ190" s="18" t="s">
        <v>81</v>
      </c>
      <c r="BK190" s="232">
        <f>ROUND(I190*H190,2)</f>
        <v>0</v>
      </c>
      <c r="BL190" s="18" t="s">
        <v>131</v>
      </c>
      <c r="BM190" s="231" t="s">
        <v>276</v>
      </c>
    </row>
    <row r="191" s="1" customFormat="1">
      <c r="B191" s="39"/>
      <c r="C191" s="40"/>
      <c r="D191" s="233" t="s">
        <v>133</v>
      </c>
      <c r="E191" s="40"/>
      <c r="F191" s="234" t="s">
        <v>277</v>
      </c>
      <c r="G191" s="40"/>
      <c r="H191" s="40"/>
      <c r="I191" s="146"/>
      <c r="J191" s="40"/>
      <c r="K191" s="40"/>
      <c r="L191" s="44"/>
      <c r="M191" s="235"/>
      <c r="N191" s="84"/>
      <c r="O191" s="84"/>
      <c r="P191" s="84"/>
      <c r="Q191" s="84"/>
      <c r="R191" s="84"/>
      <c r="S191" s="84"/>
      <c r="T191" s="85"/>
      <c r="AT191" s="18" t="s">
        <v>133</v>
      </c>
      <c r="AU191" s="18" t="s">
        <v>83</v>
      </c>
    </row>
    <row r="192" s="13" customFormat="1">
      <c r="B192" s="247"/>
      <c r="C192" s="248"/>
      <c r="D192" s="233" t="s">
        <v>135</v>
      </c>
      <c r="E192" s="249" t="s">
        <v>19</v>
      </c>
      <c r="F192" s="250" t="s">
        <v>149</v>
      </c>
      <c r="G192" s="248"/>
      <c r="H192" s="249" t="s">
        <v>19</v>
      </c>
      <c r="I192" s="251"/>
      <c r="J192" s="248"/>
      <c r="K192" s="248"/>
      <c r="L192" s="252"/>
      <c r="M192" s="253"/>
      <c r="N192" s="254"/>
      <c r="O192" s="254"/>
      <c r="P192" s="254"/>
      <c r="Q192" s="254"/>
      <c r="R192" s="254"/>
      <c r="S192" s="254"/>
      <c r="T192" s="255"/>
      <c r="AT192" s="256" t="s">
        <v>135</v>
      </c>
      <c r="AU192" s="256" t="s">
        <v>83</v>
      </c>
      <c r="AV192" s="13" t="s">
        <v>81</v>
      </c>
      <c r="AW192" s="13" t="s">
        <v>34</v>
      </c>
      <c r="AX192" s="13" t="s">
        <v>74</v>
      </c>
      <c r="AY192" s="256" t="s">
        <v>124</v>
      </c>
    </row>
    <row r="193" s="12" customFormat="1">
      <c r="B193" s="236"/>
      <c r="C193" s="237"/>
      <c r="D193" s="233" t="s">
        <v>135</v>
      </c>
      <c r="E193" s="238" t="s">
        <v>19</v>
      </c>
      <c r="F193" s="239" t="s">
        <v>278</v>
      </c>
      <c r="G193" s="237"/>
      <c r="H193" s="240">
        <v>57</v>
      </c>
      <c r="I193" s="241"/>
      <c r="J193" s="237"/>
      <c r="K193" s="237"/>
      <c r="L193" s="242"/>
      <c r="M193" s="243"/>
      <c r="N193" s="244"/>
      <c r="O193" s="244"/>
      <c r="P193" s="244"/>
      <c r="Q193" s="244"/>
      <c r="R193" s="244"/>
      <c r="S193" s="244"/>
      <c r="T193" s="245"/>
      <c r="AT193" s="246" t="s">
        <v>135</v>
      </c>
      <c r="AU193" s="246" t="s">
        <v>83</v>
      </c>
      <c r="AV193" s="12" t="s">
        <v>83</v>
      </c>
      <c r="AW193" s="12" t="s">
        <v>34</v>
      </c>
      <c r="AX193" s="12" t="s">
        <v>81</v>
      </c>
      <c r="AY193" s="246" t="s">
        <v>124</v>
      </c>
    </row>
    <row r="194" s="1" customFormat="1" ht="24" customHeight="1">
      <c r="B194" s="39"/>
      <c r="C194" s="220" t="s">
        <v>279</v>
      </c>
      <c r="D194" s="220" t="s">
        <v>126</v>
      </c>
      <c r="E194" s="221" t="s">
        <v>280</v>
      </c>
      <c r="F194" s="222" t="s">
        <v>281</v>
      </c>
      <c r="G194" s="223" t="s">
        <v>129</v>
      </c>
      <c r="H194" s="224">
        <v>191.97999999999999</v>
      </c>
      <c r="I194" s="225"/>
      <c r="J194" s="226">
        <f>ROUND(I194*H194,2)</f>
        <v>0</v>
      </c>
      <c r="K194" s="222" t="s">
        <v>130</v>
      </c>
      <c r="L194" s="44"/>
      <c r="M194" s="227" t="s">
        <v>19</v>
      </c>
      <c r="N194" s="228" t="s">
        <v>45</v>
      </c>
      <c r="O194" s="84"/>
      <c r="P194" s="229">
        <f>O194*H194</f>
        <v>0</v>
      </c>
      <c r="Q194" s="229">
        <v>0</v>
      </c>
      <c r="R194" s="229">
        <f>Q194*H194</f>
        <v>0</v>
      </c>
      <c r="S194" s="229">
        <v>0</v>
      </c>
      <c r="T194" s="230">
        <f>S194*H194</f>
        <v>0</v>
      </c>
      <c r="AR194" s="231" t="s">
        <v>131</v>
      </c>
      <c r="AT194" s="231" t="s">
        <v>126</v>
      </c>
      <c r="AU194" s="231" t="s">
        <v>83</v>
      </c>
      <c r="AY194" s="18" t="s">
        <v>124</v>
      </c>
      <c r="BE194" s="232">
        <f>IF(N194="základní",J194,0)</f>
        <v>0</v>
      </c>
      <c r="BF194" s="232">
        <f>IF(N194="snížená",J194,0)</f>
        <v>0</v>
      </c>
      <c r="BG194" s="232">
        <f>IF(N194="zákl. přenesená",J194,0)</f>
        <v>0</v>
      </c>
      <c r="BH194" s="232">
        <f>IF(N194="sníž. přenesená",J194,0)</f>
        <v>0</v>
      </c>
      <c r="BI194" s="232">
        <f>IF(N194="nulová",J194,0)</f>
        <v>0</v>
      </c>
      <c r="BJ194" s="18" t="s">
        <v>81</v>
      </c>
      <c r="BK194" s="232">
        <f>ROUND(I194*H194,2)</f>
        <v>0</v>
      </c>
      <c r="BL194" s="18" t="s">
        <v>131</v>
      </c>
      <c r="BM194" s="231" t="s">
        <v>282</v>
      </c>
    </row>
    <row r="195" s="1" customFormat="1">
      <c r="B195" s="39"/>
      <c r="C195" s="40"/>
      <c r="D195" s="233" t="s">
        <v>133</v>
      </c>
      <c r="E195" s="40"/>
      <c r="F195" s="234" t="s">
        <v>283</v>
      </c>
      <c r="G195" s="40"/>
      <c r="H195" s="40"/>
      <c r="I195" s="146"/>
      <c r="J195" s="40"/>
      <c r="K195" s="40"/>
      <c r="L195" s="44"/>
      <c r="M195" s="235"/>
      <c r="N195" s="84"/>
      <c r="O195" s="84"/>
      <c r="P195" s="84"/>
      <c r="Q195" s="84"/>
      <c r="R195" s="84"/>
      <c r="S195" s="84"/>
      <c r="T195" s="85"/>
      <c r="AT195" s="18" t="s">
        <v>133</v>
      </c>
      <c r="AU195" s="18" t="s">
        <v>83</v>
      </c>
    </row>
    <row r="196" s="1" customFormat="1" ht="16.5" customHeight="1">
      <c r="B196" s="39"/>
      <c r="C196" s="268" t="s">
        <v>7</v>
      </c>
      <c r="D196" s="268" t="s">
        <v>192</v>
      </c>
      <c r="E196" s="269" t="s">
        <v>284</v>
      </c>
      <c r="F196" s="270" t="s">
        <v>285</v>
      </c>
      <c r="G196" s="271" t="s">
        <v>286</v>
      </c>
      <c r="H196" s="272">
        <v>5.7590000000000003</v>
      </c>
      <c r="I196" s="273"/>
      <c r="J196" s="274">
        <f>ROUND(I196*H196,2)</f>
        <v>0</v>
      </c>
      <c r="K196" s="270" t="s">
        <v>130</v>
      </c>
      <c r="L196" s="275"/>
      <c r="M196" s="276" t="s">
        <v>19</v>
      </c>
      <c r="N196" s="277" t="s">
        <v>45</v>
      </c>
      <c r="O196" s="84"/>
      <c r="P196" s="229">
        <f>O196*H196</f>
        <v>0</v>
      </c>
      <c r="Q196" s="229">
        <v>0.001</v>
      </c>
      <c r="R196" s="229">
        <f>Q196*H196</f>
        <v>0.0057590000000000002</v>
      </c>
      <c r="S196" s="229">
        <v>0</v>
      </c>
      <c r="T196" s="230">
        <f>S196*H196</f>
        <v>0</v>
      </c>
      <c r="AR196" s="231" t="s">
        <v>191</v>
      </c>
      <c r="AT196" s="231" t="s">
        <v>192</v>
      </c>
      <c r="AU196" s="231" t="s">
        <v>83</v>
      </c>
      <c r="AY196" s="18" t="s">
        <v>124</v>
      </c>
      <c r="BE196" s="232">
        <f>IF(N196="základní",J196,0)</f>
        <v>0</v>
      </c>
      <c r="BF196" s="232">
        <f>IF(N196="snížená",J196,0)</f>
        <v>0</v>
      </c>
      <c r="BG196" s="232">
        <f>IF(N196="zákl. přenesená",J196,0)</f>
        <v>0</v>
      </c>
      <c r="BH196" s="232">
        <f>IF(N196="sníž. přenesená",J196,0)</f>
        <v>0</v>
      </c>
      <c r="BI196" s="232">
        <f>IF(N196="nulová",J196,0)</f>
        <v>0</v>
      </c>
      <c r="BJ196" s="18" t="s">
        <v>81</v>
      </c>
      <c r="BK196" s="232">
        <f>ROUND(I196*H196,2)</f>
        <v>0</v>
      </c>
      <c r="BL196" s="18" t="s">
        <v>131</v>
      </c>
      <c r="BM196" s="231" t="s">
        <v>287</v>
      </c>
    </row>
    <row r="197" s="12" customFormat="1">
      <c r="B197" s="236"/>
      <c r="C197" s="237"/>
      <c r="D197" s="233" t="s">
        <v>135</v>
      </c>
      <c r="E197" s="237"/>
      <c r="F197" s="239" t="s">
        <v>288</v>
      </c>
      <c r="G197" s="237"/>
      <c r="H197" s="240">
        <v>5.7590000000000003</v>
      </c>
      <c r="I197" s="241"/>
      <c r="J197" s="237"/>
      <c r="K197" s="237"/>
      <c r="L197" s="242"/>
      <c r="M197" s="243"/>
      <c r="N197" s="244"/>
      <c r="O197" s="244"/>
      <c r="P197" s="244"/>
      <c r="Q197" s="244"/>
      <c r="R197" s="244"/>
      <c r="S197" s="244"/>
      <c r="T197" s="245"/>
      <c r="AT197" s="246" t="s">
        <v>135</v>
      </c>
      <c r="AU197" s="246" t="s">
        <v>83</v>
      </c>
      <c r="AV197" s="12" t="s">
        <v>83</v>
      </c>
      <c r="AW197" s="12" t="s">
        <v>4</v>
      </c>
      <c r="AX197" s="12" t="s">
        <v>81</v>
      </c>
      <c r="AY197" s="246" t="s">
        <v>124</v>
      </c>
    </row>
    <row r="198" s="1" customFormat="1" ht="24" customHeight="1">
      <c r="B198" s="39"/>
      <c r="C198" s="220" t="s">
        <v>289</v>
      </c>
      <c r="D198" s="220" t="s">
        <v>126</v>
      </c>
      <c r="E198" s="221" t="s">
        <v>290</v>
      </c>
      <c r="F198" s="222" t="s">
        <v>291</v>
      </c>
      <c r="G198" s="223" t="s">
        <v>129</v>
      </c>
      <c r="H198" s="224">
        <v>191.97999999999999</v>
      </c>
      <c r="I198" s="225"/>
      <c r="J198" s="226">
        <f>ROUND(I198*H198,2)</f>
        <v>0</v>
      </c>
      <c r="K198" s="222" t="s">
        <v>130</v>
      </c>
      <c r="L198" s="44"/>
      <c r="M198" s="227" t="s">
        <v>19</v>
      </c>
      <c r="N198" s="228" t="s">
        <v>45</v>
      </c>
      <c r="O198" s="84"/>
      <c r="P198" s="229">
        <f>O198*H198</f>
        <v>0</v>
      </c>
      <c r="Q198" s="229">
        <v>0</v>
      </c>
      <c r="R198" s="229">
        <f>Q198*H198</f>
        <v>0</v>
      </c>
      <c r="S198" s="229">
        <v>0</v>
      </c>
      <c r="T198" s="230">
        <f>S198*H198</f>
        <v>0</v>
      </c>
      <c r="AR198" s="231" t="s">
        <v>131</v>
      </c>
      <c r="AT198" s="231" t="s">
        <v>126</v>
      </c>
      <c r="AU198" s="231" t="s">
        <v>83</v>
      </c>
      <c r="AY198" s="18" t="s">
        <v>124</v>
      </c>
      <c r="BE198" s="232">
        <f>IF(N198="základní",J198,0)</f>
        <v>0</v>
      </c>
      <c r="BF198" s="232">
        <f>IF(N198="snížená",J198,0)</f>
        <v>0</v>
      </c>
      <c r="BG198" s="232">
        <f>IF(N198="zákl. přenesená",J198,0)</f>
        <v>0</v>
      </c>
      <c r="BH198" s="232">
        <f>IF(N198="sníž. přenesená",J198,0)</f>
        <v>0</v>
      </c>
      <c r="BI198" s="232">
        <f>IF(N198="nulová",J198,0)</f>
        <v>0</v>
      </c>
      <c r="BJ198" s="18" t="s">
        <v>81</v>
      </c>
      <c r="BK198" s="232">
        <f>ROUND(I198*H198,2)</f>
        <v>0</v>
      </c>
      <c r="BL198" s="18" t="s">
        <v>131</v>
      </c>
      <c r="BM198" s="231" t="s">
        <v>292</v>
      </c>
    </row>
    <row r="199" s="1" customFormat="1">
      <c r="B199" s="39"/>
      <c r="C199" s="40"/>
      <c r="D199" s="233" t="s">
        <v>133</v>
      </c>
      <c r="E199" s="40"/>
      <c r="F199" s="234" t="s">
        <v>293</v>
      </c>
      <c r="G199" s="40"/>
      <c r="H199" s="40"/>
      <c r="I199" s="146"/>
      <c r="J199" s="40"/>
      <c r="K199" s="40"/>
      <c r="L199" s="44"/>
      <c r="M199" s="235"/>
      <c r="N199" s="84"/>
      <c r="O199" s="84"/>
      <c r="P199" s="84"/>
      <c r="Q199" s="84"/>
      <c r="R199" s="84"/>
      <c r="S199" s="84"/>
      <c r="T199" s="85"/>
      <c r="AT199" s="18" t="s">
        <v>133</v>
      </c>
      <c r="AU199" s="18" t="s">
        <v>83</v>
      </c>
    </row>
    <row r="200" s="1" customFormat="1" ht="24" customHeight="1">
      <c r="B200" s="39"/>
      <c r="C200" s="220" t="s">
        <v>294</v>
      </c>
      <c r="D200" s="220" t="s">
        <v>126</v>
      </c>
      <c r="E200" s="221" t="s">
        <v>295</v>
      </c>
      <c r="F200" s="222" t="s">
        <v>296</v>
      </c>
      <c r="G200" s="223" t="s">
        <v>129</v>
      </c>
      <c r="H200" s="224">
        <v>191.97999999999999</v>
      </c>
      <c r="I200" s="225"/>
      <c r="J200" s="226">
        <f>ROUND(I200*H200,2)</f>
        <v>0</v>
      </c>
      <c r="K200" s="222" t="s">
        <v>130</v>
      </c>
      <c r="L200" s="44"/>
      <c r="M200" s="227" t="s">
        <v>19</v>
      </c>
      <c r="N200" s="228" t="s">
        <v>45</v>
      </c>
      <c r="O200" s="84"/>
      <c r="P200" s="229">
        <f>O200*H200</f>
        <v>0</v>
      </c>
      <c r="Q200" s="229">
        <v>0</v>
      </c>
      <c r="R200" s="229">
        <f>Q200*H200</f>
        <v>0</v>
      </c>
      <c r="S200" s="229">
        <v>0</v>
      </c>
      <c r="T200" s="230">
        <f>S200*H200</f>
        <v>0</v>
      </c>
      <c r="AR200" s="231" t="s">
        <v>131</v>
      </c>
      <c r="AT200" s="231" t="s">
        <v>126</v>
      </c>
      <c r="AU200" s="231" t="s">
        <v>83</v>
      </c>
      <c r="AY200" s="18" t="s">
        <v>124</v>
      </c>
      <c r="BE200" s="232">
        <f>IF(N200="základní",J200,0)</f>
        <v>0</v>
      </c>
      <c r="BF200" s="232">
        <f>IF(N200="snížená",J200,0)</f>
        <v>0</v>
      </c>
      <c r="BG200" s="232">
        <f>IF(N200="zákl. přenesená",J200,0)</f>
        <v>0</v>
      </c>
      <c r="BH200" s="232">
        <f>IF(N200="sníž. přenesená",J200,0)</f>
        <v>0</v>
      </c>
      <c r="BI200" s="232">
        <f>IF(N200="nulová",J200,0)</f>
        <v>0</v>
      </c>
      <c r="BJ200" s="18" t="s">
        <v>81</v>
      </c>
      <c r="BK200" s="232">
        <f>ROUND(I200*H200,2)</f>
        <v>0</v>
      </c>
      <c r="BL200" s="18" t="s">
        <v>131</v>
      </c>
      <c r="BM200" s="231" t="s">
        <v>297</v>
      </c>
    </row>
    <row r="201" s="1" customFormat="1">
      <c r="B201" s="39"/>
      <c r="C201" s="40"/>
      <c r="D201" s="233" t="s">
        <v>133</v>
      </c>
      <c r="E201" s="40"/>
      <c r="F201" s="234" t="s">
        <v>298</v>
      </c>
      <c r="G201" s="40"/>
      <c r="H201" s="40"/>
      <c r="I201" s="146"/>
      <c r="J201" s="40"/>
      <c r="K201" s="40"/>
      <c r="L201" s="44"/>
      <c r="M201" s="235"/>
      <c r="N201" s="84"/>
      <c r="O201" s="84"/>
      <c r="P201" s="84"/>
      <c r="Q201" s="84"/>
      <c r="R201" s="84"/>
      <c r="S201" s="84"/>
      <c r="T201" s="85"/>
      <c r="AT201" s="18" t="s">
        <v>133</v>
      </c>
      <c r="AU201" s="18" t="s">
        <v>83</v>
      </c>
    </row>
    <row r="202" s="13" customFormat="1">
      <c r="B202" s="247"/>
      <c r="C202" s="248"/>
      <c r="D202" s="233" t="s">
        <v>135</v>
      </c>
      <c r="E202" s="249" t="s">
        <v>19</v>
      </c>
      <c r="F202" s="250" t="s">
        <v>299</v>
      </c>
      <c r="G202" s="248"/>
      <c r="H202" s="249" t="s">
        <v>19</v>
      </c>
      <c r="I202" s="251"/>
      <c r="J202" s="248"/>
      <c r="K202" s="248"/>
      <c r="L202" s="252"/>
      <c r="M202" s="253"/>
      <c r="N202" s="254"/>
      <c r="O202" s="254"/>
      <c r="P202" s="254"/>
      <c r="Q202" s="254"/>
      <c r="R202" s="254"/>
      <c r="S202" s="254"/>
      <c r="T202" s="255"/>
      <c r="AT202" s="256" t="s">
        <v>135</v>
      </c>
      <c r="AU202" s="256" t="s">
        <v>83</v>
      </c>
      <c r="AV202" s="13" t="s">
        <v>81</v>
      </c>
      <c r="AW202" s="13" t="s">
        <v>34</v>
      </c>
      <c r="AX202" s="13" t="s">
        <v>74</v>
      </c>
      <c r="AY202" s="256" t="s">
        <v>124</v>
      </c>
    </row>
    <row r="203" s="13" customFormat="1">
      <c r="B203" s="247"/>
      <c r="C203" s="248"/>
      <c r="D203" s="233" t="s">
        <v>135</v>
      </c>
      <c r="E203" s="249" t="s">
        <v>19</v>
      </c>
      <c r="F203" s="250" t="s">
        <v>265</v>
      </c>
      <c r="G203" s="248"/>
      <c r="H203" s="249" t="s">
        <v>19</v>
      </c>
      <c r="I203" s="251"/>
      <c r="J203" s="248"/>
      <c r="K203" s="248"/>
      <c r="L203" s="252"/>
      <c r="M203" s="253"/>
      <c r="N203" s="254"/>
      <c r="O203" s="254"/>
      <c r="P203" s="254"/>
      <c r="Q203" s="254"/>
      <c r="R203" s="254"/>
      <c r="S203" s="254"/>
      <c r="T203" s="255"/>
      <c r="AT203" s="256" t="s">
        <v>135</v>
      </c>
      <c r="AU203" s="256" t="s">
        <v>83</v>
      </c>
      <c r="AV203" s="13" t="s">
        <v>81</v>
      </c>
      <c r="AW203" s="13" t="s">
        <v>34</v>
      </c>
      <c r="AX203" s="13" t="s">
        <v>74</v>
      </c>
      <c r="AY203" s="256" t="s">
        <v>124</v>
      </c>
    </row>
    <row r="204" s="12" customFormat="1">
      <c r="B204" s="236"/>
      <c r="C204" s="237"/>
      <c r="D204" s="233" t="s">
        <v>135</v>
      </c>
      <c r="E204" s="238" t="s">
        <v>19</v>
      </c>
      <c r="F204" s="239" t="s">
        <v>300</v>
      </c>
      <c r="G204" s="237"/>
      <c r="H204" s="240">
        <v>86.525000000000006</v>
      </c>
      <c r="I204" s="241"/>
      <c r="J204" s="237"/>
      <c r="K204" s="237"/>
      <c r="L204" s="242"/>
      <c r="M204" s="243"/>
      <c r="N204" s="244"/>
      <c r="O204" s="244"/>
      <c r="P204" s="244"/>
      <c r="Q204" s="244"/>
      <c r="R204" s="244"/>
      <c r="S204" s="244"/>
      <c r="T204" s="245"/>
      <c r="AT204" s="246" t="s">
        <v>135</v>
      </c>
      <c r="AU204" s="246" t="s">
        <v>83</v>
      </c>
      <c r="AV204" s="12" t="s">
        <v>83</v>
      </c>
      <c r="AW204" s="12" t="s">
        <v>34</v>
      </c>
      <c r="AX204" s="12" t="s">
        <v>74</v>
      </c>
      <c r="AY204" s="246" t="s">
        <v>124</v>
      </c>
    </row>
    <row r="205" s="13" customFormat="1">
      <c r="B205" s="247"/>
      <c r="C205" s="248"/>
      <c r="D205" s="233" t="s">
        <v>135</v>
      </c>
      <c r="E205" s="249" t="s">
        <v>19</v>
      </c>
      <c r="F205" s="250" t="s">
        <v>267</v>
      </c>
      <c r="G205" s="248"/>
      <c r="H205" s="249" t="s">
        <v>19</v>
      </c>
      <c r="I205" s="251"/>
      <c r="J205" s="248"/>
      <c r="K205" s="248"/>
      <c r="L205" s="252"/>
      <c r="M205" s="253"/>
      <c r="N205" s="254"/>
      <c r="O205" s="254"/>
      <c r="P205" s="254"/>
      <c r="Q205" s="254"/>
      <c r="R205" s="254"/>
      <c r="S205" s="254"/>
      <c r="T205" s="255"/>
      <c r="AT205" s="256" t="s">
        <v>135</v>
      </c>
      <c r="AU205" s="256" t="s">
        <v>83</v>
      </c>
      <c r="AV205" s="13" t="s">
        <v>81</v>
      </c>
      <c r="AW205" s="13" t="s">
        <v>34</v>
      </c>
      <c r="AX205" s="13" t="s">
        <v>74</v>
      </c>
      <c r="AY205" s="256" t="s">
        <v>124</v>
      </c>
    </row>
    <row r="206" s="12" customFormat="1">
      <c r="B206" s="236"/>
      <c r="C206" s="237"/>
      <c r="D206" s="233" t="s">
        <v>135</v>
      </c>
      <c r="E206" s="238" t="s">
        <v>19</v>
      </c>
      <c r="F206" s="239" t="s">
        <v>301</v>
      </c>
      <c r="G206" s="237"/>
      <c r="H206" s="240">
        <v>105.455</v>
      </c>
      <c r="I206" s="241"/>
      <c r="J206" s="237"/>
      <c r="K206" s="237"/>
      <c r="L206" s="242"/>
      <c r="M206" s="243"/>
      <c r="N206" s="244"/>
      <c r="O206" s="244"/>
      <c r="P206" s="244"/>
      <c r="Q206" s="244"/>
      <c r="R206" s="244"/>
      <c r="S206" s="244"/>
      <c r="T206" s="245"/>
      <c r="AT206" s="246" t="s">
        <v>135</v>
      </c>
      <c r="AU206" s="246" t="s">
        <v>83</v>
      </c>
      <c r="AV206" s="12" t="s">
        <v>83</v>
      </c>
      <c r="AW206" s="12" t="s">
        <v>34</v>
      </c>
      <c r="AX206" s="12" t="s">
        <v>74</v>
      </c>
      <c r="AY206" s="246" t="s">
        <v>124</v>
      </c>
    </row>
    <row r="207" s="14" customFormat="1">
      <c r="B207" s="257"/>
      <c r="C207" s="258"/>
      <c r="D207" s="233" t="s">
        <v>135</v>
      </c>
      <c r="E207" s="259" t="s">
        <v>19</v>
      </c>
      <c r="F207" s="260" t="s">
        <v>153</v>
      </c>
      <c r="G207" s="258"/>
      <c r="H207" s="261">
        <v>191.97999999999999</v>
      </c>
      <c r="I207" s="262"/>
      <c r="J207" s="258"/>
      <c r="K207" s="258"/>
      <c r="L207" s="263"/>
      <c r="M207" s="264"/>
      <c r="N207" s="265"/>
      <c r="O207" s="265"/>
      <c r="P207" s="265"/>
      <c r="Q207" s="265"/>
      <c r="R207" s="265"/>
      <c r="S207" s="265"/>
      <c r="T207" s="266"/>
      <c r="AT207" s="267" t="s">
        <v>135</v>
      </c>
      <c r="AU207" s="267" t="s">
        <v>83</v>
      </c>
      <c r="AV207" s="14" t="s">
        <v>131</v>
      </c>
      <c r="AW207" s="14" t="s">
        <v>34</v>
      </c>
      <c r="AX207" s="14" t="s">
        <v>81</v>
      </c>
      <c r="AY207" s="267" t="s">
        <v>124</v>
      </c>
    </row>
    <row r="208" s="11" customFormat="1" ht="22.8" customHeight="1">
      <c r="B208" s="204"/>
      <c r="C208" s="205"/>
      <c r="D208" s="206" t="s">
        <v>73</v>
      </c>
      <c r="E208" s="218" t="s">
        <v>83</v>
      </c>
      <c r="F208" s="218" t="s">
        <v>302</v>
      </c>
      <c r="G208" s="205"/>
      <c r="H208" s="205"/>
      <c r="I208" s="208"/>
      <c r="J208" s="219">
        <f>BK208</f>
        <v>0</v>
      </c>
      <c r="K208" s="205"/>
      <c r="L208" s="210"/>
      <c r="M208" s="211"/>
      <c r="N208" s="212"/>
      <c r="O208" s="212"/>
      <c r="P208" s="213">
        <f>SUM(P209:P281)</f>
        <v>0</v>
      </c>
      <c r="Q208" s="212"/>
      <c r="R208" s="213">
        <f>SUM(R209:R281)</f>
        <v>51.668091360000005</v>
      </c>
      <c r="S208" s="212"/>
      <c r="T208" s="214">
        <f>SUM(T209:T281)</f>
        <v>0</v>
      </c>
      <c r="AR208" s="215" t="s">
        <v>81</v>
      </c>
      <c r="AT208" s="216" t="s">
        <v>73</v>
      </c>
      <c r="AU208" s="216" t="s">
        <v>81</v>
      </c>
      <c r="AY208" s="215" t="s">
        <v>124</v>
      </c>
      <c r="BK208" s="217">
        <f>SUM(BK209:BK281)</f>
        <v>0</v>
      </c>
    </row>
    <row r="209" s="1" customFormat="1" ht="16.5" customHeight="1">
      <c r="B209" s="39"/>
      <c r="C209" s="220" t="s">
        <v>303</v>
      </c>
      <c r="D209" s="220" t="s">
        <v>126</v>
      </c>
      <c r="E209" s="221" t="s">
        <v>304</v>
      </c>
      <c r="F209" s="222" t="s">
        <v>305</v>
      </c>
      <c r="G209" s="223" t="s">
        <v>179</v>
      </c>
      <c r="H209" s="224">
        <v>33</v>
      </c>
      <c r="I209" s="225"/>
      <c r="J209" s="226">
        <f>ROUND(I209*H209,2)</f>
        <v>0</v>
      </c>
      <c r="K209" s="222" t="s">
        <v>130</v>
      </c>
      <c r="L209" s="44"/>
      <c r="M209" s="227" t="s">
        <v>19</v>
      </c>
      <c r="N209" s="228" t="s">
        <v>45</v>
      </c>
      <c r="O209" s="84"/>
      <c r="P209" s="229">
        <f>O209*H209</f>
        <v>0</v>
      </c>
      <c r="Q209" s="229">
        <v>0.00114</v>
      </c>
      <c r="R209" s="229">
        <f>Q209*H209</f>
        <v>0.037620000000000001</v>
      </c>
      <c r="S209" s="229">
        <v>0</v>
      </c>
      <c r="T209" s="230">
        <f>S209*H209</f>
        <v>0</v>
      </c>
      <c r="AR209" s="231" t="s">
        <v>131</v>
      </c>
      <c r="AT209" s="231" t="s">
        <v>126</v>
      </c>
      <c r="AU209" s="231" t="s">
        <v>83</v>
      </c>
      <c r="AY209" s="18" t="s">
        <v>124</v>
      </c>
      <c r="BE209" s="232">
        <f>IF(N209="základní",J209,0)</f>
        <v>0</v>
      </c>
      <c r="BF209" s="232">
        <f>IF(N209="snížená",J209,0)</f>
        <v>0</v>
      </c>
      <c r="BG209" s="232">
        <f>IF(N209="zákl. přenesená",J209,0)</f>
        <v>0</v>
      </c>
      <c r="BH209" s="232">
        <f>IF(N209="sníž. přenesená",J209,0)</f>
        <v>0</v>
      </c>
      <c r="BI209" s="232">
        <f>IF(N209="nulová",J209,0)</f>
        <v>0</v>
      </c>
      <c r="BJ209" s="18" t="s">
        <v>81</v>
      </c>
      <c r="BK209" s="232">
        <f>ROUND(I209*H209,2)</f>
        <v>0</v>
      </c>
      <c r="BL209" s="18" t="s">
        <v>131</v>
      </c>
      <c r="BM209" s="231" t="s">
        <v>306</v>
      </c>
    </row>
    <row r="210" s="1" customFormat="1">
      <c r="B210" s="39"/>
      <c r="C210" s="40"/>
      <c r="D210" s="233" t="s">
        <v>133</v>
      </c>
      <c r="E210" s="40"/>
      <c r="F210" s="234" t="s">
        <v>307</v>
      </c>
      <c r="G210" s="40"/>
      <c r="H210" s="40"/>
      <c r="I210" s="146"/>
      <c r="J210" s="40"/>
      <c r="K210" s="40"/>
      <c r="L210" s="44"/>
      <c r="M210" s="235"/>
      <c r="N210" s="84"/>
      <c r="O210" s="84"/>
      <c r="P210" s="84"/>
      <c r="Q210" s="84"/>
      <c r="R210" s="84"/>
      <c r="S210" s="84"/>
      <c r="T210" s="85"/>
      <c r="AT210" s="18" t="s">
        <v>133</v>
      </c>
      <c r="AU210" s="18" t="s">
        <v>83</v>
      </c>
    </row>
    <row r="211" s="13" customFormat="1">
      <c r="B211" s="247"/>
      <c r="C211" s="248"/>
      <c r="D211" s="233" t="s">
        <v>135</v>
      </c>
      <c r="E211" s="249" t="s">
        <v>19</v>
      </c>
      <c r="F211" s="250" t="s">
        <v>308</v>
      </c>
      <c r="G211" s="248"/>
      <c r="H211" s="249" t="s">
        <v>19</v>
      </c>
      <c r="I211" s="251"/>
      <c r="J211" s="248"/>
      <c r="K211" s="248"/>
      <c r="L211" s="252"/>
      <c r="M211" s="253"/>
      <c r="N211" s="254"/>
      <c r="O211" s="254"/>
      <c r="P211" s="254"/>
      <c r="Q211" s="254"/>
      <c r="R211" s="254"/>
      <c r="S211" s="254"/>
      <c r="T211" s="255"/>
      <c r="AT211" s="256" t="s">
        <v>135</v>
      </c>
      <c r="AU211" s="256" t="s">
        <v>83</v>
      </c>
      <c r="AV211" s="13" t="s">
        <v>81</v>
      </c>
      <c r="AW211" s="13" t="s">
        <v>34</v>
      </c>
      <c r="AX211" s="13" t="s">
        <v>74</v>
      </c>
      <c r="AY211" s="256" t="s">
        <v>124</v>
      </c>
    </row>
    <row r="212" s="12" customFormat="1">
      <c r="B212" s="236"/>
      <c r="C212" s="237"/>
      <c r="D212" s="233" t="s">
        <v>135</v>
      </c>
      <c r="E212" s="238" t="s">
        <v>19</v>
      </c>
      <c r="F212" s="239" t="s">
        <v>309</v>
      </c>
      <c r="G212" s="237"/>
      <c r="H212" s="240">
        <v>33</v>
      </c>
      <c r="I212" s="241"/>
      <c r="J212" s="237"/>
      <c r="K212" s="237"/>
      <c r="L212" s="242"/>
      <c r="M212" s="243"/>
      <c r="N212" s="244"/>
      <c r="O212" s="244"/>
      <c r="P212" s="244"/>
      <c r="Q212" s="244"/>
      <c r="R212" s="244"/>
      <c r="S212" s="244"/>
      <c r="T212" s="245"/>
      <c r="AT212" s="246" t="s">
        <v>135</v>
      </c>
      <c r="AU212" s="246" t="s">
        <v>83</v>
      </c>
      <c r="AV212" s="12" t="s">
        <v>83</v>
      </c>
      <c r="AW212" s="12" t="s">
        <v>34</v>
      </c>
      <c r="AX212" s="12" t="s">
        <v>81</v>
      </c>
      <c r="AY212" s="246" t="s">
        <v>124</v>
      </c>
    </row>
    <row r="213" s="1" customFormat="1" ht="16.5" customHeight="1">
      <c r="B213" s="39"/>
      <c r="C213" s="220" t="s">
        <v>310</v>
      </c>
      <c r="D213" s="220" t="s">
        <v>126</v>
      </c>
      <c r="E213" s="221" t="s">
        <v>311</v>
      </c>
      <c r="F213" s="222" t="s">
        <v>312</v>
      </c>
      <c r="G213" s="223" t="s">
        <v>179</v>
      </c>
      <c r="H213" s="224">
        <v>33</v>
      </c>
      <c r="I213" s="225"/>
      <c r="J213" s="226">
        <f>ROUND(I213*H213,2)</f>
        <v>0</v>
      </c>
      <c r="K213" s="222" t="s">
        <v>130</v>
      </c>
      <c r="L213" s="44"/>
      <c r="M213" s="227" t="s">
        <v>19</v>
      </c>
      <c r="N213" s="228" t="s">
        <v>45</v>
      </c>
      <c r="O213" s="84"/>
      <c r="P213" s="229">
        <f>O213*H213</f>
        <v>0</v>
      </c>
      <c r="Q213" s="229">
        <v>0.00016000000000000001</v>
      </c>
      <c r="R213" s="229">
        <f>Q213*H213</f>
        <v>0.0052800000000000008</v>
      </c>
      <c r="S213" s="229">
        <v>0</v>
      </c>
      <c r="T213" s="230">
        <f>S213*H213</f>
        <v>0</v>
      </c>
      <c r="AR213" s="231" t="s">
        <v>131</v>
      </c>
      <c r="AT213" s="231" t="s">
        <v>126</v>
      </c>
      <c r="AU213" s="231" t="s">
        <v>83</v>
      </c>
      <c r="AY213" s="18" t="s">
        <v>124</v>
      </c>
      <c r="BE213" s="232">
        <f>IF(N213="základní",J213,0)</f>
        <v>0</v>
      </c>
      <c r="BF213" s="232">
        <f>IF(N213="snížená",J213,0)</f>
        <v>0</v>
      </c>
      <c r="BG213" s="232">
        <f>IF(N213="zákl. přenesená",J213,0)</f>
        <v>0</v>
      </c>
      <c r="BH213" s="232">
        <f>IF(N213="sníž. přenesená",J213,0)</f>
        <v>0</v>
      </c>
      <c r="BI213" s="232">
        <f>IF(N213="nulová",J213,0)</f>
        <v>0</v>
      </c>
      <c r="BJ213" s="18" t="s">
        <v>81</v>
      </c>
      <c r="BK213" s="232">
        <f>ROUND(I213*H213,2)</f>
        <v>0</v>
      </c>
      <c r="BL213" s="18" t="s">
        <v>131</v>
      </c>
      <c r="BM213" s="231" t="s">
        <v>313</v>
      </c>
    </row>
    <row r="214" s="1" customFormat="1">
      <c r="B214" s="39"/>
      <c r="C214" s="40"/>
      <c r="D214" s="233" t="s">
        <v>133</v>
      </c>
      <c r="E214" s="40"/>
      <c r="F214" s="234" t="s">
        <v>314</v>
      </c>
      <c r="G214" s="40"/>
      <c r="H214" s="40"/>
      <c r="I214" s="146"/>
      <c r="J214" s="40"/>
      <c r="K214" s="40"/>
      <c r="L214" s="44"/>
      <c r="M214" s="235"/>
      <c r="N214" s="84"/>
      <c r="O214" s="84"/>
      <c r="P214" s="84"/>
      <c r="Q214" s="84"/>
      <c r="R214" s="84"/>
      <c r="S214" s="84"/>
      <c r="T214" s="85"/>
      <c r="AT214" s="18" t="s">
        <v>133</v>
      </c>
      <c r="AU214" s="18" t="s">
        <v>83</v>
      </c>
    </row>
    <row r="215" s="1" customFormat="1" ht="24" customHeight="1">
      <c r="B215" s="39"/>
      <c r="C215" s="220" t="s">
        <v>315</v>
      </c>
      <c r="D215" s="220" t="s">
        <v>126</v>
      </c>
      <c r="E215" s="221" t="s">
        <v>316</v>
      </c>
      <c r="F215" s="222" t="s">
        <v>317</v>
      </c>
      <c r="G215" s="223" t="s">
        <v>129</v>
      </c>
      <c r="H215" s="224">
        <v>74</v>
      </c>
      <c r="I215" s="225"/>
      <c r="J215" s="226">
        <f>ROUND(I215*H215,2)</f>
        <v>0</v>
      </c>
      <c r="K215" s="222" t="s">
        <v>130</v>
      </c>
      <c r="L215" s="44"/>
      <c r="M215" s="227" t="s">
        <v>19</v>
      </c>
      <c r="N215" s="228" t="s">
        <v>45</v>
      </c>
      <c r="O215" s="84"/>
      <c r="P215" s="229">
        <f>O215*H215</f>
        <v>0</v>
      </c>
      <c r="Q215" s="229">
        <v>0.00013999999999999999</v>
      </c>
      <c r="R215" s="229">
        <f>Q215*H215</f>
        <v>0.010359999999999999</v>
      </c>
      <c r="S215" s="229">
        <v>0</v>
      </c>
      <c r="T215" s="230">
        <f>S215*H215</f>
        <v>0</v>
      </c>
      <c r="AR215" s="231" t="s">
        <v>131</v>
      </c>
      <c r="AT215" s="231" t="s">
        <v>126</v>
      </c>
      <c r="AU215" s="231" t="s">
        <v>83</v>
      </c>
      <c r="AY215" s="18" t="s">
        <v>124</v>
      </c>
      <c r="BE215" s="232">
        <f>IF(N215="základní",J215,0)</f>
        <v>0</v>
      </c>
      <c r="BF215" s="232">
        <f>IF(N215="snížená",J215,0)</f>
        <v>0</v>
      </c>
      <c r="BG215" s="232">
        <f>IF(N215="zákl. přenesená",J215,0)</f>
        <v>0</v>
      </c>
      <c r="BH215" s="232">
        <f>IF(N215="sníž. přenesená",J215,0)</f>
        <v>0</v>
      </c>
      <c r="BI215" s="232">
        <f>IF(N215="nulová",J215,0)</f>
        <v>0</v>
      </c>
      <c r="BJ215" s="18" t="s">
        <v>81</v>
      </c>
      <c r="BK215" s="232">
        <f>ROUND(I215*H215,2)</f>
        <v>0</v>
      </c>
      <c r="BL215" s="18" t="s">
        <v>131</v>
      </c>
      <c r="BM215" s="231" t="s">
        <v>318</v>
      </c>
    </row>
    <row r="216" s="1" customFormat="1">
      <c r="B216" s="39"/>
      <c r="C216" s="40"/>
      <c r="D216" s="233" t="s">
        <v>133</v>
      </c>
      <c r="E216" s="40"/>
      <c r="F216" s="234" t="s">
        <v>319</v>
      </c>
      <c r="G216" s="40"/>
      <c r="H216" s="40"/>
      <c r="I216" s="146"/>
      <c r="J216" s="40"/>
      <c r="K216" s="40"/>
      <c r="L216" s="44"/>
      <c r="M216" s="235"/>
      <c r="N216" s="84"/>
      <c r="O216" s="84"/>
      <c r="P216" s="84"/>
      <c r="Q216" s="84"/>
      <c r="R216" s="84"/>
      <c r="S216" s="84"/>
      <c r="T216" s="85"/>
      <c r="AT216" s="18" t="s">
        <v>133</v>
      </c>
      <c r="AU216" s="18" t="s">
        <v>83</v>
      </c>
    </row>
    <row r="217" s="13" customFormat="1">
      <c r="B217" s="247"/>
      <c r="C217" s="248"/>
      <c r="D217" s="233" t="s">
        <v>135</v>
      </c>
      <c r="E217" s="249" t="s">
        <v>19</v>
      </c>
      <c r="F217" s="250" t="s">
        <v>320</v>
      </c>
      <c r="G217" s="248"/>
      <c r="H217" s="249" t="s">
        <v>19</v>
      </c>
      <c r="I217" s="251"/>
      <c r="J217" s="248"/>
      <c r="K217" s="248"/>
      <c r="L217" s="252"/>
      <c r="M217" s="253"/>
      <c r="N217" s="254"/>
      <c r="O217" s="254"/>
      <c r="P217" s="254"/>
      <c r="Q217" s="254"/>
      <c r="R217" s="254"/>
      <c r="S217" s="254"/>
      <c r="T217" s="255"/>
      <c r="AT217" s="256" t="s">
        <v>135</v>
      </c>
      <c r="AU217" s="256" t="s">
        <v>83</v>
      </c>
      <c r="AV217" s="13" t="s">
        <v>81</v>
      </c>
      <c r="AW217" s="13" t="s">
        <v>34</v>
      </c>
      <c r="AX217" s="13" t="s">
        <v>74</v>
      </c>
      <c r="AY217" s="256" t="s">
        <v>124</v>
      </c>
    </row>
    <row r="218" s="12" customFormat="1">
      <c r="B218" s="236"/>
      <c r="C218" s="237"/>
      <c r="D218" s="233" t="s">
        <v>135</v>
      </c>
      <c r="E218" s="238" t="s">
        <v>19</v>
      </c>
      <c r="F218" s="239" t="s">
        <v>321</v>
      </c>
      <c r="G218" s="237"/>
      <c r="H218" s="240">
        <v>42</v>
      </c>
      <c r="I218" s="241"/>
      <c r="J218" s="237"/>
      <c r="K218" s="237"/>
      <c r="L218" s="242"/>
      <c r="M218" s="243"/>
      <c r="N218" s="244"/>
      <c r="O218" s="244"/>
      <c r="P218" s="244"/>
      <c r="Q218" s="244"/>
      <c r="R218" s="244"/>
      <c r="S218" s="244"/>
      <c r="T218" s="245"/>
      <c r="AT218" s="246" t="s">
        <v>135</v>
      </c>
      <c r="AU218" s="246" t="s">
        <v>83</v>
      </c>
      <c r="AV218" s="12" t="s">
        <v>83</v>
      </c>
      <c r="AW218" s="12" t="s">
        <v>34</v>
      </c>
      <c r="AX218" s="12" t="s">
        <v>74</v>
      </c>
      <c r="AY218" s="246" t="s">
        <v>124</v>
      </c>
    </row>
    <row r="219" s="12" customFormat="1">
      <c r="B219" s="236"/>
      <c r="C219" s="237"/>
      <c r="D219" s="233" t="s">
        <v>135</v>
      </c>
      <c r="E219" s="238" t="s">
        <v>19</v>
      </c>
      <c r="F219" s="239" t="s">
        <v>322</v>
      </c>
      <c r="G219" s="237"/>
      <c r="H219" s="240">
        <v>18</v>
      </c>
      <c r="I219" s="241"/>
      <c r="J219" s="237"/>
      <c r="K219" s="237"/>
      <c r="L219" s="242"/>
      <c r="M219" s="243"/>
      <c r="N219" s="244"/>
      <c r="O219" s="244"/>
      <c r="P219" s="244"/>
      <c r="Q219" s="244"/>
      <c r="R219" s="244"/>
      <c r="S219" s="244"/>
      <c r="T219" s="245"/>
      <c r="AT219" s="246" t="s">
        <v>135</v>
      </c>
      <c r="AU219" s="246" t="s">
        <v>83</v>
      </c>
      <c r="AV219" s="12" t="s">
        <v>83</v>
      </c>
      <c r="AW219" s="12" t="s">
        <v>34</v>
      </c>
      <c r="AX219" s="12" t="s">
        <v>74</v>
      </c>
      <c r="AY219" s="246" t="s">
        <v>124</v>
      </c>
    </row>
    <row r="220" s="12" customFormat="1">
      <c r="B220" s="236"/>
      <c r="C220" s="237"/>
      <c r="D220" s="233" t="s">
        <v>135</v>
      </c>
      <c r="E220" s="238" t="s">
        <v>19</v>
      </c>
      <c r="F220" s="239" t="s">
        <v>323</v>
      </c>
      <c r="G220" s="237"/>
      <c r="H220" s="240">
        <v>7</v>
      </c>
      <c r="I220" s="241"/>
      <c r="J220" s="237"/>
      <c r="K220" s="237"/>
      <c r="L220" s="242"/>
      <c r="M220" s="243"/>
      <c r="N220" s="244"/>
      <c r="O220" s="244"/>
      <c r="P220" s="244"/>
      <c r="Q220" s="244"/>
      <c r="R220" s="244"/>
      <c r="S220" s="244"/>
      <c r="T220" s="245"/>
      <c r="AT220" s="246" t="s">
        <v>135</v>
      </c>
      <c r="AU220" s="246" t="s">
        <v>83</v>
      </c>
      <c r="AV220" s="12" t="s">
        <v>83</v>
      </c>
      <c r="AW220" s="12" t="s">
        <v>34</v>
      </c>
      <c r="AX220" s="12" t="s">
        <v>74</v>
      </c>
      <c r="AY220" s="246" t="s">
        <v>124</v>
      </c>
    </row>
    <row r="221" s="12" customFormat="1">
      <c r="B221" s="236"/>
      <c r="C221" s="237"/>
      <c r="D221" s="233" t="s">
        <v>135</v>
      </c>
      <c r="E221" s="238" t="s">
        <v>19</v>
      </c>
      <c r="F221" s="239" t="s">
        <v>323</v>
      </c>
      <c r="G221" s="237"/>
      <c r="H221" s="240">
        <v>7</v>
      </c>
      <c r="I221" s="241"/>
      <c r="J221" s="237"/>
      <c r="K221" s="237"/>
      <c r="L221" s="242"/>
      <c r="M221" s="243"/>
      <c r="N221" s="244"/>
      <c r="O221" s="244"/>
      <c r="P221" s="244"/>
      <c r="Q221" s="244"/>
      <c r="R221" s="244"/>
      <c r="S221" s="244"/>
      <c r="T221" s="245"/>
      <c r="AT221" s="246" t="s">
        <v>135</v>
      </c>
      <c r="AU221" s="246" t="s">
        <v>83</v>
      </c>
      <c r="AV221" s="12" t="s">
        <v>83</v>
      </c>
      <c r="AW221" s="12" t="s">
        <v>34</v>
      </c>
      <c r="AX221" s="12" t="s">
        <v>74</v>
      </c>
      <c r="AY221" s="246" t="s">
        <v>124</v>
      </c>
    </row>
    <row r="222" s="14" customFormat="1">
      <c r="B222" s="257"/>
      <c r="C222" s="258"/>
      <c r="D222" s="233" t="s">
        <v>135</v>
      </c>
      <c r="E222" s="259" t="s">
        <v>19</v>
      </c>
      <c r="F222" s="260" t="s">
        <v>153</v>
      </c>
      <c r="G222" s="258"/>
      <c r="H222" s="261">
        <v>74</v>
      </c>
      <c r="I222" s="262"/>
      <c r="J222" s="258"/>
      <c r="K222" s="258"/>
      <c r="L222" s="263"/>
      <c r="M222" s="264"/>
      <c r="N222" s="265"/>
      <c r="O222" s="265"/>
      <c r="P222" s="265"/>
      <c r="Q222" s="265"/>
      <c r="R222" s="265"/>
      <c r="S222" s="265"/>
      <c r="T222" s="266"/>
      <c r="AT222" s="267" t="s">
        <v>135</v>
      </c>
      <c r="AU222" s="267" t="s">
        <v>83</v>
      </c>
      <c r="AV222" s="14" t="s">
        <v>131</v>
      </c>
      <c r="AW222" s="14" t="s">
        <v>34</v>
      </c>
      <c r="AX222" s="14" t="s">
        <v>81</v>
      </c>
      <c r="AY222" s="267" t="s">
        <v>124</v>
      </c>
    </row>
    <row r="223" s="1" customFormat="1" ht="16.5" customHeight="1">
      <c r="B223" s="39"/>
      <c r="C223" s="268" t="s">
        <v>324</v>
      </c>
      <c r="D223" s="268" t="s">
        <v>192</v>
      </c>
      <c r="E223" s="269" t="s">
        <v>325</v>
      </c>
      <c r="F223" s="270" t="s">
        <v>326</v>
      </c>
      <c r="G223" s="271" t="s">
        <v>129</v>
      </c>
      <c r="H223" s="272">
        <v>85.099999999999994</v>
      </c>
      <c r="I223" s="273"/>
      <c r="J223" s="274">
        <f>ROUND(I223*H223,2)</f>
        <v>0</v>
      </c>
      <c r="K223" s="270" t="s">
        <v>130</v>
      </c>
      <c r="L223" s="275"/>
      <c r="M223" s="276" t="s">
        <v>19</v>
      </c>
      <c r="N223" s="277" t="s">
        <v>45</v>
      </c>
      <c r="O223" s="84"/>
      <c r="P223" s="229">
        <f>O223*H223</f>
        <v>0</v>
      </c>
      <c r="Q223" s="229">
        <v>0.00029999999999999997</v>
      </c>
      <c r="R223" s="229">
        <f>Q223*H223</f>
        <v>0.025529999999999997</v>
      </c>
      <c r="S223" s="229">
        <v>0</v>
      </c>
      <c r="T223" s="230">
        <f>S223*H223</f>
        <v>0</v>
      </c>
      <c r="AR223" s="231" t="s">
        <v>191</v>
      </c>
      <c r="AT223" s="231" t="s">
        <v>192</v>
      </c>
      <c r="AU223" s="231" t="s">
        <v>83</v>
      </c>
      <c r="AY223" s="18" t="s">
        <v>124</v>
      </c>
      <c r="BE223" s="232">
        <f>IF(N223="základní",J223,0)</f>
        <v>0</v>
      </c>
      <c r="BF223" s="232">
        <f>IF(N223="snížená",J223,0)</f>
        <v>0</v>
      </c>
      <c r="BG223" s="232">
        <f>IF(N223="zákl. přenesená",J223,0)</f>
        <v>0</v>
      </c>
      <c r="BH223" s="232">
        <f>IF(N223="sníž. přenesená",J223,0)</f>
        <v>0</v>
      </c>
      <c r="BI223" s="232">
        <f>IF(N223="nulová",J223,0)</f>
        <v>0</v>
      </c>
      <c r="BJ223" s="18" t="s">
        <v>81</v>
      </c>
      <c r="BK223" s="232">
        <f>ROUND(I223*H223,2)</f>
        <v>0</v>
      </c>
      <c r="BL223" s="18" t="s">
        <v>131</v>
      </c>
      <c r="BM223" s="231" t="s">
        <v>327</v>
      </c>
    </row>
    <row r="224" s="12" customFormat="1">
      <c r="B224" s="236"/>
      <c r="C224" s="237"/>
      <c r="D224" s="233" t="s">
        <v>135</v>
      </c>
      <c r="E224" s="237"/>
      <c r="F224" s="239" t="s">
        <v>328</v>
      </c>
      <c r="G224" s="237"/>
      <c r="H224" s="240">
        <v>85.099999999999994</v>
      </c>
      <c r="I224" s="241"/>
      <c r="J224" s="237"/>
      <c r="K224" s="237"/>
      <c r="L224" s="242"/>
      <c r="M224" s="243"/>
      <c r="N224" s="244"/>
      <c r="O224" s="244"/>
      <c r="P224" s="244"/>
      <c r="Q224" s="244"/>
      <c r="R224" s="244"/>
      <c r="S224" s="244"/>
      <c r="T224" s="245"/>
      <c r="AT224" s="246" t="s">
        <v>135</v>
      </c>
      <c r="AU224" s="246" t="s">
        <v>83</v>
      </c>
      <c r="AV224" s="12" t="s">
        <v>83</v>
      </c>
      <c r="AW224" s="12" t="s">
        <v>4</v>
      </c>
      <c r="AX224" s="12" t="s">
        <v>81</v>
      </c>
      <c r="AY224" s="246" t="s">
        <v>124</v>
      </c>
    </row>
    <row r="225" s="1" customFormat="1" ht="24" customHeight="1">
      <c r="B225" s="39"/>
      <c r="C225" s="220" t="s">
        <v>329</v>
      </c>
      <c r="D225" s="220" t="s">
        <v>126</v>
      </c>
      <c r="E225" s="221" t="s">
        <v>330</v>
      </c>
      <c r="F225" s="222" t="s">
        <v>331</v>
      </c>
      <c r="G225" s="223" t="s">
        <v>129</v>
      </c>
      <c r="H225" s="224">
        <v>57</v>
      </c>
      <c r="I225" s="225"/>
      <c r="J225" s="226">
        <f>ROUND(I225*H225,2)</f>
        <v>0</v>
      </c>
      <c r="K225" s="222" t="s">
        <v>130</v>
      </c>
      <c r="L225" s="44"/>
      <c r="M225" s="227" t="s">
        <v>19</v>
      </c>
      <c r="N225" s="228" t="s">
        <v>45</v>
      </c>
      <c r="O225" s="84"/>
      <c r="P225" s="229">
        <f>O225*H225</f>
        <v>0</v>
      </c>
      <c r="Q225" s="229">
        <v>0</v>
      </c>
      <c r="R225" s="229">
        <f>Q225*H225</f>
        <v>0</v>
      </c>
      <c r="S225" s="229">
        <v>0</v>
      </c>
      <c r="T225" s="230">
        <f>S225*H225</f>
        <v>0</v>
      </c>
      <c r="AR225" s="231" t="s">
        <v>131</v>
      </c>
      <c r="AT225" s="231" t="s">
        <v>126</v>
      </c>
      <c r="AU225" s="231" t="s">
        <v>83</v>
      </c>
      <c r="AY225" s="18" t="s">
        <v>124</v>
      </c>
      <c r="BE225" s="232">
        <f>IF(N225="základní",J225,0)</f>
        <v>0</v>
      </c>
      <c r="BF225" s="232">
        <f>IF(N225="snížená",J225,0)</f>
        <v>0</v>
      </c>
      <c r="BG225" s="232">
        <f>IF(N225="zákl. přenesená",J225,0)</f>
        <v>0</v>
      </c>
      <c r="BH225" s="232">
        <f>IF(N225="sníž. přenesená",J225,0)</f>
        <v>0</v>
      </c>
      <c r="BI225" s="232">
        <f>IF(N225="nulová",J225,0)</f>
        <v>0</v>
      </c>
      <c r="BJ225" s="18" t="s">
        <v>81</v>
      </c>
      <c r="BK225" s="232">
        <f>ROUND(I225*H225,2)</f>
        <v>0</v>
      </c>
      <c r="BL225" s="18" t="s">
        <v>131</v>
      </c>
      <c r="BM225" s="231" t="s">
        <v>332</v>
      </c>
    </row>
    <row r="226" s="1" customFormat="1">
      <c r="B226" s="39"/>
      <c r="C226" s="40"/>
      <c r="D226" s="233" t="s">
        <v>133</v>
      </c>
      <c r="E226" s="40"/>
      <c r="F226" s="234" t="s">
        <v>333</v>
      </c>
      <c r="G226" s="40"/>
      <c r="H226" s="40"/>
      <c r="I226" s="146"/>
      <c r="J226" s="40"/>
      <c r="K226" s="40"/>
      <c r="L226" s="44"/>
      <c r="M226" s="235"/>
      <c r="N226" s="84"/>
      <c r="O226" s="84"/>
      <c r="P226" s="84"/>
      <c r="Q226" s="84"/>
      <c r="R226" s="84"/>
      <c r="S226" s="84"/>
      <c r="T226" s="85"/>
      <c r="AT226" s="18" t="s">
        <v>133</v>
      </c>
      <c r="AU226" s="18" t="s">
        <v>83</v>
      </c>
    </row>
    <row r="227" s="1" customFormat="1" ht="24" customHeight="1">
      <c r="B227" s="39"/>
      <c r="C227" s="220" t="s">
        <v>334</v>
      </c>
      <c r="D227" s="220" t="s">
        <v>126</v>
      </c>
      <c r="E227" s="221" t="s">
        <v>335</v>
      </c>
      <c r="F227" s="222" t="s">
        <v>336</v>
      </c>
      <c r="G227" s="223" t="s">
        <v>179</v>
      </c>
      <c r="H227" s="224">
        <v>1.5</v>
      </c>
      <c r="I227" s="225"/>
      <c r="J227" s="226">
        <f>ROUND(I227*H227,2)</f>
        <v>0</v>
      </c>
      <c r="K227" s="222" t="s">
        <v>130</v>
      </c>
      <c r="L227" s="44"/>
      <c r="M227" s="227" t="s">
        <v>19</v>
      </c>
      <c r="N227" s="228" t="s">
        <v>45</v>
      </c>
      <c r="O227" s="84"/>
      <c r="P227" s="229">
        <f>O227*H227</f>
        <v>0</v>
      </c>
      <c r="Q227" s="229">
        <v>0.00020000000000000001</v>
      </c>
      <c r="R227" s="229">
        <f>Q227*H227</f>
        <v>0.00030000000000000003</v>
      </c>
      <c r="S227" s="229">
        <v>0</v>
      </c>
      <c r="T227" s="230">
        <f>S227*H227</f>
        <v>0</v>
      </c>
      <c r="AR227" s="231" t="s">
        <v>131</v>
      </c>
      <c r="AT227" s="231" t="s">
        <v>126</v>
      </c>
      <c r="AU227" s="231" t="s">
        <v>83</v>
      </c>
      <c r="AY227" s="18" t="s">
        <v>124</v>
      </c>
      <c r="BE227" s="232">
        <f>IF(N227="základní",J227,0)</f>
        <v>0</v>
      </c>
      <c r="BF227" s="232">
        <f>IF(N227="snížená",J227,0)</f>
        <v>0</v>
      </c>
      <c r="BG227" s="232">
        <f>IF(N227="zákl. přenesená",J227,0)</f>
        <v>0</v>
      </c>
      <c r="BH227" s="232">
        <f>IF(N227="sníž. přenesená",J227,0)</f>
        <v>0</v>
      </c>
      <c r="BI227" s="232">
        <f>IF(N227="nulová",J227,0)</f>
        <v>0</v>
      </c>
      <c r="BJ227" s="18" t="s">
        <v>81</v>
      </c>
      <c r="BK227" s="232">
        <f>ROUND(I227*H227,2)</f>
        <v>0</v>
      </c>
      <c r="BL227" s="18" t="s">
        <v>131</v>
      </c>
      <c r="BM227" s="231" t="s">
        <v>337</v>
      </c>
    </row>
    <row r="228" s="13" customFormat="1">
      <c r="B228" s="247"/>
      <c r="C228" s="248"/>
      <c r="D228" s="233" t="s">
        <v>135</v>
      </c>
      <c r="E228" s="249" t="s">
        <v>19</v>
      </c>
      <c r="F228" s="250" t="s">
        <v>338</v>
      </c>
      <c r="G228" s="248"/>
      <c r="H228" s="249" t="s">
        <v>19</v>
      </c>
      <c r="I228" s="251"/>
      <c r="J228" s="248"/>
      <c r="K228" s="248"/>
      <c r="L228" s="252"/>
      <c r="M228" s="253"/>
      <c r="N228" s="254"/>
      <c r="O228" s="254"/>
      <c r="P228" s="254"/>
      <c r="Q228" s="254"/>
      <c r="R228" s="254"/>
      <c r="S228" s="254"/>
      <c r="T228" s="255"/>
      <c r="AT228" s="256" t="s">
        <v>135</v>
      </c>
      <c r="AU228" s="256" t="s">
        <v>83</v>
      </c>
      <c r="AV228" s="13" t="s">
        <v>81</v>
      </c>
      <c r="AW228" s="13" t="s">
        <v>34</v>
      </c>
      <c r="AX228" s="13" t="s">
        <v>74</v>
      </c>
      <c r="AY228" s="256" t="s">
        <v>124</v>
      </c>
    </row>
    <row r="229" s="12" customFormat="1">
      <c r="B229" s="236"/>
      <c r="C229" s="237"/>
      <c r="D229" s="233" t="s">
        <v>135</v>
      </c>
      <c r="E229" s="238" t="s">
        <v>19</v>
      </c>
      <c r="F229" s="239" t="s">
        <v>339</v>
      </c>
      <c r="G229" s="237"/>
      <c r="H229" s="240">
        <v>1.5</v>
      </c>
      <c r="I229" s="241"/>
      <c r="J229" s="237"/>
      <c r="K229" s="237"/>
      <c r="L229" s="242"/>
      <c r="M229" s="243"/>
      <c r="N229" s="244"/>
      <c r="O229" s="244"/>
      <c r="P229" s="244"/>
      <c r="Q229" s="244"/>
      <c r="R229" s="244"/>
      <c r="S229" s="244"/>
      <c r="T229" s="245"/>
      <c r="AT229" s="246" t="s">
        <v>135</v>
      </c>
      <c r="AU229" s="246" t="s">
        <v>83</v>
      </c>
      <c r="AV229" s="12" t="s">
        <v>83</v>
      </c>
      <c r="AW229" s="12" t="s">
        <v>34</v>
      </c>
      <c r="AX229" s="12" t="s">
        <v>81</v>
      </c>
      <c r="AY229" s="246" t="s">
        <v>124</v>
      </c>
    </row>
    <row r="230" s="1" customFormat="1" ht="24" customHeight="1">
      <c r="B230" s="39"/>
      <c r="C230" s="220" t="s">
        <v>340</v>
      </c>
      <c r="D230" s="220" t="s">
        <v>126</v>
      </c>
      <c r="E230" s="221" t="s">
        <v>341</v>
      </c>
      <c r="F230" s="222" t="s">
        <v>342</v>
      </c>
      <c r="G230" s="223" t="s">
        <v>179</v>
      </c>
      <c r="H230" s="224">
        <v>186</v>
      </c>
      <c r="I230" s="225"/>
      <c r="J230" s="226">
        <f>ROUND(I230*H230,2)</f>
        <v>0</v>
      </c>
      <c r="K230" s="222" t="s">
        <v>19</v>
      </c>
      <c r="L230" s="44"/>
      <c r="M230" s="227" t="s">
        <v>19</v>
      </c>
      <c r="N230" s="228" t="s">
        <v>45</v>
      </c>
      <c r="O230" s="84"/>
      <c r="P230" s="229">
        <f>O230*H230</f>
        <v>0</v>
      </c>
      <c r="Q230" s="229">
        <v>0.00011</v>
      </c>
      <c r="R230" s="229">
        <f>Q230*H230</f>
        <v>0.020459999999999999</v>
      </c>
      <c r="S230" s="229">
        <v>0</v>
      </c>
      <c r="T230" s="230">
        <f>S230*H230</f>
        <v>0</v>
      </c>
      <c r="AR230" s="231" t="s">
        <v>131</v>
      </c>
      <c r="AT230" s="231" t="s">
        <v>126</v>
      </c>
      <c r="AU230" s="231" t="s">
        <v>83</v>
      </c>
      <c r="AY230" s="18" t="s">
        <v>124</v>
      </c>
      <c r="BE230" s="232">
        <f>IF(N230="základní",J230,0)</f>
        <v>0</v>
      </c>
      <c r="BF230" s="232">
        <f>IF(N230="snížená",J230,0)</f>
        <v>0</v>
      </c>
      <c r="BG230" s="232">
        <f>IF(N230="zákl. přenesená",J230,0)</f>
        <v>0</v>
      </c>
      <c r="BH230" s="232">
        <f>IF(N230="sníž. přenesená",J230,0)</f>
        <v>0</v>
      </c>
      <c r="BI230" s="232">
        <f>IF(N230="nulová",J230,0)</f>
        <v>0</v>
      </c>
      <c r="BJ230" s="18" t="s">
        <v>81</v>
      </c>
      <c r="BK230" s="232">
        <f>ROUND(I230*H230,2)</f>
        <v>0</v>
      </c>
      <c r="BL230" s="18" t="s">
        <v>131</v>
      </c>
      <c r="BM230" s="231" t="s">
        <v>343</v>
      </c>
    </row>
    <row r="231" s="12" customFormat="1">
      <c r="B231" s="236"/>
      <c r="C231" s="237"/>
      <c r="D231" s="233" t="s">
        <v>135</v>
      </c>
      <c r="E231" s="238" t="s">
        <v>19</v>
      </c>
      <c r="F231" s="239" t="s">
        <v>344</v>
      </c>
      <c r="G231" s="237"/>
      <c r="H231" s="240">
        <v>186</v>
      </c>
      <c r="I231" s="241"/>
      <c r="J231" s="237"/>
      <c r="K231" s="237"/>
      <c r="L231" s="242"/>
      <c r="M231" s="243"/>
      <c r="N231" s="244"/>
      <c r="O231" s="244"/>
      <c r="P231" s="244"/>
      <c r="Q231" s="244"/>
      <c r="R231" s="244"/>
      <c r="S231" s="244"/>
      <c r="T231" s="245"/>
      <c r="AT231" s="246" t="s">
        <v>135</v>
      </c>
      <c r="AU231" s="246" t="s">
        <v>83</v>
      </c>
      <c r="AV231" s="12" t="s">
        <v>83</v>
      </c>
      <c r="AW231" s="12" t="s">
        <v>34</v>
      </c>
      <c r="AX231" s="12" t="s">
        <v>81</v>
      </c>
      <c r="AY231" s="246" t="s">
        <v>124</v>
      </c>
    </row>
    <row r="232" s="1" customFormat="1" ht="16.5" customHeight="1">
      <c r="B232" s="39"/>
      <c r="C232" s="220" t="s">
        <v>345</v>
      </c>
      <c r="D232" s="220" t="s">
        <v>126</v>
      </c>
      <c r="E232" s="221" t="s">
        <v>346</v>
      </c>
      <c r="F232" s="222" t="s">
        <v>347</v>
      </c>
      <c r="G232" s="223" t="s">
        <v>144</v>
      </c>
      <c r="H232" s="224">
        <v>9.3000000000000007</v>
      </c>
      <c r="I232" s="225"/>
      <c r="J232" s="226">
        <f>ROUND(I232*H232,2)</f>
        <v>0</v>
      </c>
      <c r="K232" s="222" t="s">
        <v>130</v>
      </c>
      <c r="L232" s="44"/>
      <c r="M232" s="227" t="s">
        <v>19</v>
      </c>
      <c r="N232" s="228" t="s">
        <v>45</v>
      </c>
      <c r="O232" s="84"/>
      <c r="P232" s="229">
        <f>O232*H232</f>
        <v>0</v>
      </c>
      <c r="Q232" s="229">
        <v>2.1600000000000001</v>
      </c>
      <c r="R232" s="229">
        <f>Q232*H232</f>
        <v>20.088000000000005</v>
      </c>
      <c r="S232" s="229">
        <v>0</v>
      </c>
      <c r="T232" s="230">
        <f>S232*H232</f>
        <v>0</v>
      </c>
      <c r="AR232" s="231" t="s">
        <v>131</v>
      </c>
      <c r="AT232" s="231" t="s">
        <v>126</v>
      </c>
      <c r="AU232" s="231" t="s">
        <v>83</v>
      </c>
      <c r="AY232" s="18" t="s">
        <v>124</v>
      </c>
      <c r="BE232" s="232">
        <f>IF(N232="základní",J232,0)</f>
        <v>0</v>
      </c>
      <c r="BF232" s="232">
        <f>IF(N232="snížená",J232,0)</f>
        <v>0</v>
      </c>
      <c r="BG232" s="232">
        <f>IF(N232="zákl. přenesená",J232,0)</f>
        <v>0</v>
      </c>
      <c r="BH232" s="232">
        <f>IF(N232="sníž. přenesená",J232,0)</f>
        <v>0</v>
      </c>
      <c r="BI232" s="232">
        <f>IF(N232="nulová",J232,0)</f>
        <v>0</v>
      </c>
      <c r="BJ232" s="18" t="s">
        <v>81</v>
      </c>
      <c r="BK232" s="232">
        <f>ROUND(I232*H232,2)</f>
        <v>0</v>
      </c>
      <c r="BL232" s="18" t="s">
        <v>131</v>
      </c>
      <c r="BM232" s="231" t="s">
        <v>348</v>
      </c>
    </row>
    <row r="233" s="1" customFormat="1">
      <c r="B233" s="39"/>
      <c r="C233" s="40"/>
      <c r="D233" s="233" t="s">
        <v>133</v>
      </c>
      <c r="E233" s="40"/>
      <c r="F233" s="234" t="s">
        <v>349</v>
      </c>
      <c r="G233" s="40"/>
      <c r="H233" s="40"/>
      <c r="I233" s="146"/>
      <c r="J233" s="40"/>
      <c r="K233" s="40"/>
      <c r="L233" s="44"/>
      <c r="M233" s="235"/>
      <c r="N233" s="84"/>
      <c r="O233" s="84"/>
      <c r="P233" s="84"/>
      <c r="Q233" s="84"/>
      <c r="R233" s="84"/>
      <c r="S233" s="84"/>
      <c r="T233" s="85"/>
      <c r="AT233" s="18" t="s">
        <v>133</v>
      </c>
      <c r="AU233" s="18" t="s">
        <v>83</v>
      </c>
    </row>
    <row r="234" s="13" customFormat="1">
      <c r="B234" s="247"/>
      <c r="C234" s="248"/>
      <c r="D234" s="233" t="s">
        <v>135</v>
      </c>
      <c r="E234" s="249" t="s">
        <v>19</v>
      </c>
      <c r="F234" s="250" t="s">
        <v>350</v>
      </c>
      <c r="G234" s="248"/>
      <c r="H234" s="249" t="s">
        <v>19</v>
      </c>
      <c r="I234" s="251"/>
      <c r="J234" s="248"/>
      <c r="K234" s="248"/>
      <c r="L234" s="252"/>
      <c r="M234" s="253"/>
      <c r="N234" s="254"/>
      <c r="O234" s="254"/>
      <c r="P234" s="254"/>
      <c r="Q234" s="254"/>
      <c r="R234" s="254"/>
      <c r="S234" s="254"/>
      <c r="T234" s="255"/>
      <c r="AT234" s="256" t="s">
        <v>135</v>
      </c>
      <c r="AU234" s="256" t="s">
        <v>83</v>
      </c>
      <c r="AV234" s="13" t="s">
        <v>81</v>
      </c>
      <c r="AW234" s="13" t="s">
        <v>34</v>
      </c>
      <c r="AX234" s="13" t="s">
        <v>74</v>
      </c>
      <c r="AY234" s="256" t="s">
        <v>124</v>
      </c>
    </row>
    <row r="235" s="12" customFormat="1">
      <c r="B235" s="236"/>
      <c r="C235" s="237"/>
      <c r="D235" s="233" t="s">
        <v>135</v>
      </c>
      <c r="E235" s="238" t="s">
        <v>19</v>
      </c>
      <c r="F235" s="239" t="s">
        <v>351</v>
      </c>
      <c r="G235" s="237"/>
      <c r="H235" s="240">
        <v>4.9379999999999997</v>
      </c>
      <c r="I235" s="241"/>
      <c r="J235" s="237"/>
      <c r="K235" s="237"/>
      <c r="L235" s="242"/>
      <c r="M235" s="243"/>
      <c r="N235" s="244"/>
      <c r="O235" s="244"/>
      <c r="P235" s="244"/>
      <c r="Q235" s="244"/>
      <c r="R235" s="244"/>
      <c r="S235" s="244"/>
      <c r="T235" s="245"/>
      <c r="AT235" s="246" t="s">
        <v>135</v>
      </c>
      <c r="AU235" s="246" t="s">
        <v>83</v>
      </c>
      <c r="AV235" s="12" t="s">
        <v>83</v>
      </c>
      <c r="AW235" s="12" t="s">
        <v>34</v>
      </c>
      <c r="AX235" s="12" t="s">
        <v>74</v>
      </c>
      <c r="AY235" s="246" t="s">
        <v>124</v>
      </c>
    </row>
    <row r="236" s="12" customFormat="1">
      <c r="B236" s="236"/>
      <c r="C236" s="237"/>
      <c r="D236" s="233" t="s">
        <v>135</v>
      </c>
      <c r="E236" s="238" t="s">
        <v>19</v>
      </c>
      <c r="F236" s="239" t="s">
        <v>352</v>
      </c>
      <c r="G236" s="237"/>
      <c r="H236" s="240">
        <v>2.3460000000000001</v>
      </c>
      <c r="I236" s="241"/>
      <c r="J236" s="237"/>
      <c r="K236" s="237"/>
      <c r="L236" s="242"/>
      <c r="M236" s="243"/>
      <c r="N236" s="244"/>
      <c r="O236" s="244"/>
      <c r="P236" s="244"/>
      <c r="Q236" s="244"/>
      <c r="R236" s="244"/>
      <c r="S236" s="244"/>
      <c r="T236" s="245"/>
      <c r="AT236" s="246" t="s">
        <v>135</v>
      </c>
      <c r="AU236" s="246" t="s">
        <v>83</v>
      </c>
      <c r="AV236" s="12" t="s">
        <v>83</v>
      </c>
      <c r="AW236" s="12" t="s">
        <v>34</v>
      </c>
      <c r="AX236" s="12" t="s">
        <v>74</v>
      </c>
      <c r="AY236" s="246" t="s">
        <v>124</v>
      </c>
    </row>
    <row r="237" s="12" customFormat="1">
      <c r="B237" s="236"/>
      <c r="C237" s="237"/>
      <c r="D237" s="233" t="s">
        <v>135</v>
      </c>
      <c r="E237" s="238" t="s">
        <v>19</v>
      </c>
      <c r="F237" s="239" t="s">
        <v>353</v>
      </c>
      <c r="G237" s="237"/>
      <c r="H237" s="240">
        <v>1.008</v>
      </c>
      <c r="I237" s="241"/>
      <c r="J237" s="237"/>
      <c r="K237" s="237"/>
      <c r="L237" s="242"/>
      <c r="M237" s="243"/>
      <c r="N237" s="244"/>
      <c r="O237" s="244"/>
      <c r="P237" s="244"/>
      <c r="Q237" s="244"/>
      <c r="R237" s="244"/>
      <c r="S237" s="244"/>
      <c r="T237" s="245"/>
      <c r="AT237" s="246" t="s">
        <v>135</v>
      </c>
      <c r="AU237" s="246" t="s">
        <v>83</v>
      </c>
      <c r="AV237" s="12" t="s">
        <v>83</v>
      </c>
      <c r="AW237" s="12" t="s">
        <v>34</v>
      </c>
      <c r="AX237" s="12" t="s">
        <v>74</v>
      </c>
      <c r="AY237" s="246" t="s">
        <v>124</v>
      </c>
    </row>
    <row r="238" s="12" customFormat="1">
      <c r="B238" s="236"/>
      <c r="C238" s="237"/>
      <c r="D238" s="233" t="s">
        <v>135</v>
      </c>
      <c r="E238" s="238" t="s">
        <v>19</v>
      </c>
      <c r="F238" s="239" t="s">
        <v>353</v>
      </c>
      <c r="G238" s="237"/>
      <c r="H238" s="240">
        <v>1.008</v>
      </c>
      <c r="I238" s="241"/>
      <c r="J238" s="237"/>
      <c r="K238" s="237"/>
      <c r="L238" s="242"/>
      <c r="M238" s="243"/>
      <c r="N238" s="244"/>
      <c r="O238" s="244"/>
      <c r="P238" s="244"/>
      <c r="Q238" s="244"/>
      <c r="R238" s="244"/>
      <c r="S238" s="244"/>
      <c r="T238" s="245"/>
      <c r="AT238" s="246" t="s">
        <v>135</v>
      </c>
      <c r="AU238" s="246" t="s">
        <v>83</v>
      </c>
      <c r="AV238" s="12" t="s">
        <v>83</v>
      </c>
      <c r="AW238" s="12" t="s">
        <v>34</v>
      </c>
      <c r="AX238" s="12" t="s">
        <v>74</v>
      </c>
      <c r="AY238" s="246" t="s">
        <v>124</v>
      </c>
    </row>
    <row r="239" s="14" customFormat="1">
      <c r="B239" s="257"/>
      <c r="C239" s="258"/>
      <c r="D239" s="233" t="s">
        <v>135</v>
      </c>
      <c r="E239" s="259" t="s">
        <v>19</v>
      </c>
      <c r="F239" s="260" t="s">
        <v>153</v>
      </c>
      <c r="G239" s="258"/>
      <c r="H239" s="261">
        <v>9.3000000000000007</v>
      </c>
      <c r="I239" s="262"/>
      <c r="J239" s="258"/>
      <c r="K239" s="258"/>
      <c r="L239" s="263"/>
      <c r="M239" s="264"/>
      <c r="N239" s="265"/>
      <c r="O239" s="265"/>
      <c r="P239" s="265"/>
      <c r="Q239" s="265"/>
      <c r="R239" s="265"/>
      <c r="S239" s="265"/>
      <c r="T239" s="266"/>
      <c r="AT239" s="267" t="s">
        <v>135</v>
      </c>
      <c r="AU239" s="267" t="s">
        <v>83</v>
      </c>
      <c r="AV239" s="14" t="s">
        <v>131</v>
      </c>
      <c r="AW239" s="14" t="s">
        <v>34</v>
      </c>
      <c r="AX239" s="14" t="s">
        <v>81</v>
      </c>
      <c r="AY239" s="267" t="s">
        <v>124</v>
      </c>
    </row>
    <row r="240" s="1" customFormat="1" ht="16.5" customHeight="1">
      <c r="B240" s="39"/>
      <c r="C240" s="220" t="s">
        <v>354</v>
      </c>
      <c r="D240" s="220" t="s">
        <v>126</v>
      </c>
      <c r="E240" s="221" t="s">
        <v>355</v>
      </c>
      <c r="F240" s="222" t="s">
        <v>356</v>
      </c>
      <c r="G240" s="223" t="s">
        <v>144</v>
      </c>
      <c r="H240" s="224">
        <v>15.496</v>
      </c>
      <c r="I240" s="225"/>
      <c r="J240" s="226">
        <f>ROUND(I240*H240,2)</f>
        <v>0</v>
      </c>
      <c r="K240" s="222" t="s">
        <v>130</v>
      </c>
      <c r="L240" s="44"/>
      <c r="M240" s="227" t="s">
        <v>19</v>
      </c>
      <c r="N240" s="228" t="s">
        <v>45</v>
      </c>
      <c r="O240" s="84"/>
      <c r="P240" s="229">
        <f>O240*H240</f>
        <v>0</v>
      </c>
      <c r="Q240" s="229">
        <v>1.98</v>
      </c>
      <c r="R240" s="229">
        <f>Q240*H240</f>
        <v>30.682079999999999</v>
      </c>
      <c r="S240" s="229">
        <v>0</v>
      </c>
      <c r="T240" s="230">
        <f>S240*H240</f>
        <v>0</v>
      </c>
      <c r="AR240" s="231" t="s">
        <v>131</v>
      </c>
      <c r="AT240" s="231" t="s">
        <v>126</v>
      </c>
      <c r="AU240" s="231" t="s">
        <v>83</v>
      </c>
      <c r="AY240" s="18" t="s">
        <v>124</v>
      </c>
      <c r="BE240" s="232">
        <f>IF(N240="základní",J240,0)</f>
        <v>0</v>
      </c>
      <c r="BF240" s="232">
        <f>IF(N240="snížená",J240,0)</f>
        <v>0</v>
      </c>
      <c r="BG240" s="232">
        <f>IF(N240="zákl. přenesená",J240,0)</f>
        <v>0</v>
      </c>
      <c r="BH240" s="232">
        <f>IF(N240="sníž. přenesená",J240,0)</f>
        <v>0</v>
      </c>
      <c r="BI240" s="232">
        <f>IF(N240="nulová",J240,0)</f>
        <v>0</v>
      </c>
      <c r="BJ240" s="18" t="s">
        <v>81</v>
      </c>
      <c r="BK240" s="232">
        <f>ROUND(I240*H240,2)</f>
        <v>0</v>
      </c>
      <c r="BL240" s="18" t="s">
        <v>131</v>
      </c>
      <c r="BM240" s="231" t="s">
        <v>357</v>
      </c>
    </row>
    <row r="241" s="1" customFormat="1">
      <c r="B241" s="39"/>
      <c r="C241" s="40"/>
      <c r="D241" s="233" t="s">
        <v>133</v>
      </c>
      <c r="E241" s="40"/>
      <c r="F241" s="234" t="s">
        <v>349</v>
      </c>
      <c r="G241" s="40"/>
      <c r="H241" s="40"/>
      <c r="I241" s="146"/>
      <c r="J241" s="40"/>
      <c r="K241" s="40"/>
      <c r="L241" s="44"/>
      <c r="M241" s="235"/>
      <c r="N241" s="84"/>
      <c r="O241" s="84"/>
      <c r="P241" s="84"/>
      <c r="Q241" s="84"/>
      <c r="R241" s="84"/>
      <c r="S241" s="84"/>
      <c r="T241" s="85"/>
      <c r="AT241" s="18" t="s">
        <v>133</v>
      </c>
      <c r="AU241" s="18" t="s">
        <v>83</v>
      </c>
    </row>
    <row r="242" s="13" customFormat="1">
      <c r="B242" s="247"/>
      <c r="C242" s="248"/>
      <c r="D242" s="233" t="s">
        <v>135</v>
      </c>
      <c r="E242" s="249" t="s">
        <v>19</v>
      </c>
      <c r="F242" s="250" t="s">
        <v>358</v>
      </c>
      <c r="G242" s="248"/>
      <c r="H242" s="249" t="s">
        <v>19</v>
      </c>
      <c r="I242" s="251"/>
      <c r="J242" s="248"/>
      <c r="K242" s="248"/>
      <c r="L242" s="252"/>
      <c r="M242" s="253"/>
      <c r="N242" s="254"/>
      <c r="O242" s="254"/>
      <c r="P242" s="254"/>
      <c r="Q242" s="254"/>
      <c r="R242" s="254"/>
      <c r="S242" s="254"/>
      <c r="T242" s="255"/>
      <c r="AT242" s="256" t="s">
        <v>135</v>
      </c>
      <c r="AU242" s="256" t="s">
        <v>83</v>
      </c>
      <c r="AV242" s="13" t="s">
        <v>81</v>
      </c>
      <c r="AW242" s="13" t="s">
        <v>34</v>
      </c>
      <c r="AX242" s="13" t="s">
        <v>74</v>
      </c>
      <c r="AY242" s="256" t="s">
        <v>124</v>
      </c>
    </row>
    <row r="243" s="12" customFormat="1">
      <c r="B243" s="236"/>
      <c r="C243" s="237"/>
      <c r="D243" s="233" t="s">
        <v>135</v>
      </c>
      <c r="E243" s="238" t="s">
        <v>19</v>
      </c>
      <c r="F243" s="239" t="s">
        <v>359</v>
      </c>
      <c r="G243" s="237"/>
      <c r="H243" s="240">
        <v>15.496</v>
      </c>
      <c r="I243" s="241"/>
      <c r="J243" s="237"/>
      <c r="K243" s="237"/>
      <c r="L243" s="242"/>
      <c r="M243" s="243"/>
      <c r="N243" s="244"/>
      <c r="O243" s="244"/>
      <c r="P243" s="244"/>
      <c r="Q243" s="244"/>
      <c r="R243" s="244"/>
      <c r="S243" s="244"/>
      <c r="T243" s="245"/>
      <c r="AT243" s="246" t="s">
        <v>135</v>
      </c>
      <c r="AU243" s="246" t="s">
        <v>83</v>
      </c>
      <c r="AV243" s="12" t="s">
        <v>83</v>
      </c>
      <c r="AW243" s="12" t="s">
        <v>34</v>
      </c>
      <c r="AX243" s="12" t="s">
        <v>81</v>
      </c>
      <c r="AY243" s="246" t="s">
        <v>124</v>
      </c>
    </row>
    <row r="244" s="1" customFormat="1" ht="16.5" customHeight="1">
      <c r="B244" s="39"/>
      <c r="C244" s="220" t="s">
        <v>360</v>
      </c>
      <c r="D244" s="220" t="s">
        <v>126</v>
      </c>
      <c r="E244" s="221" t="s">
        <v>361</v>
      </c>
      <c r="F244" s="222" t="s">
        <v>362</v>
      </c>
      <c r="G244" s="223" t="s">
        <v>144</v>
      </c>
      <c r="H244" s="224">
        <v>3.9390000000000001</v>
      </c>
      <c r="I244" s="225"/>
      <c r="J244" s="226">
        <f>ROUND(I244*H244,2)</f>
        <v>0</v>
      </c>
      <c r="K244" s="222" t="s">
        <v>130</v>
      </c>
      <c r="L244" s="44"/>
      <c r="M244" s="227" t="s">
        <v>19</v>
      </c>
      <c r="N244" s="228" t="s">
        <v>45</v>
      </c>
      <c r="O244" s="84"/>
      <c r="P244" s="229">
        <f>O244*H244</f>
        <v>0</v>
      </c>
      <c r="Q244" s="229">
        <v>0</v>
      </c>
      <c r="R244" s="229">
        <f>Q244*H244</f>
        <v>0</v>
      </c>
      <c r="S244" s="229">
        <v>0</v>
      </c>
      <c r="T244" s="230">
        <f>S244*H244</f>
        <v>0</v>
      </c>
      <c r="AR244" s="231" t="s">
        <v>131</v>
      </c>
      <c r="AT244" s="231" t="s">
        <v>126</v>
      </c>
      <c r="AU244" s="231" t="s">
        <v>83</v>
      </c>
      <c r="AY244" s="18" t="s">
        <v>124</v>
      </c>
      <c r="BE244" s="232">
        <f>IF(N244="základní",J244,0)</f>
        <v>0</v>
      </c>
      <c r="BF244" s="232">
        <f>IF(N244="snížená",J244,0)</f>
        <v>0</v>
      </c>
      <c r="BG244" s="232">
        <f>IF(N244="zákl. přenesená",J244,0)</f>
        <v>0</v>
      </c>
      <c r="BH244" s="232">
        <f>IF(N244="sníž. přenesená",J244,0)</f>
        <v>0</v>
      </c>
      <c r="BI244" s="232">
        <f>IF(N244="nulová",J244,0)</f>
        <v>0</v>
      </c>
      <c r="BJ244" s="18" t="s">
        <v>81</v>
      </c>
      <c r="BK244" s="232">
        <f>ROUND(I244*H244,2)</f>
        <v>0</v>
      </c>
      <c r="BL244" s="18" t="s">
        <v>131</v>
      </c>
      <c r="BM244" s="231" t="s">
        <v>363</v>
      </c>
    </row>
    <row r="245" s="1" customFormat="1">
      <c r="B245" s="39"/>
      <c r="C245" s="40"/>
      <c r="D245" s="233" t="s">
        <v>133</v>
      </c>
      <c r="E245" s="40"/>
      <c r="F245" s="234" t="s">
        <v>364</v>
      </c>
      <c r="G245" s="40"/>
      <c r="H245" s="40"/>
      <c r="I245" s="146"/>
      <c r="J245" s="40"/>
      <c r="K245" s="40"/>
      <c r="L245" s="44"/>
      <c r="M245" s="235"/>
      <c r="N245" s="84"/>
      <c r="O245" s="84"/>
      <c r="P245" s="84"/>
      <c r="Q245" s="84"/>
      <c r="R245" s="84"/>
      <c r="S245" s="84"/>
      <c r="T245" s="85"/>
      <c r="AT245" s="18" t="s">
        <v>133</v>
      </c>
      <c r="AU245" s="18" t="s">
        <v>83</v>
      </c>
    </row>
    <row r="246" s="13" customFormat="1">
      <c r="B246" s="247"/>
      <c r="C246" s="248"/>
      <c r="D246" s="233" t="s">
        <v>135</v>
      </c>
      <c r="E246" s="249" t="s">
        <v>19</v>
      </c>
      <c r="F246" s="250" t="s">
        <v>365</v>
      </c>
      <c r="G246" s="248"/>
      <c r="H246" s="249" t="s">
        <v>19</v>
      </c>
      <c r="I246" s="251"/>
      <c r="J246" s="248"/>
      <c r="K246" s="248"/>
      <c r="L246" s="252"/>
      <c r="M246" s="253"/>
      <c r="N246" s="254"/>
      <c r="O246" s="254"/>
      <c r="P246" s="254"/>
      <c r="Q246" s="254"/>
      <c r="R246" s="254"/>
      <c r="S246" s="254"/>
      <c r="T246" s="255"/>
      <c r="AT246" s="256" t="s">
        <v>135</v>
      </c>
      <c r="AU246" s="256" t="s">
        <v>83</v>
      </c>
      <c r="AV246" s="13" t="s">
        <v>81</v>
      </c>
      <c r="AW246" s="13" t="s">
        <v>34</v>
      </c>
      <c r="AX246" s="13" t="s">
        <v>74</v>
      </c>
      <c r="AY246" s="256" t="s">
        <v>124</v>
      </c>
    </row>
    <row r="247" s="12" customFormat="1">
      <c r="B247" s="236"/>
      <c r="C247" s="237"/>
      <c r="D247" s="233" t="s">
        <v>135</v>
      </c>
      <c r="E247" s="238" t="s">
        <v>19</v>
      </c>
      <c r="F247" s="239" t="s">
        <v>366</v>
      </c>
      <c r="G247" s="237"/>
      <c r="H247" s="240">
        <v>3.9390000000000001</v>
      </c>
      <c r="I247" s="241"/>
      <c r="J247" s="237"/>
      <c r="K247" s="237"/>
      <c r="L247" s="242"/>
      <c r="M247" s="243"/>
      <c r="N247" s="244"/>
      <c r="O247" s="244"/>
      <c r="P247" s="244"/>
      <c r="Q247" s="244"/>
      <c r="R247" s="244"/>
      <c r="S247" s="244"/>
      <c r="T247" s="245"/>
      <c r="AT247" s="246" t="s">
        <v>135</v>
      </c>
      <c r="AU247" s="246" t="s">
        <v>83</v>
      </c>
      <c r="AV247" s="12" t="s">
        <v>83</v>
      </c>
      <c r="AW247" s="12" t="s">
        <v>34</v>
      </c>
      <c r="AX247" s="12" t="s">
        <v>81</v>
      </c>
      <c r="AY247" s="246" t="s">
        <v>124</v>
      </c>
    </row>
    <row r="248" s="1" customFormat="1" ht="16.5" customHeight="1">
      <c r="B248" s="39"/>
      <c r="C248" s="220" t="s">
        <v>367</v>
      </c>
      <c r="D248" s="220" t="s">
        <v>126</v>
      </c>
      <c r="E248" s="221" t="s">
        <v>368</v>
      </c>
      <c r="F248" s="222" t="s">
        <v>369</v>
      </c>
      <c r="G248" s="223" t="s">
        <v>129</v>
      </c>
      <c r="H248" s="224">
        <v>11.398</v>
      </c>
      <c r="I248" s="225"/>
      <c r="J248" s="226">
        <f>ROUND(I248*H248,2)</f>
        <v>0</v>
      </c>
      <c r="K248" s="222" t="s">
        <v>130</v>
      </c>
      <c r="L248" s="44"/>
      <c r="M248" s="227" t="s">
        <v>19</v>
      </c>
      <c r="N248" s="228" t="s">
        <v>45</v>
      </c>
      <c r="O248" s="84"/>
      <c r="P248" s="229">
        <f>O248*H248</f>
        <v>0</v>
      </c>
      <c r="Q248" s="229">
        <v>0.0014400000000000001</v>
      </c>
      <c r="R248" s="229">
        <f>Q248*H248</f>
        <v>0.01641312</v>
      </c>
      <c r="S248" s="229">
        <v>0</v>
      </c>
      <c r="T248" s="230">
        <f>S248*H248</f>
        <v>0</v>
      </c>
      <c r="AR248" s="231" t="s">
        <v>131</v>
      </c>
      <c r="AT248" s="231" t="s">
        <v>126</v>
      </c>
      <c r="AU248" s="231" t="s">
        <v>83</v>
      </c>
      <c r="AY248" s="18" t="s">
        <v>124</v>
      </c>
      <c r="BE248" s="232">
        <f>IF(N248="základní",J248,0)</f>
        <v>0</v>
      </c>
      <c r="BF248" s="232">
        <f>IF(N248="snížená",J248,0)</f>
        <v>0</v>
      </c>
      <c r="BG248" s="232">
        <f>IF(N248="zákl. přenesená",J248,0)</f>
        <v>0</v>
      </c>
      <c r="BH248" s="232">
        <f>IF(N248="sníž. přenesená",J248,0)</f>
        <v>0</v>
      </c>
      <c r="BI248" s="232">
        <f>IF(N248="nulová",J248,0)</f>
        <v>0</v>
      </c>
      <c r="BJ248" s="18" t="s">
        <v>81</v>
      </c>
      <c r="BK248" s="232">
        <f>ROUND(I248*H248,2)</f>
        <v>0</v>
      </c>
      <c r="BL248" s="18" t="s">
        <v>131</v>
      </c>
      <c r="BM248" s="231" t="s">
        <v>370</v>
      </c>
    </row>
    <row r="249" s="1" customFormat="1">
      <c r="B249" s="39"/>
      <c r="C249" s="40"/>
      <c r="D249" s="233" t="s">
        <v>133</v>
      </c>
      <c r="E249" s="40"/>
      <c r="F249" s="234" t="s">
        <v>371</v>
      </c>
      <c r="G249" s="40"/>
      <c r="H249" s="40"/>
      <c r="I249" s="146"/>
      <c r="J249" s="40"/>
      <c r="K249" s="40"/>
      <c r="L249" s="44"/>
      <c r="M249" s="235"/>
      <c r="N249" s="84"/>
      <c r="O249" s="84"/>
      <c r="P249" s="84"/>
      <c r="Q249" s="84"/>
      <c r="R249" s="84"/>
      <c r="S249" s="84"/>
      <c r="T249" s="85"/>
      <c r="AT249" s="18" t="s">
        <v>133</v>
      </c>
      <c r="AU249" s="18" t="s">
        <v>83</v>
      </c>
    </row>
    <row r="250" s="13" customFormat="1">
      <c r="B250" s="247"/>
      <c r="C250" s="248"/>
      <c r="D250" s="233" t="s">
        <v>135</v>
      </c>
      <c r="E250" s="249" t="s">
        <v>19</v>
      </c>
      <c r="F250" s="250" t="s">
        <v>372</v>
      </c>
      <c r="G250" s="248"/>
      <c r="H250" s="249" t="s">
        <v>19</v>
      </c>
      <c r="I250" s="251"/>
      <c r="J250" s="248"/>
      <c r="K250" s="248"/>
      <c r="L250" s="252"/>
      <c r="M250" s="253"/>
      <c r="N250" s="254"/>
      <c r="O250" s="254"/>
      <c r="P250" s="254"/>
      <c r="Q250" s="254"/>
      <c r="R250" s="254"/>
      <c r="S250" s="254"/>
      <c r="T250" s="255"/>
      <c r="AT250" s="256" t="s">
        <v>135</v>
      </c>
      <c r="AU250" s="256" t="s">
        <v>83</v>
      </c>
      <c r="AV250" s="13" t="s">
        <v>81</v>
      </c>
      <c r="AW250" s="13" t="s">
        <v>34</v>
      </c>
      <c r="AX250" s="13" t="s">
        <v>74</v>
      </c>
      <c r="AY250" s="256" t="s">
        <v>124</v>
      </c>
    </row>
    <row r="251" s="12" customFormat="1">
      <c r="B251" s="236"/>
      <c r="C251" s="237"/>
      <c r="D251" s="233" t="s">
        <v>135</v>
      </c>
      <c r="E251" s="238" t="s">
        <v>19</v>
      </c>
      <c r="F251" s="239" t="s">
        <v>373</v>
      </c>
      <c r="G251" s="237"/>
      <c r="H251" s="240">
        <v>9.1940000000000008</v>
      </c>
      <c r="I251" s="241"/>
      <c r="J251" s="237"/>
      <c r="K251" s="237"/>
      <c r="L251" s="242"/>
      <c r="M251" s="243"/>
      <c r="N251" s="244"/>
      <c r="O251" s="244"/>
      <c r="P251" s="244"/>
      <c r="Q251" s="244"/>
      <c r="R251" s="244"/>
      <c r="S251" s="244"/>
      <c r="T251" s="245"/>
      <c r="AT251" s="246" t="s">
        <v>135</v>
      </c>
      <c r="AU251" s="246" t="s">
        <v>83</v>
      </c>
      <c r="AV251" s="12" t="s">
        <v>83</v>
      </c>
      <c r="AW251" s="12" t="s">
        <v>34</v>
      </c>
      <c r="AX251" s="12" t="s">
        <v>74</v>
      </c>
      <c r="AY251" s="246" t="s">
        <v>124</v>
      </c>
    </row>
    <row r="252" s="13" customFormat="1">
      <c r="B252" s="247"/>
      <c r="C252" s="248"/>
      <c r="D252" s="233" t="s">
        <v>135</v>
      </c>
      <c r="E252" s="249" t="s">
        <v>19</v>
      </c>
      <c r="F252" s="250" t="s">
        <v>374</v>
      </c>
      <c r="G252" s="248"/>
      <c r="H252" s="249" t="s">
        <v>19</v>
      </c>
      <c r="I252" s="251"/>
      <c r="J252" s="248"/>
      <c r="K252" s="248"/>
      <c r="L252" s="252"/>
      <c r="M252" s="253"/>
      <c r="N252" s="254"/>
      <c r="O252" s="254"/>
      <c r="P252" s="254"/>
      <c r="Q252" s="254"/>
      <c r="R252" s="254"/>
      <c r="S252" s="254"/>
      <c r="T252" s="255"/>
      <c r="AT252" s="256" t="s">
        <v>135</v>
      </c>
      <c r="AU252" s="256" t="s">
        <v>83</v>
      </c>
      <c r="AV252" s="13" t="s">
        <v>81</v>
      </c>
      <c r="AW252" s="13" t="s">
        <v>34</v>
      </c>
      <c r="AX252" s="13" t="s">
        <v>74</v>
      </c>
      <c r="AY252" s="256" t="s">
        <v>124</v>
      </c>
    </row>
    <row r="253" s="12" customFormat="1">
      <c r="B253" s="236"/>
      <c r="C253" s="237"/>
      <c r="D253" s="233" t="s">
        <v>135</v>
      </c>
      <c r="E253" s="238" t="s">
        <v>19</v>
      </c>
      <c r="F253" s="239" t="s">
        <v>375</v>
      </c>
      <c r="G253" s="237"/>
      <c r="H253" s="240">
        <v>2.2040000000000002</v>
      </c>
      <c r="I253" s="241"/>
      <c r="J253" s="237"/>
      <c r="K253" s="237"/>
      <c r="L253" s="242"/>
      <c r="M253" s="243"/>
      <c r="N253" s="244"/>
      <c r="O253" s="244"/>
      <c r="P253" s="244"/>
      <c r="Q253" s="244"/>
      <c r="R253" s="244"/>
      <c r="S253" s="244"/>
      <c r="T253" s="245"/>
      <c r="AT253" s="246" t="s">
        <v>135</v>
      </c>
      <c r="AU253" s="246" t="s">
        <v>83</v>
      </c>
      <c r="AV253" s="12" t="s">
        <v>83</v>
      </c>
      <c r="AW253" s="12" t="s">
        <v>34</v>
      </c>
      <c r="AX253" s="12" t="s">
        <v>74</v>
      </c>
      <c r="AY253" s="246" t="s">
        <v>124</v>
      </c>
    </row>
    <row r="254" s="14" customFormat="1">
      <c r="B254" s="257"/>
      <c r="C254" s="258"/>
      <c r="D254" s="233" t="s">
        <v>135</v>
      </c>
      <c r="E254" s="259" t="s">
        <v>19</v>
      </c>
      <c r="F254" s="260" t="s">
        <v>153</v>
      </c>
      <c r="G254" s="258"/>
      <c r="H254" s="261">
        <v>11.398000000000002</v>
      </c>
      <c r="I254" s="262"/>
      <c r="J254" s="258"/>
      <c r="K254" s="258"/>
      <c r="L254" s="263"/>
      <c r="M254" s="264"/>
      <c r="N254" s="265"/>
      <c r="O254" s="265"/>
      <c r="P254" s="265"/>
      <c r="Q254" s="265"/>
      <c r="R254" s="265"/>
      <c r="S254" s="265"/>
      <c r="T254" s="266"/>
      <c r="AT254" s="267" t="s">
        <v>135</v>
      </c>
      <c r="AU254" s="267" t="s">
        <v>83</v>
      </c>
      <c r="AV254" s="14" t="s">
        <v>131</v>
      </c>
      <c r="AW254" s="14" t="s">
        <v>34</v>
      </c>
      <c r="AX254" s="14" t="s">
        <v>81</v>
      </c>
      <c r="AY254" s="267" t="s">
        <v>124</v>
      </c>
    </row>
    <row r="255" s="1" customFormat="1" ht="24" customHeight="1">
      <c r="B255" s="39"/>
      <c r="C255" s="220" t="s">
        <v>376</v>
      </c>
      <c r="D255" s="220" t="s">
        <v>126</v>
      </c>
      <c r="E255" s="221" t="s">
        <v>377</v>
      </c>
      <c r="F255" s="222" t="s">
        <v>378</v>
      </c>
      <c r="G255" s="223" t="s">
        <v>129</v>
      </c>
      <c r="H255" s="224">
        <v>11.398</v>
      </c>
      <c r="I255" s="225"/>
      <c r="J255" s="226">
        <f>ROUND(I255*H255,2)</f>
        <v>0</v>
      </c>
      <c r="K255" s="222" t="s">
        <v>130</v>
      </c>
      <c r="L255" s="44"/>
      <c r="M255" s="227" t="s">
        <v>19</v>
      </c>
      <c r="N255" s="228" t="s">
        <v>45</v>
      </c>
      <c r="O255" s="84"/>
      <c r="P255" s="229">
        <f>O255*H255</f>
        <v>0</v>
      </c>
      <c r="Q255" s="229">
        <v>0.0068999999999999999</v>
      </c>
      <c r="R255" s="229">
        <f>Q255*H255</f>
        <v>0.078646199999999999</v>
      </c>
      <c r="S255" s="229">
        <v>0</v>
      </c>
      <c r="T255" s="230">
        <f>S255*H255</f>
        <v>0</v>
      </c>
      <c r="AR255" s="231" t="s">
        <v>131</v>
      </c>
      <c r="AT255" s="231" t="s">
        <v>126</v>
      </c>
      <c r="AU255" s="231" t="s">
        <v>83</v>
      </c>
      <c r="AY255" s="18" t="s">
        <v>124</v>
      </c>
      <c r="BE255" s="232">
        <f>IF(N255="základní",J255,0)</f>
        <v>0</v>
      </c>
      <c r="BF255" s="232">
        <f>IF(N255="snížená",J255,0)</f>
        <v>0</v>
      </c>
      <c r="BG255" s="232">
        <f>IF(N255="zákl. přenesená",J255,0)</f>
        <v>0</v>
      </c>
      <c r="BH255" s="232">
        <f>IF(N255="sníž. přenesená",J255,0)</f>
        <v>0</v>
      </c>
      <c r="BI255" s="232">
        <f>IF(N255="nulová",J255,0)</f>
        <v>0</v>
      </c>
      <c r="BJ255" s="18" t="s">
        <v>81</v>
      </c>
      <c r="BK255" s="232">
        <f>ROUND(I255*H255,2)</f>
        <v>0</v>
      </c>
      <c r="BL255" s="18" t="s">
        <v>131</v>
      </c>
      <c r="BM255" s="231" t="s">
        <v>379</v>
      </c>
    </row>
    <row r="256" s="1" customFormat="1">
      <c r="B256" s="39"/>
      <c r="C256" s="40"/>
      <c r="D256" s="233" t="s">
        <v>133</v>
      </c>
      <c r="E256" s="40"/>
      <c r="F256" s="234" t="s">
        <v>371</v>
      </c>
      <c r="G256" s="40"/>
      <c r="H256" s="40"/>
      <c r="I256" s="146"/>
      <c r="J256" s="40"/>
      <c r="K256" s="40"/>
      <c r="L256" s="44"/>
      <c r="M256" s="235"/>
      <c r="N256" s="84"/>
      <c r="O256" s="84"/>
      <c r="P256" s="84"/>
      <c r="Q256" s="84"/>
      <c r="R256" s="84"/>
      <c r="S256" s="84"/>
      <c r="T256" s="85"/>
      <c r="AT256" s="18" t="s">
        <v>133</v>
      </c>
      <c r="AU256" s="18" t="s">
        <v>83</v>
      </c>
    </row>
    <row r="257" s="1" customFormat="1" ht="16.5" customHeight="1">
      <c r="B257" s="39"/>
      <c r="C257" s="220" t="s">
        <v>380</v>
      </c>
      <c r="D257" s="220" t="s">
        <v>126</v>
      </c>
      <c r="E257" s="221" t="s">
        <v>381</v>
      </c>
      <c r="F257" s="222" t="s">
        <v>382</v>
      </c>
      <c r="G257" s="223" t="s">
        <v>129</v>
      </c>
      <c r="H257" s="224">
        <v>11.398</v>
      </c>
      <c r="I257" s="225"/>
      <c r="J257" s="226">
        <f>ROUND(I257*H257,2)</f>
        <v>0</v>
      </c>
      <c r="K257" s="222" t="s">
        <v>130</v>
      </c>
      <c r="L257" s="44"/>
      <c r="M257" s="227" t="s">
        <v>19</v>
      </c>
      <c r="N257" s="228" t="s">
        <v>45</v>
      </c>
      <c r="O257" s="84"/>
      <c r="P257" s="229">
        <f>O257*H257</f>
        <v>0</v>
      </c>
      <c r="Q257" s="229">
        <v>4.0000000000000003E-05</v>
      </c>
      <c r="R257" s="229">
        <f>Q257*H257</f>
        <v>0.00045592000000000001</v>
      </c>
      <c r="S257" s="229">
        <v>0</v>
      </c>
      <c r="T257" s="230">
        <f>S257*H257</f>
        <v>0</v>
      </c>
      <c r="AR257" s="231" t="s">
        <v>131</v>
      </c>
      <c r="AT257" s="231" t="s">
        <v>126</v>
      </c>
      <c r="AU257" s="231" t="s">
        <v>83</v>
      </c>
      <c r="AY257" s="18" t="s">
        <v>124</v>
      </c>
      <c r="BE257" s="232">
        <f>IF(N257="základní",J257,0)</f>
        <v>0</v>
      </c>
      <c r="BF257" s="232">
        <f>IF(N257="snížená",J257,0)</f>
        <v>0</v>
      </c>
      <c r="BG257" s="232">
        <f>IF(N257="zákl. přenesená",J257,0)</f>
        <v>0</v>
      </c>
      <c r="BH257" s="232">
        <f>IF(N257="sníž. přenesená",J257,0)</f>
        <v>0</v>
      </c>
      <c r="BI257" s="232">
        <f>IF(N257="nulová",J257,0)</f>
        <v>0</v>
      </c>
      <c r="BJ257" s="18" t="s">
        <v>81</v>
      </c>
      <c r="BK257" s="232">
        <f>ROUND(I257*H257,2)</f>
        <v>0</v>
      </c>
      <c r="BL257" s="18" t="s">
        <v>131</v>
      </c>
      <c r="BM257" s="231" t="s">
        <v>383</v>
      </c>
    </row>
    <row r="258" s="1" customFormat="1">
      <c r="B258" s="39"/>
      <c r="C258" s="40"/>
      <c r="D258" s="233" t="s">
        <v>133</v>
      </c>
      <c r="E258" s="40"/>
      <c r="F258" s="234" t="s">
        <v>371</v>
      </c>
      <c r="G258" s="40"/>
      <c r="H258" s="40"/>
      <c r="I258" s="146"/>
      <c r="J258" s="40"/>
      <c r="K258" s="40"/>
      <c r="L258" s="44"/>
      <c r="M258" s="235"/>
      <c r="N258" s="84"/>
      <c r="O258" s="84"/>
      <c r="P258" s="84"/>
      <c r="Q258" s="84"/>
      <c r="R258" s="84"/>
      <c r="S258" s="84"/>
      <c r="T258" s="85"/>
      <c r="AT258" s="18" t="s">
        <v>133</v>
      </c>
      <c r="AU258" s="18" t="s">
        <v>83</v>
      </c>
    </row>
    <row r="259" s="1" customFormat="1" ht="16.5" customHeight="1">
      <c r="B259" s="39"/>
      <c r="C259" s="220" t="s">
        <v>384</v>
      </c>
      <c r="D259" s="220" t="s">
        <v>126</v>
      </c>
      <c r="E259" s="221" t="s">
        <v>385</v>
      </c>
      <c r="F259" s="222" t="s">
        <v>386</v>
      </c>
      <c r="G259" s="223" t="s">
        <v>144</v>
      </c>
      <c r="H259" s="224">
        <v>1.2629999999999999</v>
      </c>
      <c r="I259" s="225"/>
      <c r="J259" s="226">
        <f>ROUND(I259*H259,2)</f>
        <v>0</v>
      </c>
      <c r="K259" s="222" t="s">
        <v>130</v>
      </c>
      <c r="L259" s="44"/>
      <c r="M259" s="227" t="s">
        <v>19</v>
      </c>
      <c r="N259" s="228" t="s">
        <v>45</v>
      </c>
      <c r="O259" s="84"/>
      <c r="P259" s="229">
        <f>O259*H259</f>
        <v>0</v>
      </c>
      <c r="Q259" s="229">
        <v>0</v>
      </c>
      <c r="R259" s="229">
        <f>Q259*H259</f>
        <v>0</v>
      </c>
      <c r="S259" s="229">
        <v>0</v>
      </c>
      <c r="T259" s="230">
        <f>S259*H259</f>
        <v>0</v>
      </c>
      <c r="AR259" s="231" t="s">
        <v>131</v>
      </c>
      <c r="AT259" s="231" t="s">
        <v>126</v>
      </c>
      <c r="AU259" s="231" t="s">
        <v>83</v>
      </c>
      <c r="AY259" s="18" t="s">
        <v>124</v>
      </c>
      <c r="BE259" s="232">
        <f>IF(N259="základní",J259,0)</f>
        <v>0</v>
      </c>
      <c r="BF259" s="232">
        <f>IF(N259="snížená",J259,0)</f>
        <v>0</v>
      </c>
      <c r="BG259" s="232">
        <f>IF(N259="zákl. přenesená",J259,0)</f>
        <v>0</v>
      </c>
      <c r="BH259" s="232">
        <f>IF(N259="sníž. přenesená",J259,0)</f>
        <v>0</v>
      </c>
      <c r="BI259" s="232">
        <f>IF(N259="nulová",J259,0)</f>
        <v>0</v>
      </c>
      <c r="BJ259" s="18" t="s">
        <v>81</v>
      </c>
      <c r="BK259" s="232">
        <f>ROUND(I259*H259,2)</f>
        <v>0</v>
      </c>
      <c r="BL259" s="18" t="s">
        <v>131</v>
      </c>
      <c r="BM259" s="231" t="s">
        <v>387</v>
      </c>
    </row>
    <row r="260" s="1" customFormat="1">
      <c r="B260" s="39"/>
      <c r="C260" s="40"/>
      <c r="D260" s="233" t="s">
        <v>133</v>
      </c>
      <c r="E260" s="40"/>
      <c r="F260" s="234" t="s">
        <v>364</v>
      </c>
      <c r="G260" s="40"/>
      <c r="H260" s="40"/>
      <c r="I260" s="146"/>
      <c r="J260" s="40"/>
      <c r="K260" s="40"/>
      <c r="L260" s="44"/>
      <c r="M260" s="235"/>
      <c r="N260" s="84"/>
      <c r="O260" s="84"/>
      <c r="P260" s="84"/>
      <c r="Q260" s="84"/>
      <c r="R260" s="84"/>
      <c r="S260" s="84"/>
      <c r="T260" s="85"/>
      <c r="AT260" s="18" t="s">
        <v>133</v>
      </c>
      <c r="AU260" s="18" t="s">
        <v>83</v>
      </c>
    </row>
    <row r="261" s="13" customFormat="1">
      <c r="B261" s="247"/>
      <c r="C261" s="248"/>
      <c r="D261" s="233" t="s">
        <v>135</v>
      </c>
      <c r="E261" s="249" t="s">
        <v>19</v>
      </c>
      <c r="F261" s="250" t="s">
        <v>388</v>
      </c>
      <c r="G261" s="248"/>
      <c r="H261" s="249" t="s">
        <v>19</v>
      </c>
      <c r="I261" s="251"/>
      <c r="J261" s="248"/>
      <c r="K261" s="248"/>
      <c r="L261" s="252"/>
      <c r="M261" s="253"/>
      <c r="N261" s="254"/>
      <c r="O261" s="254"/>
      <c r="P261" s="254"/>
      <c r="Q261" s="254"/>
      <c r="R261" s="254"/>
      <c r="S261" s="254"/>
      <c r="T261" s="255"/>
      <c r="AT261" s="256" t="s">
        <v>135</v>
      </c>
      <c r="AU261" s="256" t="s">
        <v>83</v>
      </c>
      <c r="AV261" s="13" t="s">
        <v>81</v>
      </c>
      <c r="AW261" s="13" t="s">
        <v>34</v>
      </c>
      <c r="AX261" s="13" t="s">
        <v>74</v>
      </c>
      <c r="AY261" s="256" t="s">
        <v>124</v>
      </c>
    </row>
    <row r="262" s="13" customFormat="1">
      <c r="B262" s="247"/>
      <c r="C262" s="248"/>
      <c r="D262" s="233" t="s">
        <v>135</v>
      </c>
      <c r="E262" s="249" t="s">
        <v>19</v>
      </c>
      <c r="F262" s="250" t="s">
        <v>389</v>
      </c>
      <c r="G262" s="248"/>
      <c r="H262" s="249" t="s">
        <v>19</v>
      </c>
      <c r="I262" s="251"/>
      <c r="J262" s="248"/>
      <c r="K262" s="248"/>
      <c r="L262" s="252"/>
      <c r="M262" s="253"/>
      <c r="N262" s="254"/>
      <c r="O262" s="254"/>
      <c r="P262" s="254"/>
      <c r="Q262" s="254"/>
      <c r="R262" s="254"/>
      <c r="S262" s="254"/>
      <c r="T262" s="255"/>
      <c r="AT262" s="256" t="s">
        <v>135</v>
      </c>
      <c r="AU262" s="256" t="s">
        <v>83</v>
      </c>
      <c r="AV262" s="13" t="s">
        <v>81</v>
      </c>
      <c r="AW262" s="13" t="s">
        <v>34</v>
      </c>
      <c r="AX262" s="13" t="s">
        <v>74</v>
      </c>
      <c r="AY262" s="256" t="s">
        <v>124</v>
      </c>
    </row>
    <row r="263" s="12" customFormat="1">
      <c r="B263" s="236"/>
      <c r="C263" s="237"/>
      <c r="D263" s="233" t="s">
        <v>135</v>
      </c>
      <c r="E263" s="238" t="s">
        <v>19</v>
      </c>
      <c r="F263" s="239" t="s">
        <v>390</v>
      </c>
      <c r="G263" s="237"/>
      <c r="H263" s="240">
        <v>1.2010000000000001</v>
      </c>
      <c r="I263" s="241"/>
      <c r="J263" s="237"/>
      <c r="K263" s="237"/>
      <c r="L263" s="242"/>
      <c r="M263" s="243"/>
      <c r="N263" s="244"/>
      <c r="O263" s="244"/>
      <c r="P263" s="244"/>
      <c r="Q263" s="244"/>
      <c r="R263" s="244"/>
      <c r="S263" s="244"/>
      <c r="T263" s="245"/>
      <c r="AT263" s="246" t="s">
        <v>135</v>
      </c>
      <c r="AU263" s="246" t="s">
        <v>83</v>
      </c>
      <c r="AV263" s="12" t="s">
        <v>83</v>
      </c>
      <c r="AW263" s="12" t="s">
        <v>34</v>
      </c>
      <c r="AX263" s="12" t="s">
        <v>74</v>
      </c>
      <c r="AY263" s="246" t="s">
        <v>124</v>
      </c>
    </row>
    <row r="264" s="13" customFormat="1">
      <c r="B264" s="247"/>
      <c r="C264" s="248"/>
      <c r="D264" s="233" t="s">
        <v>135</v>
      </c>
      <c r="E264" s="249" t="s">
        <v>19</v>
      </c>
      <c r="F264" s="250" t="s">
        <v>391</v>
      </c>
      <c r="G264" s="248"/>
      <c r="H264" s="249" t="s">
        <v>19</v>
      </c>
      <c r="I264" s="251"/>
      <c r="J264" s="248"/>
      <c r="K264" s="248"/>
      <c r="L264" s="252"/>
      <c r="M264" s="253"/>
      <c r="N264" s="254"/>
      <c r="O264" s="254"/>
      <c r="P264" s="254"/>
      <c r="Q264" s="254"/>
      <c r="R264" s="254"/>
      <c r="S264" s="254"/>
      <c r="T264" s="255"/>
      <c r="AT264" s="256" t="s">
        <v>135</v>
      </c>
      <c r="AU264" s="256" t="s">
        <v>83</v>
      </c>
      <c r="AV264" s="13" t="s">
        <v>81</v>
      </c>
      <c r="AW264" s="13" t="s">
        <v>34</v>
      </c>
      <c r="AX264" s="13" t="s">
        <v>74</v>
      </c>
      <c r="AY264" s="256" t="s">
        <v>124</v>
      </c>
    </row>
    <row r="265" s="12" customFormat="1">
      <c r="B265" s="236"/>
      <c r="C265" s="237"/>
      <c r="D265" s="233" t="s">
        <v>135</v>
      </c>
      <c r="E265" s="238" t="s">
        <v>19</v>
      </c>
      <c r="F265" s="239" t="s">
        <v>392</v>
      </c>
      <c r="G265" s="237"/>
      <c r="H265" s="240">
        <v>0.062</v>
      </c>
      <c r="I265" s="241"/>
      <c r="J265" s="237"/>
      <c r="K265" s="237"/>
      <c r="L265" s="242"/>
      <c r="M265" s="243"/>
      <c r="N265" s="244"/>
      <c r="O265" s="244"/>
      <c r="P265" s="244"/>
      <c r="Q265" s="244"/>
      <c r="R265" s="244"/>
      <c r="S265" s="244"/>
      <c r="T265" s="245"/>
      <c r="AT265" s="246" t="s">
        <v>135</v>
      </c>
      <c r="AU265" s="246" t="s">
        <v>83</v>
      </c>
      <c r="AV265" s="12" t="s">
        <v>83</v>
      </c>
      <c r="AW265" s="12" t="s">
        <v>34</v>
      </c>
      <c r="AX265" s="12" t="s">
        <v>74</v>
      </c>
      <c r="AY265" s="246" t="s">
        <v>124</v>
      </c>
    </row>
    <row r="266" s="14" customFormat="1">
      <c r="B266" s="257"/>
      <c r="C266" s="258"/>
      <c r="D266" s="233" t="s">
        <v>135</v>
      </c>
      <c r="E266" s="259" t="s">
        <v>19</v>
      </c>
      <c r="F266" s="260" t="s">
        <v>153</v>
      </c>
      <c r="G266" s="258"/>
      <c r="H266" s="261">
        <v>1.2629999999999999</v>
      </c>
      <c r="I266" s="262"/>
      <c r="J266" s="258"/>
      <c r="K266" s="258"/>
      <c r="L266" s="263"/>
      <c r="M266" s="264"/>
      <c r="N266" s="265"/>
      <c r="O266" s="265"/>
      <c r="P266" s="265"/>
      <c r="Q266" s="265"/>
      <c r="R266" s="265"/>
      <c r="S266" s="265"/>
      <c r="T266" s="266"/>
      <c r="AT266" s="267" t="s">
        <v>135</v>
      </c>
      <c r="AU266" s="267" t="s">
        <v>83</v>
      </c>
      <c r="AV266" s="14" t="s">
        <v>131</v>
      </c>
      <c r="AW266" s="14" t="s">
        <v>34</v>
      </c>
      <c r="AX266" s="14" t="s">
        <v>81</v>
      </c>
      <c r="AY266" s="267" t="s">
        <v>124</v>
      </c>
    </row>
    <row r="267" s="1" customFormat="1" ht="16.5" customHeight="1">
      <c r="B267" s="39"/>
      <c r="C267" s="220" t="s">
        <v>393</v>
      </c>
      <c r="D267" s="220" t="s">
        <v>126</v>
      </c>
      <c r="E267" s="221" t="s">
        <v>394</v>
      </c>
      <c r="F267" s="222" t="s">
        <v>395</v>
      </c>
      <c r="G267" s="223" t="s">
        <v>129</v>
      </c>
      <c r="H267" s="224">
        <v>15.369</v>
      </c>
      <c r="I267" s="225"/>
      <c r="J267" s="226">
        <f>ROUND(I267*H267,2)</f>
        <v>0</v>
      </c>
      <c r="K267" s="222" t="s">
        <v>130</v>
      </c>
      <c r="L267" s="44"/>
      <c r="M267" s="227" t="s">
        <v>19</v>
      </c>
      <c r="N267" s="228" t="s">
        <v>45</v>
      </c>
      <c r="O267" s="84"/>
      <c r="P267" s="229">
        <f>O267*H267</f>
        <v>0</v>
      </c>
      <c r="Q267" s="229">
        <v>0.0014400000000000001</v>
      </c>
      <c r="R267" s="229">
        <f>Q267*H267</f>
        <v>0.022131360000000003</v>
      </c>
      <c r="S267" s="229">
        <v>0</v>
      </c>
      <c r="T267" s="230">
        <f>S267*H267</f>
        <v>0</v>
      </c>
      <c r="AR267" s="231" t="s">
        <v>131</v>
      </c>
      <c r="AT267" s="231" t="s">
        <v>126</v>
      </c>
      <c r="AU267" s="231" t="s">
        <v>83</v>
      </c>
      <c r="AY267" s="18" t="s">
        <v>124</v>
      </c>
      <c r="BE267" s="232">
        <f>IF(N267="základní",J267,0)</f>
        <v>0</v>
      </c>
      <c r="BF267" s="232">
        <f>IF(N267="snížená",J267,0)</f>
        <v>0</v>
      </c>
      <c r="BG267" s="232">
        <f>IF(N267="zákl. přenesená",J267,0)</f>
        <v>0</v>
      </c>
      <c r="BH267" s="232">
        <f>IF(N267="sníž. přenesená",J267,0)</f>
        <v>0</v>
      </c>
      <c r="BI267" s="232">
        <f>IF(N267="nulová",J267,0)</f>
        <v>0</v>
      </c>
      <c r="BJ267" s="18" t="s">
        <v>81</v>
      </c>
      <c r="BK267" s="232">
        <f>ROUND(I267*H267,2)</f>
        <v>0</v>
      </c>
      <c r="BL267" s="18" t="s">
        <v>131</v>
      </c>
      <c r="BM267" s="231" t="s">
        <v>396</v>
      </c>
    </row>
    <row r="268" s="1" customFormat="1">
      <c r="B268" s="39"/>
      <c r="C268" s="40"/>
      <c r="D268" s="233" t="s">
        <v>133</v>
      </c>
      <c r="E268" s="40"/>
      <c r="F268" s="234" t="s">
        <v>371</v>
      </c>
      <c r="G268" s="40"/>
      <c r="H268" s="40"/>
      <c r="I268" s="146"/>
      <c r="J268" s="40"/>
      <c r="K268" s="40"/>
      <c r="L268" s="44"/>
      <c r="M268" s="235"/>
      <c r="N268" s="84"/>
      <c r="O268" s="84"/>
      <c r="P268" s="84"/>
      <c r="Q268" s="84"/>
      <c r="R268" s="84"/>
      <c r="S268" s="84"/>
      <c r="T268" s="85"/>
      <c r="AT268" s="18" t="s">
        <v>133</v>
      </c>
      <c r="AU268" s="18" t="s">
        <v>83</v>
      </c>
    </row>
    <row r="269" s="13" customFormat="1">
      <c r="B269" s="247"/>
      <c r="C269" s="248"/>
      <c r="D269" s="233" t="s">
        <v>135</v>
      </c>
      <c r="E269" s="249" t="s">
        <v>19</v>
      </c>
      <c r="F269" s="250" t="s">
        <v>388</v>
      </c>
      <c r="G269" s="248"/>
      <c r="H269" s="249" t="s">
        <v>19</v>
      </c>
      <c r="I269" s="251"/>
      <c r="J269" s="248"/>
      <c r="K269" s="248"/>
      <c r="L269" s="252"/>
      <c r="M269" s="253"/>
      <c r="N269" s="254"/>
      <c r="O269" s="254"/>
      <c r="P269" s="254"/>
      <c r="Q269" s="254"/>
      <c r="R269" s="254"/>
      <c r="S269" s="254"/>
      <c r="T269" s="255"/>
      <c r="AT269" s="256" t="s">
        <v>135</v>
      </c>
      <c r="AU269" s="256" t="s">
        <v>83</v>
      </c>
      <c r="AV269" s="13" t="s">
        <v>81</v>
      </c>
      <c r="AW269" s="13" t="s">
        <v>34</v>
      </c>
      <c r="AX269" s="13" t="s">
        <v>74</v>
      </c>
      <c r="AY269" s="256" t="s">
        <v>124</v>
      </c>
    </row>
    <row r="270" s="13" customFormat="1">
      <c r="B270" s="247"/>
      <c r="C270" s="248"/>
      <c r="D270" s="233" t="s">
        <v>135</v>
      </c>
      <c r="E270" s="249" t="s">
        <v>19</v>
      </c>
      <c r="F270" s="250" t="s">
        <v>389</v>
      </c>
      <c r="G270" s="248"/>
      <c r="H270" s="249" t="s">
        <v>19</v>
      </c>
      <c r="I270" s="251"/>
      <c r="J270" s="248"/>
      <c r="K270" s="248"/>
      <c r="L270" s="252"/>
      <c r="M270" s="253"/>
      <c r="N270" s="254"/>
      <c r="O270" s="254"/>
      <c r="P270" s="254"/>
      <c r="Q270" s="254"/>
      <c r="R270" s="254"/>
      <c r="S270" s="254"/>
      <c r="T270" s="255"/>
      <c r="AT270" s="256" t="s">
        <v>135</v>
      </c>
      <c r="AU270" s="256" t="s">
        <v>83</v>
      </c>
      <c r="AV270" s="13" t="s">
        <v>81</v>
      </c>
      <c r="AW270" s="13" t="s">
        <v>34</v>
      </c>
      <c r="AX270" s="13" t="s">
        <v>74</v>
      </c>
      <c r="AY270" s="256" t="s">
        <v>124</v>
      </c>
    </row>
    <row r="271" s="12" customFormat="1">
      <c r="B271" s="236"/>
      <c r="C271" s="237"/>
      <c r="D271" s="233" t="s">
        <v>135</v>
      </c>
      <c r="E271" s="238" t="s">
        <v>19</v>
      </c>
      <c r="F271" s="239" t="s">
        <v>397</v>
      </c>
      <c r="G271" s="237"/>
      <c r="H271" s="240">
        <v>13.720000000000001</v>
      </c>
      <c r="I271" s="241"/>
      <c r="J271" s="237"/>
      <c r="K271" s="237"/>
      <c r="L271" s="242"/>
      <c r="M271" s="243"/>
      <c r="N271" s="244"/>
      <c r="O271" s="244"/>
      <c r="P271" s="244"/>
      <c r="Q271" s="244"/>
      <c r="R271" s="244"/>
      <c r="S271" s="244"/>
      <c r="T271" s="245"/>
      <c r="AT271" s="246" t="s">
        <v>135</v>
      </c>
      <c r="AU271" s="246" t="s">
        <v>83</v>
      </c>
      <c r="AV271" s="12" t="s">
        <v>83</v>
      </c>
      <c r="AW271" s="12" t="s">
        <v>34</v>
      </c>
      <c r="AX271" s="12" t="s">
        <v>74</v>
      </c>
      <c r="AY271" s="246" t="s">
        <v>124</v>
      </c>
    </row>
    <row r="272" s="13" customFormat="1">
      <c r="B272" s="247"/>
      <c r="C272" s="248"/>
      <c r="D272" s="233" t="s">
        <v>135</v>
      </c>
      <c r="E272" s="249" t="s">
        <v>19</v>
      </c>
      <c r="F272" s="250" t="s">
        <v>391</v>
      </c>
      <c r="G272" s="248"/>
      <c r="H272" s="249" t="s">
        <v>19</v>
      </c>
      <c r="I272" s="251"/>
      <c r="J272" s="248"/>
      <c r="K272" s="248"/>
      <c r="L272" s="252"/>
      <c r="M272" s="253"/>
      <c r="N272" s="254"/>
      <c r="O272" s="254"/>
      <c r="P272" s="254"/>
      <c r="Q272" s="254"/>
      <c r="R272" s="254"/>
      <c r="S272" s="254"/>
      <c r="T272" s="255"/>
      <c r="AT272" s="256" t="s">
        <v>135</v>
      </c>
      <c r="AU272" s="256" t="s">
        <v>83</v>
      </c>
      <c r="AV272" s="13" t="s">
        <v>81</v>
      </c>
      <c r="AW272" s="13" t="s">
        <v>34</v>
      </c>
      <c r="AX272" s="13" t="s">
        <v>74</v>
      </c>
      <c r="AY272" s="256" t="s">
        <v>124</v>
      </c>
    </row>
    <row r="273" s="12" customFormat="1">
      <c r="B273" s="236"/>
      <c r="C273" s="237"/>
      <c r="D273" s="233" t="s">
        <v>135</v>
      </c>
      <c r="E273" s="238" t="s">
        <v>19</v>
      </c>
      <c r="F273" s="239" t="s">
        <v>398</v>
      </c>
      <c r="G273" s="237"/>
      <c r="H273" s="240">
        <v>1.649</v>
      </c>
      <c r="I273" s="241"/>
      <c r="J273" s="237"/>
      <c r="K273" s="237"/>
      <c r="L273" s="242"/>
      <c r="M273" s="243"/>
      <c r="N273" s="244"/>
      <c r="O273" s="244"/>
      <c r="P273" s="244"/>
      <c r="Q273" s="244"/>
      <c r="R273" s="244"/>
      <c r="S273" s="244"/>
      <c r="T273" s="245"/>
      <c r="AT273" s="246" t="s">
        <v>135</v>
      </c>
      <c r="AU273" s="246" t="s">
        <v>83</v>
      </c>
      <c r="AV273" s="12" t="s">
        <v>83</v>
      </c>
      <c r="AW273" s="12" t="s">
        <v>34</v>
      </c>
      <c r="AX273" s="12" t="s">
        <v>74</v>
      </c>
      <c r="AY273" s="246" t="s">
        <v>124</v>
      </c>
    </row>
    <row r="274" s="14" customFormat="1">
      <c r="B274" s="257"/>
      <c r="C274" s="258"/>
      <c r="D274" s="233" t="s">
        <v>135</v>
      </c>
      <c r="E274" s="259" t="s">
        <v>19</v>
      </c>
      <c r="F274" s="260" t="s">
        <v>153</v>
      </c>
      <c r="G274" s="258"/>
      <c r="H274" s="261">
        <v>15.369</v>
      </c>
      <c r="I274" s="262"/>
      <c r="J274" s="258"/>
      <c r="K274" s="258"/>
      <c r="L274" s="263"/>
      <c r="M274" s="264"/>
      <c r="N274" s="265"/>
      <c r="O274" s="265"/>
      <c r="P274" s="265"/>
      <c r="Q274" s="265"/>
      <c r="R274" s="265"/>
      <c r="S274" s="265"/>
      <c r="T274" s="266"/>
      <c r="AT274" s="267" t="s">
        <v>135</v>
      </c>
      <c r="AU274" s="267" t="s">
        <v>83</v>
      </c>
      <c r="AV274" s="14" t="s">
        <v>131</v>
      </c>
      <c r="AW274" s="14" t="s">
        <v>34</v>
      </c>
      <c r="AX274" s="14" t="s">
        <v>81</v>
      </c>
      <c r="AY274" s="267" t="s">
        <v>124</v>
      </c>
    </row>
    <row r="275" s="1" customFormat="1" ht="16.5" customHeight="1">
      <c r="B275" s="39"/>
      <c r="C275" s="220" t="s">
        <v>399</v>
      </c>
      <c r="D275" s="220" t="s">
        <v>126</v>
      </c>
      <c r="E275" s="221" t="s">
        <v>400</v>
      </c>
      <c r="F275" s="222" t="s">
        <v>401</v>
      </c>
      <c r="G275" s="223" t="s">
        <v>129</v>
      </c>
      <c r="H275" s="224">
        <v>15.369</v>
      </c>
      <c r="I275" s="225"/>
      <c r="J275" s="226">
        <f>ROUND(I275*H275,2)</f>
        <v>0</v>
      </c>
      <c r="K275" s="222" t="s">
        <v>130</v>
      </c>
      <c r="L275" s="44"/>
      <c r="M275" s="227" t="s">
        <v>19</v>
      </c>
      <c r="N275" s="228" t="s">
        <v>45</v>
      </c>
      <c r="O275" s="84"/>
      <c r="P275" s="229">
        <f>O275*H275</f>
        <v>0</v>
      </c>
      <c r="Q275" s="229">
        <v>4.0000000000000003E-05</v>
      </c>
      <c r="R275" s="229">
        <f>Q275*H275</f>
        <v>0.00061476</v>
      </c>
      <c r="S275" s="229">
        <v>0</v>
      </c>
      <c r="T275" s="230">
        <f>S275*H275</f>
        <v>0</v>
      </c>
      <c r="AR275" s="231" t="s">
        <v>131</v>
      </c>
      <c r="AT275" s="231" t="s">
        <v>126</v>
      </c>
      <c r="AU275" s="231" t="s">
        <v>83</v>
      </c>
      <c r="AY275" s="18" t="s">
        <v>124</v>
      </c>
      <c r="BE275" s="232">
        <f>IF(N275="základní",J275,0)</f>
        <v>0</v>
      </c>
      <c r="BF275" s="232">
        <f>IF(N275="snížená",J275,0)</f>
        <v>0</v>
      </c>
      <c r="BG275" s="232">
        <f>IF(N275="zákl. přenesená",J275,0)</f>
        <v>0</v>
      </c>
      <c r="BH275" s="232">
        <f>IF(N275="sníž. přenesená",J275,0)</f>
        <v>0</v>
      </c>
      <c r="BI275" s="232">
        <f>IF(N275="nulová",J275,0)</f>
        <v>0</v>
      </c>
      <c r="BJ275" s="18" t="s">
        <v>81</v>
      </c>
      <c r="BK275" s="232">
        <f>ROUND(I275*H275,2)</f>
        <v>0</v>
      </c>
      <c r="BL275" s="18" t="s">
        <v>131</v>
      </c>
      <c r="BM275" s="231" t="s">
        <v>402</v>
      </c>
    </row>
    <row r="276" s="1" customFormat="1">
      <c r="B276" s="39"/>
      <c r="C276" s="40"/>
      <c r="D276" s="233" t="s">
        <v>133</v>
      </c>
      <c r="E276" s="40"/>
      <c r="F276" s="234" t="s">
        <v>371</v>
      </c>
      <c r="G276" s="40"/>
      <c r="H276" s="40"/>
      <c r="I276" s="146"/>
      <c r="J276" s="40"/>
      <c r="K276" s="40"/>
      <c r="L276" s="44"/>
      <c r="M276" s="235"/>
      <c r="N276" s="84"/>
      <c r="O276" s="84"/>
      <c r="P276" s="84"/>
      <c r="Q276" s="84"/>
      <c r="R276" s="84"/>
      <c r="S276" s="84"/>
      <c r="T276" s="85"/>
      <c r="AT276" s="18" t="s">
        <v>133</v>
      </c>
      <c r="AU276" s="18" t="s">
        <v>83</v>
      </c>
    </row>
    <row r="277" s="1" customFormat="1" ht="16.5" customHeight="1">
      <c r="B277" s="39"/>
      <c r="C277" s="220" t="s">
        <v>403</v>
      </c>
      <c r="D277" s="220" t="s">
        <v>126</v>
      </c>
      <c r="E277" s="221" t="s">
        <v>404</v>
      </c>
      <c r="F277" s="222" t="s">
        <v>405</v>
      </c>
      <c r="G277" s="223" t="s">
        <v>406</v>
      </c>
      <c r="H277" s="224">
        <v>20</v>
      </c>
      <c r="I277" s="225"/>
      <c r="J277" s="226">
        <f>ROUND(I277*H277,2)</f>
        <v>0</v>
      </c>
      <c r="K277" s="222" t="s">
        <v>130</v>
      </c>
      <c r="L277" s="44"/>
      <c r="M277" s="227" t="s">
        <v>19</v>
      </c>
      <c r="N277" s="228" t="s">
        <v>45</v>
      </c>
      <c r="O277" s="84"/>
      <c r="P277" s="229">
        <f>O277*H277</f>
        <v>0</v>
      </c>
      <c r="Q277" s="229">
        <v>6.0000000000000002E-05</v>
      </c>
      <c r="R277" s="229">
        <f>Q277*H277</f>
        <v>0.0012000000000000001</v>
      </c>
      <c r="S277" s="229">
        <v>0</v>
      </c>
      <c r="T277" s="230">
        <f>S277*H277</f>
        <v>0</v>
      </c>
      <c r="AR277" s="231" t="s">
        <v>131</v>
      </c>
      <c r="AT277" s="231" t="s">
        <v>126</v>
      </c>
      <c r="AU277" s="231" t="s">
        <v>83</v>
      </c>
      <c r="AY277" s="18" t="s">
        <v>124</v>
      </c>
      <c r="BE277" s="232">
        <f>IF(N277="základní",J277,0)</f>
        <v>0</v>
      </c>
      <c r="BF277" s="232">
        <f>IF(N277="snížená",J277,0)</f>
        <v>0</v>
      </c>
      <c r="BG277" s="232">
        <f>IF(N277="zákl. přenesená",J277,0)</f>
        <v>0</v>
      </c>
      <c r="BH277" s="232">
        <f>IF(N277="sníž. přenesená",J277,0)</f>
        <v>0</v>
      </c>
      <c r="BI277" s="232">
        <f>IF(N277="nulová",J277,0)</f>
        <v>0</v>
      </c>
      <c r="BJ277" s="18" t="s">
        <v>81</v>
      </c>
      <c r="BK277" s="232">
        <f>ROUND(I277*H277,2)</f>
        <v>0</v>
      </c>
      <c r="BL277" s="18" t="s">
        <v>131</v>
      </c>
      <c r="BM277" s="231" t="s">
        <v>407</v>
      </c>
    </row>
    <row r="278" s="1" customFormat="1">
      <c r="B278" s="39"/>
      <c r="C278" s="40"/>
      <c r="D278" s="233" t="s">
        <v>133</v>
      </c>
      <c r="E278" s="40"/>
      <c r="F278" s="234" t="s">
        <v>408</v>
      </c>
      <c r="G278" s="40"/>
      <c r="H278" s="40"/>
      <c r="I278" s="146"/>
      <c r="J278" s="40"/>
      <c r="K278" s="40"/>
      <c r="L278" s="44"/>
      <c r="M278" s="235"/>
      <c r="N278" s="84"/>
      <c r="O278" s="84"/>
      <c r="P278" s="84"/>
      <c r="Q278" s="84"/>
      <c r="R278" s="84"/>
      <c r="S278" s="84"/>
      <c r="T278" s="85"/>
      <c r="AT278" s="18" t="s">
        <v>133</v>
      </c>
      <c r="AU278" s="18" t="s">
        <v>83</v>
      </c>
    </row>
    <row r="279" s="1" customFormat="1" ht="16.5" customHeight="1">
      <c r="B279" s="39"/>
      <c r="C279" s="268" t="s">
        <v>409</v>
      </c>
      <c r="D279" s="268" t="s">
        <v>192</v>
      </c>
      <c r="E279" s="269" t="s">
        <v>410</v>
      </c>
      <c r="F279" s="270" t="s">
        <v>411</v>
      </c>
      <c r="G279" s="271" t="s">
        <v>144</v>
      </c>
      <c r="H279" s="272">
        <v>0.67900000000000005</v>
      </c>
      <c r="I279" s="273"/>
      <c r="J279" s="274">
        <f>ROUND(I279*H279,2)</f>
        <v>0</v>
      </c>
      <c r="K279" s="270" t="s">
        <v>19</v>
      </c>
      <c r="L279" s="275"/>
      <c r="M279" s="276" t="s">
        <v>19</v>
      </c>
      <c r="N279" s="277" t="s">
        <v>45</v>
      </c>
      <c r="O279" s="84"/>
      <c r="P279" s="229">
        <f>O279*H279</f>
        <v>0</v>
      </c>
      <c r="Q279" s="229">
        <v>1</v>
      </c>
      <c r="R279" s="229">
        <f>Q279*H279</f>
        <v>0.67900000000000005</v>
      </c>
      <c r="S279" s="229">
        <v>0</v>
      </c>
      <c r="T279" s="230">
        <f>S279*H279</f>
        <v>0</v>
      </c>
      <c r="AR279" s="231" t="s">
        <v>191</v>
      </c>
      <c r="AT279" s="231" t="s">
        <v>192</v>
      </c>
      <c r="AU279" s="231" t="s">
        <v>83</v>
      </c>
      <c r="AY279" s="18" t="s">
        <v>124</v>
      </c>
      <c r="BE279" s="232">
        <f>IF(N279="základní",J279,0)</f>
        <v>0</v>
      </c>
      <c r="BF279" s="232">
        <f>IF(N279="snížená",J279,0)</f>
        <v>0</v>
      </c>
      <c r="BG279" s="232">
        <f>IF(N279="zákl. přenesená",J279,0)</f>
        <v>0</v>
      </c>
      <c r="BH279" s="232">
        <f>IF(N279="sníž. přenesená",J279,0)</f>
        <v>0</v>
      </c>
      <c r="BI279" s="232">
        <f>IF(N279="nulová",J279,0)</f>
        <v>0</v>
      </c>
      <c r="BJ279" s="18" t="s">
        <v>81</v>
      </c>
      <c r="BK279" s="232">
        <f>ROUND(I279*H279,2)</f>
        <v>0</v>
      </c>
      <c r="BL279" s="18" t="s">
        <v>131</v>
      </c>
      <c r="BM279" s="231" t="s">
        <v>412</v>
      </c>
    </row>
    <row r="280" s="13" customFormat="1">
      <c r="B280" s="247"/>
      <c r="C280" s="248"/>
      <c r="D280" s="233" t="s">
        <v>135</v>
      </c>
      <c r="E280" s="249" t="s">
        <v>19</v>
      </c>
      <c r="F280" s="250" t="s">
        <v>413</v>
      </c>
      <c r="G280" s="248"/>
      <c r="H280" s="249" t="s">
        <v>19</v>
      </c>
      <c r="I280" s="251"/>
      <c r="J280" s="248"/>
      <c r="K280" s="248"/>
      <c r="L280" s="252"/>
      <c r="M280" s="253"/>
      <c r="N280" s="254"/>
      <c r="O280" s="254"/>
      <c r="P280" s="254"/>
      <c r="Q280" s="254"/>
      <c r="R280" s="254"/>
      <c r="S280" s="254"/>
      <c r="T280" s="255"/>
      <c r="AT280" s="256" t="s">
        <v>135</v>
      </c>
      <c r="AU280" s="256" t="s">
        <v>83</v>
      </c>
      <c r="AV280" s="13" t="s">
        <v>81</v>
      </c>
      <c r="AW280" s="13" t="s">
        <v>34</v>
      </c>
      <c r="AX280" s="13" t="s">
        <v>74</v>
      </c>
      <c r="AY280" s="256" t="s">
        <v>124</v>
      </c>
    </row>
    <row r="281" s="12" customFormat="1">
      <c r="B281" s="236"/>
      <c r="C281" s="237"/>
      <c r="D281" s="233" t="s">
        <v>135</v>
      </c>
      <c r="E281" s="238" t="s">
        <v>19</v>
      </c>
      <c r="F281" s="239" t="s">
        <v>414</v>
      </c>
      <c r="G281" s="237"/>
      <c r="H281" s="240">
        <v>0.67900000000000005</v>
      </c>
      <c r="I281" s="241"/>
      <c r="J281" s="237"/>
      <c r="K281" s="237"/>
      <c r="L281" s="242"/>
      <c r="M281" s="243"/>
      <c r="N281" s="244"/>
      <c r="O281" s="244"/>
      <c r="P281" s="244"/>
      <c r="Q281" s="244"/>
      <c r="R281" s="244"/>
      <c r="S281" s="244"/>
      <c r="T281" s="245"/>
      <c r="AT281" s="246" t="s">
        <v>135</v>
      </c>
      <c r="AU281" s="246" t="s">
        <v>83</v>
      </c>
      <c r="AV281" s="12" t="s">
        <v>83</v>
      </c>
      <c r="AW281" s="12" t="s">
        <v>34</v>
      </c>
      <c r="AX281" s="12" t="s">
        <v>81</v>
      </c>
      <c r="AY281" s="246" t="s">
        <v>124</v>
      </c>
    </row>
    <row r="282" s="11" customFormat="1" ht="22.8" customHeight="1">
      <c r="B282" s="204"/>
      <c r="C282" s="205"/>
      <c r="D282" s="206" t="s">
        <v>73</v>
      </c>
      <c r="E282" s="218" t="s">
        <v>141</v>
      </c>
      <c r="F282" s="218" t="s">
        <v>415</v>
      </c>
      <c r="G282" s="205"/>
      <c r="H282" s="205"/>
      <c r="I282" s="208"/>
      <c r="J282" s="219">
        <f>BK282</f>
        <v>0</v>
      </c>
      <c r="K282" s="205"/>
      <c r="L282" s="210"/>
      <c r="M282" s="211"/>
      <c r="N282" s="212"/>
      <c r="O282" s="212"/>
      <c r="P282" s="213">
        <f>SUM(P283:P302)</f>
        <v>0</v>
      </c>
      <c r="Q282" s="212"/>
      <c r="R282" s="213">
        <f>SUM(R283:R302)</f>
        <v>124.24055</v>
      </c>
      <c r="S282" s="212"/>
      <c r="T282" s="214">
        <f>SUM(T283:T302)</f>
        <v>0</v>
      </c>
      <c r="AR282" s="215" t="s">
        <v>81</v>
      </c>
      <c r="AT282" s="216" t="s">
        <v>73</v>
      </c>
      <c r="AU282" s="216" t="s">
        <v>81</v>
      </c>
      <c r="AY282" s="215" t="s">
        <v>124</v>
      </c>
      <c r="BK282" s="217">
        <f>SUM(BK283:BK302)</f>
        <v>0</v>
      </c>
    </row>
    <row r="283" s="1" customFormat="1" ht="24" customHeight="1">
      <c r="B283" s="39"/>
      <c r="C283" s="220" t="s">
        <v>416</v>
      </c>
      <c r="D283" s="220" t="s">
        <v>126</v>
      </c>
      <c r="E283" s="221" t="s">
        <v>417</v>
      </c>
      <c r="F283" s="222" t="s">
        <v>418</v>
      </c>
      <c r="G283" s="223" t="s">
        <v>144</v>
      </c>
      <c r="H283" s="224">
        <v>54</v>
      </c>
      <c r="I283" s="225"/>
      <c r="J283" s="226">
        <f>ROUND(I283*H283,2)</f>
        <v>0</v>
      </c>
      <c r="K283" s="222" t="s">
        <v>130</v>
      </c>
      <c r="L283" s="44"/>
      <c r="M283" s="227" t="s">
        <v>19</v>
      </c>
      <c r="N283" s="228" t="s">
        <v>45</v>
      </c>
      <c r="O283" s="84"/>
      <c r="P283" s="229">
        <f>O283*H283</f>
        <v>0</v>
      </c>
      <c r="Q283" s="229">
        <v>2.2912400000000002</v>
      </c>
      <c r="R283" s="229">
        <f>Q283*H283</f>
        <v>123.72696000000001</v>
      </c>
      <c r="S283" s="229">
        <v>0</v>
      </c>
      <c r="T283" s="230">
        <f>S283*H283</f>
        <v>0</v>
      </c>
      <c r="AR283" s="231" t="s">
        <v>131</v>
      </c>
      <c r="AT283" s="231" t="s">
        <v>126</v>
      </c>
      <c r="AU283" s="231" t="s">
        <v>83</v>
      </c>
      <c r="AY283" s="18" t="s">
        <v>124</v>
      </c>
      <c r="BE283" s="232">
        <f>IF(N283="základní",J283,0)</f>
        <v>0</v>
      </c>
      <c r="BF283" s="232">
        <f>IF(N283="snížená",J283,0)</f>
        <v>0</v>
      </c>
      <c r="BG283" s="232">
        <f>IF(N283="zákl. přenesená",J283,0)</f>
        <v>0</v>
      </c>
      <c r="BH283" s="232">
        <f>IF(N283="sníž. přenesená",J283,0)</f>
        <v>0</v>
      </c>
      <c r="BI283" s="232">
        <f>IF(N283="nulová",J283,0)</f>
        <v>0</v>
      </c>
      <c r="BJ283" s="18" t="s">
        <v>81</v>
      </c>
      <c r="BK283" s="232">
        <f>ROUND(I283*H283,2)</f>
        <v>0</v>
      </c>
      <c r="BL283" s="18" t="s">
        <v>131</v>
      </c>
      <c r="BM283" s="231" t="s">
        <v>419</v>
      </c>
    </row>
    <row r="284" s="1" customFormat="1">
      <c r="B284" s="39"/>
      <c r="C284" s="40"/>
      <c r="D284" s="233" t="s">
        <v>133</v>
      </c>
      <c r="E284" s="40"/>
      <c r="F284" s="234" t="s">
        <v>420</v>
      </c>
      <c r="G284" s="40"/>
      <c r="H284" s="40"/>
      <c r="I284" s="146"/>
      <c r="J284" s="40"/>
      <c r="K284" s="40"/>
      <c r="L284" s="44"/>
      <c r="M284" s="235"/>
      <c r="N284" s="84"/>
      <c r="O284" s="84"/>
      <c r="P284" s="84"/>
      <c r="Q284" s="84"/>
      <c r="R284" s="84"/>
      <c r="S284" s="84"/>
      <c r="T284" s="85"/>
      <c r="AT284" s="18" t="s">
        <v>133</v>
      </c>
      <c r="AU284" s="18" t="s">
        <v>83</v>
      </c>
    </row>
    <row r="285" s="13" customFormat="1">
      <c r="B285" s="247"/>
      <c r="C285" s="248"/>
      <c r="D285" s="233" t="s">
        <v>135</v>
      </c>
      <c r="E285" s="249" t="s">
        <v>19</v>
      </c>
      <c r="F285" s="250" t="s">
        <v>421</v>
      </c>
      <c r="G285" s="248"/>
      <c r="H285" s="249" t="s">
        <v>19</v>
      </c>
      <c r="I285" s="251"/>
      <c r="J285" s="248"/>
      <c r="K285" s="248"/>
      <c r="L285" s="252"/>
      <c r="M285" s="253"/>
      <c r="N285" s="254"/>
      <c r="O285" s="254"/>
      <c r="P285" s="254"/>
      <c r="Q285" s="254"/>
      <c r="R285" s="254"/>
      <c r="S285" s="254"/>
      <c r="T285" s="255"/>
      <c r="AT285" s="256" t="s">
        <v>135</v>
      </c>
      <c r="AU285" s="256" t="s">
        <v>83</v>
      </c>
      <c r="AV285" s="13" t="s">
        <v>81</v>
      </c>
      <c r="AW285" s="13" t="s">
        <v>34</v>
      </c>
      <c r="AX285" s="13" t="s">
        <v>74</v>
      </c>
      <c r="AY285" s="256" t="s">
        <v>124</v>
      </c>
    </row>
    <row r="286" s="13" customFormat="1">
      <c r="B286" s="247"/>
      <c r="C286" s="248"/>
      <c r="D286" s="233" t="s">
        <v>135</v>
      </c>
      <c r="E286" s="249" t="s">
        <v>19</v>
      </c>
      <c r="F286" s="250" t="s">
        <v>422</v>
      </c>
      <c r="G286" s="248"/>
      <c r="H286" s="249" t="s">
        <v>19</v>
      </c>
      <c r="I286" s="251"/>
      <c r="J286" s="248"/>
      <c r="K286" s="248"/>
      <c r="L286" s="252"/>
      <c r="M286" s="253"/>
      <c r="N286" s="254"/>
      <c r="O286" s="254"/>
      <c r="P286" s="254"/>
      <c r="Q286" s="254"/>
      <c r="R286" s="254"/>
      <c r="S286" s="254"/>
      <c r="T286" s="255"/>
      <c r="AT286" s="256" t="s">
        <v>135</v>
      </c>
      <c r="AU286" s="256" t="s">
        <v>83</v>
      </c>
      <c r="AV286" s="13" t="s">
        <v>81</v>
      </c>
      <c r="AW286" s="13" t="s">
        <v>34</v>
      </c>
      <c r="AX286" s="13" t="s">
        <v>74</v>
      </c>
      <c r="AY286" s="256" t="s">
        <v>124</v>
      </c>
    </row>
    <row r="287" s="12" customFormat="1">
      <c r="B287" s="236"/>
      <c r="C287" s="237"/>
      <c r="D287" s="233" t="s">
        <v>135</v>
      </c>
      <c r="E287" s="238" t="s">
        <v>19</v>
      </c>
      <c r="F287" s="239" t="s">
        <v>423</v>
      </c>
      <c r="G287" s="237"/>
      <c r="H287" s="240">
        <v>33</v>
      </c>
      <c r="I287" s="241"/>
      <c r="J287" s="237"/>
      <c r="K287" s="237"/>
      <c r="L287" s="242"/>
      <c r="M287" s="243"/>
      <c r="N287" s="244"/>
      <c r="O287" s="244"/>
      <c r="P287" s="244"/>
      <c r="Q287" s="244"/>
      <c r="R287" s="244"/>
      <c r="S287" s="244"/>
      <c r="T287" s="245"/>
      <c r="AT287" s="246" t="s">
        <v>135</v>
      </c>
      <c r="AU287" s="246" t="s">
        <v>83</v>
      </c>
      <c r="AV287" s="12" t="s">
        <v>83</v>
      </c>
      <c r="AW287" s="12" t="s">
        <v>34</v>
      </c>
      <c r="AX287" s="12" t="s">
        <v>74</v>
      </c>
      <c r="AY287" s="246" t="s">
        <v>124</v>
      </c>
    </row>
    <row r="288" s="13" customFormat="1">
      <c r="B288" s="247"/>
      <c r="C288" s="248"/>
      <c r="D288" s="233" t="s">
        <v>135</v>
      </c>
      <c r="E288" s="249" t="s">
        <v>19</v>
      </c>
      <c r="F288" s="250" t="s">
        <v>424</v>
      </c>
      <c r="G288" s="248"/>
      <c r="H288" s="249" t="s">
        <v>19</v>
      </c>
      <c r="I288" s="251"/>
      <c r="J288" s="248"/>
      <c r="K288" s="248"/>
      <c r="L288" s="252"/>
      <c r="M288" s="253"/>
      <c r="N288" s="254"/>
      <c r="O288" s="254"/>
      <c r="P288" s="254"/>
      <c r="Q288" s="254"/>
      <c r="R288" s="254"/>
      <c r="S288" s="254"/>
      <c r="T288" s="255"/>
      <c r="AT288" s="256" t="s">
        <v>135</v>
      </c>
      <c r="AU288" s="256" t="s">
        <v>83</v>
      </c>
      <c r="AV288" s="13" t="s">
        <v>81</v>
      </c>
      <c r="AW288" s="13" t="s">
        <v>34</v>
      </c>
      <c r="AX288" s="13" t="s">
        <v>74</v>
      </c>
      <c r="AY288" s="256" t="s">
        <v>124</v>
      </c>
    </row>
    <row r="289" s="12" customFormat="1">
      <c r="B289" s="236"/>
      <c r="C289" s="237"/>
      <c r="D289" s="233" t="s">
        <v>135</v>
      </c>
      <c r="E289" s="238" t="s">
        <v>19</v>
      </c>
      <c r="F289" s="239" t="s">
        <v>425</v>
      </c>
      <c r="G289" s="237"/>
      <c r="H289" s="240">
        <v>14</v>
      </c>
      <c r="I289" s="241"/>
      <c r="J289" s="237"/>
      <c r="K289" s="237"/>
      <c r="L289" s="242"/>
      <c r="M289" s="243"/>
      <c r="N289" s="244"/>
      <c r="O289" s="244"/>
      <c r="P289" s="244"/>
      <c r="Q289" s="244"/>
      <c r="R289" s="244"/>
      <c r="S289" s="244"/>
      <c r="T289" s="245"/>
      <c r="AT289" s="246" t="s">
        <v>135</v>
      </c>
      <c r="AU289" s="246" t="s">
        <v>83</v>
      </c>
      <c r="AV289" s="12" t="s">
        <v>83</v>
      </c>
      <c r="AW289" s="12" t="s">
        <v>34</v>
      </c>
      <c r="AX289" s="12" t="s">
        <v>74</v>
      </c>
      <c r="AY289" s="246" t="s">
        <v>124</v>
      </c>
    </row>
    <row r="290" s="13" customFormat="1">
      <c r="B290" s="247"/>
      <c r="C290" s="248"/>
      <c r="D290" s="233" t="s">
        <v>135</v>
      </c>
      <c r="E290" s="249" t="s">
        <v>19</v>
      </c>
      <c r="F290" s="250" t="s">
        <v>426</v>
      </c>
      <c r="G290" s="248"/>
      <c r="H290" s="249" t="s">
        <v>19</v>
      </c>
      <c r="I290" s="251"/>
      <c r="J290" s="248"/>
      <c r="K290" s="248"/>
      <c r="L290" s="252"/>
      <c r="M290" s="253"/>
      <c r="N290" s="254"/>
      <c r="O290" s="254"/>
      <c r="P290" s="254"/>
      <c r="Q290" s="254"/>
      <c r="R290" s="254"/>
      <c r="S290" s="254"/>
      <c r="T290" s="255"/>
      <c r="AT290" s="256" t="s">
        <v>135</v>
      </c>
      <c r="AU290" s="256" t="s">
        <v>83</v>
      </c>
      <c r="AV290" s="13" t="s">
        <v>81</v>
      </c>
      <c r="AW290" s="13" t="s">
        <v>34</v>
      </c>
      <c r="AX290" s="13" t="s">
        <v>74</v>
      </c>
      <c r="AY290" s="256" t="s">
        <v>124</v>
      </c>
    </row>
    <row r="291" s="12" customFormat="1">
      <c r="B291" s="236"/>
      <c r="C291" s="237"/>
      <c r="D291" s="233" t="s">
        <v>135</v>
      </c>
      <c r="E291" s="238" t="s">
        <v>19</v>
      </c>
      <c r="F291" s="239" t="s">
        <v>427</v>
      </c>
      <c r="G291" s="237"/>
      <c r="H291" s="240">
        <v>3.5</v>
      </c>
      <c r="I291" s="241"/>
      <c r="J291" s="237"/>
      <c r="K291" s="237"/>
      <c r="L291" s="242"/>
      <c r="M291" s="243"/>
      <c r="N291" s="244"/>
      <c r="O291" s="244"/>
      <c r="P291" s="244"/>
      <c r="Q291" s="244"/>
      <c r="R291" s="244"/>
      <c r="S291" s="244"/>
      <c r="T291" s="245"/>
      <c r="AT291" s="246" t="s">
        <v>135</v>
      </c>
      <c r="AU291" s="246" t="s">
        <v>83</v>
      </c>
      <c r="AV291" s="12" t="s">
        <v>83</v>
      </c>
      <c r="AW291" s="12" t="s">
        <v>34</v>
      </c>
      <c r="AX291" s="12" t="s">
        <v>74</v>
      </c>
      <c r="AY291" s="246" t="s">
        <v>124</v>
      </c>
    </row>
    <row r="292" s="13" customFormat="1">
      <c r="B292" s="247"/>
      <c r="C292" s="248"/>
      <c r="D292" s="233" t="s">
        <v>135</v>
      </c>
      <c r="E292" s="249" t="s">
        <v>19</v>
      </c>
      <c r="F292" s="250" t="s">
        <v>428</v>
      </c>
      <c r="G292" s="248"/>
      <c r="H292" s="249" t="s">
        <v>19</v>
      </c>
      <c r="I292" s="251"/>
      <c r="J292" s="248"/>
      <c r="K292" s="248"/>
      <c r="L292" s="252"/>
      <c r="M292" s="253"/>
      <c r="N292" s="254"/>
      <c r="O292" s="254"/>
      <c r="P292" s="254"/>
      <c r="Q292" s="254"/>
      <c r="R292" s="254"/>
      <c r="S292" s="254"/>
      <c r="T292" s="255"/>
      <c r="AT292" s="256" t="s">
        <v>135</v>
      </c>
      <c r="AU292" s="256" t="s">
        <v>83</v>
      </c>
      <c r="AV292" s="13" t="s">
        <v>81</v>
      </c>
      <c r="AW292" s="13" t="s">
        <v>34</v>
      </c>
      <c r="AX292" s="13" t="s">
        <v>74</v>
      </c>
      <c r="AY292" s="256" t="s">
        <v>124</v>
      </c>
    </row>
    <row r="293" s="12" customFormat="1">
      <c r="B293" s="236"/>
      <c r="C293" s="237"/>
      <c r="D293" s="233" t="s">
        <v>135</v>
      </c>
      <c r="E293" s="238" t="s">
        <v>19</v>
      </c>
      <c r="F293" s="239" t="s">
        <v>427</v>
      </c>
      <c r="G293" s="237"/>
      <c r="H293" s="240">
        <v>3.5</v>
      </c>
      <c r="I293" s="241"/>
      <c r="J293" s="237"/>
      <c r="K293" s="237"/>
      <c r="L293" s="242"/>
      <c r="M293" s="243"/>
      <c r="N293" s="244"/>
      <c r="O293" s="244"/>
      <c r="P293" s="244"/>
      <c r="Q293" s="244"/>
      <c r="R293" s="244"/>
      <c r="S293" s="244"/>
      <c r="T293" s="245"/>
      <c r="AT293" s="246" t="s">
        <v>135</v>
      </c>
      <c r="AU293" s="246" t="s">
        <v>83</v>
      </c>
      <c r="AV293" s="12" t="s">
        <v>83</v>
      </c>
      <c r="AW293" s="12" t="s">
        <v>34</v>
      </c>
      <c r="AX293" s="12" t="s">
        <v>74</v>
      </c>
      <c r="AY293" s="246" t="s">
        <v>124</v>
      </c>
    </row>
    <row r="294" s="14" customFormat="1">
      <c r="B294" s="257"/>
      <c r="C294" s="258"/>
      <c r="D294" s="233" t="s">
        <v>135</v>
      </c>
      <c r="E294" s="259" t="s">
        <v>19</v>
      </c>
      <c r="F294" s="260" t="s">
        <v>153</v>
      </c>
      <c r="G294" s="258"/>
      <c r="H294" s="261">
        <v>54</v>
      </c>
      <c r="I294" s="262"/>
      <c r="J294" s="258"/>
      <c r="K294" s="258"/>
      <c r="L294" s="263"/>
      <c r="M294" s="264"/>
      <c r="N294" s="265"/>
      <c r="O294" s="265"/>
      <c r="P294" s="265"/>
      <c r="Q294" s="265"/>
      <c r="R294" s="265"/>
      <c r="S294" s="265"/>
      <c r="T294" s="266"/>
      <c r="AT294" s="267" t="s">
        <v>135</v>
      </c>
      <c r="AU294" s="267" t="s">
        <v>83</v>
      </c>
      <c r="AV294" s="14" t="s">
        <v>131</v>
      </c>
      <c r="AW294" s="14" t="s">
        <v>34</v>
      </c>
      <c r="AX294" s="14" t="s">
        <v>81</v>
      </c>
      <c r="AY294" s="267" t="s">
        <v>124</v>
      </c>
    </row>
    <row r="295" s="1" customFormat="1" ht="16.5" customHeight="1">
      <c r="B295" s="39"/>
      <c r="C295" s="220" t="s">
        <v>429</v>
      </c>
      <c r="D295" s="220" t="s">
        <v>126</v>
      </c>
      <c r="E295" s="221" t="s">
        <v>430</v>
      </c>
      <c r="F295" s="222" t="s">
        <v>431</v>
      </c>
      <c r="G295" s="223" t="s">
        <v>179</v>
      </c>
      <c r="H295" s="224">
        <v>23</v>
      </c>
      <c r="I295" s="225"/>
      <c r="J295" s="226">
        <f>ROUND(I295*H295,2)</f>
        <v>0</v>
      </c>
      <c r="K295" s="222" t="s">
        <v>130</v>
      </c>
      <c r="L295" s="44"/>
      <c r="M295" s="227" t="s">
        <v>19</v>
      </c>
      <c r="N295" s="228" t="s">
        <v>45</v>
      </c>
      <c r="O295" s="84"/>
      <c r="P295" s="229">
        <f>O295*H295</f>
        <v>0</v>
      </c>
      <c r="Q295" s="229">
        <v>0.00033</v>
      </c>
      <c r="R295" s="229">
        <f>Q295*H295</f>
        <v>0.0075899999999999995</v>
      </c>
      <c r="S295" s="229">
        <v>0</v>
      </c>
      <c r="T295" s="230">
        <f>S295*H295</f>
        <v>0</v>
      </c>
      <c r="AR295" s="231" t="s">
        <v>131</v>
      </c>
      <c r="AT295" s="231" t="s">
        <v>126</v>
      </c>
      <c r="AU295" s="231" t="s">
        <v>83</v>
      </c>
      <c r="AY295" s="18" t="s">
        <v>124</v>
      </c>
      <c r="BE295" s="232">
        <f>IF(N295="základní",J295,0)</f>
        <v>0</v>
      </c>
      <c r="BF295" s="232">
        <f>IF(N295="snížená",J295,0)</f>
        <v>0</v>
      </c>
      <c r="BG295" s="232">
        <f>IF(N295="zákl. přenesená",J295,0)</f>
        <v>0</v>
      </c>
      <c r="BH295" s="232">
        <f>IF(N295="sníž. přenesená",J295,0)</f>
        <v>0</v>
      </c>
      <c r="BI295" s="232">
        <f>IF(N295="nulová",J295,0)</f>
        <v>0</v>
      </c>
      <c r="BJ295" s="18" t="s">
        <v>81</v>
      </c>
      <c r="BK295" s="232">
        <f>ROUND(I295*H295,2)</f>
        <v>0</v>
      </c>
      <c r="BL295" s="18" t="s">
        <v>131</v>
      </c>
      <c r="BM295" s="231" t="s">
        <v>432</v>
      </c>
    </row>
    <row r="296" s="1" customFormat="1">
      <c r="B296" s="39"/>
      <c r="C296" s="40"/>
      <c r="D296" s="233" t="s">
        <v>133</v>
      </c>
      <c r="E296" s="40"/>
      <c r="F296" s="234" t="s">
        <v>433</v>
      </c>
      <c r="G296" s="40"/>
      <c r="H296" s="40"/>
      <c r="I296" s="146"/>
      <c r="J296" s="40"/>
      <c r="K296" s="40"/>
      <c r="L296" s="44"/>
      <c r="M296" s="235"/>
      <c r="N296" s="84"/>
      <c r="O296" s="84"/>
      <c r="P296" s="84"/>
      <c r="Q296" s="84"/>
      <c r="R296" s="84"/>
      <c r="S296" s="84"/>
      <c r="T296" s="85"/>
      <c r="AT296" s="18" t="s">
        <v>133</v>
      </c>
      <c r="AU296" s="18" t="s">
        <v>83</v>
      </c>
    </row>
    <row r="297" s="13" customFormat="1">
      <c r="B297" s="247"/>
      <c r="C297" s="248"/>
      <c r="D297" s="233" t="s">
        <v>135</v>
      </c>
      <c r="E297" s="249" t="s">
        <v>19</v>
      </c>
      <c r="F297" s="250" t="s">
        <v>434</v>
      </c>
      <c r="G297" s="248"/>
      <c r="H297" s="249" t="s">
        <v>19</v>
      </c>
      <c r="I297" s="251"/>
      <c r="J297" s="248"/>
      <c r="K297" s="248"/>
      <c r="L297" s="252"/>
      <c r="M297" s="253"/>
      <c r="N297" s="254"/>
      <c r="O297" s="254"/>
      <c r="P297" s="254"/>
      <c r="Q297" s="254"/>
      <c r="R297" s="254"/>
      <c r="S297" s="254"/>
      <c r="T297" s="255"/>
      <c r="AT297" s="256" t="s">
        <v>135</v>
      </c>
      <c r="AU297" s="256" t="s">
        <v>83</v>
      </c>
      <c r="AV297" s="13" t="s">
        <v>81</v>
      </c>
      <c r="AW297" s="13" t="s">
        <v>34</v>
      </c>
      <c r="AX297" s="13" t="s">
        <v>74</v>
      </c>
      <c r="AY297" s="256" t="s">
        <v>124</v>
      </c>
    </row>
    <row r="298" s="12" customFormat="1">
      <c r="B298" s="236"/>
      <c r="C298" s="237"/>
      <c r="D298" s="233" t="s">
        <v>135</v>
      </c>
      <c r="E298" s="238" t="s">
        <v>19</v>
      </c>
      <c r="F298" s="239" t="s">
        <v>435</v>
      </c>
      <c r="G298" s="237"/>
      <c r="H298" s="240">
        <v>23</v>
      </c>
      <c r="I298" s="241"/>
      <c r="J298" s="237"/>
      <c r="K298" s="237"/>
      <c r="L298" s="242"/>
      <c r="M298" s="243"/>
      <c r="N298" s="244"/>
      <c r="O298" s="244"/>
      <c r="P298" s="244"/>
      <c r="Q298" s="244"/>
      <c r="R298" s="244"/>
      <c r="S298" s="244"/>
      <c r="T298" s="245"/>
      <c r="AT298" s="246" t="s">
        <v>135</v>
      </c>
      <c r="AU298" s="246" t="s">
        <v>83</v>
      </c>
      <c r="AV298" s="12" t="s">
        <v>83</v>
      </c>
      <c r="AW298" s="12" t="s">
        <v>34</v>
      </c>
      <c r="AX298" s="12" t="s">
        <v>81</v>
      </c>
      <c r="AY298" s="246" t="s">
        <v>124</v>
      </c>
    </row>
    <row r="299" s="1" customFormat="1" ht="16.5" customHeight="1">
      <c r="B299" s="39"/>
      <c r="C299" s="268" t="s">
        <v>436</v>
      </c>
      <c r="D299" s="268" t="s">
        <v>192</v>
      </c>
      <c r="E299" s="269" t="s">
        <v>437</v>
      </c>
      <c r="F299" s="270" t="s">
        <v>438</v>
      </c>
      <c r="G299" s="271" t="s">
        <v>179</v>
      </c>
      <c r="H299" s="272">
        <v>23</v>
      </c>
      <c r="I299" s="273"/>
      <c r="J299" s="274">
        <f>ROUND(I299*H299,2)</f>
        <v>0</v>
      </c>
      <c r="K299" s="270" t="s">
        <v>19</v>
      </c>
      <c r="L299" s="275"/>
      <c r="M299" s="276" t="s">
        <v>19</v>
      </c>
      <c r="N299" s="277" t="s">
        <v>45</v>
      </c>
      <c r="O299" s="84"/>
      <c r="P299" s="229">
        <f>O299*H299</f>
        <v>0</v>
      </c>
      <c r="Q299" s="229">
        <v>0.021999999999999999</v>
      </c>
      <c r="R299" s="229">
        <f>Q299*H299</f>
        <v>0.50600000000000001</v>
      </c>
      <c r="S299" s="229">
        <v>0</v>
      </c>
      <c r="T299" s="230">
        <f>S299*H299</f>
        <v>0</v>
      </c>
      <c r="AR299" s="231" t="s">
        <v>191</v>
      </c>
      <c r="AT299" s="231" t="s">
        <v>192</v>
      </c>
      <c r="AU299" s="231" t="s">
        <v>83</v>
      </c>
      <c r="AY299" s="18" t="s">
        <v>124</v>
      </c>
      <c r="BE299" s="232">
        <f>IF(N299="základní",J299,0)</f>
        <v>0</v>
      </c>
      <c r="BF299" s="232">
        <f>IF(N299="snížená",J299,0)</f>
        <v>0</v>
      </c>
      <c r="BG299" s="232">
        <f>IF(N299="zákl. přenesená",J299,0)</f>
        <v>0</v>
      </c>
      <c r="BH299" s="232">
        <f>IF(N299="sníž. přenesená",J299,0)</f>
        <v>0</v>
      </c>
      <c r="BI299" s="232">
        <f>IF(N299="nulová",J299,0)</f>
        <v>0</v>
      </c>
      <c r="BJ299" s="18" t="s">
        <v>81</v>
      </c>
      <c r="BK299" s="232">
        <f>ROUND(I299*H299,2)</f>
        <v>0</v>
      </c>
      <c r="BL299" s="18" t="s">
        <v>131</v>
      </c>
      <c r="BM299" s="231" t="s">
        <v>439</v>
      </c>
    </row>
    <row r="300" s="1" customFormat="1" ht="16.5" customHeight="1">
      <c r="B300" s="39"/>
      <c r="C300" s="220" t="s">
        <v>440</v>
      </c>
      <c r="D300" s="220" t="s">
        <v>126</v>
      </c>
      <c r="E300" s="221" t="s">
        <v>441</v>
      </c>
      <c r="F300" s="222" t="s">
        <v>442</v>
      </c>
      <c r="G300" s="223" t="s">
        <v>144</v>
      </c>
      <c r="H300" s="224">
        <v>14.965</v>
      </c>
      <c r="I300" s="225"/>
      <c r="J300" s="226">
        <f>ROUND(I300*H300,2)</f>
        <v>0</v>
      </c>
      <c r="K300" s="222" t="s">
        <v>130</v>
      </c>
      <c r="L300" s="44"/>
      <c r="M300" s="227" t="s">
        <v>19</v>
      </c>
      <c r="N300" s="228" t="s">
        <v>45</v>
      </c>
      <c r="O300" s="84"/>
      <c r="P300" s="229">
        <f>O300*H300</f>
        <v>0</v>
      </c>
      <c r="Q300" s="229">
        <v>0</v>
      </c>
      <c r="R300" s="229">
        <f>Q300*H300</f>
        <v>0</v>
      </c>
      <c r="S300" s="229">
        <v>0</v>
      </c>
      <c r="T300" s="230">
        <f>S300*H300</f>
        <v>0</v>
      </c>
      <c r="AR300" s="231" t="s">
        <v>131</v>
      </c>
      <c r="AT300" s="231" t="s">
        <v>126</v>
      </c>
      <c r="AU300" s="231" t="s">
        <v>83</v>
      </c>
      <c r="AY300" s="18" t="s">
        <v>124</v>
      </c>
      <c r="BE300" s="232">
        <f>IF(N300="základní",J300,0)</f>
        <v>0</v>
      </c>
      <c r="BF300" s="232">
        <f>IF(N300="snížená",J300,0)</f>
        <v>0</v>
      </c>
      <c r="BG300" s="232">
        <f>IF(N300="zákl. přenesená",J300,0)</f>
        <v>0</v>
      </c>
      <c r="BH300" s="232">
        <f>IF(N300="sníž. přenesená",J300,0)</f>
        <v>0</v>
      </c>
      <c r="BI300" s="232">
        <f>IF(N300="nulová",J300,0)</f>
        <v>0</v>
      </c>
      <c r="BJ300" s="18" t="s">
        <v>81</v>
      </c>
      <c r="BK300" s="232">
        <f>ROUND(I300*H300,2)</f>
        <v>0</v>
      </c>
      <c r="BL300" s="18" t="s">
        <v>131</v>
      </c>
      <c r="BM300" s="231" t="s">
        <v>443</v>
      </c>
    </row>
    <row r="301" s="13" customFormat="1">
      <c r="B301" s="247"/>
      <c r="C301" s="248"/>
      <c r="D301" s="233" t="s">
        <v>135</v>
      </c>
      <c r="E301" s="249" t="s">
        <v>19</v>
      </c>
      <c r="F301" s="250" t="s">
        <v>444</v>
      </c>
      <c r="G301" s="248"/>
      <c r="H301" s="249" t="s">
        <v>19</v>
      </c>
      <c r="I301" s="251"/>
      <c r="J301" s="248"/>
      <c r="K301" s="248"/>
      <c r="L301" s="252"/>
      <c r="M301" s="253"/>
      <c r="N301" s="254"/>
      <c r="O301" s="254"/>
      <c r="P301" s="254"/>
      <c r="Q301" s="254"/>
      <c r="R301" s="254"/>
      <c r="S301" s="254"/>
      <c r="T301" s="255"/>
      <c r="AT301" s="256" t="s">
        <v>135</v>
      </c>
      <c r="AU301" s="256" t="s">
        <v>83</v>
      </c>
      <c r="AV301" s="13" t="s">
        <v>81</v>
      </c>
      <c r="AW301" s="13" t="s">
        <v>34</v>
      </c>
      <c r="AX301" s="13" t="s">
        <v>74</v>
      </c>
      <c r="AY301" s="256" t="s">
        <v>124</v>
      </c>
    </row>
    <row r="302" s="12" customFormat="1">
      <c r="B302" s="236"/>
      <c r="C302" s="237"/>
      <c r="D302" s="233" t="s">
        <v>135</v>
      </c>
      <c r="E302" s="238" t="s">
        <v>19</v>
      </c>
      <c r="F302" s="239" t="s">
        <v>445</v>
      </c>
      <c r="G302" s="237"/>
      <c r="H302" s="240">
        <v>14.965</v>
      </c>
      <c r="I302" s="241"/>
      <c r="J302" s="237"/>
      <c r="K302" s="237"/>
      <c r="L302" s="242"/>
      <c r="M302" s="243"/>
      <c r="N302" s="244"/>
      <c r="O302" s="244"/>
      <c r="P302" s="244"/>
      <c r="Q302" s="244"/>
      <c r="R302" s="244"/>
      <c r="S302" s="244"/>
      <c r="T302" s="245"/>
      <c r="AT302" s="246" t="s">
        <v>135</v>
      </c>
      <c r="AU302" s="246" t="s">
        <v>83</v>
      </c>
      <c r="AV302" s="12" t="s">
        <v>83</v>
      </c>
      <c r="AW302" s="12" t="s">
        <v>34</v>
      </c>
      <c r="AX302" s="12" t="s">
        <v>81</v>
      </c>
      <c r="AY302" s="246" t="s">
        <v>124</v>
      </c>
    </row>
    <row r="303" s="11" customFormat="1" ht="22.8" customHeight="1">
      <c r="B303" s="204"/>
      <c r="C303" s="205"/>
      <c r="D303" s="206" t="s">
        <v>73</v>
      </c>
      <c r="E303" s="218" t="s">
        <v>131</v>
      </c>
      <c r="F303" s="218" t="s">
        <v>446</v>
      </c>
      <c r="G303" s="205"/>
      <c r="H303" s="205"/>
      <c r="I303" s="208"/>
      <c r="J303" s="219">
        <f>BK303</f>
        <v>0</v>
      </c>
      <c r="K303" s="205"/>
      <c r="L303" s="210"/>
      <c r="M303" s="211"/>
      <c r="N303" s="212"/>
      <c r="O303" s="212"/>
      <c r="P303" s="213">
        <f>SUM(P304:P318)</f>
        <v>0</v>
      </c>
      <c r="Q303" s="212"/>
      <c r="R303" s="213">
        <f>SUM(R304:R318)</f>
        <v>68.485537999999991</v>
      </c>
      <c r="S303" s="212"/>
      <c r="T303" s="214">
        <f>SUM(T304:T318)</f>
        <v>0</v>
      </c>
      <c r="AR303" s="215" t="s">
        <v>81</v>
      </c>
      <c r="AT303" s="216" t="s">
        <v>73</v>
      </c>
      <c r="AU303" s="216" t="s">
        <v>81</v>
      </c>
      <c r="AY303" s="215" t="s">
        <v>124</v>
      </c>
      <c r="BK303" s="217">
        <f>SUM(BK304:BK318)</f>
        <v>0</v>
      </c>
    </row>
    <row r="304" s="1" customFormat="1" ht="36" customHeight="1">
      <c r="B304" s="39"/>
      <c r="C304" s="220" t="s">
        <v>447</v>
      </c>
      <c r="D304" s="220" t="s">
        <v>126</v>
      </c>
      <c r="E304" s="221" t="s">
        <v>448</v>
      </c>
      <c r="F304" s="222" t="s">
        <v>449</v>
      </c>
      <c r="G304" s="223" t="s">
        <v>450</v>
      </c>
      <c r="H304" s="224">
        <v>1</v>
      </c>
      <c r="I304" s="225"/>
      <c r="J304" s="226">
        <f>ROUND(I304*H304,2)</f>
        <v>0</v>
      </c>
      <c r="K304" s="222" t="s">
        <v>19</v>
      </c>
      <c r="L304" s="44"/>
      <c r="M304" s="227" t="s">
        <v>19</v>
      </c>
      <c r="N304" s="228" t="s">
        <v>45</v>
      </c>
      <c r="O304" s="84"/>
      <c r="P304" s="229">
        <f>O304*H304</f>
        <v>0</v>
      </c>
      <c r="Q304" s="229">
        <v>0.057790000000000001</v>
      </c>
      <c r="R304" s="229">
        <f>Q304*H304</f>
        <v>0.057790000000000001</v>
      </c>
      <c r="S304" s="229">
        <v>0</v>
      </c>
      <c r="T304" s="230">
        <f>S304*H304</f>
        <v>0</v>
      </c>
      <c r="AR304" s="231" t="s">
        <v>131</v>
      </c>
      <c r="AT304" s="231" t="s">
        <v>126</v>
      </c>
      <c r="AU304" s="231" t="s">
        <v>83</v>
      </c>
      <c r="AY304" s="18" t="s">
        <v>124</v>
      </c>
      <c r="BE304" s="232">
        <f>IF(N304="základní",J304,0)</f>
        <v>0</v>
      </c>
      <c r="BF304" s="232">
        <f>IF(N304="snížená",J304,0)</f>
        <v>0</v>
      </c>
      <c r="BG304" s="232">
        <f>IF(N304="zákl. přenesená",J304,0)</f>
        <v>0</v>
      </c>
      <c r="BH304" s="232">
        <f>IF(N304="sníž. přenesená",J304,0)</f>
        <v>0</v>
      </c>
      <c r="BI304" s="232">
        <f>IF(N304="nulová",J304,0)</f>
        <v>0</v>
      </c>
      <c r="BJ304" s="18" t="s">
        <v>81</v>
      </c>
      <c r="BK304" s="232">
        <f>ROUND(I304*H304,2)</f>
        <v>0</v>
      </c>
      <c r="BL304" s="18" t="s">
        <v>131</v>
      </c>
      <c r="BM304" s="231" t="s">
        <v>451</v>
      </c>
    </row>
    <row r="305" s="1" customFormat="1" ht="24" customHeight="1">
      <c r="B305" s="39"/>
      <c r="C305" s="268" t="s">
        <v>452</v>
      </c>
      <c r="D305" s="268" t="s">
        <v>192</v>
      </c>
      <c r="E305" s="269" t="s">
        <v>453</v>
      </c>
      <c r="F305" s="270" t="s">
        <v>454</v>
      </c>
      <c r="G305" s="271" t="s">
        <v>450</v>
      </c>
      <c r="H305" s="272">
        <v>1</v>
      </c>
      <c r="I305" s="273"/>
      <c r="J305" s="274">
        <f>ROUND(I305*H305,2)</f>
        <v>0</v>
      </c>
      <c r="K305" s="270" t="s">
        <v>19</v>
      </c>
      <c r="L305" s="275"/>
      <c r="M305" s="276" t="s">
        <v>19</v>
      </c>
      <c r="N305" s="277" t="s">
        <v>45</v>
      </c>
      <c r="O305" s="84"/>
      <c r="P305" s="229">
        <f>O305*H305</f>
        <v>0</v>
      </c>
      <c r="Q305" s="229">
        <v>0.24299999999999999</v>
      </c>
      <c r="R305" s="229">
        <f>Q305*H305</f>
        <v>0.24299999999999999</v>
      </c>
      <c r="S305" s="229">
        <v>0</v>
      </c>
      <c r="T305" s="230">
        <f>S305*H305</f>
        <v>0</v>
      </c>
      <c r="AR305" s="231" t="s">
        <v>191</v>
      </c>
      <c r="AT305" s="231" t="s">
        <v>192</v>
      </c>
      <c r="AU305" s="231" t="s">
        <v>83</v>
      </c>
      <c r="AY305" s="18" t="s">
        <v>124</v>
      </c>
      <c r="BE305" s="232">
        <f>IF(N305="základní",J305,0)</f>
        <v>0</v>
      </c>
      <c r="BF305" s="232">
        <f>IF(N305="snížená",J305,0)</f>
        <v>0</v>
      </c>
      <c r="BG305" s="232">
        <f>IF(N305="zákl. přenesená",J305,0)</f>
        <v>0</v>
      </c>
      <c r="BH305" s="232">
        <f>IF(N305="sníž. přenesená",J305,0)</f>
        <v>0</v>
      </c>
      <c r="BI305" s="232">
        <f>IF(N305="nulová",J305,0)</f>
        <v>0</v>
      </c>
      <c r="BJ305" s="18" t="s">
        <v>81</v>
      </c>
      <c r="BK305" s="232">
        <f>ROUND(I305*H305,2)</f>
        <v>0</v>
      </c>
      <c r="BL305" s="18" t="s">
        <v>131</v>
      </c>
      <c r="BM305" s="231" t="s">
        <v>455</v>
      </c>
    </row>
    <row r="306" s="1" customFormat="1" ht="24" customHeight="1">
      <c r="B306" s="39"/>
      <c r="C306" s="220" t="s">
        <v>456</v>
      </c>
      <c r="D306" s="220" t="s">
        <v>126</v>
      </c>
      <c r="E306" s="221" t="s">
        <v>457</v>
      </c>
      <c r="F306" s="222" t="s">
        <v>458</v>
      </c>
      <c r="G306" s="223" t="s">
        <v>179</v>
      </c>
      <c r="H306" s="224">
        <v>16.5</v>
      </c>
      <c r="I306" s="225"/>
      <c r="J306" s="226">
        <f>ROUND(I306*H306,2)</f>
        <v>0</v>
      </c>
      <c r="K306" s="222" t="s">
        <v>19</v>
      </c>
      <c r="L306" s="44"/>
      <c r="M306" s="227" t="s">
        <v>19</v>
      </c>
      <c r="N306" s="228" t="s">
        <v>45</v>
      </c>
      <c r="O306" s="84"/>
      <c r="P306" s="229">
        <f>O306*H306</f>
        <v>0</v>
      </c>
      <c r="Q306" s="229">
        <v>0</v>
      </c>
      <c r="R306" s="229">
        <f>Q306*H306</f>
        <v>0</v>
      </c>
      <c r="S306" s="229">
        <v>0</v>
      </c>
      <c r="T306" s="230">
        <f>S306*H306</f>
        <v>0</v>
      </c>
      <c r="AR306" s="231" t="s">
        <v>131</v>
      </c>
      <c r="AT306" s="231" t="s">
        <v>126</v>
      </c>
      <c r="AU306" s="231" t="s">
        <v>83</v>
      </c>
      <c r="AY306" s="18" t="s">
        <v>124</v>
      </c>
      <c r="BE306" s="232">
        <f>IF(N306="základní",J306,0)</f>
        <v>0</v>
      </c>
      <c r="BF306" s="232">
        <f>IF(N306="snížená",J306,0)</f>
        <v>0</v>
      </c>
      <c r="BG306" s="232">
        <f>IF(N306="zákl. přenesená",J306,0)</f>
        <v>0</v>
      </c>
      <c r="BH306" s="232">
        <f>IF(N306="sníž. přenesená",J306,0)</f>
        <v>0</v>
      </c>
      <c r="BI306" s="232">
        <f>IF(N306="nulová",J306,0)</f>
        <v>0</v>
      </c>
      <c r="BJ306" s="18" t="s">
        <v>81</v>
      </c>
      <c r="BK306" s="232">
        <f>ROUND(I306*H306,2)</f>
        <v>0</v>
      </c>
      <c r="BL306" s="18" t="s">
        <v>131</v>
      </c>
      <c r="BM306" s="231" t="s">
        <v>459</v>
      </c>
    </row>
    <row r="307" s="1" customFormat="1">
      <c r="B307" s="39"/>
      <c r="C307" s="40"/>
      <c r="D307" s="233" t="s">
        <v>133</v>
      </c>
      <c r="E307" s="40"/>
      <c r="F307" s="234" t="s">
        <v>460</v>
      </c>
      <c r="G307" s="40"/>
      <c r="H307" s="40"/>
      <c r="I307" s="146"/>
      <c r="J307" s="40"/>
      <c r="K307" s="40"/>
      <c r="L307" s="44"/>
      <c r="M307" s="235"/>
      <c r="N307" s="84"/>
      <c r="O307" s="84"/>
      <c r="P307" s="84"/>
      <c r="Q307" s="84"/>
      <c r="R307" s="84"/>
      <c r="S307" s="84"/>
      <c r="T307" s="85"/>
      <c r="AT307" s="18" t="s">
        <v>133</v>
      </c>
      <c r="AU307" s="18" t="s">
        <v>83</v>
      </c>
    </row>
    <row r="308" s="1" customFormat="1" ht="16.5" customHeight="1">
      <c r="B308" s="39"/>
      <c r="C308" s="268" t="s">
        <v>461</v>
      </c>
      <c r="D308" s="268" t="s">
        <v>192</v>
      </c>
      <c r="E308" s="269" t="s">
        <v>462</v>
      </c>
      <c r="F308" s="270" t="s">
        <v>463</v>
      </c>
      <c r="G308" s="271" t="s">
        <v>144</v>
      </c>
      <c r="H308" s="272">
        <v>0.622</v>
      </c>
      <c r="I308" s="273"/>
      <c r="J308" s="274">
        <f>ROUND(I308*H308,2)</f>
        <v>0</v>
      </c>
      <c r="K308" s="270" t="s">
        <v>130</v>
      </c>
      <c r="L308" s="275"/>
      <c r="M308" s="276" t="s">
        <v>19</v>
      </c>
      <c r="N308" s="277" t="s">
        <v>45</v>
      </c>
      <c r="O308" s="84"/>
      <c r="P308" s="229">
        <f>O308*H308</f>
        <v>0</v>
      </c>
      <c r="Q308" s="229">
        <v>0.55000000000000004</v>
      </c>
      <c r="R308" s="229">
        <f>Q308*H308</f>
        <v>0.34210000000000002</v>
      </c>
      <c r="S308" s="229">
        <v>0</v>
      </c>
      <c r="T308" s="230">
        <f>S308*H308</f>
        <v>0</v>
      </c>
      <c r="AR308" s="231" t="s">
        <v>191</v>
      </c>
      <c r="AT308" s="231" t="s">
        <v>192</v>
      </c>
      <c r="AU308" s="231" t="s">
        <v>83</v>
      </c>
      <c r="AY308" s="18" t="s">
        <v>124</v>
      </c>
      <c r="BE308" s="232">
        <f>IF(N308="základní",J308,0)</f>
        <v>0</v>
      </c>
      <c r="BF308" s="232">
        <f>IF(N308="snížená",J308,0)</f>
        <v>0</v>
      </c>
      <c r="BG308" s="232">
        <f>IF(N308="zákl. přenesená",J308,0)</f>
        <v>0</v>
      </c>
      <c r="BH308" s="232">
        <f>IF(N308="sníž. přenesená",J308,0)</f>
        <v>0</v>
      </c>
      <c r="BI308" s="232">
        <f>IF(N308="nulová",J308,0)</f>
        <v>0</v>
      </c>
      <c r="BJ308" s="18" t="s">
        <v>81</v>
      </c>
      <c r="BK308" s="232">
        <f>ROUND(I308*H308,2)</f>
        <v>0</v>
      </c>
      <c r="BL308" s="18" t="s">
        <v>131</v>
      </c>
      <c r="BM308" s="231" t="s">
        <v>464</v>
      </c>
    </row>
    <row r="309" s="13" customFormat="1">
      <c r="B309" s="247"/>
      <c r="C309" s="248"/>
      <c r="D309" s="233" t="s">
        <v>135</v>
      </c>
      <c r="E309" s="249" t="s">
        <v>19</v>
      </c>
      <c r="F309" s="250" t="s">
        <v>465</v>
      </c>
      <c r="G309" s="248"/>
      <c r="H309" s="249" t="s">
        <v>19</v>
      </c>
      <c r="I309" s="251"/>
      <c r="J309" s="248"/>
      <c r="K309" s="248"/>
      <c r="L309" s="252"/>
      <c r="M309" s="253"/>
      <c r="N309" s="254"/>
      <c r="O309" s="254"/>
      <c r="P309" s="254"/>
      <c r="Q309" s="254"/>
      <c r="R309" s="254"/>
      <c r="S309" s="254"/>
      <c r="T309" s="255"/>
      <c r="AT309" s="256" t="s">
        <v>135</v>
      </c>
      <c r="AU309" s="256" t="s">
        <v>83</v>
      </c>
      <c r="AV309" s="13" t="s">
        <v>81</v>
      </c>
      <c r="AW309" s="13" t="s">
        <v>34</v>
      </c>
      <c r="AX309" s="13" t="s">
        <v>74</v>
      </c>
      <c r="AY309" s="256" t="s">
        <v>124</v>
      </c>
    </row>
    <row r="310" s="12" customFormat="1">
      <c r="B310" s="236"/>
      <c r="C310" s="237"/>
      <c r="D310" s="233" t="s">
        <v>135</v>
      </c>
      <c r="E310" s="238" t="s">
        <v>19</v>
      </c>
      <c r="F310" s="239" t="s">
        <v>466</v>
      </c>
      <c r="G310" s="237"/>
      <c r="H310" s="240">
        <v>0.622</v>
      </c>
      <c r="I310" s="241"/>
      <c r="J310" s="237"/>
      <c r="K310" s="237"/>
      <c r="L310" s="242"/>
      <c r="M310" s="243"/>
      <c r="N310" s="244"/>
      <c r="O310" s="244"/>
      <c r="P310" s="244"/>
      <c r="Q310" s="244"/>
      <c r="R310" s="244"/>
      <c r="S310" s="244"/>
      <c r="T310" s="245"/>
      <c r="AT310" s="246" t="s">
        <v>135</v>
      </c>
      <c r="AU310" s="246" t="s">
        <v>83</v>
      </c>
      <c r="AV310" s="12" t="s">
        <v>83</v>
      </c>
      <c r="AW310" s="12" t="s">
        <v>34</v>
      </c>
      <c r="AX310" s="12" t="s">
        <v>81</v>
      </c>
      <c r="AY310" s="246" t="s">
        <v>124</v>
      </c>
    </row>
    <row r="311" s="1" customFormat="1" ht="24" customHeight="1">
      <c r="B311" s="39"/>
      <c r="C311" s="220" t="s">
        <v>467</v>
      </c>
      <c r="D311" s="220" t="s">
        <v>126</v>
      </c>
      <c r="E311" s="221" t="s">
        <v>468</v>
      </c>
      <c r="F311" s="222" t="s">
        <v>469</v>
      </c>
      <c r="G311" s="223" t="s">
        <v>129</v>
      </c>
      <c r="H311" s="224">
        <v>65.790000000000006</v>
      </c>
      <c r="I311" s="225"/>
      <c r="J311" s="226">
        <f>ROUND(I311*H311,2)</f>
        <v>0</v>
      </c>
      <c r="K311" s="222" t="s">
        <v>130</v>
      </c>
      <c r="L311" s="44"/>
      <c r="M311" s="227" t="s">
        <v>19</v>
      </c>
      <c r="N311" s="228" t="s">
        <v>45</v>
      </c>
      <c r="O311" s="84"/>
      <c r="P311" s="229">
        <f>O311*H311</f>
        <v>0</v>
      </c>
      <c r="Q311" s="229">
        <v>1.0311999999999999</v>
      </c>
      <c r="R311" s="229">
        <f>Q311*H311</f>
        <v>67.842647999999997</v>
      </c>
      <c r="S311" s="229">
        <v>0</v>
      </c>
      <c r="T311" s="230">
        <f>S311*H311</f>
        <v>0</v>
      </c>
      <c r="AR311" s="231" t="s">
        <v>131</v>
      </c>
      <c r="AT311" s="231" t="s">
        <v>126</v>
      </c>
      <c r="AU311" s="231" t="s">
        <v>83</v>
      </c>
      <c r="AY311" s="18" t="s">
        <v>124</v>
      </c>
      <c r="BE311" s="232">
        <f>IF(N311="základní",J311,0)</f>
        <v>0</v>
      </c>
      <c r="BF311" s="232">
        <f>IF(N311="snížená",J311,0)</f>
        <v>0</v>
      </c>
      <c r="BG311" s="232">
        <f>IF(N311="zákl. přenesená",J311,0)</f>
        <v>0</v>
      </c>
      <c r="BH311" s="232">
        <f>IF(N311="sníž. přenesená",J311,0)</f>
        <v>0</v>
      </c>
      <c r="BI311" s="232">
        <f>IF(N311="nulová",J311,0)</f>
        <v>0</v>
      </c>
      <c r="BJ311" s="18" t="s">
        <v>81</v>
      </c>
      <c r="BK311" s="232">
        <f>ROUND(I311*H311,2)</f>
        <v>0</v>
      </c>
      <c r="BL311" s="18" t="s">
        <v>131</v>
      </c>
      <c r="BM311" s="231" t="s">
        <v>470</v>
      </c>
    </row>
    <row r="312" s="1" customFormat="1">
      <c r="B312" s="39"/>
      <c r="C312" s="40"/>
      <c r="D312" s="233" t="s">
        <v>133</v>
      </c>
      <c r="E312" s="40"/>
      <c r="F312" s="234" t="s">
        <v>471</v>
      </c>
      <c r="G312" s="40"/>
      <c r="H312" s="40"/>
      <c r="I312" s="146"/>
      <c r="J312" s="40"/>
      <c r="K312" s="40"/>
      <c r="L312" s="44"/>
      <c r="M312" s="235"/>
      <c r="N312" s="84"/>
      <c r="O312" s="84"/>
      <c r="P312" s="84"/>
      <c r="Q312" s="84"/>
      <c r="R312" s="84"/>
      <c r="S312" s="84"/>
      <c r="T312" s="85"/>
      <c r="AT312" s="18" t="s">
        <v>133</v>
      </c>
      <c r="AU312" s="18" t="s">
        <v>83</v>
      </c>
    </row>
    <row r="313" s="13" customFormat="1">
      <c r="B313" s="247"/>
      <c r="C313" s="248"/>
      <c r="D313" s="233" t="s">
        <v>135</v>
      </c>
      <c r="E313" s="249" t="s">
        <v>19</v>
      </c>
      <c r="F313" s="250" t="s">
        <v>472</v>
      </c>
      <c r="G313" s="248"/>
      <c r="H313" s="249" t="s">
        <v>19</v>
      </c>
      <c r="I313" s="251"/>
      <c r="J313" s="248"/>
      <c r="K313" s="248"/>
      <c r="L313" s="252"/>
      <c r="M313" s="253"/>
      <c r="N313" s="254"/>
      <c r="O313" s="254"/>
      <c r="P313" s="254"/>
      <c r="Q313" s="254"/>
      <c r="R313" s="254"/>
      <c r="S313" s="254"/>
      <c r="T313" s="255"/>
      <c r="AT313" s="256" t="s">
        <v>135</v>
      </c>
      <c r="AU313" s="256" t="s">
        <v>83</v>
      </c>
      <c r="AV313" s="13" t="s">
        <v>81</v>
      </c>
      <c r="AW313" s="13" t="s">
        <v>34</v>
      </c>
      <c r="AX313" s="13" t="s">
        <v>74</v>
      </c>
      <c r="AY313" s="256" t="s">
        <v>124</v>
      </c>
    </row>
    <row r="314" s="12" customFormat="1">
      <c r="B314" s="236"/>
      <c r="C314" s="237"/>
      <c r="D314" s="233" t="s">
        <v>135</v>
      </c>
      <c r="E314" s="238" t="s">
        <v>19</v>
      </c>
      <c r="F314" s="239" t="s">
        <v>473</v>
      </c>
      <c r="G314" s="237"/>
      <c r="H314" s="240">
        <v>51.810000000000002</v>
      </c>
      <c r="I314" s="241"/>
      <c r="J314" s="237"/>
      <c r="K314" s="237"/>
      <c r="L314" s="242"/>
      <c r="M314" s="243"/>
      <c r="N314" s="244"/>
      <c r="O314" s="244"/>
      <c r="P314" s="244"/>
      <c r="Q314" s="244"/>
      <c r="R314" s="244"/>
      <c r="S314" s="244"/>
      <c r="T314" s="245"/>
      <c r="AT314" s="246" t="s">
        <v>135</v>
      </c>
      <c r="AU314" s="246" t="s">
        <v>83</v>
      </c>
      <c r="AV314" s="12" t="s">
        <v>83</v>
      </c>
      <c r="AW314" s="12" t="s">
        <v>34</v>
      </c>
      <c r="AX314" s="12" t="s">
        <v>74</v>
      </c>
      <c r="AY314" s="246" t="s">
        <v>124</v>
      </c>
    </row>
    <row r="315" s="13" customFormat="1">
      <c r="B315" s="247"/>
      <c r="C315" s="248"/>
      <c r="D315" s="233" t="s">
        <v>135</v>
      </c>
      <c r="E315" s="249" t="s">
        <v>19</v>
      </c>
      <c r="F315" s="250" t="s">
        <v>474</v>
      </c>
      <c r="G315" s="248"/>
      <c r="H315" s="249" t="s">
        <v>19</v>
      </c>
      <c r="I315" s="251"/>
      <c r="J315" s="248"/>
      <c r="K315" s="248"/>
      <c r="L315" s="252"/>
      <c r="M315" s="253"/>
      <c r="N315" s="254"/>
      <c r="O315" s="254"/>
      <c r="P315" s="254"/>
      <c r="Q315" s="254"/>
      <c r="R315" s="254"/>
      <c r="S315" s="254"/>
      <c r="T315" s="255"/>
      <c r="AT315" s="256" t="s">
        <v>135</v>
      </c>
      <c r="AU315" s="256" t="s">
        <v>83</v>
      </c>
      <c r="AV315" s="13" t="s">
        <v>81</v>
      </c>
      <c r="AW315" s="13" t="s">
        <v>34</v>
      </c>
      <c r="AX315" s="13" t="s">
        <v>74</v>
      </c>
      <c r="AY315" s="256" t="s">
        <v>124</v>
      </c>
    </row>
    <row r="316" s="13" customFormat="1">
      <c r="B316" s="247"/>
      <c r="C316" s="248"/>
      <c r="D316" s="233" t="s">
        <v>135</v>
      </c>
      <c r="E316" s="249" t="s">
        <v>19</v>
      </c>
      <c r="F316" s="250" t="s">
        <v>475</v>
      </c>
      <c r="G316" s="248"/>
      <c r="H316" s="249" t="s">
        <v>19</v>
      </c>
      <c r="I316" s="251"/>
      <c r="J316" s="248"/>
      <c r="K316" s="248"/>
      <c r="L316" s="252"/>
      <c r="M316" s="253"/>
      <c r="N316" s="254"/>
      <c r="O316" s="254"/>
      <c r="P316" s="254"/>
      <c r="Q316" s="254"/>
      <c r="R316" s="254"/>
      <c r="S316" s="254"/>
      <c r="T316" s="255"/>
      <c r="AT316" s="256" t="s">
        <v>135</v>
      </c>
      <c r="AU316" s="256" t="s">
        <v>83</v>
      </c>
      <c r="AV316" s="13" t="s">
        <v>81</v>
      </c>
      <c r="AW316" s="13" t="s">
        <v>34</v>
      </c>
      <c r="AX316" s="13" t="s">
        <v>74</v>
      </c>
      <c r="AY316" s="256" t="s">
        <v>124</v>
      </c>
    </row>
    <row r="317" s="12" customFormat="1">
      <c r="B317" s="236"/>
      <c r="C317" s="237"/>
      <c r="D317" s="233" t="s">
        <v>135</v>
      </c>
      <c r="E317" s="238" t="s">
        <v>19</v>
      </c>
      <c r="F317" s="239" t="s">
        <v>476</v>
      </c>
      <c r="G317" s="237"/>
      <c r="H317" s="240">
        <v>13.98</v>
      </c>
      <c r="I317" s="241"/>
      <c r="J317" s="237"/>
      <c r="K317" s="237"/>
      <c r="L317" s="242"/>
      <c r="M317" s="243"/>
      <c r="N317" s="244"/>
      <c r="O317" s="244"/>
      <c r="P317" s="244"/>
      <c r="Q317" s="244"/>
      <c r="R317" s="244"/>
      <c r="S317" s="244"/>
      <c r="T317" s="245"/>
      <c r="AT317" s="246" t="s">
        <v>135</v>
      </c>
      <c r="AU317" s="246" t="s">
        <v>83</v>
      </c>
      <c r="AV317" s="12" t="s">
        <v>83</v>
      </c>
      <c r="AW317" s="12" t="s">
        <v>34</v>
      </c>
      <c r="AX317" s="12" t="s">
        <v>74</v>
      </c>
      <c r="AY317" s="246" t="s">
        <v>124</v>
      </c>
    </row>
    <row r="318" s="14" customFormat="1">
      <c r="B318" s="257"/>
      <c r="C318" s="258"/>
      <c r="D318" s="233" t="s">
        <v>135</v>
      </c>
      <c r="E318" s="259" t="s">
        <v>19</v>
      </c>
      <c r="F318" s="260" t="s">
        <v>153</v>
      </c>
      <c r="G318" s="258"/>
      <c r="H318" s="261">
        <v>65.790000000000006</v>
      </c>
      <c r="I318" s="262"/>
      <c r="J318" s="258"/>
      <c r="K318" s="258"/>
      <c r="L318" s="263"/>
      <c r="M318" s="264"/>
      <c r="N318" s="265"/>
      <c r="O318" s="265"/>
      <c r="P318" s="265"/>
      <c r="Q318" s="265"/>
      <c r="R318" s="265"/>
      <c r="S318" s="265"/>
      <c r="T318" s="266"/>
      <c r="AT318" s="267" t="s">
        <v>135</v>
      </c>
      <c r="AU318" s="267" t="s">
        <v>83</v>
      </c>
      <c r="AV318" s="14" t="s">
        <v>131</v>
      </c>
      <c r="AW318" s="14" t="s">
        <v>34</v>
      </c>
      <c r="AX318" s="14" t="s">
        <v>81</v>
      </c>
      <c r="AY318" s="267" t="s">
        <v>124</v>
      </c>
    </row>
    <row r="319" s="11" customFormat="1" ht="22.8" customHeight="1">
      <c r="B319" s="204"/>
      <c r="C319" s="205"/>
      <c r="D319" s="206" t="s">
        <v>73</v>
      </c>
      <c r="E319" s="218" t="s">
        <v>172</v>
      </c>
      <c r="F319" s="218" t="s">
        <v>477</v>
      </c>
      <c r="G319" s="205"/>
      <c r="H319" s="205"/>
      <c r="I319" s="208"/>
      <c r="J319" s="219">
        <f>BK319</f>
        <v>0</v>
      </c>
      <c r="K319" s="205"/>
      <c r="L319" s="210"/>
      <c r="M319" s="211"/>
      <c r="N319" s="212"/>
      <c r="O319" s="212"/>
      <c r="P319" s="213">
        <f>SUM(P320:P339)</f>
        <v>0</v>
      </c>
      <c r="Q319" s="212"/>
      <c r="R319" s="213">
        <f>SUM(R320:R339)</f>
        <v>629.23346000000004</v>
      </c>
      <c r="S319" s="212"/>
      <c r="T319" s="214">
        <f>SUM(T320:T339)</f>
        <v>0</v>
      </c>
      <c r="AR319" s="215" t="s">
        <v>81</v>
      </c>
      <c r="AT319" s="216" t="s">
        <v>73</v>
      </c>
      <c r="AU319" s="216" t="s">
        <v>81</v>
      </c>
      <c r="AY319" s="215" t="s">
        <v>124</v>
      </c>
      <c r="BK319" s="217">
        <f>SUM(BK320:BK339)</f>
        <v>0</v>
      </c>
    </row>
    <row r="320" s="1" customFormat="1" ht="24" customHeight="1">
      <c r="B320" s="39"/>
      <c r="C320" s="220" t="s">
        <v>478</v>
      </c>
      <c r="D320" s="220" t="s">
        <v>126</v>
      </c>
      <c r="E320" s="221" t="s">
        <v>479</v>
      </c>
      <c r="F320" s="222" t="s">
        <v>480</v>
      </c>
      <c r="G320" s="223" t="s">
        <v>129</v>
      </c>
      <c r="H320" s="224">
        <v>505</v>
      </c>
      <c r="I320" s="225"/>
      <c r="J320" s="226">
        <f>ROUND(I320*H320,2)</f>
        <v>0</v>
      </c>
      <c r="K320" s="222" t="s">
        <v>130</v>
      </c>
      <c r="L320" s="44"/>
      <c r="M320" s="227" t="s">
        <v>19</v>
      </c>
      <c r="N320" s="228" t="s">
        <v>45</v>
      </c>
      <c r="O320" s="84"/>
      <c r="P320" s="229">
        <f>O320*H320</f>
        <v>0</v>
      </c>
      <c r="Q320" s="229">
        <v>0.083500000000000005</v>
      </c>
      <c r="R320" s="229">
        <f>Q320*H320</f>
        <v>42.167500000000004</v>
      </c>
      <c r="S320" s="229">
        <v>0</v>
      </c>
      <c r="T320" s="230">
        <f>S320*H320</f>
        <v>0</v>
      </c>
      <c r="AR320" s="231" t="s">
        <v>131</v>
      </c>
      <c r="AT320" s="231" t="s">
        <v>126</v>
      </c>
      <c r="AU320" s="231" t="s">
        <v>83</v>
      </c>
      <c r="AY320" s="18" t="s">
        <v>124</v>
      </c>
      <c r="BE320" s="232">
        <f>IF(N320="základní",J320,0)</f>
        <v>0</v>
      </c>
      <c r="BF320" s="232">
        <f>IF(N320="snížená",J320,0)</f>
        <v>0</v>
      </c>
      <c r="BG320" s="232">
        <f>IF(N320="zákl. přenesená",J320,0)</f>
        <v>0</v>
      </c>
      <c r="BH320" s="232">
        <f>IF(N320="sníž. přenesená",J320,0)</f>
        <v>0</v>
      </c>
      <c r="BI320" s="232">
        <f>IF(N320="nulová",J320,0)</f>
        <v>0</v>
      </c>
      <c r="BJ320" s="18" t="s">
        <v>81</v>
      </c>
      <c r="BK320" s="232">
        <f>ROUND(I320*H320,2)</f>
        <v>0</v>
      </c>
      <c r="BL320" s="18" t="s">
        <v>131</v>
      </c>
      <c r="BM320" s="231" t="s">
        <v>481</v>
      </c>
    </row>
    <row r="321" s="1" customFormat="1">
      <c r="B321" s="39"/>
      <c r="C321" s="40"/>
      <c r="D321" s="233" t="s">
        <v>133</v>
      </c>
      <c r="E321" s="40"/>
      <c r="F321" s="234" t="s">
        <v>482</v>
      </c>
      <c r="G321" s="40"/>
      <c r="H321" s="40"/>
      <c r="I321" s="146"/>
      <c r="J321" s="40"/>
      <c r="K321" s="40"/>
      <c r="L321" s="44"/>
      <c r="M321" s="235"/>
      <c r="N321" s="84"/>
      <c r="O321" s="84"/>
      <c r="P321" s="84"/>
      <c r="Q321" s="84"/>
      <c r="R321" s="84"/>
      <c r="S321" s="84"/>
      <c r="T321" s="85"/>
      <c r="AT321" s="18" t="s">
        <v>133</v>
      </c>
      <c r="AU321" s="18" t="s">
        <v>83</v>
      </c>
    </row>
    <row r="322" s="13" customFormat="1">
      <c r="B322" s="247"/>
      <c r="C322" s="248"/>
      <c r="D322" s="233" t="s">
        <v>135</v>
      </c>
      <c r="E322" s="249" t="s">
        <v>19</v>
      </c>
      <c r="F322" s="250" t="s">
        <v>483</v>
      </c>
      <c r="G322" s="248"/>
      <c r="H322" s="249" t="s">
        <v>19</v>
      </c>
      <c r="I322" s="251"/>
      <c r="J322" s="248"/>
      <c r="K322" s="248"/>
      <c r="L322" s="252"/>
      <c r="M322" s="253"/>
      <c r="N322" s="254"/>
      <c r="O322" s="254"/>
      <c r="P322" s="254"/>
      <c r="Q322" s="254"/>
      <c r="R322" s="254"/>
      <c r="S322" s="254"/>
      <c r="T322" s="255"/>
      <c r="AT322" s="256" t="s">
        <v>135</v>
      </c>
      <c r="AU322" s="256" t="s">
        <v>83</v>
      </c>
      <c r="AV322" s="13" t="s">
        <v>81</v>
      </c>
      <c r="AW322" s="13" t="s">
        <v>34</v>
      </c>
      <c r="AX322" s="13" t="s">
        <v>74</v>
      </c>
      <c r="AY322" s="256" t="s">
        <v>124</v>
      </c>
    </row>
    <row r="323" s="12" customFormat="1">
      <c r="B323" s="236"/>
      <c r="C323" s="237"/>
      <c r="D323" s="233" t="s">
        <v>135</v>
      </c>
      <c r="E323" s="238" t="s">
        <v>19</v>
      </c>
      <c r="F323" s="239" t="s">
        <v>484</v>
      </c>
      <c r="G323" s="237"/>
      <c r="H323" s="240">
        <v>225</v>
      </c>
      <c r="I323" s="241"/>
      <c r="J323" s="237"/>
      <c r="K323" s="237"/>
      <c r="L323" s="242"/>
      <c r="M323" s="243"/>
      <c r="N323" s="244"/>
      <c r="O323" s="244"/>
      <c r="P323" s="244"/>
      <c r="Q323" s="244"/>
      <c r="R323" s="244"/>
      <c r="S323" s="244"/>
      <c r="T323" s="245"/>
      <c r="AT323" s="246" t="s">
        <v>135</v>
      </c>
      <c r="AU323" s="246" t="s">
        <v>83</v>
      </c>
      <c r="AV323" s="12" t="s">
        <v>83</v>
      </c>
      <c r="AW323" s="12" t="s">
        <v>34</v>
      </c>
      <c r="AX323" s="12" t="s">
        <v>74</v>
      </c>
      <c r="AY323" s="246" t="s">
        <v>124</v>
      </c>
    </row>
    <row r="324" s="13" customFormat="1">
      <c r="B324" s="247"/>
      <c r="C324" s="248"/>
      <c r="D324" s="233" t="s">
        <v>135</v>
      </c>
      <c r="E324" s="249" t="s">
        <v>19</v>
      </c>
      <c r="F324" s="250" t="s">
        <v>485</v>
      </c>
      <c r="G324" s="248"/>
      <c r="H324" s="249" t="s">
        <v>19</v>
      </c>
      <c r="I324" s="251"/>
      <c r="J324" s="248"/>
      <c r="K324" s="248"/>
      <c r="L324" s="252"/>
      <c r="M324" s="253"/>
      <c r="N324" s="254"/>
      <c r="O324" s="254"/>
      <c r="P324" s="254"/>
      <c r="Q324" s="254"/>
      <c r="R324" s="254"/>
      <c r="S324" s="254"/>
      <c r="T324" s="255"/>
      <c r="AT324" s="256" t="s">
        <v>135</v>
      </c>
      <c r="AU324" s="256" t="s">
        <v>83</v>
      </c>
      <c r="AV324" s="13" t="s">
        <v>81</v>
      </c>
      <c r="AW324" s="13" t="s">
        <v>34</v>
      </c>
      <c r="AX324" s="13" t="s">
        <v>74</v>
      </c>
      <c r="AY324" s="256" t="s">
        <v>124</v>
      </c>
    </row>
    <row r="325" s="12" customFormat="1">
      <c r="B325" s="236"/>
      <c r="C325" s="237"/>
      <c r="D325" s="233" t="s">
        <v>135</v>
      </c>
      <c r="E325" s="238" t="s">
        <v>19</v>
      </c>
      <c r="F325" s="239" t="s">
        <v>486</v>
      </c>
      <c r="G325" s="237"/>
      <c r="H325" s="240">
        <v>280</v>
      </c>
      <c r="I325" s="241"/>
      <c r="J325" s="237"/>
      <c r="K325" s="237"/>
      <c r="L325" s="242"/>
      <c r="M325" s="243"/>
      <c r="N325" s="244"/>
      <c r="O325" s="244"/>
      <c r="P325" s="244"/>
      <c r="Q325" s="244"/>
      <c r="R325" s="244"/>
      <c r="S325" s="244"/>
      <c r="T325" s="245"/>
      <c r="AT325" s="246" t="s">
        <v>135</v>
      </c>
      <c r="AU325" s="246" t="s">
        <v>83</v>
      </c>
      <c r="AV325" s="12" t="s">
        <v>83</v>
      </c>
      <c r="AW325" s="12" t="s">
        <v>34</v>
      </c>
      <c r="AX325" s="12" t="s">
        <v>74</v>
      </c>
      <c r="AY325" s="246" t="s">
        <v>124</v>
      </c>
    </row>
    <row r="326" s="14" customFormat="1">
      <c r="B326" s="257"/>
      <c r="C326" s="258"/>
      <c r="D326" s="233" t="s">
        <v>135</v>
      </c>
      <c r="E326" s="259" t="s">
        <v>19</v>
      </c>
      <c r="F326" s="260" t="s">
        <v>153</v>
      </c>
      <c r="G326" s="258"/>
      <c r="H326" s="261">
        <v>505</v>
      </c>
      <c r="I326" s="262"/>
      <c r="J326" s="258"/>
      <c r="K326" s="258"/>
      <c r="L326" s="263"/>
      <c r="M326" s="264"/>
      <c r="N326" s="265"/>
      <c r="O326" s="265"/>
      <c r="P326" s="265"/>
      <c r="Q326" s="265"/>
      <c r="R326" s="265"/>
      <c r="S326" s="265"/>
      <c r="T326" s="266"/>
      <c r="AT326" s="267" t="s">
        <v>135</v>
      </c>
      <c r="AU326" s="267" t="s">
        <v>83</v>
      </c>
      <c r="AV326" s="14" t="s">
        <v>131</v>
      </c>
      <c r="AW326" s="14" t="s">
        <v>34</v>
      </c>
      <c r="AX326" s="14" t="s">
        <v>81</v>
      </c>
      <c r="AY326" s="267" t="s">
        <v>124</v>
      </c>
    </row>
    <row r="327" s="1" customFormat="1" ht="16.5" customHeight="1">
      <c r="B327" s="39"/>
      <c r="C327" s="268" t="s">
        <v>487</v>
      </c>
      <c r="D327" s="268" t="s">
        <v>192</v>
      </c>
      <c r="E327" s="269" t="s">
        <v>488</v>
      </c>
      <c r="F327" s="270" t="s">
        <v>489</v>
      </c>
      <c r="G327" s="271" t="s">
        <v>221</v>
      </c>
      <c r="H327" s="272">
        <v>168.333</v>
      </c>
      <c r="I327" s="273"/>
      <c r="J327" s="274">
        <f>ROUND(I327*H327,2)</f>
        <v>0</v>
      </c>
      <c r="K327" s="270" t="s">
        <v>130</v>
      </c>
      <c r="L327" s="275"/>
      <c r="M327" s="276" t="s">
        <v>19</v>
      </c>
      <c r="N327" s="277" t="s">
        <v>45</v>
      </c>
      <c r="O327" s="84"/>
      <c r="P327" s="229">
        <f>O327*H327</f>
        <v>0</v>
      </c>
      <c r="Q327" s="229">
        <v>1.1200000000000001</v>
      </c>
      <c r="R327" s="229">
        <f>Q327*H327</f>
        <v>188.53296</v>
      </c>
      <c r="S327" s="229">
        <v>0</v>
      </c>
      <c r="T327" s="230">
        <f>S327*H327</f>
        <v>0</v>
      </c>
      <c r="AR327" s="231" t="s">
        <v>191</v>
      </c>
      <c r="AT327" s="231" t="s">
        <v>192</v>
      </c>
      <c r="AU327" s="231" t="s">
        <v>83</v>
      </c>
      <c r="AY327" s="18" t="s">
        <v>124</v>
      </c>
      <c r="BE327" s="232">
        <f>IF(N327="základní",J327,0)</f>
        <v>0</v>
      </c>
      <c r="BF327" s="232">
        <f>IF(N327="snížená",J327,0)</f>
        <v>0</v>
      </c>
      <c r="BG327" s="232">
        <f>IF(N327="zákl. přenesená",J327,0)</f>
        <v>0</v>
      </c>
      <c r="BH327" s="232">
        <f>IF(N327="sníž. přenesená",J327,0)</f>
        <v>0</v>
      </c>
      <c r="BI327" s="232">
        <f>IF(N327="nulová",J327,0)</f>
        <v>0</v>
      </c>
      <c r="BJ327" s="18" t="s">
        <v>81</v>
      </c>
      <c r="BK327" s="232">
        <f>ROUND(I327*H327,2)</f>
        <v>0</v>
      </c>
      <c r="BL327" s="18" t="s">
        <v>131</v>
      </c>
      <c r="BM327" s="231" t="s">
        <v>490</v>
      </c>
    </row>
    <row r="328" s="13" customFormat="1">
      <c r="B328" s="247"/>
      <c r="C328" s="248"/>
      <c r="D328" s="233" t="s">
        <v>135</v>
      </c>
      <c r="E328" s="249" t="s">
        <v>19</v>
      </c>
      <c r="F328" s="250" t="s">
        <v>491</v>
      </c>
      <c r="G328" s="248"/>
      <c r="H328" s="249" t="s">
        <v>19</v>
      </c>
      <c r="I328" s="251"/>
      <c r="J328" s="248"/>
      <c r="K328" s="248"/>
      <c r="L328" s="252"/>
      <c r="M328" s="253"/>
      <c r="N328" s="254"/>
      <c r="O328" s="254"/>
      <c r="P328" s="254"/>
      <c r="Q328" s="254"/>
      <c r="R328" s="254"/>
      <c r="S328" s="254"/>
      <c r="T328" s="255"/>
      <c r="AT328" s="256" t="s">
        <v>135</v>
      </c>
      <c r="AU328" s="256" t="s">
        <v>83</v>
      </c>
      <c r="AV328" s="13" t="s">
        <v>81</v>
      </c>
      <c r="AW328" s="13" t="s">
        <v>34</v>
      </c>
      <c r="AX328" s="13" t="s">
        <v>74</v>
      </c>
      <c r="AY328" s="256" t="s">
        <v>124</v>
      </c>
    </row>
    <row r="329" s="12" customFormat="1">
      <c r="B329" s="236"/>
      <c r="C329" s="237"/>
      <c r="D329" s="233" t="s">
        <v>135</v>
      </c>
      <c r="E329" s="238" t="s">
        <v>19</v>
      </c>
      <c r="F329" s="239" t="s">
        <v>492</v>
      </c>
      <c r="G329" s="237"/>
      <c r="H329" s="240">
        <v>168.333</v>
      </c>
      <c r="I329" s="241"/>
      <c r="J329" s="237"/>
      <c r="K329" s="237"/>
      <c r="L329" s="242"/>
      <c r="M329" s="243"/>
      <c r="N329" s="244"/>
      <c r="O329" s="244"/>
      <c r="P329" s="244"/>
      <c r="Q329" s="244"/>
      <c r="R329" s="244"/>
      <c r="S329" s="244"/>
      <c r="T329" s="245"/>
      <c r="AT329" s="246" t="s">
        <v>135</v>
      </c>
      <c r="AU329" s="246" t="s">
        <v>83</v>
      </c>
      <c r="AV329" s="12" t="s">
        <v>83</v>
      </c>
      <c r="AW329" s="12" t="s">
        <v>34</v>
      </c>
      <c r="AX329" s="12" t="s">
        <v>81</v>
      </c>
      <c r="AY329" s="246" t="s">
        <v>124</v>
      </c>
    </row>
    <row r="330" s="1" customFormat="1" ht="16.5" customHeight="1">
      <c r="B330" s="39"/>
      <c r="C330" s="268" t="s">
        <v>493</v>
      </c>
      <c r="D330" s="268" t="s">
        <v>192</v>
      </c>
      <c r="E330" s="269" t="s">
        <v>494</v>
      </c>
      <c r="F330" s="270" t="s">
        <v>495</v>
      </c>
      <c r="G330" s="271" t="s">
        <v>205</v>
      </c>
      <c r="H330" s="272">
        <v>398.53300000000002</v>
      </c>
      <c r="I330" s="273"/>
      <c r="J330" s="274">
        <f>ROUND(I330*H330,2)</f>
        <v>0</v>
      </c>
      <c r="K330" s="270" t="s">
        <v>130</v>
      </c>
      <c r="L330" s="275"/>
      <c r="M330" s="276" t="s">
        <v>19</v>
      </c>
      <c r="N330" s="277" t="s">
        <v>45</v>
      </c>
      <c r="O330" s="84"/>
      <c r="P330" s="229">
        <f>O330*H330</f>
        <v>0</v>
      </c>
      <c r="Q330" s="229">
        <v>1</v>
      </c>
      <c r="R330" s="229">
        <f>Q330*H330</f>
        <v>398.53300000000002</v>
      </c>
      <c r="S330" s="229">
        <v>0</v>
      </c>
      <c r="T330" s="230">
        <f>S330*H330</f>
        <v>0</v>
      </c>
      <c r="AR330" s="231" t="s">
        <v>191</v>
      </c>
      <c r="AT330" s="231" t="s">
        <v>192</v>
      </c>
      <c r="AU330" s="231" t="s">
        <v>83</v>
      </c>
      <c r="AY330" s="18" t="s">
        <v>124</v>
      </c>
      <c r="BE330" s="232">
        <f>IF(N330="základní",J330,0)</f>
        <v>0</v>
      </c>
      <c r="BF330" s="232">
        <f>IF(N330="snížená",J330,0)</f>
        <v>0</v>
      </c>
      <c r="BG330" s="232">
        <f>IF(N330="zákl. přenesená",J330,0)</f>
        <v>0</v>
      </c>
      <c r="BH330" s="232">
        <f>IF(N330="sníž. přenesená",J330,0)</f>
        <v>0</v>
      </c>
      <c r="BI330" s="232">
        <f>IF(N330="nulová",J330,0)</f>
        <v>0</v>
      </c>
      <c r="BJ330" s="18" t="s">
        <v>81</v>
      </c>
      <c r="BK330" s="232">
        <f>ROUND(I330*H330,2)</f>
        <v>0</v>
      </c>
      <c r="BL330" s="18" t="s">
        <v>131</v>
      </c>
      <c r="BM330" s="231" t="s">
        <v>496</v>
      </c>
    </row>
    <row r="331" s="13" customFormat="1">
      <c r="B331" s="247"/>
      <c r="C331" s="248"/>
      <c r="D331" s="233" t="s">
        <v>135</v>
      </c>
      <c r="E331" s="249" t="s">
        <v>19</v>
      </c>
      <c r="F331" s="250" t="s">
        <v>497</v>
      </c>
      <c r="G331" s="248"/>
      <c r="H331" s="249" t="s">
        <v>19</v>
      </c>
      <c r="I331" s="251"/>
      <c r="J331" s="248"/>
      <c r="K331" s="248"/>
      <c r="L331" s="252"/>
      <c r="M331" s="253"/>
      <c r="N331" s="254"/>
      <c r="O331" s="254"/>
      <c r="P331" s="254"/>
      <c r="Q331" s="254"/>
      <c r="R331" s="254"/>
      <c r="S331" s="254"/>
      <c r="T331" s="255"/>
      <c r="AT331" s="256" t="s">
        <v>135</v>
      </c>
      <c r="AU331" s="256" t="s">
        <v>83</v>
      </c>
      <c r="AV331" s="13" t="s">
        <v>81</v>
      </c>
      <c r="AW331" s="13" t="s">
        <v>34</v>
      </c>
      <c r="AX331" s="13" t="s">
        <v>74</v>
      </c>
      <c r="AY331" s="256" t="s">
        <v>124</v>
      </c>
    </row>
    <row r="332" s="13" customFormat="1">
      <c r="B332" s="247"/>
      <c r="C332" s="248"/>
      <c r="D332" s="233" t="s">
        <v>135</v>
      </c>
      <c r="E332" s="249" t="s">
        <v>19</v>
      </c>
      <c r="F332" s="250" t="s">
        <v>498</v>
      </c>
      <c r="G332" s="248"/>
      <c r="H332" s="249" t="s">
        <v>19</v>
      </c>
      <c r="I332" s="251"/>
      <c r="J332" s="248"/>
      <c r="K332" s="248"/>
      <c r="L332" s="252"/>
      <c r="M332" s="253"/>
      <c r="N332" s="254"/>
      <c r="O332" s="254"/>
      <c r="P332" s="254"/>
      <c r="Q332" s="254"/>
      <c r="R332" s="254"/>
      <c r="S332" s="254"/>
      <c r="T332" s="255"/>
      <c r="AT332" s="256" t="s">
        <v>135</v>
      </c>
      <c r="AU332" s="256" t="s">
        <v>83</v>
      </c>
      <c r="AV332" s="13" t="s">
        <v>81</v>
      </c>
      <c r="AW332" s="13" t="s">
        <v>34</v>
      </c>
      <c r="AX332" s="13" t="s">
        <v>74</v>
      </c>
      <c r="AY332" s="256" t="s">
        <v>124</v>
      </c>
    </row>
    <row r="333" s="12" customFormat="1">
      <c r="B333" s="236"/>
      <c r="C333" s="237"/>
      <c r="D333" s="233" t="s">
        <v>135</v>
      </c>
      <c r="E333" s="238" t="s">
        <v>19</v>
      </c>
      <c r="F333" s="239" t="s">
        <v>499</v>
      </c>
      <c r="G333" s="237"/>
      <c r="H333" s="240">
        <v>315.75299999999999</v>
      </c>
      <c r="I333" s="241"/>
      <c r="J333" s="237"/>
      <c r="K333" s="237"/>
      <c r="L333" s="242"/>
      <c r="M333" s="243"/>
      <c r="N333" s="244"/>
      <c r="O333" s="244"/>
      <c r="P333" s="244"/>
      <c r="Q333" s="244"/>
      <c r="R333" s="244"/>
      <c r="S333" s="244"/>
      <c r="T333" s="245"/>
      <c r="AT333" s="246" t="s">
        <v>135</v>
      </c>
      <c r="AU333" s="246" t="s">
        <v>83</v>
      </c>
      <c r="AV333" s="12" t="s">
        <v>83</v>
      </c>
      <c r="AW333" s="12" t="s">
        <v>34</v>
      </c>
      <c r="AX333" s="12" t="s">
        <v>74</v>
      </c>
      <c r="AY333" s="246" t="s">
        <v>124</v>
      </c>
    </row>
    <row r="334" s="13" customFormat="1">
      <c r="B334" s="247"/>
      <c r="C334" s="248"/>
      <c r="D334" s="233" t="s">
        <v>135</v>
      </c>
      <c r="E334" s="249" t="s">
        <v>19</v>
      </c>
      <c r="F334" s="250" t="s">
        <v>248</v>
      </c>
      <c r="G334" s="248"/>
      <c r="H334" s="249" t="s">
        <v>19</v>
      </c>
      <c r="I334" s="251"/>
      <c r="J334" s="248"/>
      <c r="K334" s="248"/>
      <c r="L334" s="252"/>
      <c r="M334" s="253"/>
      <c r="N334" s="254"/>
      <c r="O334" s="254"/>
      <c r="P334" s="254"/>
      <c r="Q334" s="254"/>
      <c r="R334" s="254"/>
      <c r="S334" s="254"/>
      <c r="T334" s="255"/>
      <c r="AT334" s="256" t="s">
        <v>135</v>
      </c>
      <c r="AU334" s="256" t="s">
        <v>83</v>
      </c>
      <c r="AV334" s="13" t="s">
        <v>81</v>
      </c>
      <c r="AW334" s="13" t="s">
        <v>34</v>
      </c>
      <c r="AX334" s="13" t="s">
        <v>74</v>
      </c>
      <c r="AY334" s="256" t="s">
        <v>124</v>
      </c>
    </row>
    <row r="335" s="12" customFormat="1">
      <c r="B335" s="236"/>
      <c r="C335" s="237"/>
      <c r="D335" s="233" t="s">
        <v>135</v>
      </c>
      <c r="E335" s="238" t="s">
        <v>19</v>
      </c>
      <c r="F335" s="239" t="s">
        <v>249</v>
      </c>
      <c r="G335" s="237"/>
      <c r="H335" s="240">
        <v>79.799999999999997</v>
      </c>
      <c r="I335" s="241"/>
      <c r="J335" s="237"/>
      <c r="K335" s="237"/>
      <c r="L335" s="242"/>
      <c r="M335" s="243"/>
      <c r="N335" s="244"/>
      <c r="O335" s="244"/>
      <c r="P335" s="244"/>
      <c r="Q335" s="244"/>
      <c r="R335" s="244"/>
      <c r="S335" s="244"/>
      <c r="T335" s="245"/>
      <c r="AT335" s="246" t="s">
        <v>135</v>
      </c>
      <c r="AU335" s="246" t="s">
        <v>83</v>
      </c>
      <c r="AV335" s="12" t="s">
        <v>83</v>
      </c>
      <c r="AW335" s="12" t="s">
        <v>34</v>
      </c>
      <c r="AX335" s="12" t="s">
        <v>74</v>
      </c>
      <c r="AY335" s="246" t="s">
        <v>124</v>
      </c>
    </row>
    <row r="336" s="13" customFormat="1">
      <c r="B336" s="247"/>
      <c r="C336" s="248"/>
      <c r="D336" s="233" t="s">
        <v>135</v>
      </c>
      <c r="E336" s="249" t="s">
        <v>19</v>
      </c>
      <c r="F336" s="250" t="s">
        <v>500</v>
      </c>
      <c r="G336" s="248"/>
      <c r="H336" s="249" t="s">
        <v>19</v>
      </c>
      <c r="I336" s="251"/>
      <c r="J336" s="248"/>
      <c r="K336" s="248"/>
      <c r="L336" s="252"/>
      <c r="M336" s="253"/>
      <c r="N336" s="254"/>
      <c r="O336" s="254"/>
      <c r="P336" s="254"/>
      <c r="Q336" s="254"/>
      <c r="R336" s="254"/>
      <c r="S336" s="254"/>
      <c r="T336" s="255"/>
      <c r="AT336" s="256" t="s">
        <v>135</v>
      </c>
      <c r="AU336" s="256" t="s">
        <v>83</v>
      </c>
      <c r="AV336" s="13" t="s">
        <v>81</v>
      </c>
      <c r="AW336" s="13" t="s">
        <v>34</v>
      </c>
      <c r="AX336" s="13" t="s">
        <v>74</v>
      </c>
      <c r="AY336" s="256" t="s">
        <v>124</v>
      </c>
    </row>
    <row r="337" s="12" customFormat="1">
      <c r="B337" s="236"/>
      <c r="C337" s="237"/>
      <c r="D337" s="233" t="s">
        <v>135</v>
      </c>
      <c r="E337" s="238" t="s">
        <v>19</v>
      </c>
      <c r="F337" s="239" t="s">
        <v>501</v>
      </c>
      <c r="G337" s="237"/>
      <c r="H337" s="240">
        <v>-174.14599999999999</v>
      </c>
      <c r="I337" s="241"/>
      <c r="J337" s="237"/>
      <c r="K337" s="237"/>
      <c r="L337" s="242"/>
      <c r="M337" s="243"/>
      <c r="N337" s="244"/>
      <c r="O337" s="244"/>
      <c r="P337" s="244"/>
      <c r="Q337" s="244"/>
      <c r="R337" s="244"/>
      <c r="S337" s="244"/>
      <c r="T337" s="245"/>
      <c r="AT337" s="246" t="s">
        <v>135</v>
      </c>
      <c r="AU337" s="246" t="s">
        <v>83</v>
      </c>
      <c r="AV337" s="12" t="s">
        <v>83</v>
      </c>
      <c r="AW337" s="12" t="s">
        <v>34</v>
      </c>
      <c r="AX337" s="12" t="s">
        <v>74</v>
      </c>
      <c r="AY337" s="246" t="s">
        <v>124</v>
      </c>
    </row>
    <row r="338" s="15" customFormat="1">
      <c r="B338" s="278"/>
      <c r="C338" s="279"/>
      <c r="D338" s="233" t="s">
        <v>135</v>
      </c>
      <c r="E338" s="280" t="s">
        <v>19</v>
      </c>
      <c r="F338" s="281" t="s">
        <v>502</v>
      </c>
      <c r="G338" s="279"/>
      <c r="H338" s="282">
        <v>221.40700000000001</v>
      </c>
      <c r="I338" s="283"/>
      <c r="J338" s="279"/>
      <c r="K338" s="279"/>
      <c r="L338" s="284"/>
      <c r="M338" s="285"/>
      <c r="N338" s="286"/>
      <c r="O338" s="286"/>
      <c r="P338" s="286"/>
      <c r="Q338" s="286"/>
      <c r="R338" s="286"/>
      <c r="S338" s="286"/>
      <c r="T338" s="287"/>
      <c r="AT338" s="288" t="s">
        <v>135</v>
      </c>
      <c r="AU338" s="288" t="s">
        <v>83</v>
      </c>
      <c r="AV338" s="15" t="s">
        <v>141</v>
      </c>
      <c r="AW338" s="15" t="s">
        <v>34</v>
      </c>
      <c r="AX338" s="15" t="s">
        <v>74</v>
      </c>
      <c r="AY338" s="288" t="s">
        <v>124</v>
      </c>
    </row>
    <row r="339" s="12" customFormat="1">
      <c r="B339" s="236"/>
      <c r="C339" s="237"/>
      <c r="D339" s="233" t="s">
        <v>135</v>
      </c>
      <c r="E339" s="238" t="s">
        <v>19</v>
      </c>
      <c r="F339" s="239" t="s">
        <v>503</v>
      </c>
      <c r="G339" s="237"/>
      <c r="H339" s="240">
        <v>398.53300000000002</v>
      </c>
      <c r="I339" s="241"/>
      <c r="J339" s="237"/>
      <c r="K339" s="237"/>
      <c r="L339" s="242"/>
      <c r="M339" s="243"/>
      <c r="N339" s="244"/>
      <c r="O339" s="244"/>
      <c r="P339" s="244"/>
      <c r="Q339" s="244"/>
      <c r="R339" s="244"/>
      <c r="S339" s="244"/>
      <c r="T339" s="245"/>
      <c r="AT339" s="246" t="s">
        <v>135</v>
      </c>
      <c r="AU339" s="246" t="s">
        <v>83</v>
      </c>
      <c r="AV339" s="12" t="s">
        <v>83</v>
      </c>
      <c r="AW339" s="12" t="s">
        <v>34</v>
      </c>
      <c r="AX339" s="12" t="s">
        <v>81</v>
      </c>
      <c r="AY339" s="246" t="s">
        <v>124</v>
      </c>
    </row>
    <row r="340" s="11" customFormat="1" ht="22.8" customHeight="1">
      <c r="B340" s="204"/>
      <c r="C340" s="205"/>
      <c r="D340" s="206" t="s">
        <v>73</v>
      </c>
      <c r="E340" s="218" t="s">
        <v>504</v>
      </c>
      <c r="F340" s="218" t="s">
        <v>505</v>
      </c>
      <c r="G340" s="205"/>
      <c r="H340" s="205"/>
      <c r="I340" s="208"/>
      <c r="J340" s="219">
        <f>BK340</f>
        <v>0</v>
      </c>
      <c r="K340" s="205"/>
      <c r="L340" s="210"/>
      <c r="M340" s="211"/>
      <c r="N340" s="212"/>
      <c r="O340" s="212"/>
      <c r="P340" s="213">
        <f>SUM(P341:P342)</f>
        <v>0</v>
      </c>
      <c r="Q340" s="212"/>
      <c r="R340" s="213">
        <f>SUM(R341:R342)</f>
        <v>0</v>
      </c>
      <c r="S340" s="212"/>
      <c r="T340" s="214">
        <f>SUM(T341:T342)</f>
        <v>0</v>
      </c>
      <c r="AR340" s="215" t="s">
        <v>81</v>
      </c>
      <c r="AT340" s="216" t="s">
        <v>73</v>
      </c>
      <c r="AU340" s="216" t="s">
        <v>81</v>
      </c>
      <c r="AY340" s="215" t="s">
        <v>124</v>
      </c>
      <c r="BK340" s="217">
        <f>SUM(BK341:BK342)</f>
        <v>0</v>
      </c>
    </row>
    <row r="341" s="1" customFormat="1" ht="24" customHeight="1">
      <c r="B341" s="39"/>
      <c r="C341" s="220" t="s">
        <v>506</v>
      </c>
      <c r="D341" s="220" t="s">
        <v>126</v>
      </c>
      <c r="E341" s="221" t="s">
        <v>507</v>
      </c>
      <c r="F341" s="222" t="s">
        <v>508</v>
      </c>
      <c r="G341" s="223" t="s">
        <v>205</v>
      </c>
      <c r="H341" s="224">
        <v>954.154</v>
      </c>
      <c r="I341" s="225"/>
      <c r="J341" s="226">
        <f>ROUND(I341*H341,2)</f>
        <v>0</v>
      </c>
      <c r="K341" s="222" t="s">
        <v>130</v>
      </c>
      <c r="L341" s="44"/>
      <c r="M341" s="227" t="s">
        <v>19</v>
      </c>
      <c r="N341" s="228" t="s">
        <v>45</v>
      </c>
      <c r="O341" s="84"/>
      <c r="P341" s="229">
        <f>O341*H341</f>
        <v>0</v>
      </c>
      <c r="Q341" s="229">
        <v>0</v>
      </c>
      <c r="R341" s="229">
        <f>Q341*H341</f>
        <v>0</v>
      </c>
      <c r="S341" s="229">
        <v>0</v>
      </c>
      <c r="T341" s="230">
        <f>S341*H341</f>
        <v>0</v>
      </c>
      <c r="AR341" s="231" t="s">
        <v>131</v>
      </c>
      <c r="AT341" s="231" t="s">
        <v>126</v>
      </c>
      <c r="AU341" s="231" t="s">
        <v>83</v>
      </c>
      <c r="AY341" s="18" t="s">
        <v>124</v>
      </c>
      <c r="BE341" s="232">
        <f>IF(N341="základní",J341,0)</f>
        <v>0</v>
      </c>
      <c r="BF341" s="232">
        <f>IF(N341="snížená",J341,0)</f>
        <v>0</v>
      </c>
      <c r="BG341" s="232">
        <f>IF(N341="zákl. přenesená",J341,0)</f>
        <v>0</v>
      </c>
      <c r="BH341" s="232">
        <f>IF(N341="sníž. přenesená",J341,0)</f>
        <v>0</v>
      </c>
      <c r="BI341" s="232">
        <f>IF(N341="nulová",J341,0)</f>
        <v>0</v>
      </c>
      <c r="BJ341" s="18" t="s">
        <v>81</v>
      </c>
      <c r="BK341" s="232">
        <f>ROUND(I341*H341,2)</f>
        <v>0</v>
      </c>
      <c r="BL341" s="18" t="s">
        <v>131</v>
      </c>
      <c r="BM341" s="231" t="s">
        <v>509</v>
      </c>
    </row>
    <row r="342" s="1" customFormat="1">
      <c r="B342" s="39"/>
      <c r="C342" s="40"/>
      <c r="D342" s="233" t="s">
        <v>133</v>
      </c>
      <c r="E342" s="40"/>
      <c r="F342" s="234" t="s">
        <v>510</v>
      </c>
      <c r="G342" s="40"/>
      <c r="H342" s="40"/>
      <c r="I342" s="146"/>
      <c r="J342" s="40"/>
      <c r="K342" s="40"/>
      <c r="L342" s="44"/>
      <c r="M342" s="235"/>
      <c r="N342" s="84"/>
      <c r="O342" s="84"/>
      <c r="P342" s="84"/>
      <c r="Q342" s="84"/>
      <c r="R342" s="84"/>
      <c r="S342" s="84"/>
      <c r="T342" s="85"/>
      <c r="AT342" s="18" t="s">
        <v>133</v>
      </c>
      <c r="AU342" s="18" t="s">
        <v>83</v>
      </c>
    </row>
    <row r="343" s="11" customFormat="1" ht="25.92" customHeight="1">
      <c r="B343" s="204"/>
      <c r="C343" s="205"/>
      <c r="D343" s="206" t="s">
        <v>73</v>
      </c>
      <c r="E343" s="207" t="s">
        <v>202</v>
      </c>
      <c r="F343" s="207" t="s">
        <v>511</v>
      </c>
      <c r="G343" s="205"/>
      <c r="H343" s="205"/>
      <c r="I343" s="208"/>
      <c r="J343" s="209">
        <f>BK343</f>
        <v>0</v>
      </c>
      <c r="K343" s="205"/>
      <c r="L343" s="210"/>
      <c r="M343" s="211"/>
      <c r="N343" s="212"/>
      <c r="O343" s="212"/>
      <c r="P343" s="213">
        <f>SUM(P344:P360)</f>
        <v>0</v>
      </c>
      <c r="Q343" s="212"/>
      <c r="R343" s="213">
        <f>SUM(R344:R360)</f>
        <v>51.492976559999995</v>
      </c>
      <c r="S343" s="212"/>
      <c r="T343" s="214">
        <f>SUM(T344:T360)</f>
        <v>6.3934000000000006</v>
      </c>
      <c r="AR343" s="215" t="s">
        <v>81</v>
      </c>
      <c r="AT343" s="216" t="s">
        <v>73</v>
      </c>
      <c r="AU343" s="216" t="s">
        <v>74</v>
      </c>
      <c r="AY343" s="215" t="s">
        <v>124</v>
      </c>
      <c r="BK343" s="217">
        <f>SUM(BK344:BK360)</f>
        <v>0</v>
      </c>
    </row>
    <row r="344" s="1" customFormat="1" ht="16.5" customHeight="1">
      <c r="B344" s="39"/>
      <c r="C344" s="220" t="s">
        <v>512</v>
      </c>
      <c r="D344" s="220" t="s">
        <v>126</v>
      </c>
      <c r="E344" s="221" t="s">
        <v>513</v>
      </c>
      <c r="F344" s="222" t="s">
        <v>514</v>
      </c>
      <c r="G344" s="223" t="s">
        <v>144</v>
      </c>
      <c r="H344" s="224">
        <v>22.687999999999999</v>
      </c>
      <c r="I344" s="225"/>
      <c r="J344" s="226">
        <f>ROUND(I344*H344,2)</f>
        <v>0</v>
      </c>
      <c r="K344" s="222" t="s">
        <v>130</v>
      </c>
      <c r="L344" s="44"/>
      <c r="M344" s="227" t="s">
        <v>19</v>
      </c>
      <c r="N344" s="228" t="s">
        <v>45</v>
      </c>
      <c r="O344" s="84"/>
      <c r="P344" s="229">
        <f>O344*H344</f>
        <v>0</v>
      </c>
      <c r="Q344" s="229">
        <v>2.2667199999999998</v>
      </c>
      <c r="R344" s="229">
        <f>Q344*H344</f>
        <v>51.427343359999995</v>
      </c>
      <c r="S344" s="229">
        <v>0</v>
      </c>
      <c r="T344" s="230">
        <f>S344*H344</f>
        <v>0</v>
      </c>
      <c r="AR344" s="231" t="s">
        <v>131</v>
      </c>
      <c r="AT344" s="231" t="s">
        <v>126</v>
      </c>
      <c r="AU344" s="231" t="s">
        <v>81</v>
      </c>
      <c r="AY344" s="18" t="s">
        <v>124</v>
      </c>
      <c r="BE344" s="232">
        <f>IF(N344="základní",J344,0)</f>
        <v>0</v>
      </c>
      <c r="BF344" s="232">
        <f>IF(N344="snížená",J344,0)</f>
        <v>0</v>
      </c>
      <c r="BG344" s="232">
        <f>IF(N344="zákl. přenesená",J344,0)</f>
        <v>0</v>
      </c>
      <c r="BH344" s="232">
        <f>IF(N344="sníž. přenesená",J344,0)</f>
        <v>0</v>
      </c>
      <c r="BI344" s="232">
        <f>IF(N344="nulová",J344,0)</f>
        <v>0</v>
      </c>
      <c r="BJ344" s="18" t="s">
        <v>81</v>
      </c>
      <c r="BK344" s="232">
        <f>ROUND(I344*H344,2)</f>
        <v>0</v>
      </c>
      <c r="BL344" s="18" t="s">
        <v>131</v>
      </c>
      <c r="BM344" s="231" t="s">
        <v>515</v>
      </c>
    </row>
    <row r="345" s="1" customFormat="1">
      <c r="B345" s="39"/>
      <c r="C345" s="40"/>
      <c r="D345" s="233" t="s">
        <v>133</v>
      </c>
      <c r="E345" s="40"/>
      <c r="F345" s="234" t="s">
        <v>516</v>
      </c>
      <c r="G345" s="40"/>
      <c r="H345" s="40"/>
      <c r="I345" s="146"/>
      <c r="J345" s="40"/>
      <c r="K345" s="40"/>
      <c r="L345" s="44"/>
      <c r="M345" s="235"/>
      <c r="N345" s="84"/>
      <c r="O345" s="84"/>
      <c r="P345" s="84"/>
      <c r="Q345" s="84"/>
      <c r="R345" s="84"/>
      <c r="S345" s="84"/>
      <c r="T345" s="85"/>
      <c r="AT345" s="18" t="s">
        <v>133</v>
      </c>
      <c r="AU345" s="18" t="s">
        <v>81</v>
      </c>
    </row>
    <row r="346" s="13" customFormat="1">
      <c r="B346" s="247"/>
      <c r="C346" s="248"/>
      <c r="D346" s="233" t="s">
        <v>135</v>
      </c>
      <c r="E346" s="249" t="s">
        <v>19</v>
      </c>
      <c r="F346" s="250" t="s">
        <v>517</v>
      </c>
      <c r="G346" s="248"/>
      <c r="H346" s="249" t="s">
        <v>19</v>
      </c>
      <c r="I346" s="251"/>
      <c r="J346" s="248"/>
      <c r="K346" s="248"/>
      <c r="L346" s="252"/>
      <c r="M346" s="253"/>
      <c r="N346" s="254"/>
      <c r="O346" s="254"/>
      <c r="P346" s="254"/>
      <c r="Q346" s="254"/>
      <c r="R346" s="254"/>
      <c r="S346" s="254"/>
      <c r="T346" s="255"/>
      <c r="AT346" s="256" t="s">
        <v>135</v>
      </c>
      <c r="AU346" s="256" t="s">
        <v>81</v>
      </c>
      <c r="AV346" s="13" t="s">
        <v>81</v>
      </c>
      <c r="AW346" s="13" t="s">
        <v>34</v>
      </c>
      <c r="AX346" s="13" t="s">
        <v>74</v>
      </c>
      <c r="AY346" s="256" t="s">
        <v>124</v>
      </c>
    </row>
    <row r="347" s="12" customFormat="1">
      <c r="B347" s="236"/>
      <c r="C347" s="237"/>
      <c r="D347" s="233" t="s">
        <v>135</v>
      </c>
      <c r="E347" s="238" t="s">
        <v>19</v>
      </c>
      <c r="F347" s="239" t="s">
        <v>518</v>
      </c>
      <c r="G347" s="237"/>
      <c r="H347" s="240">
        <v>22.687999999999999</v>
      </c>
      <c r="I347" s="241"/>
      <c r="J347" s="237"/>
      <c r="K347" s="237"/>
      <c r="L347" s="242"/>
      <c r="M347" s="243"/>
      <c r="N347" s="244"/>
      <c r="O347" s="244"/>
      <c r="P347" s="244"/>
      <c r="Q347" s="244"/>
      <c r="R347" s="244"/>
      <c r="S347" s="244"/>
      <c r="T347" s="245"/>
      <c r="AT347" s="246" t="s">
        <v>135</v>
      </c>
      <c r="AU347" s="246" t="s">
        <v>81</v>
      </c>
      <c r="AV347" s="12" t="s">
        <v>83</v>
      </c>
      <c r="AW347" s="12" t="s">
        <v>34</v>
      </c>
      <c r="AX347" s="12" t="s">
        <v>81</v>
      </c>
      <c r="AY347" s="246" t="s">
        <v>124</v>
      </c>
    </row>
    <row r="348" s="1" customFormat="1" ht="16.5" customHeight="1">
      <c r="B348" s="39"/>
      <c r="C348" s="220" t="s">
        <v>519</v>
      </c>
      <c r="D348" s="220" t="s">
        <v>126</v>
      </c>
      <c r="E348" s="221" t="s">
        <v>520</v>
      </c>
      <c r="F348" s="222" t="s">
        <v>521</v>
      </c>
      <c r="G348" s="223" t="s">
        <v>221</v>
      </c>
      <c r="H348" s="224">
        <v>1</v>
      </c>
      <c r="I348" s="225"/>
      <c r="J348" s="226">
        <f>ROUND(I348*H348,2)</f>
        <v>0</v>
      </c>
      <c r="K348" s="222" t="s">
        <v>130</v>
      </c>
      <c r="L348" s="44"/>
      <c r="M348" s="227" t="s">
        <v>19</v>
      </c>
      <c r="N348" s="228" t="s">
        <v>45</v>
      </c>
      <c r="O348" s="84"/>
      <c r="P348" s="229">
        <f>O348*H348</f>
        <v>0</v>
      </c>
      <c r="Q348" s="229">
        <v>0.0064900000000000001</v>
      </c>
      <c r="R348" s="229">
        <f>Q348*H348</f>
        <v>0.0064900000000000001</v>
      </c>
      <c r="S348" s="229">
        <v>0</v>
      </c>
      <c r="T348" s="230">
        <f>S348*H348</f>
        <v>0</v>
      </c>
      <c r="AR348" s="231" t="s">
        <v>131</v>
      </c>
      <c r="AT348" s="231" t="s">
        <v>126</v>
      </c>
      <c r="AU348" s="231" t="s">
        <v>81</v>
      </c>
      <c r="AY348" s="18" t="s">
        <v>124</v>
      </c>
      <c r="BE348" s="232">
        <f>IF(N348="základní",J348,0)</f>
        <v>0</v>
      </c>
      <c r="BF348" s="232">
        <f>IF(N348="snížená",J348,0)</f>
        <v>0</v>
      </c>
      <c r="BG348" s="232">
        <f>IF(N348="zákl. přenesená",J348,0)</f>
        <v>0</v>
      </c>
      <c r="BH348" s="232">
        <f>IF(N348="sníž. přenesená",J348,0)</f>
        <v>0</v>
      </c>
      <c r="BI348" s="232">
        <f>IF(N348="nulová",J348,0)</f>
        <v>0</v>
      </c>
      <c r="BJ348" s="18" t="s">
        <v>81</v>
      </c>
      <c r="BK348" s="232">
        <f>ROUND(I348*H348,2)</f>
        <v>0</v>
      </c>
      <c r="BL348" s="18" t="s">
        <v>131</v>
      </c>
      <c r="BM348" s="231" t="s">
        <v>522</v>
      </c>
    </row>
    <row r="349" s="1" customFormat="1" ht="16.5" customHeight="1">
      <c r="B349" s="39"/>
      <c r="C349" s="220" t="s">
        <v>523</v>
      </c>
      <c r="D349" s="220" t="s">
        <v>126</v>
      </c>
      <c r="E349" s="221" t="s">
        <v>524</v>
      </c>
      <c r="F349" s="222" t="s">
        <v>525</v>
      </c>
      <c r="G349" s="223" t="s">
        <v>179</v>
      </c>
      <c r="H349" s="224">
        <v>45.240000000000002</v>
      </c>
      <c r="I349" s="225"/>
      <c r="J349" s="226">
        <f>ROUND(I349*H349,2)</f>
        <v>0</v>
      </c>
      <c r="K349" s="222" t="s">
        <v>130</v>
      </c>
      <c r="L349" s="44"/>
      <c r="M349" s="227" t="s">
        <v>19</v>
      </c>
      <c r="N349" s="228" t="s">
        <v>45</v>
      </c>
      <c r="O349" s="84"/>
      <c r="P349" s="229">
        <f>O349*H349</f>
        <v>0</v>
      </c>
      <c r="Q349" s="229">
        <v>0.00018000000000000001</v>
      </c>
      <c r="R349" s="229">
        <f>Q349*H349</f>
        <v>0.0081432000000000015</v>
      </c>
      <c r="S349" s="229">
        <v>0</v>
      </c>
      <c r="T349" s="230">
        <f>S349*H349</f>
        <v>0</v>
      </c>
      <c r="AR349" s="231" t="s">
        <v>131</v>
      </c>
      <c r="AT349" s="231" t="s">
        <v>126</v>
      </c>
      <c r="AU349" s="231" t="s">
        <v>81</v>
      </c>
      <c r="AY349" s="18" t="s">
        <v>124</v>
      </c>
      <c r="BE349" s="232">
        <f>IF(N349="základní",J349,0)</f>
        <v>0</v>
      </c>
      <c r="BF349" s="232">
        <f>IF(N349="snížená",J349,0)</f>
        <v>0</v>
      </c>
      <c r="BG349" s="232">
        <f>IF(N349="zákl. přenesená",J349,0)</f>
        <v>0</v>
      </c>
      <c r="BH349" s="232">
        <f>IF(N349="sníž. přenesená",J349,0)</f>
        <v>0</v>
      </c>
      <c r="BI349" s="232">
        <f>IF(N349="nulová",J349,0)</f>
        <v>0</v>
      </c>
      <c r="BJ349" s="18" t="s">
        <v>81</v>
      </c>
      <c r="BK349" s="232">
        <f>ROUND(I349*H349,2)</f>
        <v>0</v>
      </c>
      <c r="BL349" s="18" t="s">
        <v>131</v>
      </c>
      <c r="BM349" s="231" t="s">
        <v>526</v>
      </c>
    </row>
    <row r="350" s="1" customFormat="1">
      <c r="B350" s="39"/>
      <c r="C350" s="40"/>
      <c r="D350" s="233" t="s">
        <v>133</v>
      </c>
      <c r="E350" s="40"/>
      <c r="F350" s="234" t="s">
        <v>527</v>
      </c>
      <c r="G350" s="40"/>
      <c r="H350" s="40"/>
      <c r="I350" s="146"/>
      <c r="J350" s="40"/>
      <c r="K350" s="40"/>
      <c r="L350" s="44"/>
      <c r="M350" s="235"/>
      <c r="N350" s="84"/>
      <c r="O350" s="84"/>
      <c r="P350" s="84"/>
      <c r="Q350" s="84"/>
      <c r="R350" s="84"/>
      <c r="S350" s="84"/>
      <c r="T350" s="85"/>
      <c r="AT350" s="18" t="s">
        <v>133</v>
      </c>
      <c r="AU350" s="18" t="s">
        <v>81</v>
      </c>
    </row>
    <row r="351" s="13" customFormat="1">
      <c r="B351" s="247"/>
      <c r="C351" s="248"/>
      <c r="D351" s="233" t="s">
        <v>135</v>
      </c>
      <c r="E351" s="249" t="s">
        <v>19</v>
      </c>
      <c r="F351" s="250" t="s">
        <v>528</v>
      </c>
      <c r="G351" s="248"/>
      <c r="H351" s="249" t="s">
        <v>19</v>
      </c>
      <c r="I351" s="251"/>
      <c r="J351" s="248"/>
      <c r="K351" s="248"/>
      <c r="L351" s="252"/>
      <c r="M351" s="253"/>
      <c r="N351" s="254"/>
      <c r="O351" s="254"/>
      <c r="P351" s="254"/>
      <c r="Q351" s="254"/>
      <c r="R351" s="254"/>
      <c r="S351" s="254"/>
      <c r="T351" s="255"/>
      <c r="AT351" s="256" t="s">
        <v>135</v>
      </c>
      <c r="AU351" s="256" t="s">
        <v>81</v>
      </c>
      <c r="AV351" s="13" t="s">
        <v>81</v>
      </c>
      <c r="AW351" s="13" t="s">
        <v>34</v>
      </c>
      <c r="AX351" s="13" t="s">
        <v>74</v>
      </c>
      <c r="AY351" s="256" t="s">
        <v>124</v>
      </c>
    </row>
    <row r="352" s="12" customFormat="1">
      <c r="B352" s="236"/>
      <c r="C352" s="237"/>
      <c r="D352" s="233" t="s">
        <v>135</v>
      </c>
      <c r="E352" s="238" t="s">
        <v>19</v>
      </c>
      <c r="F352" s="239" t="s">
        <v>529</v>
      </c>
      <c r="G352" s="237"/>
      <c r="H352" s="240">
        <v>45.240000000000002</v>
      </c>
      <c r="I352" s="241"/>
      <c r="J352" s="237"/>
      <c r="K352" s="237"/>
      <c r="L352" s="242"/>
      <c r="M352" s="243"/>
      <c r="N352" s="244"/>
      <c r="O352" s="244"/>
      <c r="P352" s="244"/>
      <c r="Q352" s="244"/>
      <c r="R352" s="244"/>
      <c r="S352" s="244"/>
      <c r="T352" s="245"/>
      <c r="AT352" s="246" t="s">
        <v>135</v>
      </c>
      <c r="AU352" s="246" t="s">
        <v>81</v>
      </c>
      <c r="AV352" s="12" t="s">
        <v>83</v>
      </c>
      <c r="AW352" s="12" t="s">
        <v>34</v>
      </c>
      <c r="AX352" s="12" t="s">
        <v>81</v>
      </c>
      <c r="AY352" s="246" t="s">
        <v>124</v>
      </c>
    </row>
    <row r="353" s="1" customFormat="1" ht="16.5" customHeight="1">
      <c r="B353" s="39"/>
      <c r="C353" s="220" t="s">
        <v>530</v>
      </c>
      <c r="D353" s="220" t="s">
        <v>126</v>
      </c>
      <c r="E353" s="221" t="s">
        <v>531</v>
      </c>
      <c r="F353" s="222" t="s">
        <v>532</v>
      </c>
      <c r="G353" s="223" t="s">
        <v>144</v>
      </c>
      <c r="H353" s="224">
        <v>2.4590000000000001</v>
      </c>
      <c r="I353" s="225"/>
      <c r="J353" s="226">
        <f>ROUND(I353*H353,2)</f>
        <v>0</v>
      </c>
      <c r="K353" s="222" t="s">
        <v>130</v>
      </c>
      <c r="L353" s="44"/>
      <c r="M353" s="227" t="s">
        <v>19</v>
      </c>
      <c r="N353" s="228" t="s">
        <v>45</v>
      </c>
      <c r="O353" s="84"/>
      <c r="P353" s="229">
        <f>O353*H353</f>
        <v>0</v>
      </c>
      <c r="Q353" s="229">
        <v>0</v>
      </c>
      <c r="R353" s="229">
        <f>Q353*H353</f>
        <v>0</v>
      </c>
      <c r="S353" s="229">
        <v>2.6000000000000001</v>
      </c>
      <c r="T353" s="230">
        <f>S353*H353</f>
        <v>6.3934000000000006</v>
      </c>
      <c r="AR353" s="231" t="s">
        <v>131</v>
      </c>
      <c r="AT353" s="231" t="s">
        <v>126</v>
      </c>
      <c r="AU353" s="231" t="s">
        <v>81</v>
      </c>
      <c r="AY353" s="18" t="s">
        <v>124</v>
      </c>
      <c r="BE353" s="232">
        <f>IF(N353="základní",J353,0)</f>
        <v>0</v>
      </c>
      <c r="BF353" s="232">
        <f>IF(N353="snížená",J353,0)</f>
        <v>0</v>
      </c>
      <c r="BG353" s="232">
        <f>IF(N353="zákl. přenesená",J353,0)</f>
        <v>0</v>
      </c>
      <c r="BH353" s="232">
        <f>IF(N353="sníž. přenesená",J353,0)</f>
        <v>0</v>
      </c>
      <c r="BI353" s="232">
        <f>IF(N353="nulová",J353,0)</f>
        <v>0</v>
      </c>
      <c r="BJ353" s="18" t="s">
        <v>81</v>
      </c>
      <c r="BK353" s="232">
        <f>ROUND(I353*H353,2)</f>
        <v>0</v>
      </c>
      <c r="BL353" s="18" t="s">
        <v>131</v>
      </c>
      <c r="BM353" s="231" t="s">
        <v>533</v>
      </c>
    </row>
    <row r="354" s="13" customFormat="1">
      <c r="B354" s="247"/>
      <c r="C354" s="248"/>
      <c r="D354" s="233" t="s">
        <v>135</v>
      </c>
      <c r="E354" s="249" t="s">
        <v>19</v>
      </c>
      <c r="F354" s="250" t="s">
        <v>534</v>
      </c>
      <c r="G354" s="248"/>
      <c r="H354" s="249" t="s">
        <v>19</v>
      </c>
      <c r="I354" s="251"/>
      <c r="J354" s="248"/>
      <c r="K354" s="248"/>
      <c r="L354" s="252"/>
      <c r="M354" s="253"/>
      <c r="N354" s="254"/>
      <c r="O354" s="254"/>
      <c r="P354" s="254"/>
      <c r="Q354" s="254"/>
      <c r="R354" s="254"/>
      <c r="S354" s="254"/>
      <c r="T354" s="255"/>
      <c r="AT354" s="256" t="s">
        <v>135</v>
      </c>
      <c r="AU354" s="256" t="s">
        <v>81</v>
      </c>
      <c r="AV354" s="13" t="s">
        <v>81</v>
      </c>
      <c r="AW354" s="13" t="s">
        <v>34</v>
      </c>
      <c r="AX354" s="13" t="s">
        <v>74</v>
      </c>
      <c r="AY354" s="256" t="s">
        <v>124</v>
      </c>
    </row>
    <row r="355" s="12" customFormat="1">
      <c r="B355" s="236"/>
      <c r="C355" s="237"/>
      <c r="D355" s="233" t="s">
        <v>135</v>
      </c>
      <c r="E355" s="238" t="s">
        <v>19</v>
      </c>
      <c r="F355" s="239" t="s">
        <v>535</v>
      </c>
      <c r="G355" s="237"/>
      <c r="H355" s="240">
        <v>2.4590000000000001</v>
      </c>
      <c r="I355" s="241"/>
      <c r="J355" s="237"/>
      <c r="K355" s="237"/>
      <c r="L355" s="242"/>
      <c r="M355" s="243"/>
      <c r="N355" s="244"/>
      <c r="O355" s="244"/>
      <c r="P355" s="244"/>
      <c r="Q355" s="244"/>
      <c r="R355" s="244"/>
      <c r="S355" s="244"/>
      <c r="T355" s="245"/>
      <c r="AT355" s="246" t="s">
        <v>135</v>
      </c>
      <c r="AU355" s="246" t="s">
        <v>81</v>
      </c>
      <c r="AV355" s="12" t="s">
        <v>83</v>
      </c>
      <c r="AW355" s="12" t="s">
        <v>34</v>
      </c>
      <c r="AX355" s="12" t="s">
        <v>81</v>
      </c>
      <c r="AY355" s="246" t="s">
        <v>124</v>
      </c>
    </row>
    <row r="356" s="1" customFormat="1" ht="16.5" customHeight="1">
      <c r="B356" s="39"/>
      <c r="C356" s="220" t="s">
        <v>536</v>
      </c>
      <c r="D356" s="220" t="s">
        <v>126</v>
      </c>
      <c r="E356" s="221" t="s">
        <v>537</v>
      </c>
      <c r="F356" s="222" t="s">
        <v>538</v>
      </c>
      <c r="G356" s="223" t="s">
        <v>221</v>
      </c>
      <c r="H356" s="224">
        <v>10</v>
      </c>
      <c r="I356" s="225"/>
      <c r="J356" s="226">
        <f>ROUND(I356*H356,2)</f>
        <v>0</v>
      </c>
      <c r="K356" s="222" t="s">
        <v>130</v>
      </c>
      <c r="L356" s="44"/>
      <c r="M356" s="227" t="s">
        <v>19</v>
      </c>
      <c r="N356" s="228" t="s">
        <v>45</v>
      </c>
      <c r="O356" s="84"/>
      <c r="P356" s="229">
        <f>O356*H356</f>
        <v>0</v>
      </c>
      <c r="Q356" s="229">
        <v>0</v>
      </c>
      <c r="R356" s="229">
        <f>Q356*H356</f>
        <v>0</v>
      </c>
      <c r="S356" s="229">
        <v>0</v>
      </c>
      <c r="T356" s="230">
        <f>S356*H356</f>
        <v>0</v>
      </c>
      <c r="AR356" s="231" t="s">
        <v>131</v>
      </c>
      <c r="AT356" s="231" t="s">
        <v>126</v>
      </c>
      <c r="AU356" s="231" t="s">
        <v>81</v>
      </c>
      <c r="AY356" s="18" t="s">
        <v>124</v>
      </c>
      <c r="BE356" s="232">
        <f>IF(N356="základní",J356,0)</f>
        <v>0</v>
      </c>
      <c r="BF356" s="232">
        <f>IF(N356="snížená",J356,0)</f>
        <v>0</v>
      </c>
      <c r="BG356" s="232">
        <f>IF(N356="zákl. přenesená",J356,0)</f>
        <v>0</v>
      </c>
      <c r="BH356" s="232">
        <f>IF(N356="sníž. přenesená",J356,0)</f>
        <v>0</v>
      </c>
      <c r="BI356" s="232">
        <f>IF(N356="nulová",J356,0)</f>
        <v>0</v>
      </c>
      <c r="BJ356" s="18" t="s">
        <v>81</v>
      </c>
      <c r="BK356" s="232">
        <f>ROUND(I356*H356,2)</f>
        <v>0</v>
      </c>
      <c r="BL356" s="18" t="s">
        <v>131</v>
      </c>
      <c r="BM356" s="231" t="s">
        <v>539</v>
      </c>
    </row>
    <row r="357" s="1" customFormat="1">
      <c r="B357" s="39"/>
      <c r="C357" s="40"/>
      <c r="D357" s="233" t="s">
        <v>133</v>
      </c>
      <c r="E357" s="40"/>
      <c r="F357" s="234" t="s">
        <v>540</v>
      </c>
      <c r="G357" s="40"/>
      <c r="H357" s="40"/>
      <c r="I357" s="146"/>
      <c r="J357" s="40"/>
      <c r="K357" s="40"/>
      <c r="L357" s="44"/>
      <c r="M357" s="235"/>
      <c r="N357" s="84"/>
      <c r="O357" s="84"/>
      <c r="P357" s="84"/>
      <c r="Q357" s="84"/>
      <c r="R357" s="84"/>
      <c r="S357" s="84"/>
      <c r="T357" s="85"/>
      <c r="AT357" s="18" t="s">
        <v>133</v>
      </c>
      <c r="AU357" s="18" t="s">
        <v>81</v>
      </c>
    </row>
    <row r="358" s="13" customFormat="1">
      <c r="B358" s="247"/>
      <c r="C358" s="248"/>
      <c r="D358" s="233" t="s">
        <v>135</v>
      </c>
      <c r="E358" s="249" t="s">
        <v>19</v>
      </c>
      <c r="F358" s="250" t="s">
        <v>541</v>
      </c>
      <c r="G358" s="248"/>
      <c r="H358" s="249" t="s">
        <v>19</v>
      </c>
      <c r="I358" s="251"/>
      <c r="J358" s="248"/>
      <c r="K358" s="248"/>
      <c r="L358" s="252"/>
      <c r="M358" s="253"/>
      <c r="N358" s="254"/>
      <c r="O358" s="254"/>
      <c r="P358" s="254"/>
      <c r="Q358" s="254"/>
      <c r="R358" s="254"/>
      <c r="S358" s="254"/>
      <c r="T358" s="255"/>
      <c r="AT358" s="256" t="s">
        <v>135</v>
      </c>
      <c r="AU358" s="256" t="s">
        <v>81</v>
      </c>
      <c r="AV358" s="13" t="s">
        <v>81</v>
      </c>
      <c r="AW358" s="13" t="s">
        <v>34</v>
      </c>
      <c r="AX358" s="13" t="s">
        <v>74</v>
      </c>
      <c r="AY358" s="256" t="s">
        <v>124</v>
      </c>
    </row>
    <row r="359" s="12" customFormat="1">
      <c r="B359" s="236"/>
      <c r="C359" s="237"/>
      <c r="D359" s="233" t="s">
        <v>135</v>
      </c>
      <c r="E359" s="238" t="s">
        <v>19</v>
      </c>
      <c r="F359" s="239" t="s">
        <v>542</v>
      </c>
      <c r="G359" s="237"/>
      <c r="H359" s="240">
        <v>10</v>
      </c>
      <c r="I359" s="241"/>
      <c r="J359" s="237"/>
      <c r="K359" s="237"/>
      <c r="L359" s="242"/>
      <c r="M359" s="243"/>
      <c r="N359" s="244"/>
      <c r="O359" s="244"/>
      <c r="P359" s="244"/>
      <c r="Q359" s="244"/>
      <c r="R359" s="244"/>
      <c r="S359" s="244"/>
      <c r="T359" s="245"/>
      <c r="AT359" s="246" t="s">
        <v>135</v>
      </c>
      <c r="AU359" s="246" t="s">
        <v>81</v>
      </c>
      <c r="AV359" s="12" t="s">
        <v>83</v>
      </c>
      <c r="AW359" s="12" t="s">
        <v>34</v>
      </c>
      <c r="AX359" s="12" t="s">
        <v>81</v>
      </c>
      <c r="AY359" s="246" t="s">
        <v>124</v>
      </c>
    </row>
    <row r="360" s="1" customFormat="1" ht="16.5" customHeight="1">
      <c r="B360" s="39"/>
      <c r="C360" s="268" t="s">
        <v>543</v>
      </c>
      <c r="D360" s="268" t="s">
        <v>192</v>
      </c>
      <c r="E360" s="269" t="s">
        <v>544</v>
      </c>
      <c r="F360" s="270" t="s">
        <v>545</v>
      </c>
      <c r="G360" s="271" t="s">
        <v>221</v>
      </c>
      <c r="H360" s="272">
        <v>10</v>
      </c>
      <c r="I360" s="273"/>
      <c r="J360" s="274">
        <f>ROUND(I360*H360,2)</f>
        <v>0</v>
      </c>
      <c r="K360" s="270" t="s">
        <v>130</v>
      </c>
      <c r="L360" s="275"/>
      <c r="M360" s="276" t="s">
        <v>19</v>
      </c>
      <c r="N360" s="277" t="s">
        <v>45</v>
      </c>
      <c r="O360" s="84"/>
      <c r="P360" s="229">
        <f>O360*H360</f>
        <v>0</v>
      </c>
      <c r="Q360" s="229">
        <v>0.0051000000000000004</v>
      </c>
      <c r="R360" s="229">
        <f>Q360*H360</f>
        <v>0.051000000000000004</v>
      </c>
      <c r="S360" s="229">
        <v>0</v>
      </c>
      <c r="T360" s="230">
        <f>S360*H360</f>
        <v>0</v>
      </c>
      <c r="AR360" s="231" t="s">
        <v>191</v>
      </c>
      <c r="AT360" s="231" t="s">
        <v>192</v>
      </c>
      <c r="AU360" s="231" t="s">
        <v>81</v>
      </c>
      <c r="AY360" s="18" t="s">
        <v>124</v>
      </c>
      <c r="BE360" s="232">
        <f>IF(N360="základní",J360,0)</f>
        <v>0</v>
      </c>
      <c r="BF360" s="232">
        <f>IF(N360="snížená",J360,0)</f>
        <v>0</v>
      </c>
      <c r="BG360" s="232">
        <f>IF(N360="zákl. přenesená",J360,0)</f>
        <v>0</v>
      </c>
      <c r="BH360" s="232">
        <f>IF(N360="sníž. přenesená",J360,0)</f>
        <v>0</v>
      </c>
      <c r="BI360" s="232">
        <f>IF(N360="nulová",J360,0)</f>
        <v>0</v>
      </c>
      <c r="BJ360" s="18" t="s">
        <v>81</v>
      </c>
      <c r="BK360" s="232">
        <f>ROUND(I360*H360,2)</f>
        <v>0</v>
      </c>
      <c r="BL360" s="18" t="s">
        <v>131</v>
      </c>
      <c r="BM360" s="231" t="s">
        <v>546</v>
      </c>
    </row>
    <row r="361" s="11" customFormat="1" ht="25.92" customHeight="1">
      <c r="B361" s="204"/>
      <c r="C361" s="205"/>
      <c r="D361" s="206" t="s">
        <v>73</v>
      </c>
      <c r="E361" s="207" t="s">
        <v>547</v>
      </c>
      <c r="F361" s="207" t="s">
        <v>548</v>
      </c>
      <c r="G361" s="205"/>
      <c r="H361" s="205"/>
      <c r="I361" s="208"/>
      <c r="J361" s="209">
        <f>BK361</f>
        <v>0</v>
      </c>
      <c r="K361" s="205"/>
      <c r="L361" s="210"/>
      <c r="M361" s="211"/>
      <c r="N361" s="212"/>
      <c r="O361" s="212"/>
      <c r="P361" s="213">
        <f>SUM(P362:P373)</f>
        <v>0</v>
      </c>
      <c r="Q361" s="212"/>
      <c r="R361" s="213">
        <f>SUM(R362:R373)</f>
        <v>0</v>
      </c>
      <c r="S361" s="212"/>
      <c r="T361" s="214">
        <f>SUM(T362:T373)</f>
        <v>0</v>
      </c>
      <c r="AR361" s="215" t="s">
        <v>81</v>
      </c>
      <c r="AT361" s="216" t="s">
        <v>73</v>
      </c>
      <c r="AU361" s="216" t="s">
        <v>74</v>
      </c>
      <c r="AY361" s="215" t="s">
        <v>124</v>
      </c>
      <c r="BK361" s="217">
        <f>SUM(BK362:BK373)</f>
        <v>0</v>
      </c>
    </row>
    <row r="362" s="1" customFormat="1" ht="24" customHeight="1">
      <c r="B362" s="39"/>
      <c r="C362" s="220" t="s">
        <v>549</v>
      </c>
      <c r="D362" s="220" t="s">
        <v>126</v>
      </c>
      <c r="E362" s="221" t="s">
        <v>550</v>
      </c>
      <c r="F362" s="222" t="s">
        <v>551</v>
      </c>
      <c r="G362" s="223" t="s">
        <v>205</v>
      </c>
      <c r="H362" s="224">
        <v>6.3929999999999998</v>
      </c>
      <c r="I362" s="225"/>
      <c r="J362" s="226">
        <f>ROUND(I362*H362,2)</f>
        <v>0</v>
      </c>
      <c r="K362" s="222" t="s">
        <v>130</v>
      </c>
      <c r="L362" s="44"/>
      <c r="M362" s="227" t="s">
        <v>19</v>
      </c>
      <c r="N362" s="228" t="s">
        <v>45</v>
      </c>
      <c r="O362" s="84"/>
      <c r="P362" s="229">
        <f>O362*H362</f>
        <v>0</v>
      </c>
      <c r="Q362" s="229">
        <v>0</v>
      </c>
      <c r="R362" s="229">
        <f>Q362*H362</f>
        <v>0</v>
      </c>
      <c r="S362" s="229">
        <v>0</v>
      </c>
      <c r="T362" s="230">
        <f>S362*H362</f>
        <v>0</v>
      </c>
      <c r="AR362" s="231" t="s">
        <v>131</v>
      </c>
      <c r="AT362" s="231" t="s">
        <v>126</v>
      </c>
      <c r="AU362" s="231" t="s">
        <v>81</v>
      </c>
      <c r="AY362" s="18" t="s">
        <v>124</v>
      </c>
      <c r="BE362" s="232">
        <f>IF(N362="základní",J362,0)</f>
        <v>0</v>
      </c>
      <c r="BF362" s="232">
        <f>IF(N362="snížená",J362,0)</f>
        <v>0</v>
      </c>
      <c r="BG362" s="232">
        <f>IF(N362="zákl. přenesená",J362,0)</f>
        <v>0</v>
      </c>
      <c r="BH362" s="232">
        <f>IF(N362="sníž. přenesená",J362,0)</f>
        <v>0</v>
      </c>
      <c r="BI362" s="232">
        <f>IF(N362="nulová",J362,0)</f>
        <v>0</v>
      </c>
      <c r="BJ362" s="18" t="s">
        <v>81</v>
      </c>
      <c r="BK362" s="232">
        <f>ROUND(I362*H362,2)</f>
        <v>0</v>
      </c>
      <c r="BL362" s="18" t="s">
        <v>131</v>
      </c>
      <c r="BM362" s="231" t="s">
        <v>552</v>
      </c>
    </row>
    <row r="363" s="1" customFormat="1">
      <c r="B363" s="39"/>
      <c r="C363" s="40"/>
      <c r="D363" s="233" t="s">
        <v>133</v>
      </c>
      <c r="E363" s="40"/>
      <c r="F363" s="234" t="s">
        <v>553</v>
      </c>
      <c r="G363" s="40"/>
      <c r="H363" s="40"/>
      <c r="I363" s="146"/>
      <c r="J363" s="40"/>
      <c r="K363" s="40"/>
      <c r="L363" s="44"/>
      <c r="M363" s="235"/>
      <c r="N363" s="84"/>
      <c r="O363" s="84"/>
      <c r="P363" s="84"/>
      <c r="Q363" s="84"/>
      <c r="R363" s="84"/>
      <c r="S363" s="84"/>
      <c r="T363" s="85"/>
      <c r="AT363" s="18" t="s">
        <v>133</v>
      </c>
      <c r="AU363" s="18" t="s">
        <v>81</v>
      </c>
    </row>
    <row r="364" s="13" customFormat="1">
      <c r="B364" s="247"/>
      <c r="C364" s="248"/>
      <c r="D364" s="233" t="s">
        <v>135</v>
      </c>
      <c r="E364" s="249" t="s">
        <v>19</v>
      </c>
      <c r="F364" s="250" t="s">
        <v>554</v>
      </c>
      <c r="G364" s="248"/>
      <c r="H364" s="249" t="s">
        <v>19</v>
      </c>
      <c r="I364" s="251"/>
      <c r="J364" s="248"/>
      <c r="K364" s="248"/>
      <c r="L364" s="252"/>
      <c r="M364" s="253"/>
      <c r="N364" s="254"/>
      <c r="O364" s="254"/>
      <c r="P364" s="254"/>
      <c r="Q364" s="254"/>
      <c r="R364" s="254"/>
      <c r="S364" s="254"/>
      <c r="T364" s="255"/>
      <c r="AT364" s="256" t="s">
        <v>135</v>
      </c>
      <c r="AU364" s="256" t="s">
        <v>81</v>
      </c>
      <c r="AV364" s="13" t="s">
        <v>81</v>
      </c>
      <c r="AW364" s="13" t="s">
        <v>34</v>
      </c>
      <c r="AX364" s="13" t="s">
        <v>74</v>
      </c>
      <c r="AY364" s="256" t="s">
        <v>124</v>
      </c>
    </row>
    <row r="365" s="12" customFormat="1">
      <c r="B365" s="236"/>
      <c r="C365" s="237"/>
      <c r="D365" s="233" t="s">
        <v>135</v>
      </c>
      <c r="E365" s="238" t="s">
        <v>19</v>
      </c>
      <c r="F365" s="239" t="s">
        <v>555</v>
      </c>
      <c r="G365" s="237"/>
      <c r="H365" s="240">
        <v>6.3929999999999998</v>
      </c>
      <c r="I365" s="241"/>
      <c r="J365" s="237"/>
      <c r="K365" s="237"/>
      <c r="L365" s="242"/>
      <c r="M365" s="243"/>
      <c r="N365" s="244"/>
      <c r="O365" s="244"/>
      <c r="P365" s="244"/>
      <c r="Q365" s="244"/>
      <c r="R365" s="244"/>
      <c r="S365" s="244"/>
      <c r="T365" s="245"/>
      <c r="AT365" s="246" t="s">
        <v>135</v>
      </c>
      <c r="AU365" s="246" t="s">
        <v>81</v>
      </c>
      <c r="AV365" s="12" t="s">
        <v>83</v>
      </c>
      <c r="AW365" s="12" t="s">
        <v>34</v>
      </c>
      <c r="AX365" s="12" t="s">
        <v>81</v>
      </c>
      <c r="AY365" s="246" t="s">
        <v>124</v>
      </c>
    </row>
    <row r="366" s="1" customFormat="1" ht="16.5" customHeight="1">
      <c r="B366" s="39"/>
      <c r="C366" s="220" t="s">
        <v>556</v>
      </c>
      <c r="D366" s="220" t="s">
        <v>126</v>
      </c>
      <c r="E366" s="221" t="s">
        <v>557</v>
      </c>
      <c r="F366" s="222" t="s">
        <v>558</v>
      </c>
      <c r="G366" s="223" t="s">
        <v>205</v>
      </c>
      <c r="H366" s="224">
        <v>221.018</v>
      </c>
      <c r="I366" s="225"/>
      <c r="J366" s="226">
        <f>ROUND(I366*H366,2)</f>
        <v>0</v>
      </c>
      <c r="K366" s="222" t="s">
        <v>130</v>
      </c>
      <c r="L366" s="44"/>
      <c r="M366" s="227" t="s">
        <v>19</v>
      </c>
      <c r="N366" s="228" t="s">
        <v>45</v>
      </c>
      <c r="O366" s="84"/>
      <c r="P366" s="229">
        <f>O366*H366</f>
        <v>0</v>
      </c>
      <c r="Q366" s="229">
        <v>0</v>
      </c>
      <c r="R366" s="229">
        <f>Q366*H366</f>
        <v>0</v>
      </c>
      <c r="S366" s="229">
        <v>0</v>
      </c>
      <c r="T366" s="230">
        <f>S366*H366</f>
        <v>0</v>
      </c>
      <c r="AR366" s="231" t="s">
        <v>131</v>
      </c>
      <c r="AT366" s="231" t="s">
        <v>126</v>
      </c>
      <c r="AU366" s="231" t="s">
        <v>81</v>
      </c>
      <c r="AY366" s="18" t="s">
        <v>124</v>
      </c>
      <c r="BE366" s="232">
        <f>IF(N366="základní",J366,0)</f>
        <v>0</v>
      </c>
      <c r="BF366" s="232">
        <f>IF(N366="snížená",J366,0)</f>
        <v>0</v>
      </c>
      <c r="BG366" s="232">
        <f>IF(N366="zákl. přenesená",J366,0)</f>
        <v>0</v>
      </c>
      <c r="BH366" s="232">
        <f>IF(N366="sníž. přenesená",J366,0)</f>
        <v>0</v>
      </c>
      <c r="BI366" s="232">
        <f>IF(N366="nulová",J366,0)</f>
        <v>0</v>
      </c>
      <c r="BJ366" s="18" t="s">
        <v>81</v>
      </c>
      <c r="BK366" s="232">
        <f>ROUND(I366*H366,2)</f>
        <v>0</v>
      </c>
      <c r="BL366" s="18" t="s">
        <v>131</v>
      </c>
      <c r="BM366" s="231" t="s">
        <v>559</v>
      </c>
    </row>
    <row r="367" s="1" customFormat="1">
      <c r="B367" s="39"/>
      <c r="C367" s="40"/>
      <c r="D367" s="233" t="s">
        <v>133</v>
      </c>
      <c r="E367" s="40"/>
      <c r="F367" s="234" t="s">
        <v>560</v>
      </c>
      <c r="G367" s="40"/>
      <c r="H367" s="40"/>
      <c r="I367" s="146"/>
      <c r="J367" s="40"/>
      <c r="K367" s="40"/>
      <c r="L367" s="44"/>
      <c r="M367" s="235"/>
      <c r="N367" s="84"/>
      <c r="O367" s="84"/>
      <c r="P367" s="84"/>
      <c r="Q367" s="84"/>
      <c r="R367" s="84"/>
      <c r="S367" s="84"/>
      <c r="T367" s="85"/>
      <c r="AT367" s="18" t="s">
        <v>133</v>
      </c>
      <c r="AU367" s="18" t="s">
        <v>81</v>
      </c>
    </row>
    <row r="368" s="1" customFormat="1" ht="24" customHeight="1">
      <c r="B368" s="39"/>
      <c r="C368" s="220" t="s">
        <v>561</v>
      </c>
      <c r="D368" s="220" t="s">
        <v>126</v>
      </c>
      <c r="E368" s="221" t="s">
        <v>562</v>
      </c>
      <c r="F368" s="222" t="s">
        <v>563</v>
      </c>
      <c r="G368" s="223" t="s">
        <v>205</v>
      </c>
      <c r="H368" s="224">
        <v>221.018</v>
      </c>
      <c r="I368" s="225"/>
      <c r="J368" s="226">
        <f>ROUND(I368*H368,2)</f>
        <v>0</v>
      </c>
      <c r="K368" s="222" t="s">
        <v>130</v>
      </c>
      <c r="L368" s="44"/>
      <c r="M368" s="227" t="s">
        <v>19</v>
      </c>
      <c r="N368" s="228" t="s">
        <v>45</v>
      </c>
      <c r="O368" s="84"/>
      <c r="P368" s="229">
        <f>O368*H368</f>
        <v>0</v>
      </c>
      <c r="Q368" s="229">
        <v>0</v>
      </c>
      <c r="R368" s="229">
        <f>Q368*H368</f>
        <v>0</v>
      </c>
      <c r="S368" s="229">
        <v>0</v>
      </c>
      <c r="T368" s="230">
        <f>S368*H368</f>
        <v>0</v>
      </c>
      <c r="AR368" s="231" t="s">
        <v>131</v>
      </c>
      <c r="AT368" s="231" t="s">
        <v>126</v>
      </c>
      <c r="AU368" s="231" t="s">
        <v>81</v>
      </c>
      <c r="AY368" s="18" t="s">
        <v>124</v>
      </c>
      <c r="BE368" s="232">
        <f>IF(N368="základní",J368,0)</f>
        <v>0</v>
      </c>
      <c r="BF368" s="232">
        <f>IF(N368="snížená",J368,0)</f>
        <v>0</v>
      </c>
      <c r="BG368" s="232">
        <f>IF(N368="zákl. přenesená",J368,0)</f>
        <v>0</v>
      </c>
      <c r="BH368" s="232">
        <f>IF(N368="sníž. přenesená",J368,0)</f>
        <v>0</v>
      </c>
      <c r="BI368" s="232">
        <f>IF(N368="nulová",J368,0)</f>
        <v>0</v>
      </c>
      <c r="BJ368" s="18" t="s">
        <v>81</v>
      </c>
      <c r="BK368" s="232">
        <f>ROUND(I368*H368,2)</f>
        <v>0</v>
      </c>
      <c r="BL368" s="18" t="s">
        <v>131</v>
      </c>
      <c r="BM368" s="231" t="s">
        <v>564</v>
      </c>
    </row>
    <row r="369" s="1" customFormat="1">
      <c r="B369" s="39"/>
      <c r="C369" s="40"/>
      <c r="D369" s="233" t="s">
        <v>133</v>
      </c>
      <c r="E369" s="40"/>
      <c r="F369" s="234" t="s">
        <v>560</v>
      </c>
      <c r="G369" s="40"/>
      <c r="H369" s="40"/>
      <c r="I369" s="146"/>
      <c r="J369" s="40"/>
      <c r="K369" s="40"/>
      <c r="L369" s="44"/>
      <c r="M369" s="235"/>
      <c r="N369" s="84"/>
      <c r="O369" s="84"/>
      <c r="P369" s="84"/>
      <c r="Q369" s="84"/>
      <c r="R369" s="84"/>
      <c r="S369" s="84"/>
      <c r="T369" s="85"/>
      <c r="AT369" s="18" t="s">
        <v>133</v>
      </c>
      <c r="AU369" s="18" t="s">
        <v>81</v>
      </c>
    </row>
    <row r="370" s="1" customFormat="1" ht="16.5" customHeight="1">
      <c r="B370" s="39"/>
      <c r="C370" s="220" t="s">
        <v>565</v>
      </c>
      <c r="D370" s="220" t="s">
        <v>126</v>
      </c>
      <c r="E370" s="221" t="s">
        <v>566</v>
      </c>
      <c r="F370" s="222" t="s">
        <v>567</v>
      </c>
      <c r="G370" s="223" t="s">
        <v>205</v>
      </c>
      <c r="H370" s="224">
        <v>221.018</v>
      </c>
      <c r="I370" s="225"/>
      <c r="J370" s="226">
        <f>ROUND(I370*H370,2)</f>
        <v>0</v>
      </c>
      <c r="K370" s="222" t="s">
        <v>130</v>
      </c>
      <c r="L370" s="44"/>
      <c r="M370" s="227" t="s">
        <v>19</v>
      </c>
      <c r="N370" s="228" t="s">
        <v>45</v>
      </c>
      <c r="O370" s="84"/>
      <c r="P370" s="229">
        <f>O370*H370</f>
        <v>0</v>
      </c>
      <c r="Q370" s="229">
        <v>0</v>
      </c>
      <c r="R370" s="229">
        <f>Q370*H370</f>
        <v>0</v>
      </c>
      <c r="S370" s="229">
        <v>0</v>
      </c>
      <c r="T370" s="230">
        <f>S370*H370</f>
        <v>0</v>
      </c>
      <c r="AR370" s="231" t="s">
        <v>131</v>
      </c>
      <c r="AT370" s="231" t="s">
        <v>126</v>
      </c>
      <c r="AU370" s="231" t="s">
        <v>81</v>
      </c>
      <c r="AY370" s="18" t="s">
        <v>124</v>
      </c>
      <c r="BE370" s="232">
        <f>IF(N370="základní",J370,0)</f>
        <v>0</v>
      </c>
      <c r="BF370" s="232">
        <f>IF(N370="snížená",J370,0)</f>
        <v>0</v>
      </c>
      <c r="BG370" s="232">
        <f>IF(N370="zákl. přenesená",J370,0)</f>
        <v>0</v>
      </c>
      <c r="BH370" s="232">
        <f>IF(N370="sníž. přenesená",J370,0)</f>
        <v>0</v>
      </c>
      <c r="BI370" s="232">
        <f>IF(N370="nulová",J370,0)</f>
        <v>0</v>
      </c>
      <c r="BJ370" s="18" t="s">
        <v>81</v>
      </c>
      <c r="BK370" s="232">
        <f>ROUND(I370*H370,2)</f>
        <v>0</v>
      </c>
      <c r="BL370" s="18" t="s">
        <v>131</v>
      </c>
      <c r="BM370" s="231" t="s">
        <v>568</v>
      </c>
    </row>
    <row r="371" s="1" customFormat="1" ht="24" customHeight="1">
      <c r="B371" s="39"/>
      <c r="C371" s="220" t="s">
        <v>569</v>
      </c>
      <c r="D371" s="220" t="s">
        <v>126</v>
      </c>
      <c r="E371" s="221" t="s">
        <v>570</v>
      </c>
      <c r="F371" s="222" t="s">
        <v>571</v>
      </c>
      <c r="G371" s="223" t="s">
        <v>205</v>
      </c>
      <c r="H371" s="224">
        <v>20.991</v>
      </c>
      <c r="I371" s="225"/>
      <c r="J371" s="226">
        <f>ROUND(I371*H371,2)</f>
        <v>0</v>
      </c>
      <c r="K371" s="222" t="s">
        <v>130</v>
      </c>
      <c r="L371" s="44"/>
      <c r="M371" s="227" t="s">
        <v>19</v>
      </c>
      <c r="N371" s="228" t="s">
        <v>45</v>
      </c>
      <c r="O371" s="84"/>
      <c r="P371" s="229">
        <f>O371*H371</f>
        <v>0</v>
      </c>
      <c r="Q371" s="229">
        <v>0</v>
      </c>
      <c r="R371" s="229">
        <f>Q371*H371</f>
        <v>0</v>
      </c>
      <c r="S371" s="229">
        <v>0</v>
      </c>
      <c r="T371" s="230">
        <f>S371*H371</f>
        <v>0</v>
      </c>
      <c r="AR371" s="231" t="s">
        <v>131</v>
      </c>
      <c r="AT371" s="231" t="s">
        <v>126</v>
      </c>
      <c r="AU371" s="231" t="s">
        <v>81</v>
      </c>
      <c r="AY371" s="18" t="s">
        <v>124</v>
      </c>
      <c r="BE371" s="232">
        <f>IF(N371="základní",J371,0)</f>
        <v>0</v>
      </c>
      <c r="BF371" s="232">
        <f>IF(N371="snížená",J371,0)</f>
        <v>0</v>
      </c>
      <c r="BG371" s="232">
        <f>IF(N371="zákl. přenesená",J371,0)</f>
        <v>0</v>
      </c>
      <c r="BH371" s="232">
        <f>IF(N371="sníž. přenesená",J371,0)</f>
        <v>0</v>
      </c>
      <c r="BI371" s="232">
        <f>IF(N371="nulová",J371,0)</f>
        <v>0</v>
      </c>
      <c r="BJ371" s="18" t="s">
        <v>81</v>
      </c>
      <c r="BK371" s="232">
        <f>ROUND(I371*H371,2)</f>
        <v>0</v>
      </c>
      <c r="BL371" s="18" t="s">
        <v>131</v>
      </c>
      <c r="BM371" s="231" t="s">
        <v>572</v>
      </c>
    </row>
    <row r="372" s="1" customFormat="1">
      <c r="B372" s="39"/>
      <c r="C372" s="40"/>
      <c r="D372" s="233" t="s">
        <v>133</v>
      </c>
      <c r="E372" s="40"/>
      <c r="F372" s="234" t="s">
        <v>553</v>
      </c>
      <c r="G372" s="40"/>
      <c r="H372" s="40"/>
      <c r="I372" s="146"/>
      <c r="J372" s="40"/>
      <c r="K372" s="40"/>
      <c r="L372" s="44"/>
      <c r="M372" s="235"/>
      <c r="N372" s="84"/>
      <c r="O372" s="84"/>
      <c r="P372" s="84"/>
      <c r="Q372" s="84"/>
      <c r="R372" s="84"/>
      <c r="S372" s="84"/>
      <c r="T372" s="85"/>
      <c r="AT372" s="18" t="s">
        <v>133</v>
      </c>
      <c r="AU372" s="18" t="s">
        <v>81</v>
      </c>
    </row>
    <row r="373" s="12" customFormat="1">
      <c r="B373" s="236"/>
      <c r="C373" s="237"/>
      <c r="D373" s="233" t="s">
        <v>135</v>
      </c>
      <c r="E373" s="237"/>
      <c r="F373" s="239" t="s">
        <v>573</v>
      </c>
      <c r="G373" s="237"/>
      <c r="H373" s="240">
        <v>20.991</v>
      </c>
      <c r="I373" s="241"/>
      <c r="J373" s="237"/>
      <c r="K373" s="237"/>
      <c r="L373" s="242"/>
      <c r="M373" s="289"/>
      <c r="N373" s="290"/>
      <c r="O373" s="290"/>
      <c r="P373" s="290"/>
      <c r="Q373" s="290"/>
      <c r="R373" s="290"/>
      <c r="S373" s="290"/>
      <c r="T373" s="291"/>
      <c r="AT373" s="246" t="s">
        <v>135</v>
      </c>
      <c r="AU373" s="246" t="s">
        <v>81</v>
      </c>
      <c r="AV373" s="12" t="s">
        <v>83</v>
      </c>
      <c r="AW373" s="12" t="s">
        <v>4</v>
      </c>
      <c r="AX373" s="12" t="s">
        <v>81</v>
      </c>
      <c r="AY373" s="246" t="s">
        <v>124</v>
      </c>
    </row>
    <row r="374" s="1" customFormat="1" ht="6.96" customHeight="1">
      <c r="B374" s="59"/>
      <c r="C374" s="60"/>
      <c r="D374" s="60"/>
      <c r="E374" s="60"/>
      <c r="F374" s="60"/>
      <c r="G374" s="60"/>
      <c r="H374" s="60"/>
      <c r="I374" s="171"/>
      <c r="J374" s="60"/>
      <c r="K374" s="60"/>
      <c r="L374" s="44"/>
    </row>
  </sheetData>
  <sheetProtection sheet="1" autoFilter="0" formatColumns="0" formatRows="0" objects="1" scenarios="1" spinCount="100000" saltValue="y07EuAwsmDIosD3YgGDD58RpaW3IqdZrsr3eHPgnKbkud8Usxa4qQVeMrrqCVsvhFsclip4eGbrcA1H2RPLgdA==" hashValue="NKwsS5s0uUeXJ2o5BAVsoG2cExCoxYLscry1EcYkxbqENSCv35h4GTLTidmNSj2P7sbyPq6gMtdjm0X7TDPYLw==" algorithmName="SHA-512" password="CC35"/>
  <autoFilter ref="C93:K373"/>
  <mergeCells count="12">
    <mergeCell ref="E7:H7"/>
    <mergeCell ref="E9:H9"/>
    <mergeCell ref="E11:H11"/>
    <mergeCell ref="E20:H20"/>
    <mergeCell ref="E29:H29"/>
    <mergeCell ref="E50:H50"/>
    <mergeCell ref="E52:H52"/>
    <mergeCell ref="E54:H54"/>
    <mergeCell ref="E82:H82"/>
    <mergeCell ref="E84:H84"/>
    <mergeCell ref="E86:H8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38"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8" t="s">
        <v>91</v>
      </c>
    </row>
    <row r="3" ht="6.96" customHeight="1">
      <c r="B3" s="139"/>
      <c r="C3" s="140"/>
      <c r="D3" s="140"/>
      <c r="E3" s="140"/>
      <c r="F3" s="140"/>
      <c r="G3" s="140"/>
      <c r="H3" s="140"/>
      <c r="I3" s="141"/>
      <c r="J3" s="140"/>
      <c r="K3" s="140"/>
      <c r="L3" s="21"/>
      <c r="AT3" s="18" t="s">
        <v>83</v>
      </c>
    </row>
    <row r="4" ht="24.96" customHeight="1">
      <c r="B4" s="21"/>
      <c r="D4" s="142" t="s">
        <v>92</v>
      </c>
      <c r="L4" s="21"/>
      <c r="M4" s="143" t="s">
        <v>10</v>
      </c>
      <c r="AT4" s="18" t="s">
        <v>4</v>
      </c>
    </row>
    <row r="5" ht="6.96" customHeight="1">
      <c r="B5" s="21"/>
      <c r="L5" s="21"/>
    </row>
    <row r="6" ht="12" customHeight="1">
      <c r="B6" s="21"/>
      <c r="D6" s="144" t="s">
        <v>16</v>
      </c>
      <c r="L6" s="21"/>
    </row>
    <row r="7" ht="16.5" customHeight="1">
      <c r="B7" s="21"/>
      <c r="E7" s="145" t="str">
        <f>'Rekapitulace zakázky'!K6</f>
        <v>Oprava mostu v km 14,412 trati Střelice - Okříšky</v>
      </c>
      <c r="F7" s="144"/>
      <c r="G7" s="144"/>
      <c r="H7" s="144"/>
      <c r="L7" s="21"/>
    </row>
    <row r="8" ht="12" customHeight="1">
      <c r="B8" s="21"/>
      <c r="D8" s="144" t="s">
        <v>93</v>
      </c>
      <c r="L8" s="21"/>
    </row>
    <row r="9" s="1" customFormat="1" ht="16.5" customHeight="1">
      <c r="B9" s="44"/>
      <c r="E9" s="145" t="s">
        <v>574</v>
      </c>
      <c r="F9" s="1"/>
      <c r="G9" s="1"/>
      <c r="H9" s="1"/>
      <c r="I9" s="146"/>
      <c r="L9" s="44"/>
    </row>
    <row r="10" s="1" customFormat="1" ht="12" customHeight="1">
      <c r="B10" s="44"/>
      <c r="D10" s="144" t="s">
        <v>95</v>
      </c>
      <c r="I10" s="146"/>
      <c r="L10" s="44"/>
    </row>
    <row r="11" s="1" customFormat="1" ht="36.96" customHeight="1">
      <c r="B11" s="44"/>
      <c r="E11" s="147" t="s">
        <v>574</v>
      </c>
      <c r="F11" s="1"/>
      <c r="G11" s="1"/>
      <c r="H11" s="1"/>
      <c r="I11" s="146"/>
      <c r="L11" s="44"/>
    </row>
    <row r="12" s="1" customFormat="1">
      <c r="B12" s="44"/>
      <c r="I12" s="146"/>
      <c r="L12" s="44"/>
    </row>
    <row r="13" s="1" customFormat="1" ht="12" customHeight="1">
      <c r="B13" s="44"/>
      <c r="D13" s="144" t="s">
        <v>18</v>
      </c>
      <c r="F13" s="133" t="s">
        <v>19</v>
      </c>
      <c r="I13" s="148" t="s">
        <v>20</v>
      </c>
      <c r="J13" s="133" t="s">
        <v>19</v>
      </c>
      <c r="L13" s="44"/>
    </row>
    <row r="14" s="1" customFormat="1" ht="12" customHeight="1">
      <c r="B14" s="44"/>
      <c r="D14" s="144" t="s">
        <v>21</v>
      </c>
      <c r="F14" s="133" t="s">
        <v>22</v>
      </c>
      <c r="I14" s="148" t="s">
        <v>23</v>
      </c>
      <c r="J14" s="149" t="str">
        <f>'Rekapitulace zakázky'!AN8</f>
        <v>22. 5. 2019</v>
      </c>
      <c r="L14" s="44"/>
    </row>
    <row r="15" s="1" customFormat="1" ht="10.8" customHeight="1">
      <c r="B15" s="44"/>
      <c r="I15" s="146"/>
      <c r="L15" s="44"/>
    </row>
    <row r="16" s="1" customFormat="1" ht="12" customHeight="1">
      <c r="B16" s="44"/>
      <c r="D16" s="144" t="s">
        <v>25</v>
      </c>
      <c r="I16" s="148" t="s">
        <v>26</v>
      </c>
      <c r="J16" s="133" t="s">
        <v>27</v>
      </c>
      <c r="L16" s="44"/>
    </row>
    <row r="17" s="1" customFormat="1" ht="18" customHeight="1">
      <c r="B17" s="44"/>
      <c r="E17" s="133" t="s">
        <v>28</v>
      </c>
      <c r="I17" s="148" t="s">
        <v>29</v>
      </c>
      <c r="J17" s="133" t="s">
        <v>19</v>
      </c>
      <c r="L17" s="44"/>
    </row>
    <row r="18" s="1" customFormat="1" ht="6.96" customHeight="1">
      <c r="B18" s="44"/>
      <c r="I18" s="146"/>
      <c r="L18" s="44"/>
    </row>
    <row r="19" s="1" customFormat="1" ht="12" customHeight="1">
      <c r="B19" s="44"/>
      <c r="D19" s="144" t="s">
        <v>30</v>
      </c>
      <c r="I19" s="148" t="s">
        <v>26</v>
      </c>
      <c r="J19" s="34" t="str">
        <f>'Rekapitulace zakázky'!AN13</f>
        <v>Vyplň údaj</v>
      </c>
      <c r="L19" s="44"/>
    </row>
    <row r="20" s="1" customFormat="1" ht="18" customHeight="1">
      <c r="B20" s="44"/>
      <c r="E20" s="34" t="str">
        <f>'Rekapitulace zakázky'!E14</f>
        <v>Vyplň údaj</v>
      </c>
      <c r="F20" s="133"/>
      <c r="G20" s="133"/>
      <c r="H20" s="133"/>
      <c r="I20" s="148" t="s">
        <v>29</v>
      </c>
      <c r="J20" s="34" t="str">
        <f>'Rekapitulace zakázky'!AN14</f>
        <v>Vyplň údaj</v>
      </c>
      <c r="L20" s="44"/>
    </row>
    <row r="21" s="1" customFormat="1" ht="6.96" customHeight="1">
      <c r="B21" s="44"/>
      <c r="I21" s="146"/>
      <c r="L21" s="44"/>
    </row>
    <row r="22" s="1" customFormat="1" ht="12" customHeight="1">
      <c r="B22" s="44"/>
      <c r="D22" s="144" t="s">
        <v>32</v>
      </c>
      <c r="I22" s="148" t="s">
        <v>26</v>
      </c>
      <c r="J22" s="133" t="s">
        <v>19</v>
      </c>
      <c r="L22" s="44"/>
    </row>
    <row r="23" s="1" customFormat="1" ht="18" customHeight="1">
      <c r="B23" s="44"/>
      <c r="E23" s="133" t="s">
        <v>33</v>
      </c>
      <c r="I23" s="148" t="s">
        <v>29</v>
      </c>
      <c r="J23" s="133" t="s">
        <v>19</v>
      </c>
      <c r="L23" s="44"/>
    </row>
    <row r="24" s="1" customFormat="1" ht="6.96" customHeight="1">
      <c r="B24" s="44"/>
      <c r="I24" s="146"/>
      <c r="L24" s="44"/>
    </row>
    <row r="25" s="1" customFormat="1" ht="12" customHeight="1">
      <c r="B25" s="44"/>
      <c r="D25" s="144" t="s">
        <v>35</v>
      </c>
      <c r="I25" s="148" t="s">
        <v>26</v>
      </c>
      <c r="J25" s="133" t="s">
        <v>36</v>
      </c>
      <c r="L25" s="44"/>
    </row>
    <row r="26" s="1" customFormat="1" ht="18" customHeight="1">
      <c r="B26" s="44"/>
      <c r="E26" s="133" t="s">
        <v>37</v>
      </c>
      <c r="I26" s="148" t="s">
        <v>29</v>
      </c>
      <c r="J26" s="133" t="s">
        <v>19</v>
      </c>
      <c r="L26" s="44"/>
    </row>
    <row r="27" s="1" customFormat="1" ht="6.96" customHeight="1">
      <c r="B27" s="44"/>
      <c r="I27" s="146"/>
      <c r="L27" s="44"/>
    </row>
    <row r="28" s="1" customFormat="1" ht="12" customHeight="1">
      <c r="B28" s="44"/>
      <c r="D28" s="144" t="s">
        <v>38</v>
      </c>
      <c r="I28" s="146"/>
      <c r="L28" s="44"/>
    </row>
    <row r="29" s="7" customFormat="1" ht="63.75" customHeight="1">
      <c r="B29" s="150"/>
      <c r="E29" s="151" t="s">
        <v>39</v>
      </c>
      <c r="F29" s="151"/>
      <c r="G29" s="151"/>
      <c r="H29" s="151"/>
      <c r="I29" s="152"/>
      <c r="L29" s="150"/>
    </row>
    <row r="30" s="1" customFormat="1" ht="6.96" customHeight="1">
      <c r="B30" s="44"/>
      <c r="I30" s="146"/>
      <c r="L30" s="44"/>
    </row>
    <row r="31" s="1" customFormat="1" ht="6.96" customHeight="1">
      <c r="B31" s="44"/>
      <c r="D31" s="76"/>
      <c r="E31" s="76"/>
      <c r="F31" s="76"/>
      <c r="G31" s="76"/>
      <c r="H31" s="76"/>
      <c r="I31" s="153"/>
      <c r="J31" s="76"/>
      <c r="K31" s="76"/>
      <c r="L31" s="44"/>
    </row>
    <row r="32" s="1" customFormat="1" ht="25.44" customHeight="1">
      <c r="B32" s="44"/>
      <c r="D32" s="154" t="s">
        <v>40</v>
      </c>
      <c r="I32" s="146"/>
      <c r="J32" s="155">
        <f>ROUND(J89, 2)</f>
        <v>0</v>
      </c>
      <c r="L32" s="44"/>
    </row>
    <row r="33" s="1" customFormat="1" ht="6.96" customHeight="1">
      <c r="B33" s="44"/>
      <c r="D33" s="76"/>
      <c r="E33" s="76"/>
      <c r="F33" s="76"/>
      <c r="G33" s="76"/>
      <c r="H33" s="76"/>
      <c r="I33" s="153"/>
      <c r="J33" s="76"/>
      <c r="K33" s="76"/>
      <c r="L33" s="44"/>
    </row>
    <row r="34" s="1" customFormat="1" ht="14.4" customHeight="1">
      <c r="B34" s="44"/>
      <c r="F34" s="156" t="s">
        <v>42</v>
      </c>
      <c r="I34" s="157" t="s">
        <v>41</v>
      </c>
      <c r="J34" s="156" t="s">
        <v>43</v>
      </c>
      <c r="L34" s="44"/>
    </row>
    <row r="35" s="1" customFormat="1" ht="14.4" customHeight="1">
      <c r="B35" s="44"/>
      <c r="D35" s="158" t="s">
        <v>44</v>
      </c>
      <c r="E35" s="144" t="s">
        <v>45</v>
      </c>
      <c r="F35" s="159">
        <f>ROUND((SUM(BE89:BE99)),  2)</f>
        <v>0</v>
      </c>
      <c r="I35" s="160">
        <v>0.20999999999999999</v>
      </c>
      <c r="J35" s="159">
        <f>ROUND(((SUM(BE89:BE99))*I35),  2)</f>
        <v>0</v>
      </c>
      <c r="L35" s="44"/>
    </row>
    <row r="36" s="1" customFormat="1" ht="14.4" customHeight="1">
      <c r="B36" s="44"/>
      <c r="E36" s="144" t="s">
        <v>46</v>
      </c>
      <c r="F36" s="159">
        <f>ROUND((SUM(BF89:BF99)),  2)</f>
        <v>0</v>
      </c>
      <c r="I36" s="160">
        <v>0.14999999999999999</v>
      </c>
      <c r="J36" s="159">
        <f>ROUND(((SUM(BF89:BF99))*I36),  2)</f>
        <v>0</v>
      </c>
      <c r="L36" s="44"/>
    </row>
    <row r="37" hidden="1" s="1" customFormat="1" ht="14.4" customHeight="1">
      <c r="B37" s="44"/>
      <c r="E37" s="144" t="s">
        <v>47</v>
      </c>
      <c r="F37" s="159">
        <f>ROUND((SUM(BG89:BG99)),  2)</f>
        <v>0</v>
      </c>
      <c r="I37" s="160">
        <v>0.20999999999999999</v>
      </c>
      <c r="J37" s="159">
        <f>0</f>
        <v>0</v>
      </c>
      <c r="L37" s="44"/>
    </row>
    <row r="38" hidden="1" s="1" customFormat="1" ht="14.4" customHeight="1">
      <c r="B38" s="44"/>
      <c r="E38" s="144" t="s">
        <v>48</v>
      </c>
      <c r="F38" s="159">
        <f>ROUND((SUM(BH89:BH99)),  2)</f>
        <v>0</v>
      </c>
      <c r="I38" s="160">
        <v>0.14999999999999999</v>
      </c>
      <c r="J38" s="159">
        <f>0</f>
        <v>0</v>
      </c>
      <c r="L38" s="44"/>
    </row>
    <row r="39" hidden="1" s="1" customFormat="1" ht="14.4" customHeight="1">
      <c r="B39" s="44"/>
      <c r="E39" s="144" t="s">
        <v>49</v>
      </c>
      <c r="F39" s="159">
        <f>ROUND((SUM(BI89:BI99)),  2)</f>
        <v>0</v>
      </c>
      <c r="I39" s="160">
        <v>0</v>
      </c>
      <c r="J39" s="159">
        <f>0</f>
        <v>0</v>
      </c>
      <c r="L39" s="44"/>
    </row>
    <row r="40" s="1" customFormat="1" ht="6.96" customHeight="1">
      <c r="B40" s="44"/>
      <c r="I40" s="146"/>
      <c r="L40" s="44"/>
    </row>
    <row r="41" s="1" customFormat="1" ht="25.44" customHeight="1">
      <c r="B41" s="44"/>
      <c r="C41" s="161"/>
      <c r="D41" s="162" t="s">
        <v>50</v>
      </c>
      <c r="E41" s="163"/>
      <c r="F41" s="163"/>
      <c r="G41" s="164" t="s">
        <v>51</v>
      </c>
      <c r="H41" s="165" t="s">
        <v>52</v>
      </c>
      <c r="I41" s="166"/>
      <c r="J41" s="167">
        <f>SUM(J32:J39)</f>
        <v>0</v>
      </c>
      <c r="K41" s="168"/>
      <c r="L41" s="44"/>
    </row>
    <row r="42" s="1" customFormat="1" ht="14.4" customHeight="1">
      <c r="B42" s="169"/>
      <c r="C42" s="170"/>
      <c r="D42" s="170"/>
      <c r="E42" s="170"/>
      <c r="F42" s="170"/>
      <c r="G42" s="170"/>
      <c r="H42" s="170"/>
      <c r="I42" s="171"/>
      <c r="J42" s="170"/>
      <c r="K42" s="170"/>
      <c r="L42" s="44"/>
    </row>
    <row r="46" s="1" customFormat="1" ht="6.96" customHeight="1">
      <c r="B46" s="172"/>
      <c r="C46" s="173"/>
      <c r="D46" s="173"/>
      <c r="E46" s="173"/>
      <c r="F46" s="173"/>
      <c r="G46" s="173"/>
      <c r="H46" s="173"/>
      <c r="I46" s="174"/>
      <c r="J46" s="173"/>
      <c r="K46" s="173"/>
      <c r="L46" s="44"/>
    </row>
    <row r="47" s="1" customFormat="1" ht="24.96" customHeight="1">
      <c r="B47" s="39"/>
      <c r="C47" s="24" t="s">
        <v>96</v>
      </c>
      <c r="D47" s="40"/>
      <c r="E47" s="40"/>
      <c r="F47" s="40"/>
      <c r="G47" s="40"/>
      <c r="H47" s="40"/>
      <c r="I47" s="146"/>
      <c r="J47" s="40"/>
      <c r="K47" s="40"/>
      <c r="L47" s="44"/>
    </row>
    <row r="48" s="1" customFormat="1" ht="6.96" customHeight="1">
      <c r="B48" s="39"/>
      <c r="C48" s="40"/>
      <c r="D48" s="40"/>
      <c r="E48" s="40"/>
      <c r="F48" s="40"/>
      <c r="G48" s="40"/>
      <c r="H48" s="40"/>
      <c r="I48" s="146"/>
      <c r="J48" s="40"/>
      <c r="K48" s="40"/>
      <c r="L48" s="44"/>
    </row>
    <row r="49" s="1" customFormat="1" ht="12" customHeight="1">
      <c r="B49" s="39"/>
      <c r="C49" s="33" t="s">
        <v>16</v>
      </c>
      <c r="D49" s="40"/>
      <c r="E49" s="40"/>
      <c r="F49" s="40"/>
      <c r="G49" s="40"/>
      <c r="H49" s="40"/>
      <c r="I49" s="146"/>
      <c r="J49" s="40"/>
      <c r="K49" s="40"/>
      <c r="L49" s="44"/>
    </row>
    <row r="50" s="1" customFormat="1" ht="16.5" customHeight="1">
      <c r="B50" s="39"/>
      <c r="C50" s="40"/>
      <c r="D50" s="40"/>
      <c r="E50" s="175" t="str">
        <f>E7</f>
        <v>Oprava mostu v km 14,412 trati Střelice - Okříšky</v>
      </c>
      <c r="F50" s="33"/>
      <c r="G50" s="33"/>
      <c r="H50" s="33"/>
      <c r="I50" s="146"/>
      <c r="J50" s="40"/>
      <c r="K50" s="40"/>
      <c r="L50" s="44"/>
    </row>
    <row r="51" ht="12" customHeight="1">
      <c r="B51" s="22"/>
      <c r="C51" s="33" t="s">
        <v>93</v>
      </c>
      <c r="D51" s="23"/>
      <c r="E51" s="23"/>
      <c r="F51" s="23"/>
      <c r="G51" s="23"/>
      <c r="H51" s="23"/>
      <c r="I51" s="138"/>
      <c r="J51" s="23"/>
      <c r="K51" s="23"/>
      <c r="L51" s="21"/>
    </row>
    <row r="52" s="1" customFormat="1" ht="16.5" customHeight="1">
      <c r="B52" s="39"/>
      <c r="C52" s="40"/>
      <c r="D52" s="40"/>
      <c r="E52" s="175" t="s">
        <v>574</v>
      </c>
      <c r="F52" s="40"/>
      <c r="G52" s="40"/>
      <c r="H52" s="40"/>
      <c r="I52" s="146"/>
      <c r="J52" s="40"/>
      <c r="K52" s="40"/>
      <c r="L52" s="44"/>
    </row>
    <row r="53" s="1" customFormat="1" ht="12" customHeight="1">
      <c r="B53" s="39"/>
      <c r="C53" s="33" t="s">
        <v>95</v>
      </c>
      <c r="D53" s="40"/>
      <c r="E53" s="40"/>
      <c r="F53" s="40"/>
      <c r="G53" s="40"/>
      <c r="H53" s="40"/>
      <c r="I53" s="146"/>
      <c r="J53" s="40"/>
      <c r="K53" s="40"/>
      <c r="L53" s="44"/>
    </row>
    <row r="54" s="1" customFormat="1" ht="16.5" customHeight="1">
      <c r="B54" s="39"/>
      <c r="C54" s="40"/>
      <c r="D54" s="40"/>
      <c r="E54" s="69" t="str">
        <f>E11</f>
        <v>VRN - Vedlejší rozpočtové náklady</v>
      </c>
      <c r="F54" s="40"/>
      <c r="G54" s="40"/>
      <c r="H54" s="40"/>
      <c r="I54" s="146"/>
      <c r="J54" s="40"/>
      <c r="K54" s="40"/>
      <c r="L54" s="44"/>
    </row>
    <row r="55" s="1" customFormat="1" ht="6.96" customHeight="1">
      <c r="B55" s="39"/>
      <c r="C55" s="40"/>
      <c r="D55" s="40"/>
      <c r="E55" s="40"/>
      <c r="F55" s="40"/>
      <c r="G55" s="40"/>
      <c r="H55" s="40"/>
      <c r="I55" s="146"/>
      <c r="J55" s="40"/>
      <c r="K55" s="40"/>
      <c r="L55" s="44"/>
    </row>
    <row r="56" s="1" customFormat="1" ht="12" customHeight="1">
      <c r="B56" s="39"/>
      <c r="C56" s="33" t="s">
        <v>21</v>
      </c>
      <c r="D56" s="40"/>
      <c r="E56" s="40"/>
      <c r="F56" s="28" t="str">
        <f>F14</f>
        <v>Zastávka</v>
      </c>
      <c r="G56" s="40"/>
      <c r="H56" s="40"/>
      <c r="I56" s="148" t="s">
        <v>23</v>
      </c>
      <c r="J56" s="72" t="str">
        <f>IF(J14="","",J14)</f>
        <v>22. 5. 2019</v>
      </c>
      <c r="K56" s="40"/>
      <c r="L56" s="44"/>
    </row>
    <row r="57" s="1" customFormat="1" ht="6.96" customHeight="1">
      <c r="B57" s="39"/>
      <c r="C57" s="40"/>
      <c r="D57" s="40"/>
      <c r="E57" s="40"/>
      <c r="F57" s="40"/>
      <c r="G57" s="40"/>
      <c r="H57" s="40"/>
      <c r="I57" s="146"/>
      <c r="J57" s="40"/>
      <c r="K57" s="40"/>
      <c r="L57" s="44"/>
    </row>
    <row r="58" s="1" customFormat="1" ht="27.9" customHeight="1">
      <c r="B58" s="39"/>
      <c r="C58" s="33" t="s">
        <v>25</v>
      </c>
      <c r="D58" s="40"/>
      <c r="E58" s="40"/>
      <c r="F58" s="28" t="str">
        <f>E17</f>
        <v>SŽDC, s. o.</v>
      </c>
      <c r="G58" s="40"/>
      <c r="H58" s="40"/>
      <c r="I58" s="148" t="s">
        <v>32</v>
      </c>
      <c r="J58" s="37" t="str">
        <f>E23</f>
        <v>Ing. Zdeňka Jabůrková</v>
      </c>
      <c r="K58" s="40"/>
      <c r="L58" s="44"/>
    </row>
    <row r="59" s="1" customFormat="1" ht="15.15" customHeight="1">
      <c r="B59" s="39"/>
      <c r="C59" s="33" t="s">
        <v>30</v>
      </c>
      <c r="D59" s="40"/>
      <c r="E59" s="40"/>
      <c r="F59" s="28" t="str">
        <f>IF(E20="","",E20)</f>
        <v>Vyplň údaj</v>
      </c>
      <c r="G59" s="40"/>
      <c r="H59" s="40"/>
      <c r="I59" s="148" t="s">
        <v>35</v>
      </c>
      <c r="J59" s="37" t="str">
        <f>E26</f>
        <v>JR Servis, s. r. o.</v>
      </c>
      <c r="K59" s="40"/>
      <c r="L59" s="44"/>
    </row>
    <row r="60" s="1" customFormat="1" ht="10.32" customHeight="1">
      <c r="B60" s="39"/>
      <c r="C60" s="40"/>
      <c r="D60" s="40"/>
      <c r="E60" s="40"/>
      <c r="F60" s="40"/>
      <c r="G60" s="40"/>
      <c r="H60" s="40"/>
      <c r="I60" s="146"/>
      <c r="J60" s="40"/>
      <c r="K60" s="40"/>
      <c r="L60" s="44"/>
    </row>
    <row r="61" s="1" customFormat="1" ht="29.28" customHeight="1">
      <c r="B61" s="39"/>
      <c r="C61" s="176" t="s">
        <v>97</v>
      </c>
      <c r="D61" s="177"/>
      <c r="E61" s="177"/>
      <c r="F61" s="177"/>
      <c r="G61" s="177"/>
      <c r="H61" s="177"/>
      <c r="I61" s="178"/>
      <c r="J61" s="179" t="s">
        <v>98</v>
      </c>
      <c r="K61" s="177"/>
      <c r="L61" s="44"/>
    </row>
    <row r="62" s="1" customFormat="1" ht="10.32" customHeight="1">
      <c r="B62" s="39"/>
      <c r="C62" s="40"/>
      <c r="D62" s="40"/>
      <c r="E62" s="40"/>
      <c r="F62" s="40"/>
      <c r="G62" s="40"/>
      <c r="H62" s="40"/>
      <c r="I62" s="146"/>
      <c r="J62" s="40"/>
      <c r="K62" s="40"/>
      <c r="L62" s="44"/>
    </row>
    <row r="63" s="1" customFormat="1" ht="22.8" customHeight="1">
      <c r="B63" s="39"/>
      <c r="C63" s="180" t="s">
        <v>72</v>
      </c>
      <c r="D63" s="40"/>
      <c r="E63" s="40"/>
      <c r="F63" s="40"/>
      <c r="G63" s="40"/>
      <c r="H63" s="40"/>
      <c r="I63" s="146"/>
      <c r="J63" s="102">
        <f>J89</f>
        <v>0</v>
      </c>
      <c r="K63" s="40"/>
      <c r="L63" s="44"/>
      <c r="AU63" s="18" t="s">
        <v>99</v>
      </c>
    </row>
    <row r="64" s="8" customFormat="1" ht="24.96" customHeight="1">
      <c r="B64" s="181"/>
      <c r="C64" s="182"/>
      <c r="D64" s="183" t="s">
        <v>574</v>
      </c>
      <c r="E64" s="184"/>
      <c r="F64" s="184"/>
      <c r="G64" s="184"/>
      <c r="H64" s="184"/>
      <c r="I64" s="185"/>
      <c r="J64" s="186">
        <f>J90</f>
        <v>0</v>
      </c>
      <c r="K64" s="182"/>
      <c r="L64" s="187"/>
    </row>
    <row r="65" s="9" customFormat="1" ht="19.92" customHeight="1">
      <c r="B65" s="188"/>
      <c r="C65" s="125"/>
      <c r="D65" s="189" t="s">
        <v>575</v>
      </c>
      <c r="E65" s="190"/>
      <c r="F65" s="190"/>
      <c r="G65" s="190"/>
      <c r="H65" s="190"/>
      <c r="I65" s="191"/>
      <c r="J65" s="192">
        <f>J91</f>
        <v>0</v>
      </c>
      <c r="K65" s="125"/>
      <c r="L65" s="193"/>
    </row>
    <row r="66" s="9" customFormat="1" ht="19.92" customHeight="1">
      <c r="B66" s="188"/>
      <c r="C66" s="125"/>
      <c r="D66" s="189" t="s">
        <v>576</v>
      </c>
      <c r="E66" s="190"/>
      <c r="F66" s="190"/>
      <c r="G66" s="190"/>
      <c r="H66" s="190"/>
      <c r="I66" s="191"/>
      <c r="J66" s="192">
        <f>J95</f>
        <v>0</v>
      </c>
      <c r="K66" s="125"/>
      <c r="L66" s="193"/>
    </row>
    <row r="67" s="9" customFormat="1" ht="19.92" customHeight="1">
      <c r="B67" s="188"/>
      <c r="C67" s="125"/>
      <c r="D67" s="189" t="s">
        <v>577</v>
      </c>
      <c r="E67" s="190"/>
      <c r="F67" s="190"/>
      <c r="G67" s="190"/>
      <c r="H67" s="190"/>
      <c r="I67" s="191"/>
      <c r="J67" s="192">
        <f>J98</f>
        <v>0</v>
      </c>
      <c r="K67" s="125"/>
      <c r="L67" s="193"/>
    </row>
    <row r="68" s="1" customFormat="1" ht="21.84" customHeight="1">
      <c r="B68" s="39"/>
      <c r="C68" s="40"/>
      <c r="D68" s="40"/>
      <c r="E68" s="40"/>
      <c r="F68" s="40"/>
      <c r="G68" s="40"/>
      <c r="H68" s="40"/>
      <c r="I68" s="146"/>
      <c r="J68" s="40"/>
      <c r="K68" s="40"/>
      <c r="L68" s="44"/>
    </row>
    <row r="69" s="1" customFormat="1" ht="6.96" customHeight="1">
      <c r="B69" s="59"/>
      <c r="C69" s="60"/>
      <c r="D69" s="60"/>
      <c r="E69" s="60"/>
      <c r="F69" s="60"/>
      <c r="G69" s="60"/>
      <c r="H69" s="60"/>
      <c r="I69" s="171"/>
      <c r="J69" s="60"/>
      <c r="K69" s="60"/>
      <c r="L69" s="44"/>
    </row>
    <row r="73" s="1" customFormat="1" ht="6.96" customHeight="1">
      <c r="B73" s="61"/>
      <c r="C73" s="62"/>
      <c r="D73" s="62"/>
      <c r="E73" s="62"/>
      <c r="F73" s="62"/>
      <c r="G73" s="62"/>
      <c r="H73" s="62"/>
      <c r="I73" s="174"/>
      <c r="J73" s="62"/>
      <c r="K73" s="62"/>
      <c r="L73" s="44"/>
    </row>
    <row r="74" s="1" customFormat="1" ht="24.96" customHeight="1">
      <c r="B74" s="39"/>
      <c r="C74" s="24" t="s">
        <v>109</v>
      </c>
      <c r="D74" s="40"/>
      <c r="E74" s="40"/>
      <c r="F74" s="40"/>
      <c r="G74" s="40"/>
      <c r="H74" s="40"/>
      <c r="I74" s="146"/>
      <c r="J74" s="40"/>
      <c r="K74" s="40"/>
      <c r="L74" s="44"/>
    </row>
    <row r="75" s="1" customFormat="1" ht="6.96" customHeight="1">
      <c r="B75" s="39"/>
      <c r="C75" s="40"/>
      <c r="D75" s="40"/>
      <c r="E75" s="40"/>
      <c r="F75" s="40"/>
      <c r="G75" s="40"/>
      <c r="H75" s="40"/>
      <c r="I75" s="146"/>
      <c r="J75" s="40"/>
      <c r="K75" s="40"/>
      <c r="L75" s="44"/>
    </row>
    <row r="76" s="1" customFormat="1" ht="12" customHeight="1">
      <c r="B76" s="39"/>
      <c r="C76" s="33" t="s">
        <v>16</v>
      </c>
      <c r="D76" s="40"/>
      <c r="E76" s="40"/>
      <c r="F76" s="40"/>
      <c r="G76" s="40"/>
      <c r="H76" s="40"/>
      <c r="I76" s="146"/>
      <c r="J76" s="40"/>
      <c r="K76" s="40"/>
      <c r="L76" s="44"/>
    </row>
    <row r="77" s="1" customFormat="1" ht="16.5" customHeight="1">
      <c r="B77" s="39"/>
      <c r="C77" s="40"/>
      <c r="D77" s="40"/>
      <c r="E77" s="175" t="str">
        <f>E7</f>
        <v>Oprava mostu v km 14,412 trati Střelice - Okříšky</v>
      </c>
      <c r="F77" s="33"/>
      <c r="G77" s="33"/>
      <c r="H77" s="33"/>
      <c r="I77" s="146"/>
      <c r="J77" s="40"/>
      <c r="K77" s="40"/>
      <c r="L77" s="44"/>
    </row>
    <row r="78" ht="12" customHeight="1">
      <c r="B78" s="22"/>
      <c r="C78" s="33" t="s">
        <v>93</v>
      </c>
      <c r="D78" s="23"/>
      <c r="E78" s="23"/>
      <c r="F78" s="23"/>
      <c r="G78" s="23"/>
      <c r="H78" s="23"/>
      <c r="I78" s="138"/>
      <c r="J78" s="23"/>
      <c r="K78" s="23"/>
      <c r="L78" s="21"/>
    </row>
    <row r="79" s="1" customFormat="1" ht="16.5" customHeight="1">
      <c r="B79" s="39"/>
      <c r="C79" s="40"/>
      <c r="D79" s="40"/>
      <c r="E79" s="175" t="s">
        <v>574</v>
      </c>
      <c r="F79" s="40"/>
      <c r="G79" s="40"/>
      <c r="H79" s="40"/>
      <c r="I79" s="146"/>
      <c r="J79" s="40"/>
      <c r="K79" s="40"/>
      <c r="L79" s="44"/>
    </row>
    <row r="80" s="1" customFormat="1" ht="12" customHeight="1">
      <c r="B80" s="39"/>
      <c r="C80" s="33" t="s">
        <v>95</v>
      </c>
      <c r="D80" s="40"/>
      <c r="E80" s="40"/>
      <c r="F80" s="40"/>
      <c r="G80" s="40"/>
      <c r="H80" s="40"/>
      <c r="I80" s="146"/>
      <c r="J80" s="40"/>
      <c r="K80" s="40"/>
      <c r="L80" s="44"/>
    </row>
    <row r="81" s="1" customFormat="1" ht="16.5" customHeight="1">
      <c r="B81" s="39"/>
      <c r="C81" s="40"/>
      <c r="D81" s="40"/>
      <c r="E81" s="69" t="str">
        <f>E11</f>
        <v>VRN - Vedlejší rozpočtové náklady</v>
      </c>
      <c r="F81" s="40"/>
      <c r="G81" s="40"/>
      <c r="H81" s="40"/>
      <c r="I81" s="146"/>
      <c r="J81" s="40"/>
      <c r="K81" s="40"/>
      <c r="L81" s="44"/>
    </row>
    <row r="82" s="1" customFormat="1" ht="6.96" customHeight="1">
      <c r="B82" s="39"/>
      <c r="C82" s="40"/>
      <c r="D82" s="40"/>
      <c r="E82" s="40"/>
      <c r="F82" s="40"/>
      <c r="G82" s="40"/>
      <c r="H82" s="40"/>
      <c r="I82" s="146"/>
      <c r="J82" s="40"/>
      <c r="K82" s="40"/>
      <c r="L82" s="44"/>
    </row>
    <row r="83" s="1" customFormat="1" ht="12" customHeight="1">
      <c r="B83" s="39"/>
      <c r="C83" s="33" t="s">
        <v>21</v>
      </c>
      <c r="D83" s="40"/>
      <c r="E83" s="40"/>
      <c r="F83" s="28" t="str">
        <f>F14</f>
        <v>Zastávka</v>
      </c>
      <c r="G83" s="40"/>
      <c r="H83" s="40"/>
      <c r="I83" s="148" t="s">
        <v>23</v>
      </c>
      <c r="J83" s="72" t="str">
        <f>IF(J14="","",J14)</f>
        <v>22. 5. 2019</v>
      </c>
      <c r="K83" s="40"/>
      <c r="L83" s="44"/>
    </row>
    <row r="84" s="1" customFormat="1" ht="6.96" customHeight="1">
      <c r="B84" s="39"/>
      <c r="C84" s="40"/>
      <c r="D84" s="40"/>
      <c r="E84" s="40"/>
      <c r="F84" s="40"/>
      <c r="G84" s="40"/>
      <c r="H84" s="40"/>
      <c r="I84" s="146"/>
      <c r="J84" s="40"/>
      <c r="K84" s="40"/>
      <c r="L84" s="44"/>
    </row>
    <row r="85" s="1" customFormat="1" ht="27.9" customHeight="1">
      <c r="B85" s="39"/>
      <c r="C85" s="33" t="s">
        <v>25</v>
      </c>
      <c r="D85" s="40"/>
      <c r="E85" s="40"/>
      <c r="F85" s="28" t="str">
        <f>E17</f>
        <v>SŽDC, s. o.</v>
      </c>
      <c r="G85" s="40"/>
      <c r="H85" s="40"/>
      <c r="I85" s="148" t="s">
        <v>32</v>
      </c>
      <c r="J85" s="37" t="str">
        <f>E23</f>
        <v>Ing. Zdeňka Jabůrková</v>
      </c>
      <c r="K85" s="40"/>
      <c r="L85" s="44"/>
    </row>
    <row r="86" s="1" customFormat="1" ht="15.15" customHeight="1">
      <c r="B86" s="39"/>
      <c r="C86" s="33" t="s">
        <v>30</v>
      </c>
      <c r="D86" s="40"/>
      <c r="E86" s="40"/>
      <c r="F86" s="28" t="str">
        <f>IF(E20="","",E20)</f>
        <v>Vyplň údaj</v>
      </c>
      <c r="G86" s="40"/>
      <c r="H86" s="40"/>
      <c r="I86" s="148" t="s">
        <v>35</v>
      </c>
      <c r="J86" s="37" t="str">
        <f>E26</f>
        <v>JR Servis, s. r. o.</v>
      </c>
      <c r="K86" s="40"/>
      <c r="L86" s="44"/>
    </row>
    <row r="87" s="1" customFormat="1" ht="10.32" customHeight="1">
      <c r="B87" s="39"/>
      <c r="C87" s="40"/>
      <c r="D87" s="40"/>
      <c r="E87" s="40"/>
      <c r="F87" s="40"/>
      <c r="G87" s="40"/>
      <c r="H87" s="40"/>
      <c r="I87" s="146"/>
      <c r="J87" s="40"/>
      <c r="K87" s="40"/>
      <c r="L87" s="44"/>
    </row>
    <row r="88" s="10" customFormat="1" ht="29.28" customHeight="1">
      <c r="B88" s="194"/>
      <c r="C88" s="195" t="s">
        <v>110</v>
      </c>
      <c r="D88" s="196" t="s">
        <v>59</v>
      </c>
      <c r="E88" s="196" t="s">
        <v>55</v>
      </c>
      <c r="F88" s="196" t="s">
        <v>56</v>
      </c>
      <c r="G88" s="196" t="s">
        <v>111</v>
      </c>
      <c r="H88" s="196" t="s">
        <v>112</v>
      </c>
      <c r="I88" s="197" t="s">
        <v>113</v>
      </c>
      <c r="J88" s="196" t="s">
        <v>98</v>
      </c>
      <c r="K88" s="198" t="s">
        <v>114</v>
      </c>
      <c r="L88" s="199"/>
      <c r="M88" s="92" t="s">
        <v>19</v>
      </c>
      <c r="N88" s="93" t="s">
        <v>44</v>
      </c>
      <c r="O88" s="93" t="s">
        <v>115</v>
      </c>
      <c r="P88" s="93" t="s">
        <v>116</v>
      </c>
      <c r="Q88" s="93" t="s">
        <v>117</v>
      </c>
      <c r="R88" s="93" t="s">
        <v>118</v>
      </c>
      <c r="S88" s="93" t="s">
        <v>119</v>
      </c>
      <c r="T88" s="94" t="s">
        <v>120</v>
      </c>
    </row>
    <row r="89" s="1" customFormat="1" ht="22.8" customHeight="1">
      <c r="B89" s="39"/>
      <c r="C89" s="99" t="s">
        <v>121</v>
      </c>
      <c r="D89" s="40"/>
      <c r="E89" s="40"/>
      <c r="F89" s="40"/>
      <c r="G89" s="40"/>
      <c r="H89" s="40"/>
      <c r="I89" s="146"/>
      <c r="J89" s="200">
        <f>BK89</f>
        <v>0</v>
      </c>
      <c r="K89" s="40"/>
      <c r="L89" s="44"/>
      <c r="M89" s="95"/>
      <c r="N89" s="96"/>
      <c r="O89" s="96"/>
      <c r="P89" s="201">
        <f>P90</f>
        <v>0</v>
      </c>
      <c r="Q89" s="96"/>
      <c r="R89" s="201">
        <f>R90</f>
        <v>0</v>
      </c>
      <c r="S89" s="96"/>
      <c r="T89" s="202">
        <f>T90</f>
        <v>0</v>
      </c>
      <c r="AT89" s="18" t="s">
        <v>73</v>
      </c>
      <c r="AU89" s="18" t="s">
        <v>99</v>
      </c>
      <c r="BK89" s="203">
        <f>BK90</f>
        <v>0</v>
      </c>
    </row>
    <row r="90" s="11" customFormat="1" ht="25.92" customHeight="1">
      <c r="B90" s="204"/>
      <c r="C90" s="205"/>
      <c r="D90" s="206" t="s">
        <v>73</v>
      </c>
      <c r="E90" s="207" t="s">
        <v>87</v>
      </c>
      <c r="F90" s="207" t="s">
        <v>88</v>
      </c>
      <c r="G90" s="205"/>
      <c r="H90" s="205"/>
      <c r="I90" s="208"/>
      <c r="J90" s="209">
        <f>BK90</f>
        <v>0</v>
      </c>
      <c r="K90" s="205"/>
      <c r="L90" s="210"/>
      <c r="M90" s="211"/>
      <c r="N90" s="212"/>
      <c r="O90" s="212"/>
      <c r="P90" s="213">
        <f>P91+P95+P98</f>
        <v>0</v>
      </c>
      <c r="Q90" s="212"/>
      <c r="R90" s="213">
        <f>R91+R95+R98</f>
        <v>0</v>
      </c>
      <c r="S90" s="212"/>
      <c r="T90" s="214">
        <f>T91+T95+T98</f>
        <v>0</v>
      </c>
      <c r="AR90" s="215" t="s">
        <v>172</v>
      </c>
      <c r="AT90" s="216" t="s">
        <v>73</v>
      </c>
      <c r="AU90" s="216" t="s">
        <v>74</v>
      </c>
      <c r="AY90" s="215" t="s">
        <v>124</v>
      </c>
      <c r="BK90" s="217">
        <f>BK91+BK95+BK98</f>
        <v>0</v>
      </c>
    </row>
    <row r="91" s="11" customFormat="1" ht="22.8" customHeight="1">
      <c r="B91" s="204"/>
      <c r="C91" s="205"/>
      <c r="D91" s="206" t="s">
        <v>73</v>
      </c>
      <c r="E91" s="218" t="s">
        <v>578</v>
      </c>
      <c r="F91" s="218" t="s">
        <v>579</v>
      </c>
      <c r="G91" s="205"/>
      <c r="H91" s="205"/>
      <c r="I91" s="208"/>
      <c r="J91" s="219">
        <f>BK91</f>
        <v>0</v>
      </c>
      <c r="K91" s="205"/>
      <c r="L91" s="210"/>
      <c r="M91" s="211"/>
      <c r="N91" s="212"/>
      <c r="O91" s="212"/>
      <c r="P91" s="213">
        <f>SUM(P92:P94)</f>
        <v>0</v>
      </c>
      <c r="Q91" s="212"/>
      <c r="R91" s="213">
        <f>SUM(R92:R94)</f>
        <v>0</v>
      </c>
      <c r="S91" s="212"/>
      <c r="T91" s="214">
        <f>SUM(T92:T94)</f>
        <v>0</v>
      </c>
      <c r="AR91" s="215" t="s">
        <v>172</v>
      </c>
      <c r="AT91" s="216" t="s">
        <v>73</v>
      </c>
      <c r="AU91" s="216" t="s">
        <v>81</v>
      </c>
      <c r="AY91" s="215" t="s">
        <v>124</v>
      </c>
      <c r="BK91" s="217">
        <f>SUM(BK92:BK94)</f>
        <v>0</v>
      </c>
    </row>
    <row r="92" s="1" customFormat="1" ht="16.5" customHeight="1">
      <c r="B92" s="39"/>
      <c r="C92" s="220" t="s">
        <v>81</v>
      </c>
      <c r="D92" s="220" t="s">
        <v>126</v>
      </c>
      <c r="E92" s="221" t="s">
        <v>580</v>
      </c>
      <c r="F92" s="222" t="s">
        <v>581</v>
      </c>
      <c r="G92" s="223" t="s">
        <v>450</v>
      </c>
      <c r="H92" s="224">
        <v>1</v>
      </c>
      <c r="I92" s="225"/>
      <c r="J92" s="226">
        <f>ROUND(I92*H92,2)</f>
        <v>0</v>
      </c>
      <c r="K92" s="222" t="s">
        <v>130</v>
      </c>
      <c r="L92" s="44"/>
      <c r="M92" s="227" t="s">
        <v>19</v>
      </c>
      <c r="N92" s="228" t="s">
        <v>45</v>
      </c>
      <c r="O92" s="84"/>
      <c r="P92" s="229">
        <f>O92*H92</f>
        <v>0</v>
      </c>
      <c r="Q92" s="229">
        <v>0</v>
      </c>
      <c r="R92" s="229">
        <f>Q92*H92</f>
        <v>0</v>
      </c>
      <c r="S92" s="229">
        <v>0</v>
      </c>
      <c r="T92" s="230">
        <f>S92*H92</f>
        <v>0</v>
      </c>
      <c r="AR92" s="231" t="s">
        <v>582</v>
      </c>
      <c r="AT92" s="231" t="s">
        <v>126</v>
      </c>
      <c r="AU92" s="231" t="s">
        <v>83</v>
      </c>
      <c r="AY92" s="18" t="s">
        <v>124</v>
      </c>
      <c r="BE92" s="232">
        <f>IF(N92="základní",J92,0)</f>
        <v>0</v>
      </c>
      <c r="BF92" s="232">
        <f>IF(N92="snížená",J92,0)</f>
        <v>0</v>
      </c>
      <c r="BG92" s="232">
        <f>IF(N92="zákl. přenesená",J92,0)</f>
        <v>0</v>
      </c>
      <c r="BH92" s="232">
        <f>IF(N92="sníž. přenesená",J92,0)</f>
        <v>0</v>
      </c>
      <c r="BI92" s="232">
        <f>IF(N92="nulová",J92,0)</f>
        <v>0</v>
      </c>
      <c r="BJ92" s="18" t="s">
        <v>81</v>
      </c>
      <c r="BK92" s="232">
        <f>ROUND(I92*H92,2)</f>
        <v>0</v>
      </c>
      <c r="BL92" s="18" t="s">
        <v>582</v>
      </c>
      <c r="BM92" s="231" t="s">
        <v>583</v>
      </c>
    </row>
    <row r="93" s="1" customFormat="1" ht="16.5" customHeight="1">
      <c r="B93" s="39"/>
      <c r="C93" s="220" t="s">
        <v>83</v>
      </c>
      <c r="D93" s="220" t="s">
        <v>126</v>
      </c>
      <c r="E93" s="221" t="s">
        <v>584</v>
      </c>
      <c r="F93" s="222" t="s">
        <v>585</v>
      </c>
      <c r="G93" s="223" t="s">
        <v>450</v>
      </c>
      <c r="H93" s="224">
        <v>1</v>
      </c>
      <c r="I93" s="225"/>
      <c r="J93" s="226">
        <f>ROUND(I93*H93,2)</f>
        <v>0</v>
      </c>
      <c r="K93" s="222" t="s">
        <v>130</v>
      </c>
      <c r="L93" s="44"/>
      <c r="M93" s="227" t="s">
        <v>19</v>
      </c>
      <c r="N93" s="228" t="s">
        <v>45</v>
      </c>
      <c r="O93" s="84"/>
      <c r="P93" s="229">
        <f>O93*H93</f>
        <v>0</v>
      </c>
      <c r="Q93" s="229">
        <v>0</v>
      </c>
      <c r="R93" s="229">
        <f>Q93*H93</f>
        <v>0</v>
      </c>
      <c r="S93" s="229">
        <v>0</v>
      </c>
      <c r="T93" s="230">
        <f>S93*H93</f>
        <v>0</v>
      </c>
      <c r="AR93" s="231" t="s">
        <v>582</v>
      </c>
      <c r="AT93" s="231" t="s">
        <v>126</v>
      </c>
      <c r="AU93" s="231" t="s">
        <v>83</v>
      </c>
      <c r="AY93" s="18" t="s">
        <v>124</v>
      </c>
      <c r="BE93" s="232">
        <f>IF(N93="základní",J93,0)</f>
        <v>0</v>
      </c>
      <c r="BF93" s="232">
        <f>IF(N93="snížená",J93,0)</f>
        <v>0</v>
      </c>
      <c r="BG93" s="232">
        <f>IF(N93="zákl. přenesená",J93,0)</f>
        <v>0</v>
      </c>
      <c r="BH93" s="232">
        <f>IF(N93="sníž. přenesená",J93,0)</f>
        <v>0</v>
      </c>
      <c r="BI93" s="232">
        <f>IF(N93="nulová",J93,0)</f>
        <v>0</v>
      </c>
      <c r="BJ93" s="18" t="s">
        <v>81</v>
      </c>
      <c r="BK93" s="232">
        <f>ROUND(I93*H93,2)</f>
        <v>0</v>
      </c>
      <c r="BL93" s="18" t="s">
        <v>582</v>
      </c>
      <c r="BM93" s="231" t="s">
        <v>586</v>
      </c>
    </row>
    <row r="94" s="1" customFormat="1" ht="16.5" customHeight="1">
      <c r="B94" s="39"/>
      <c r="C94" s="220" t="s">
        <v>141</v>
      </c>
      <c r="D94" s="220" t="s">
        <v>126</v>
      </c>
      <c r="E94" s="221" t="s">
        <v>587</v>
      </c>
      <c r="F94" s="222" t="s">
        <v>588</v>
      </c>
      <c r="G94" s="223" t="s">
        <v>450</v>
      </c>
      <c r="H94" s="224">
        <v>1</v>
      </c>
      <c r="I94" s="225"/>
      <c r="J94" s="226">
        <f>ROUND(I94*H94,2)</f>
        <v>0</v>
      </c>
      <c r="K94" s="222" t="s">
        <v>130</v>
      </c>
      <c r="L94" s="44"/>
      <c r="M94" s="227" t="s">
        <v>19</v>
      </c>
      <c r="N94" s="228" t="s">
        <v>45</v>
      </c>
      <c r="O94" s="84"/>
      <c r="P94" s="229">
        <f>O94*H94</f>
        <v>0</v>
      </c>
      <c r="Q94" s="229">
        <v>0</v>
      </c>
      <c r="R94" s="229">
        <f>Q94*H94</f>
        <v>0</v>
      </c>
      <c r="S94" s="229">
        <v>0</v>
      </c>
      <c r="T94" s="230">
        <f>S94*H94</f>
        <v>0</v>
      </c>
      <c r="AR94" s="231" t="s">
        <v>582</v>
      </c>
      <c r="AT94" s="231" t="s">
        <v>126</v>
      </c>
      <c r="AU94" s="231" t="s">
        <v>83</v>
      </c>
      <c r="AY94" s="18" t="s">
        <v>124</v>
      </c>
      <c r="BE94" s="232">
        <f>IF(N94="základní",J94,0)</f>
        <v>0</v>
      </c>
      <c r="BF94" s="232">
        <f>IF(N94="snížená",J94,0)</f>
        <v>0</v>
      </c>
      <c r="BG94" s="232">
        <f>IF(N94="zákl. přenesená",J94,0)</f>
        <v>0</v>
      </c>
      <c r="BH94" s="232">
        <f>IF(N94="sníž. přenesená",J94,0)</f>
        <v>0</v>
      </c>
      <c r="BI94" s="232">
        <f>IF(N94="nulová",J94,0)</f>
        <v>0</v>
      </c>
      <c r="BJ94" s="18" t="s">
        <v>81</v>
      </c>
      <c r="BK94" s="232">
        <f>ROUND(I94*H94,2)</f>
        <v>0</v>
      </c>
      <c r="BL94" s="18" t="s">
        <v>582</v>
      </c>
      <c r="BM94" s="231" t="s">
        <v>589</v>
      </c>
    </row>
    <row r="95" s="11" customFormat="1" ht="22.8" customHeight="1">
      <c r="B95" s="204"/>
      <c r="C95" s="205"/>
      <c r="D95" s="206" t="s">
        <v>73</v>
      </c>
      <c r="E95" s="218" t="s">
        <v>590</v>
      </c>
      <c r="F95" s="218" t="s">
        <v>591</v>
      </c>
      <c r="G95" s="205"/>
      <c r="H95" s="205"/>
      <c r="I95" s="208"/>
      <c r="J95" s="219">
        <f>BK95</f>
        <v>0</v>
      </c>
      <c r="K95" s="205"/>
      <c r="L95" s="210"/>
      <c r="M95" s="211"/>
      <c r="N95" s="212"/>
      <c r="O95" s="212"/>
      <c r="P95" s="213">
        <f>SUM(P96:P97)</f>
        <v>0</v>
      </c>
      <c r="Q95" s="212"/>
      <c r="R95" s="213">
        <f>SUM(R96:R97)</f>
        <v>0</v>
      </c>
      <c r="S95" s="212"/>
      <c r="T95" s="214">
        <f>SUM(T96:T97)</f>
        <v>0</v>
      </c>
      <c r="AR95" s="215" t="s">
        <v>172</v>
      </c>
      <c r="AT95" s="216" t="s">
        <v>73</v>
      </c>
      <c r="AU95" s="216" t="s">
        <v>81</v>
      </c>
      <c r="AY95" s="215" t="s">
        <v>124</v>
      </c>
      <c r="BK95" s="217">
        <f>SUM(BK96:BK97)</f>
        <v>0</v>
      </c>
    </row>
    <row r="96" s="1" customFormat="1" ht="16.5" customHeight="1">
      <c r="B96" s="39"/>
      <c r="C96" s="220" t="s">
        <v>131</v>
      </c>
      <c r="D96" s="220" t="s">
        <v>126</v>
      </c>
      <c r="E96" s="221" t="s">
        <v>592</v>
      </c>
      <c r="F96" s="222" t="s">
        <v>591</v>
      </c>
      <c r="G96" s="223" t="s">
        <v>450</v>
      </c>
      <c r="H96" s="224">
        <v>1</v>
      </c>
      <c r="I96" s="225"/>
      <c r="J96" s="226">
        <f>ROUND(I96*H96,2)</f>
        <v>0</v>
      </c>
      <c r="K96" s="222" t="s">
        <v>130</v>
      </c>
      <c r="L96" s="44"/>
      <c r="M96" s="227" t="s">
        <v>19</v>
      </c>
      <c r="N96" s="228" t="s">
        <v>45</v>
      </c>
      <c r="O96" s="84"/>
      <c r="P96" s="229">
        <f>O96*H96</f>
        <v>0</v>
      </c>
      <c r="Q96" s="229">
        <v>0</v>
      </c>
      <c r="R96" s="229">
        <f>Q96*H96</f>
        <v>0</v>
      </c>
      <c r="S96" s="229">
        <v>0</v>
      </c>
      <c r="T96" s="230">
        <f>S96*H96</f>
        <v>0</v>
      </c>
      <c r="AR96" s="231" t="s">
        <v>582</v>
      </c>
      <c r="AT96" s="231" t="s">
        <v>126</v>
      </c>
      <c r="AU96" s="231" t="s">
        <v>83</v>
      </c>
      <c r="AY96" s="18" t="s">
        <v>124</v>
      </c>
      <c r="BE96" s="232">
        <f>IF(N96="základní",J96,0)</f>
        <v>0</v>
      </c>
      <c r="BF96" s="232">
        <f>IF(N96="snížená",J96,0)</f>
        <v>0</v>
      </c>
      <c r="BG96" s="232">
        <f>IF(N96="zákl. přenesená",J96,0)</f>
        <v>0</v>
      </c>
      <c r="BH96" s="232">
        <f>IF(N96="sníž. přenesená",J96,0)</f>
        <v>0</v>
      </c>
      <c r="BI96" s="232">
        <f>IF(N96="nulová",J96,0)</f>
        <v>0</v>
      </c>
      <c r="BJ96" s="18" t="s">
        <v>81</v>
      </c>
      <c r="BK96" s="232">
        <f>ROUND(I96*H96,2)</f>
        <v>0</v>
      </c>
      <c r="BL96" s="18" t="s">
        <v>582</v>
      </c>
      <c r="BM96" s="231" t="s">
        <v>593</v>
      </c>
    </row>
    <row r="97" s="1" customFormat="1" ht="16.5" customHeight="1">
      <c r="B97" s="39"/>
      <c r="C97" s="220" t="s">
        <v>172</v>
      </c>
      <c r="D97" s="220" t="s">
        <v>126</v>
      </c>
      <c r="E97" s="221" t="s">
        <v>594</v>
      </c>
      <c r="F97" s="222" t="s">
        <v>595</v>
      </c>
      <c r="G97" s="223" t="s">
        <v>450</v>
      </c>
      <c r="H97" s="224">
        <v>1</v>
      </c>
      <c r="I97" s="225"/>
      <c r="J97" s="226">
        <f>ROUND(I97*H97,2)</f>
        <v>0</v>
      </c>
      <c r="K97" s="222" t="s">
        <v>130</v>
      </c>
      <c r="L97" s="44"/>
      <c r="M97" s="227" t="s">
        <v>19</v>
      </c>
      <c r="N97" s="228" t="s">
        <v>45</v>
      </c>
      <c r="O97" s="84"/>
      <c r="P97" s="229">
        <f>O97*H97</f>
        <v>0</v>
      </c>
      <c r="Q97" s="229">
        <v>0</v>
      </c>
      <c r="R97" s="229">
        <f>Q97*H97</f>
        <v>0</v>
      </c>
      <c r="S97" s="229">
        <v>0</v>
      </c>
      <c r="T97" s="230">
        <f>S97*H97</f>
        <v>0</v>
      </c>
      <c r="AR97" s="231" t="s">
        <v>582</v>
      </c>
      <c r="AT97" s="231" t="s">
        <v>126</v>
      </c>
      <c r="AU97" s="231" t="s">
        <v>83</v>
      </c>
      <c r="AY97" s="18" t="s">
        <v>124</v>
      </c>
      <c r="BE97" s="232">
        <f>IF(N97="základní",J97,0)</f>
        <v>0</v>
      </c>
      <c r="BF97" s="232">
        <f>IF(N97="snížená",J97,0)</f>
        <v>0</v>
      </c>
      <c r="BG97" s="232">
        <f>IF(N97="zákl. přenesená",J97,0)</f>
        <v>0</v>
      </c>
      <c r="BH97" s="232">
        <f>IF(N97="sníž. přenesená",J97,0)</f>
        <v>0</v>
      </c>
      <c r="BI97" s="232">
        <f>IF(N97="nulová",J97,0)</f>
        <v>0</v>
      </c>
      <c r="BJ97" s="18" t="s">
        <v>81</v>
      </c>
      <c r="BK97" s="232">
        <f>ROUND(I97*H97,2)</f>
        <v>0</v>
      </c>
      <c r="BL97" s="18" t="s">
        <v>582</v>
      </c>
      <c r="BM97" s="231" t="s">
        <v>596</v>
      </c>
    </row>
    <row r="98" s="11" customFormat="1" ht="22.8" customHeight="1">
      <c r="B98" s="204"/>
      <c r="C98" s="205"/>
      <c r="D98" s="206" t="s">
        <v>73</v>
      </c>
      <c r="E98" s="218" t="s">
        <v>597</v>
      </c>
      <c r="F98" s="218" t="s">
        <v>598</v>
      </c>
      <c r="G98" s="205"/>
      <c r="H98" s="205"/>
      <c r="I98" s="208"/>
      <c r="J98" s="219">
        <f>BK98</f>
        <v>0</v>
      </c>
      <c r="K98" s="205"/>
      <c r="L98" s="210"/>
      <c r="M98" s="211"/>
      <c r="N98" s="212"/>
      <c r="O98" s="212"/>
      <c r="P98" s="213">
        <f>P99</f>
        <v>0</v>
      </c>
      <c r="Q98" s="212"/>
      <c r="R98" s="213">
        <f>R99</f>
        <v>0</v>
      </c>
      <c r="S98" s="212"/>
      <c r="T98" s="214">
        <f>T99</f>
        <v>0</v>
      </c>
      <c r="AR98" s="215" t="s">
        <v>172</v>
      </c>
      <c r="AT98" s="216" t="s">
        <v>73</v>
      </c>
      <c r="AU98" s="216" t="s">
        <v>81</v>
      </c>
      <c r="AY98" s="215" t="s">
        <v>124</v>
      </c>
      <c r="BK98" s="217">
        <f>BK99</f>
        <v>0</v>
      </c>
    </row>
    <row r="99" s="1" customFormat="1" ht="16.5" customHeight="1">
      <c r="B99" s="39"/>
      <c r="C99" s="220" t="s">
        <v>176</v>
      </c>
      <c r="D99" s="220" t="s">
        <v>126</v>
      </c>
      <c r="E99" s="221" t="s">
        <v>599</v>
      </c>
      <c r="F99" s="222" t="s">
        <v>600</v>
      </c>
      <c r="G99" s="223" t="s">
        <v>450</v>
      </c>
      <c r="H99" s="224">
        <v>1</v>
      </c>
      <c r="I99" s="225"/>
      <c r="J99" s="226">
        <f>ROUND(I99*H99,2)</f>
        <v>0</v>
      </c>
      <c r="K99" s="222" t="s">
        <v>130</v>
      </c>
      <c r="L99" s="44"/>
      <c r="M99" s="292" t="s">
        <v>19</v>
      </c>
      <c r="N99" s="293" t="s">
        <v>45</v>
      </c>
      <c r="O99" s="294"/>
      <c r="P99" s="295">
        <f>O99*H99</f>
        <v>0</v>
      </c>
      <c r="Q99" s="295">
        <v>0</v>
      </c>
      <c r="R99" s="295">
        <f>Q99*H99</f>
        <v>0</v>
      </c>
      <c r="S99" s="295">
        <v>0</v>
      </c>
      <c r="T99" s="296">
        <f>S99*H99</f>
        <v>0</v>
      </c>
      <c r="AR99" s="231" t="s">
        <v>582</v>
      </c>
      <c r="AT99" s="231" t="s">
        <v>126</v>
      </c>
      <c r="AU99" s="231" t="s">
        <v>83</v>
      </c>
      <c r="AY99" s="18" t="s">
        <v>124</v>
      </c>
      <c r="BE99" s="232">
        <f>IF(N99="základní",J99,0)</f>
        <v>0</v>
      </c>
      <c r="BF99" s="232">
        <f>IF(N99="snížená",J99,0)</f>
        <v>0</v>
      </c>
      <c r="BG99" s="232">
        <f>IF(N99="zákl. přenesená",J99,0)</f>
        <v>0</v>
      </c>
      <c r="BH99" s="232">
        <f>IF(N99="sníž. přenesená",J99,0)</f>
        <v>0</v>
      </c>
      <c r="BI99" s="232">
        <f>IF(N99="nulová",J99,0)</f>
        <v>0</v>
      </c>
      <c r="BJ99" s="18" t="s">
        <v>81</v>
      </c>
      <c r="BK99" s="232">
        <f>ROUND(I99*H99,2)</f>
        <v>0</v>
      </c>
      <c r="BL99" s="18" t="s">
        <v>582</v>
      </c>
      <c r="BM99" s="231" t="s">
        <v>601</v>
      </c>
    </row>
    <row r="100" s="1" customFormat="1" ht="6.96" customHeight="1">
      <c r="B100" s="59"/>
      <c r="C100" s="60"/>
      <c r="D100" s="60"/>
      <c r="E100" s="60"/>
      <c r="F100" s="60"/>
      <c r="G100" s="60"/>
      <c r="H100" s="60"/>
      <c r="I100" s="171"/>
      <c r="J100" s="60"/>
      <c r="K100" s="60"/>
      <c r="L100" s="44"/>
    </row>
  </sheetData>
  <sheetProtection sheet="1" autoFilter="0" formatColumns="0" formatRows="0" objects="1" scenarios="1" spinCount="100000" saltValue="uDY8MupFB1XiRr/Ee8WrHmlid49ZQPc+K/x1awKh4xqSVf5O7x6DpbYGWdtJwatLNU9j7ZeRhI0NiibgSJus0g==" hashValue="Mrc8PoMeaFSSz/NcFgls8yGgpOzKUS02+zkMrfadwRLsY04Mhtlhelx6qDLEhc3+vQglhXz72tk+K8tnt6QLMQ==" algorithmName="SHA-512" password="CC35"/>
  <autoFilter ref="C88:K99"/>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sheetFormatPr defaultRowHeight="13.5"/>
  <cols>
    <col min="1" max="1" width="8.33" style="297" customWidth="1"/>
    <col min="2" max="2" width="1.664063" style="297" customWidth="1"/>
    <col min="3" max="4" width="5" style="297" customWidth="1"/>
    <col min="5" max="5" width="11.67" style="297" customWidth="1"/>
    <col min="6" max="6" width="9.17" style="297" customWidth="1"/>
    <col min="7" max="7" width="5" style="297" customWidth="1"/>
    <col min="8" max="8" width="77.83" style="297" customWidth="1"/>
    <col min="9" max="10" width="20" style="297" customWidth="1"/>
    <col min="11" max="11" width="1.664063" style="297" customWidth="1"/>
  </cols>
  <sheetData>
    <row r="1" ht="37.5" customHeight="1"/>
    <row r="2" ht="7.5" customHeight="1">
      <c r="B2" s="298"/>
      <c r="C2" s="299"/>
      <c r="D2" s="299"/>
      <c r="E2" s="299"/>
      <c r="F2" s="299"/>
      <c r="G2" s="299"/>
      <c r="H2" s="299"/>
      <c r="I2" s="299"/>
      <c r="J2" s="299"/>
      <c r="K2" s="300"/>
    </row>
    <row r="3" s="16" customFormat="1" ht="45" customHeight="1">
      <c r="B3" s="301"/>
      <c r="C3" s="302" t="s">
        <v>602</v>
      </c>
      <c r="D3" s="302"/>
      <c r="E3" s="302"/>
      <c r="F3" s="302"/>
      <c r="G3" s="302"/>
      <c r="H3" s="302"/>
      <c r="I3" s="302"/>
      <c r="J3" s="302"/>
      <c r="K3" s="303"/>
    </row>
    <row r="4" ht="25.5" customHeight="1">
      <c r="B4" s="304"/>
      <c r="C4" s="305" t="s">
        <v>603</v>
      </c>
      <c r="D4" s="305"/>
      <c r="E4" s="305"/>
      <c r="F4" s="305"/>
      <c r="G4" s="305"/>
      <c r="H4" s="305"/>
      <c r="I4" s="305"/>
      <c r="J4" s="305"/>
      <c r="K4" s="306"/>
    </row>
    <row r="5" ht="5.25" customHeight="1">
      <c r="B5" s="304"/>
      <c r="C5" s="307"/>
      <c r="D5" s="307"/>
      <c r="E5" s="307"/>
      <c r="F5" s="307"/>
      <c r="G5" s="307"/>
      <c r="H5" s="307"/>
      <c r="I5" s="307"/>
      <c r="J5" s="307"/>
      <c r="K5" s="306"/>
    </row>
    <row r="6" ht="15" customHeight="1">
      <c r="B6" s="304"/>
      <c r="C6" s="308" t="s">
        <v>604</v>
      </c>
      <c r="D6" s="308"/>
      <c r="E6" s="308"/>
      <c r="F6" s="308"/>
      <c r="G6" s="308"/>
      <c r="H6" s="308"/>
      <c r="I6" s="308"/>
      <c r="J6" s="308"/>
      <c r="K6" s="306"/>
    </row>
    <row r="7" ht="15" customHeight="1">
      <c r="B7" s="309"/>
      <c r="C7" s="308" t="s">
        <v>605</v>
      </c>
      <c r="D7" s="308"/>
      <c r="E7" s="308"/>
      <c r="F7" s="308"/>
      <c r="G7" s="308"/>
      <c r="H7" s="308"/>
      <c r="I7" s="308"/>
      <c r="J7" s="308"/>
      <c r="K7" s="306"/>
    </row>
    <row r="8" ht="12.75" customHeight="1">
      <c r="B8" s="309"/>
      <c r="C8" s="308"/>
      <c r="D8" s="308"/>
      <c r="E8" s="308"/>
      <c r="F8" s="308"/>
      <c r="G8" s="308"/>
      <c r="H8" s="308"/>
      <c r="I8" s="308"/>
      <c r="J8" s="308"/>
      <c r="K8" s="306"/>
    </row>
    <row r="9" ht="15" customHeight="1">
      <c r="B9" s="309"/>
      <c r="C9" s="308" t="s">
        <v>606</v>
      </c>
      <c r="D9" s="308"/>
      <c r="E9" s="308"/>
      <c r="F9" s="308"/>
      <c r="G9" s="308"/>
      <c r="H9" s="308"/>
      <c r="I9" s="308"/>
      <c r="J9" s="308"/>
      <c r="K9" s="306"/>
    </row>
    <row r="10" ht="15" customHeight="1">
      <c r="B10" s="309"/>
      <c r="C10" s="308"/>
      <c r="D10" s="308" t="s">
        <v>607</v>
      </c>
      <c r="E10" s="308"/>
      <c r="F10" s="308"/>
      <c r="G10" s="308"/>
      <c r="H10" s="308"/>
      <c r="I10" s="308"/>
      <c r="J10" s="308"/>
      <c r="K10" s="306"/>
    </row>
    <row r="11" ht="15" customHeight="1">
      <c r="B11" s="309"/>
      <c r="C11" s="310"/>
      <c r="D11" s="308" t="s">
        <v>608</v>
      </c>
      <c r="E11" s="308"/>
      <c r="F11" s="308"/>
      <c r="G11" s="308"/>
      <c r="H11" s="308"/>
      <c r="I11" s="308"/>
      <c r="J11" s="308"/>
      <c r="K11" s="306"/>
    </row>
    <row r="12" ht="15" customHeight="1">
      <c r="B12" s="309"/>
      <c r="C12" s="310"/>
      <c r="D12" s="308"/>
      <c r="E12" s="308"/>
      <c r="F12" s="308"/>
      <c r="G12" s="308"/>
      <c r="H12" s="308"/>
      <c r="I12" s="308"/>
      <c r="J12" s="308"/>
      <c r="K12" s="306"/>
    </row>
    <row r="13" ht="15" customHeight="1">
      <c r="B13" s="309"/>
      <c r="C13" s="310"/>
      <c r="D13" s="311" t="s">
        <v>609</v>
      </c>
      <c r="E13" s="308"/>
      <c r="F13" s="308"/>
      <c r="G13" s="308"/>
      <c r="H13" s="308"/>
      <c r="I13" s="308"/>
      <c r="J13" s="308"/>
      <c r="K13" s="306"/>
    </row>
    <row r="14" ht="12.75" customHeight="1">
      <c r="B14" s="309"/>
      <c r="C14" s="310"/>
      <c r="D14" s="310"/>
      <c r="E14" s="310"/>
      <c r="F14" s="310"/>
      <c r="G14" s="310"/>
      <c r="H14" s="310"/>
      <c r="I14" s="310"/>
      <c r="J14" s="310"/>
      <c r="K14" s="306"/>
    </row>
    <row r="15" ht="15" customHeight="1">
      <c r="B15" s="309"/>
      <c r="C15" s="310"/>
      <c r="D15" s="308" t="s">
        <v>610</v>
      </c>
      <c r="E15" s="308"/>
      <c r="F15" s="308"/>
      <c r="G15" s="308"/>
      <c r="H15" s="308"/>
      <c r="I15" s="308"/>
      <c r="J15" s="308"/>
      <c r="K15" s="306"/>
    </row>
    <row r="16" ht="15" customHeight="1">
      <c r="B16" s="309"/>
      <c r="C16" s="310"/>
      <c r="D16" s="308" t="s">
        <v>611</v>
      </c>
      <c r="E16" s="308"/>
      <c r="F16" s="308"/>
      <c r="G16" s="308"/>
      <c r="H16" s="308"/>
      <c r="I16" s="308"/>
      <c r="J16" s="308"/>
      <c r="K16" s="306"/>
    </row>
    <row r="17" ht="15" customHeight="1">
      <c r="B17" s="309"/>
      <c r="C17" s="310"/>
      <c r="D17" s="308" t="s">
        <v>612</v>
      </c>
      <c r="E17" s="308"/>
      <c r="F17" s="308"/>
      <c r="G17" s="308"/>
      <c r="H17" s="308"/>
      <c r="I17" s="308"/>
      <c r="J17" s="308"/>
      <c r="K17" s="306"/>
    </row>
    <row r="18" ht="15" customHeight="1">
      <c r="B18" s="309"/>
      <c r="C18" s="310"/>
      <c r="D18" s="310"/>
      <c r="E18" s="312" t="s">
        <v>80</v>
      </c>
      <c r="F18" s="308" t="s">
        <v>613</v>
      </c>
      <c r="G18" s="308"/>
      <c r="H18" s="308"/>
      <c r="I18" s="308"/>
      <c r="J18" s="308"/>
      <c r="K18" s="306"/>
    </row>
    <row r="19" ht="15" customHeight="1">
      <c r="B19" s="309"/>
      <c r="C19" s="310"/>
      <c r="D19" s="310"/>
      <c r="E19" s="312" t="s">
        <v>614</v>
      </c>
      <c r="F19" s="308" t="s">
        <v>615</v>
      </c>
      <c r="G19" s="308"/>
      <c r="H19" s="308"/>
      <c r="I19" s="308"/>
      <c r="J19" s="308"/>
      <c r="K19" s="306"/>
    </row>
    <row r="20" ht="15" customHeight="1">
      <c r="B20" s="309"/>
      <c r="C20" s="310"/>
      <c r="D20" s="310"/>
      <c r="E20" s="312" t="s">
        <v>616</v>
      </c>
      <c r="F20" s="308" t="s">
        <v>617</v>
      </c>
      <c r="G20" s="308"/>
      <c r="H20" s="308"/>
      <c r="I20" s="308"/>
      <c r="J20" s="308"/>
      <c r="K20" s="306"/>
    </row>
    <row r="21" ht="15" customHeight="1">
      <c r="B21" s="309"/>
      <c r="C21" s="310"/>
      <c r="D21" s="310"/>
      <c r="E21" s="312" t="s">
        <v>618</v>
      </c>
      <c r="F21" s="308" t="s">
        <v>619</v>
      </c>
      <c r="G21" s="308"/>
      <c r="H21" s="308"/>
      <c r="I21" s="308"/>
      <c r="J21" s="308"/>
      <c r="K21" s="306"/>
    </row>
    <row r="22" ht="15" customHeight="1">
      <c r="B22" s="309"/>
      <c r="C22" s="310"/>
      <c r="D22" s="310"/>
      <c r="E22" s="312" t="s">
        <v>89</v>
      </c>
      <c r="F22" s="308" t="s">
        <v>620</v>
      </c>
      <c r="G22" s="308"/>
      <c r="H22" s="308"/>
      <c r="I22" s="308"/>
      <c r="J22" s="308"/>
      <c r="K22" s="306"/>
    </row>
    <row r="23" ht="15" customHeight="1">
      <c r="B23" s="309"/>
      <c r="C23" s="310"/>
      <c r="D23" s="310"/>
      <c r="E23" s="312" t="s">
        <v>85</v>
      </c>
      <c r="F23" s="308" t="s">
        <v>621</v>
      </c>
      <c r="G23" s="308"/>
      <c r="H23" s="308"/>
      <c r="I23" s="308"/>
      <c r="J23" s="308"/>
      <c r="K23" s="306"/>
    </row>
    <row r="24" ht="12.75" customHeight="1">
      <c r="B24" s="309"/>
      <c r="C24" s="310"/>
      <c r="D24" s="310"/>
      <c r="E24" s="310"/>
      <c r="F24" s="310"/>
      <c r="G24" s="310"/>
      <c r="H24" s="310"/>
      <c r="I24" s="310"/>
      <c r="J24" s="310"/>
      <c r="K24" s="306"/>
    </row>
    <row r="25" ht="15" customHeight="1">
      <c r="B25" s="309"/>
      <c r="C25" s="308" t="s">
        <v>622</v>
      </c>
      <c r="D25" s="308"/>
      <c r="E25" s="308"/>
      <c r="F25" s="308"/>
      <c r="G25" s="308"/>
      <c r="H25" s="308"/>
      <c r="I25" s="308"/>
      <c r="J25" s="308"/>
      <c r="K25" s="306"/>
    </row>
    <row r="26" ht="15" customHeight="1">
      <c r="B26" s="309"/>
      <c r="C26" s="308" t="s">
        <v>623</v>
      </c>
      <c r="D26" s="308"/>
      <c r="E26" s="308"/>
      <c r="F26" s="308"/>
      <c r="G26" s="308"/>
      <c r="H26" s="308"/>
      <c r="I26" s="308"/>
      <c r="J26" s="308"/>
      <c r="K26" s="306"/>
    </row>
    <row r="27" ht="15" customHeight="1">
      <c r="B27" s="309"/>
      <c r="C27" s="308"/>
      <c r="D27" s="308" t="s">
        <v>624</v>
      </c>
      <c r="E27" s="308"/>
      <c r="F27" s="308"/>
      <c r="G27" s="308"/>
      <c r="H27" s="308"/>
      <c r="I27" s="308"/>
      <c r="J27" s="308"/>
      <c r="K27" s="306"/>
    </row>
    <row r="28" ht="15" customHeight="1">
      <c r="B28" s="309"/>
      <c r="C28" s="310"/>
      <c r="D28" s="308" t="s">
        <v>625</v>
      </c>
      <c r="E28" s="308"/>
      <c r="F28" s="308"/>
      <c r="G28" s="308"/>
      <c r="H28" s="308"/>
      <c r="I28" s="308"/>
      <c r="J28" s="308"/>
      <c r="K28" s="306"/>
    </row>
    <row r="29" ht="12.75" customHeight="1">
      <c r="B29" s="309"/>
      <c r="C29" s="310"/>
      <c r="D29" s="310"/>
      <c r="E29" s="310"/>
      <c r="F29" s="310"/>
      <c r="G29" s="310"/>
      <c r="H29" s="310"/>
      <c r="I29" s="310"/>
      <c r="J29" s="310"/>
      <c r="K29" s="306"/>
    </row>
    <row r="30" ht="15" customHeight="1">
      <c r="B30" s="309"/>
      <c r="C30" s="310"/>
      <c r="D30" s="308" t="s">
        <v>626</v>
      </c>
      <c r="E30" s="308"/>
      <c r="F30" s="308"/>
      <c r="G30" s="308"/>
      <c r="H30" s="308"/>
      <c r="I30" s="308"/>
      <c r="J30" s="308"/>
      <c r="K30" s="306"/>
    </row>
    <row r="31" ht="15" customHeight="1">
      <c r="B31" s="309"/>
      <c r="C31" s="310"/>
      <c r="D31" s="308" t="s">
        <v>627</v>
      </c>
      <c r="E31" s="308"/>
      <c r="F31" s="308"/>
      <c r="G31" s="308"/>
      <c r="H31" s="308"/>
      <c r="I31" s="308"/>
      <c r="J31" s="308"/>
      <c r="K31" s="306"/>
    </row>
    <row r="32" ht="12.75" customHeight="1">
      <c r="B32" s="309"/>
      <c r="C32" s="310"/>
      <c r="D32" s="310"/>
      <c r="E32" s="310"/>
      <c r="F32" s="310"/>
      <c r="G32" s="310"/>
      <c r="H32" s="310"/>
      <c r="I32" s="310"/>
      <c r="J32" s="310"/>
      <c r="K32" s="306"/>
    </row>
    <row r="33" ht="15" customHeight="1">
      <c r="B33" s="309"/>
      <c r="C33" s="310"/>
      <c r="D33" s="308" t="s">
        <v>628</v>
      </c>
      <c r="E33" s="308"/>
      <c r="F33" s="308"/>
      <c r="G33" s="308"/>
      <c r="H33" s="308"/>
      <c r="I33" s="308"/>
      <c r="J33" s="308"/>
      <c r="K33" s="306"/>
    </row>
    <row r="34" ht="15" customHeight="1">
      <c r="B34" s="309"/>
      <c r="C34" s="310"/>
      <c r="D34" s="308" t="s">
        <v>629</v>
      </c>
      <c r="E34" s="308"/>
      <c r="F34" s="308"/>
      <c r="G34" s="308"/>
      <c r="H34" s="308"/>
      <c r="I34" s="308"/>
      <c r="J34" s="308"/>
      <c r="K34" s="306"/>
    </row>
    <row r="35" ht="15" customHeight="1">
      <c r="B35" s="309"/>
      <c r="C35" s="310"/>
      <c r="D35" s="308" t="s">
        <v>630</v>
      </c>
      <c r="E35" s="308"/>
      <c r="F35" s="308"/>
      <c r="G35" s="308"/>
      <c r="H35" s="308"/>
      <c r="I35" s="308"/>
      <c r="J35" s="308"/>
      <c r="K35" s="306"/>
    </row>
    <row r="36" ht="15" customHeight="1">
      <c r="B36" s="309"/>
      <c r="C36" s="310"/>
      <c r="D36" s="308"/>
      <c r="E36" s="311" t="s">
        <v>110</v>
      </c>
      <c r="F36" s="308"/>
      <c r="G36" s="308" t="s">
        <v>631</v>
      </c>
      <c r="H36" s="308"/>
      <c r="I36" s="308"/>
      <c r="J36" s="308"/>
      <c r="K36" s="306"/>
    </row>
    <row r="37" ht="30.75" customHeight="1">
      <c r="B37" s="309"/>
      <c r="C37" s="310"/>
      <c r="D37" s="308"/>
      <c r="E37" s="311" t="s">
        <v>632</v>
      </c>
      <c r="F37" s="308"/>
      <c r="G37" s="308" t="s">
        <v>633</v>
      </c>
      <c r="H37" s="308"/>
      <c r="I37" s="308"/>
      <c r="J37" s="308"/>
      <c r="K37" s="306"/>
    </row>
    <row r="38" ht="15" customHeight="1">
      <c r="B38" s="309"/>
      <c r="C38" s="310"/>
      <c r="D38" s="308"/>
      <c r="E38" s="311" t="s">
        <v>55</v>
      </c>
      <c r="F38" s="308"/>
      <c r="G38" s="308" t="s">
        <v>634</v>
      </c>
      <c r="H38" s="308"/>
      <c r="I38" s="308"/>
      <c r="J38" s="308"/>
      <c r="K38" s="306"/>
    </row>
    <row r="39" ht="15" customHeight="1">
      <c r="B39" s="309"/>
      <c r="C39" s="310"/>
      <c r="D39" s="308"/>
      <c r="E39" s="311" t="s">
        <v>56</v>
      </c>
      <c r="F39" s="308"/>
      <c r="G39" s="308" t="s">
        <v>635</v>
      </c>
      <c r="H39" s="308"/>
      <c r="I39" s="308"/>
      <c r="J39" s="308"/>
      <c r="K39" s="306"/>
    </row>
    <row r="40" ht="15" customHeight="1">
      <c r="B40" s="309"/>
      <c r="C40" s="310"/>
      <c r="D40" s="308"/>
      <c r="E40" s="311" t="s">
        <v>111</v>
      </c>
      <c r="F40" s="308"/>
      <c r="G40" s="308" t="s">
        <v>636</v>
      </c>
      <c r="H40" s="308"/>
      <c r="I40" s="308"/>
      <c r="J40" s="308"/>
      <c r="K40" s="306"/>
    </row>
    <row r="41" ht="15" customHeight="1">
      <c r="B41" s="309"/>
      <c r="C41" s="310"/>
      <c r="D41" s="308"/>
      <c r="E41" s="311" t="s">
        <v>112</v>
      </c>
      <c r="F41" s="308"/>
      <c r="G41" s="308" t="s">
        <v>637</v>
      </c>
      <c r="H41" s="308"/>
      <c r="I41" s="308"/>
      <c r="J41" s="308"/>
      <c r="K41" s="306"/>
    </row>
    <row r="42" ht="15" customHeight="1">
      <c r="B42" s="309"/>
      <c r="C42" s="310"/>
      <c r="D42" s="308"/>
      <c r="E42" s="311" t="s">
        <v>638</v>
      </c>
      <c r="F42" s="308"/>
      <c r="G42" s="308" t="s">
        <v>639</v>
      </c>
      <c r="H42" s="308"/>
      <c r="I42" s="308"/>
      <c r="J42" s="308"/>
      <c r="K42" s="306"/>
    </row>
    <row r="43" ht="15" customHeight="1">
      <c r="B43" s="309"/>
      <c r="C43" s="310"/>
      <c r="D43" s="308"/>
      <c r="E43" s="311"/>
      <c r="F43" s="308"/>
      <c r="G43" s="308" t="s">
        <v>640</v>
      </c>
      <c r="H43" s="308"/>
      <c r="I43" s="308"/>
      <c r="J43" s="308"/>
      <c r="K43" s="306"/>
    </row>
    <row r="44" ht="15" customHeight="1">
      <c r="B44" s="309"/>
      <c r="C44" s="310"/>
      <c r="D44" s="308"/>
      <c r="E44" s="311" t="s">
        <v>641</v>
      </c>
      <c r="F44" s="308"/>
      <c r="G44" s="308" t="s">
        <v>642</v>
      </c>
      <c r="H44" s="308"/>
      <c r="I44" s="308"/>
      <c r="J44" s="308"/>
      <c r="K44" s="306"/>
    </row>
    <row r="45" ht="15" customHeight="1">
      <c r="B45" s="309"/>
      <c r="C45" s="310"/>
      <c r="D45" s="308"/>
      <c r="E45" s="311" t="s">
        <v>114</v>
      </c>
      <c r="F45" s="308"/>
      <c r="G45" s="308" t="s">
        <v>643</v>
      </c>
      <c r="H45" s="308"/>
      <c r="I45" s="308"/>
      <c r="J45" s="308"/>
      <c r="K45" s="306"/>
    </row>
    <row r="46" ht="12.75" customHeight="1">
      <c r="B46" s="309"/>
      <c r="C46" s="310"/>
      <c r="D46" s="308"/>
      <c r="E46" s="308"/>
      <c r="F46" s="308"/>
      <c r="G46" s="308"/>
      <c r="H46" s="308"/>
      <c r="I46" s="308"/>
      <c r="J46" s="308"/>
      <c r="K46" s="306"/>
    </row>
    <row r="47" ht="15" customHeight="1">
      <c r="B47" s="309"/>
      <c r="C47" s="310"/>
      <c r="D47" s="308" t="s">
        <v>644</v>
      </c>
      <c r="E47" s="308"/>
      <c r="F47" s="308"/>
      <c r="G47" s="308"/>
      <c r="H47" s="308"/>
      <c r="I47" s="308"/>
      <c r="J47" s="308"/>
      <c r="K47" s="306"/>
    </row>
    <row r="48" ht="15" customHeight="1">
      <c r="B48" s="309"/>
      <c r="C48" s="310"/>
      <c r="D48" s="310"/>
      <c r="E48" s="308" t="s">
        <v>645</v>
      </c>
      <c r="F48" s="308"/>
      <c r="G48" s="308"/>
      <c r="H48" s="308"/>
      <c r="I48" s="308"/>
      <c r="J48" s="308"/>
      <c r="K48" s="306"/>
    </row>
    <row r="49" ht="15" customHeight="1">
      <c r="B49" s="309"/>
      <c r="C49" s="310"/>
      <c r="D49" s="310"/>
      <c r="E49" s="308" t="s">
        <v>646</v>
      </c>
      <c r="F49" s="308"/>
      <c r="G49" s="308"/>
      <c r="H49" s="308"/>
      <c r="I49" s="308"/>
      <c r="J49" s="308"/>
      <c r="K49" s="306"/>
    </row>
    <row r="50" ht="15" customHeight="1">
      <c r="B50" s="309"/>
      <c r="C50" s="310"/>
      <c r="D50" s="310"/>
      <c r="E50" s="308" t="s">
        <v>647</v>
      </c>
      <c r="F50" s="308"/>
      <c r="G50" s="308"/>
      <c r="H50" s="308"/>
      <c r="I50" s="308"/>
      <c r="J50" s="308"/>
      <c r="K50" s="306"/>
    </row>
    <row r="51" ht="15" customHeight="1">
      <c r="B51" s="309"/>
      <c r="C51" s="310"/>
      <c r="D51" s="308" t="s">
        <v>648</v>
      </c>
      <c r="E51" s="308"/>
      <c r="F51" s="308"/>
      <c r="G51" s="308"/>
      <c r="H51" s="308"/>
      <c r="I51" s="308"/>
      <c r="J51" s="308"/>
      <c r="K51" s="306"/>
    </row>
    <row r="52" ht="25.5" customHeight="1">
      <c r="B52" s="304"/>
      <c r="C52" s="305" t="s">
        <v>649</v>
      </c>
      <c r="D52" s="305"/>
      <c r="E52" s="305"/>
      <c r="F52" s="305"/>
      <c r="G52" s="305"/>
      <c r="H52" s="305"/>
      <c r="I52" s="305"/>
      <c r="J52" s="305"/>
      <c r="K52" s="306"/>
    </row>
    <row r="53" ht="5.25" customHeight="1">
      <c r="B53" s="304"/>
      <c r="C53" s="307"/>
      <c r="D53" s="307"/>
      <c r="E53" s="307"/>
      <c r="F53" s="307"/>
      <c r="G53" s="307"/>
      <c r="H53" s="307"/>
      <c r="I53" s="307"/>
      <c r="J53" s="307"/>
      <c r="K53" s="306"/>
    </row>
    <row r="54" ht="15" customHeight="1">
      <c r="B54" s="304"/>
      <c r="C54" s="308" t="s">
        <v>650</v>
      </c>
      <c r="D54" s="308"/>
      <c r="E54" s="308"/>
      <c r="F54" s="308"/>
      <c r="G54" s="308"/>
      <c r="H54" s="308"/>
      <c r="I54" s="308"/>
      <c r="J54" s="308"/>
      <c r="K54" s="306"/>
    </row>
    <row r="55" ht="15" customHeight="1">
      <c r="B55" s="304"/>
      <c r="C55" s="308" t="s">
        <v>651</v>
      </c>
      <c r="D55" s="308"/>
      <c r="E55" s="308"/>
      <c r="F55" s="308"/>
      <c r="G55" s="308"/>
      <c r="H55" s="308"/>
      <c r="I55" s="308"/>
      <c r="J55" s="308"/>
      <c r="K55" s="306"/>
    </row>
    <row r="56" ht="12.75" customHeight="1">
      <c r="B56" s="304"/>
      <c r="C56" s="308"/>
      <c r="D56" s="308"/>
      <c r="E56" s="308"/>
      <c r="F56" s="308"/>
      <c r="G56" s="308"/>
      <c r="H56" s="308"/>
      <c r="I56" s="308"/>
      <c r="J56" s="308"/>
      <c r="K56" s="306"/>
    </row>
    <row r="57" ht="15" customHeight="1">
      <c r="B57" s="304"/>
      <c r="C57" s="308" t="s">
        <v>652</v>
      </c>
      <c r="D57" s="308"/>
      <c r="E57" s="308"/>
      <c r="F57" s="308"/>
      <c r="G57" s="308"/>
      <c r="H57" s="308"/>
      <c r="I57" s="308"/>
      <c r="J57" s="308"/>
      <c r="K57" s="306"/>
    </row>
    <row r="58" ht="15" customHeight="1">
      <c r="B58" s="304"/>
      <c r="C58" s="310"/>
      <c r="D58" s="308" t="s">
        <v>653</v>
      </c>
      <c r="E58" s="308"/>
      <c r="F58" s="308"/>
      <c r="G58" s="308"/>
      <c r="H58" s="308"/>
      <c r="I58" s="308"/>
      <c r="J58" s="308"/>
      <c r="K58" s="306"/>
    </row>
    <row r="59" ht="15" customHeight="1">
      <c r="B59" s="304"/>
      <c r="C59" s="310"/>
      <c r="D59" s="308" t="s">
        <v>654</v>
      </c>
      <c r="E59" s="308"/>
      <c r="F59" s="308"/>
      <c r="G59" s="308"/>
      <c r="H59" s="308"/>
      <c r="I59" s="308"/>
      <c r="J59" s="308"/>
      <c r="K59" s="306"/>
    </row>
    <row r="60" ht="15" customHeight="1">
      <c r="B60" s="304"/>
      <c r="C60" s="310"/>
      <c r="D60" s="308" t="s">
        <v>655</v>
      </c>
      <c r="E60" s="308"/>
      <c r="F60" s="308"/>
      <c r="G60" s="308"/>
      <c r="H60" s="308"/>
      <c r="I60" s="308"/>
      <c r="J60" s="308"/>
      <c r="K60" s="306"/>
    </row>
    <row r="61" ht="15" customHeight="1">
      <c r="B61" s="304"/>
      <c r="C61" s="310"/>
      <c r="D61" s="308" t="s">
        <v>656</v>
      </c>
      <c r="E61" s="308"/>
      <c r="F61" s="308"/>
      <c r="G61" s="308"/>
      <c r="H61" s="308"/>
      <c r="I61" s="308"/>
      <c r="J61" s="308"/>
      <c r="K61" s="306"/>
    </row>
    <row r="62" ht="15" customHeight="1">
      <c r="B62" s="304"/>
      <c r="C62" s="310"/>
      <c r="D62" s="313" t="s">
        <v>657</v>
      </c>
      <c r="E62" s="313"/>
      <c r="F62" s="313"/>
      <c r="G62" s="313"/>
      <c r="H62" s="313"/>
      <c r="I62" s="313"/>
      <c r="J62" s="313"/>
      <c r="K62" s="306"/>
    </row>
    <row r="63" ht="15" customHeight="1">
      <c r="B63" s="304"/>
      <c r="C63" s="310"/>
      <c r="D63" s="308" t="s">
        <v>658</v>
      </c>
      <c r="E63" s="308"/>
      <c r="F63" s="308"/>
      <c r="G63" s="308"/>
      <c r="H63" s="308"/>
      <c r="I63" s="308"/>
      <c r="J63" s="308"/>
      <c r="K63" s="306"/>
    </row>
    <row r="64" ht="12.75" customHeight="1">
      <c r="B64" s="304"/>
      <c r="C64" s="310"/>
      <c r="D64" s="310"/>
      <c r="E64" s="314"/>
      <c r="F64" s="310"/>
      <c r="G64" s="310"/>
      <c r="H64" s="310"/>
      <c r="I64" s="310"/>
      <c r="J64" s="310"/>
      <c r="K64" s="306"/>
    </row>
    <row r="65" ht="15" customHeight="1">
      <c r="B65" s="304"/>
      <c r="C65" s="310"/>
      <c r="D65" s="308" t="s">
        <v>659</v>
      </c>
      <c r="E65" s="308"/>
      <c r="F65" s="308"/>
      <c r="G65" s="308"/>
      <c r="H65" s="308"/>
      <c r="I65" s="308"/>
      <c r="J65" s="308"/>
      <c r="K65" s="306"/>
    </row>
    <row r="66" ht="15" customHeight="1">
      <c r="B66" s="304"/>
      <c r="C66" s="310"/>
      <c r="D66" s="313" t="s">
        <v>660</v>
      </c>
      <c r="E66" s="313"/>
      <c r="F66" s="313"/>
      <c r="G66" s="313"/>
      <c r="H66" s="313"/>
      <c r="I66" s="313"/>
      <c r="J66" s="313"/>
      <c r="K66" s="306"/>
    </row>
    <row r="67" ht="15" customHeight="1">
      <c r="B67" s="304"/>
      <c r="C67" s="310"/>
      <c r="D67" s="308" t="s">
        <v>661</v>
      </c>
      <c r="E67" s="308"/>
      <c r="F67" s="308"/>
      <c r="G67" s="308"/>
      <c r="H67" s="308"/>
      <c r="I67" s="308"/>
      <c r="J67" s="308"/>
      <c r="K67" s="306"/>
    </row>
    <row r="68" ht="15" customHeight="1">
      <c r="B68" s="304"/>
      <c r="C68" s="310"/>
      <c r="D68" s="308" t="s">
        <v>662</v>
      </c>
      <c r="E68" s="308"/>
      <c r="F68" s="308"/>
      <c r="G68" s="308"/>
      <c r="H68" s="308"/>
      <c r="I68" s="308"/>
      <c r="J68" s="308"/>
      <c r="K68" s="306"/>
    </row>
    <row r="69" ht="15" customHeight="1">
      <c r="B69" s="304"/>
      <c r="C69" s="310"/>
      <c r="D69" s="308" t="s">
        <v>663</v>
      </c>
      <c r="E69" s="308"/>
      <c r="F69" s="308"/>
      <c r="G69" s="308"/>
      <c r="H69" s="308"/>
      <c r="I69" s="308"/>
      <c r="J69" s="308"/>
      <c r="K69" s="306"/>
    </row>
    <row r="70" ht="15" customHeight="1">
      <c r="B70" s="304"/>
      <c r="C70" s="310"/>
      <c r="D70" s="308" t="s">
        <v>664</v>
      </c>
      <c r="E70" s="308"/>
      <c r="F70" s="308"/>
      <c r="G70" s="308"/>
      <c r="H70" s="308"/>
      <c r="I70" s="308"/>
      <c r="J70" s="308"/>
      <c r="K70" s="306"/>
    </row>
    <row r="71" ht="12.75" customHeight="1">
      <c r="B71" s="315"/>
      <c r="C71" s="316"/>
      <c r="D71" s="316"/>
      <c r="E71" s="316"/>
      <c r="F71" s="316"/>
      <c r="G71" s="316"/>
      <c r="H71" s="316"/>
      <c r="I71" s="316"/>
      <c r="J71" s="316"/>
      <c r="K71" s="317"/>
    </row>
    <row r="72" ht="18.75" customHeight="1">
      <c r="B72" s="318"/>
      <c r="C72" s="318"/>
      <c r="D72" s="318"/>
      <c r="E72" s="318"/>
      <c r="F72" s="318"/>
      <c r="G72" s="318"/>
      <c r="H72" s="318"/>
      <c r="I72" s="318"/>
      <c r="J72" s="318"/>
      <c r="K72" s="319"/>
    </row>
    <row r="73" ht="18.75" customHeight="1">
      <c r="B73" s="319"/>
      <c r="C73" s="319"/>
      <c r="D73" s="319"/>
      <c r="E73" s="319"/>
      <c r="F73" s="319"/>
      <c r="G73" s="319"/>
      <c r="H73" s="319"/>
      <c r="I73" s="319"/>
      <c r="J73" s="319"/>
      <c r="K73" s="319"/>
    </row>
    <row r="74" ht="7.5" customHeight="1">
      <c r="B74" s="320"/>
      <c r="C74" s="321"/>
      <c r="D74" s="321"/>
      <c r="E74" s="321"/>
      <c r="F74" s="321"/>
      <c r="G74" s="321"/>
      <c r="H74" s="321"/>
      <c r="I74" s="321"/>
      <c r="J74" s="321"/>
      <c r="K74" s="322"/>
    </row>
    <row r="75" ht="45" customHeight="1">
      <c r="B75" s="323"/>
      <c r="C75" s="324" t="s">
        <v>665</v>
      </c>
      <c r="D75" s="324"/>
      <c r="E75" s="324"/>
      <c r="F75" s="324"/>
      <c r="G75" s="324"/>
      <c r="H75" s="324"/>
      <c r="I75" s="324"/>
      <c r="J75" s="324"/>
      <c r="K75" s="325"/>
    </row>
    <row r="76" ht="17.25" customHeight="1">
      <c r="B76" s="323"/>
      <c r="C76" s="326" t="s">
        <v>666</v>
      </c>
      <c r="D76" s="326"/>
      <c r="E76" s="326"/>
      <c r="F76" s="326" t="s">
        <v>667</v>
      </c>
      <c r="G76" s="327"/>
      <c r="H76" s="326" t="s">
        <v>56</v>
      </c>
      <c r="I76" s="326" t="s">
        <v>59</v>
      </c>
      <c r="J76" s="326" t="s">
        <v>668</v>
      </c>
      <c r="K76" s="325"/>
    </row>
    <row r="77" ht="17.25" customHeight="1">
      <c r="B77" s="323"/>
      <c r="C77" s="328" t="s">
        <v>669</v>
      </c>
      <c r="D77" s="328"/>
      <c r="E77" s="328"/>
      <c r="F77" s="329" t="s">
        <v>670</v>
      </c>
      <c r="G77" s="330"/>
      <c r="H77" s="328"/>
      <c r="I77" s="328"/>
      <c r="J77" s="328" t="s">
        <v>671</v>
      </c>
      <c r="K77" s="325"/>
    </row>
    <row r="78" ht="5.25" customHeight="1">
      <c r="B78" s="323"/>
      <c r="C78" s="331"/>
      <c r="D78" s="331"/>
      <c r="E78" s="331"/>
      <c r="F78" s="331"/>
      <c r="G78" s="332"/>
      <c r="H78" s="331"/>
      <c r="I78" s="331"/>
      <c r="J78" s="331"/>
      <c r="K78" s="325"/>
    </row>
    <row r="79" ht="15" customHeight="1">
      <c r="B79" s="323"/>
      <c r="C79" s="311" t="s">
        <v>55</v>
      </c>
      <c r="D79" s="331"/>
      <c r="E79" s="331"/>
      <c r="F79" s="333" t="s">
        <v>672</v>
      </c>
      <c r="G79" s="332"/>
      <c r="H79" s="311" t="s">
        <v>673</v>
      </c>
      <c r="I79" s="311" t="s">
        <v>674</v>
      </c>
      <c r="J79" s="311">
        <v>20</v>
      </c>
      <c r="K79" s="325"/>
    </row>
    <row r="80" ht="15" customHeight="1">
      <c r="B80" s="323"/>
      <c r="C80" s="311" t="s">
        <v>675</v>
      </c>
      <c r="D80" s="311"/>
      <c r="E80" s="311"/>
      <c r="F80" s="333" t="s">
        <v>672</v>
      </c>
      <c r="G80" s="332"/>
      <c r="H80" s="311" t="s">
        <v>676</v>
      </c>
      <c r="I80" s="311" t="s">
        <v>674</v>
      </c>
      <c r="J80" s="311">
        <v>120</v>
      </c>
      <c r="K80" s="325"/>
    </row>
    <row r="81" ht="15" customHeight="1">
      <c r="B81" s="334"/>
      <c r="C81" s="311" t="s">
        <v>677</v>
      </c>
      <c r="D81" s="311"/>
      <c r="E81" s="311"/>
      <c r="F81" s="333" t="s">
        <v>678</v>
      </c>
      <c r="G81" s="332"/>
      <c r="H81" s="311" t="s">
        <v>679</v>
      </c>
      <c r="I81" s="311" t="s">
        <v>674</v>
      </c>
      <c r="J81" s="311">
        <v>50</v>
      </c>
      <c r="K81" s="325"/>
    </row>
    <row r="82" ht="15" customHeight="1">
      <c r="B82" s="334"/>
      <c r="C82" s="311" t="s">
        <v>680</v>
      </c>
      <c r="D82" s="311"/>
      <c r="E82" s="311"/>
      <c r="F82" s="333" t="s">
        <v>672</v>
      </c>
      <c r="G82" s="332"/>
      <c r="H82" s="311" t="s">
        <v>681</v>
      </c>
      <c r="I82" s="311" t="s">
        <v>682</v>
      </c>
      <c r="J82" s="311"/>
      <c r="K82" s="325"/>
    </row>
    <row r="83" ht="15" customHeight="1">
      <c r="B83" s="334"/>
      <c r="C83" s="335" t="s">
        <v>683</v>
      </c>
      <c r="D83" s="335"/>
      <c r="E83" s="335"/>
      <c r="F83" s="336" t="s">
        <v>678</v>
      </c>
      <c r="G83" s="335"/>
      <c r="H83" s="335" t="s">
        <v>684</v>
      </c>
      <c r="I83" s="335" t="s">
        <v>674</v>
      </c>
      <c r="J83" s="335">
        <v>15</v>
      </c>
      <c r="K83" s="325"/>
    </row>
    <row r="84" ht="15" customHeight="1">
      <c r="B84" s="334"/>
      <c r="C84" s="335" t="s">
        <v>685</v>
      </c>
      <c r="D84" s="335"/>
      <c r="E84" s="335"/>
      <c r="F84" s="336" t="s">
        <v>678</v>
      </c>
      <c r="G84" s="335"/>
      <c r="H84" s="335" t="s">
        <v>686</v>
      </c>
      <c r="I84" s="335" t="s">
        <v>674</v>
      </c>
      <c r="J84" s="335">
        <v>15</v>
      </c>
      <c r="K84" s="325"/>
    </row>
    <row r="85" ht="15" customHeight="1">
      <c r="B85" s="334"/>
      <c r="C85" s="335" t="s">
        <v>687</v>
      </c>
      <c r="D85" s="335"/>
      <c r="E85" s="335"/>
      <c r="F85" s="336" t="s">
        <v>678</v>
      </c>
      <c r="G85" s="335"/>
      <c r="H85" s="335" t="s">
        <v>688</v>
      </c>
      <c r="I85" s="335" t="s">
        <v>674</v>
      </c>
      <c r="J85" s="335">
        <v>20</v>
      </c>
      <c r="K85" s="325"/>
    </row>
    <row r="86" ht="15" customHeight="1">
      <c r="B86" s="334"/>
      <c r="C86" s="335" t="s">
        <v>689</v>
      </c>
      <c r="D86" s="335"/>
      <c r="E86" s="335"/>
      <c r="F86" s="336" t="s">
        <v>678</v>
      </c>
      <c r="G86" s="335"/>
      <c r="H86" s="335" t="s">
        <v>690</v>
      </c>
      <c r="I86" s="335" t="s">
        <v>674</v>
      </c>
      <c r="J86" s="335">
        <v>20</v>
      </c>
      <c r="K86" s="325"/>
    </row>
    <row r="87" ht="15" customHeight="1">
      <c r="B87" s="334"/>
      <c r="C87" s="311" t="s">
        <v>691</v>
      </c>
      <c r="D87" s="311"/>
      <c r="E87" s="311"/>
      <c r="F87" s="333" t="s">
        <v>678</v>
      </c>
      <c r="G87" s="332"/>
      <c r="H87" s="311" t="s">
        <v>692</v>
      </c>
      <c r="I87" s="311" t="s">
        <v>674</v>
      </c>
      <c r="J87" s="311">
        <v>50</v>
      </c>
      <c r="K87" s="325"/>
    </row>
    <row r="88" ht="15" customHeight="1">
      <c r="B88" s="334"/>
      <c r="C88" s="311" t="s">
        <v>693</v>
      </c>
      <c r="D88" s="311"/>
      <c r="E88" s="311"/>
      <c r="F88" s="333" t="s">
        <v>678</v>
      </c>
      <c r="G88" s="332"/>
      <c r="H88" s="311" t="s">
        <v>694</v>
      </c>
      <c r="I88" s="311" t="s">
        <v>674</v>
      </c>
      <c r="J88" s="311">
        <v>20</v>
      </c>
      <c r="K88" s="325"/>
    </row>
    <row r="89" ht="15" customHeight="1">
      <c r="B89" s="334"/>
      <c r="C89" s="311" t="s">
        <v>695</v>
      </c>
      <c r="D89" s="311"/>
      <c r="E89" s="311"/>
      <c r="F89" s="333" t="s">
        <v>678</v>
      </c>
      <c r="G89" s="332"/>
      <c r="H89" s="311" t="s">
        <v>696</v>
      </c>
      <c r="I89" s="311" t="s">
        <v>674</v>
      </c>
      <c r="J89" s="311">
        <v>20</v>
      </c>
      <c r="K89" s="325"/>
    </row>
    <row r="90" ht="15" customHeight="1">
      <c r="B90" s="334"/>
      <c r="C90" s="311" t="s">
        <v>697</v>
      </c>
      <c r="D90" s="311"/>
      <c r="E90" s="311"/>
      <c r="F90" s="333" t="s">
        <v>678</v>
      </c>
      <c r="G90" s="332"/>
      <c r="H90" s="311" t="s">
        <v>698</v>
      </c>
      <c r="I90" s="311" t="s">
        <v>674</v>
      </c>
      <c r="J90" s="311">
        <v>50</v>
      </c>
      <c r="K90" s="325"/>
    </row>
    <row r="91" ht="15" customHeight="1">
      <c r="B91" s="334"/>
      <c r="C91" s="311" t="s">
        <v>699</v>
      </c>
      <c r="D91" s="311"/>
      <c r="E91" s="311"/>
      <c r="F91" s="333" t="s">
        <v>678</v>
      </c>
      <c r="G91" s="332"/>
      <c r="H91" s="311" t="s">
        <v>699</v>
      </c>
      <c r="I91" s="311" t="s">
        <v>674</v>
      </c>
      <c r="J91" s="311">
        <v>50</v>
      </c>
      <c r="K91" s="325"/>
    </row>
    <row r="92" ht="15" customHeight="1">
      <c r="B92" s="334"/>
      <c r="C92" s="311" t="s">
        <v>700</v>
      </c>
      <c r="D92" s="311"/>
      <c r="E92" s="311"/>
      <c r="F92" s="333" t="s">
        <v>678</v>
      </c>
      <c r="G92" s="332"/>
      <c r="H92" s="311" t="s">
        <v>701</v>
      </c>
      <c r="I92" s="311" t="s">
        <v>674</v>
      </c>
      <c r="J92" s="311">
        <v>255</v>
      </c>
      <c r="K92" s="325"/>
    </row>
    <row r="93" ht="15" customHeight="1">
      <c r="B93" s="334"/>
      <c r="C93" s="311" t="s">
        <v>702</v>
      </c>
      <c r="D93" s="311"/>
      <c r="E93" s="311"/>
      <c r="F93" s="333" t="s">
        <v>672</v>
      </c>
      <c r="G93" s="332"/>
      <c r="H93" s="311" t="s">
        <v>703</v>
      </c>
      <c r="I93" s="311" t="s">
        <v>704</v>
      </c>
      <c r="J93" s="311"/>
      <c r="K93" s="325"/>
    </row>
    <row r="94" ht="15" customHeight="1">
      <c r="B94" s="334"/>
      <c r="C94" s="311" t="s">
        <v>705</v>
      </c>
      <c r="D94" s="311"/>
      <c r="E94" s="311"/>
      <c r="F94" s="333" t="s">
        <v>672</v>
      </c>
      <c r="G94" s="332"/>
      <c r="H94" s="311" t="s">
        <v>706</v>
      </c>
      <c r="I94" s="311" t="s">
        <v>707</v>
      </c>
      <c r="J94" s="311"/>
      <c r="K94" s="325"/>
    </row>
    <row r="95" ht="15" customHeight="1">
      <c r="B95" s="334"/>
      <c r="C95" s="311" t="s">
        <v>708</v>
      </c>
      <c r="D95" s="311"/>
      <c r="E95" s="311"/>
      <c r="F95" s="333" t="s">
        <v>672</v>
      </c>
      <c r="G95" s="332"/>
      <c r="H95" s="311" t="s">
        <v>708</v>
      </c>
      <c r="I95" s="311" t="s">
        <v>707</v>
      </c>
      <c r="J95" s="311"/>
      <c r="K95" s="325"/>
    </row>
    <row r="96" ht="15" customHeight="1">
      <c r="B96" s="334"/>
      <c r="C96" s="311" t="s">
        <v>40</v>
      </c>
      <c r="D96" s="311"/>
      <c r="E96" s="311"/>
      <c r="F96" s="333" t="s">
        <v>672</v>
      </c>
      <c r="G96" s="332"/>
      <c r="H96" s="311" t="s">
        <v>709</v>
      </c>
      <c r="I96" s="311" t="s">
        <v>707</v>
      </c>
      <c r="J96" s="311"/>
      <c r="K96" s="325"/>
    </row>
    <row r="97" ht="15" customHeight="1">
      <c r="B97" s="334"/>
      <c r="C97" s="311" t="s">
        <v>50</v>
      </c>
      <c r="D97" s="311"/>
      <c r="E97" s="311"/>
      <c r="F97" s="333" t="s">
        <v>672</v>
      </c>
      <c r="G97" s="332"/>
      <c r="H97" s="311" t="s">
        <v>710</v>
      </c>
      <c r="I97" s="311" t="s">
        <v>707</v>
      </c>
      <c r="J97" s="311"/>
      <c r="K97" s="325"/>
    </row>
    <row r="98" ht="15" customHeight="1">
      <c r="B98" s="337"/>
      <c r="C98" s="338"/>
      <c r="D98" s="338"/>
      <c r="E98" s="338"/>
      <c r="F98" s="338"/>
      <c r="G98" s="338"/>
      <c r="H98" s="338"/>
      <c r="I98" s="338"/>
      <c r="J98" s="338"/>
      <c r="K98" s="339"/>
    </row>
    <row r="99" ht="18.75" customHeight="1">
      <c r="B99" s="340"/>
      <c r="C99" s="341"/>
      <c r="D99" s="341"/>
      <c r="E99" s="341"/>
      <c r="F99" s="341"/>
      <c r="G99" s="341"/>
      <c r="H99" s="341"/>
      <c r="I99" s="341"/>
      <c r="J99" s="341"/>
      <c r="K99" s="340"/>
    </row>
    <row r="100" ht="18.75" customHeight="1">
      <c r="B100" s="319"/>
      <c r="C100" s="319"/>
      <c r="D100" s="319"/>
      <c r="E100" s="319"/>
      <c r="F100" s="319"/>
      <c r="G100" s="319"/>
      <c r="H100" s="319"/>
      <c r="I100" s="319"/>
      <c r="J100" s="319"/>
      <c r="K100" s="319"/>
    </row>
    <row r="101" ht="7.5" customHeight="1">
      <c r="B101" s="320"/>
      <c r="C101" s="321"/>
      <c r="D101" s="321"/>
      <c r="E101" s="321"/>
      <c r="F101" s="321"/>
      <c r="G101" s="321"/>
      <c r="H101" s="321"/>
      <c r="I101" s="321"/>
      <c r="J101" s="321"/>
      <c r="K101" s="322"/>
    </row>
    <row r="102" ht="45" customHeight="1">
      <c r="B102" s="323"/>
      <c r="C102" s="324" t="s">
        <v>711</v>
      </c>
      <c r="D102" s="324"/>
      <c r="E102" s="324"/>
      <c r="F102" s="324"/>
      <c r="G102" s="324"/>
      <c r="H102" s="324"/>
      <c r="I102" s="324"/>
      <c r="J102" s="324"/>
      <c r="K102" s="325"/>
    </row>
    <row r="103" ht="17.25" customHeight="1">
      <c r="B103" s="323"/>
      <c r="C103" s="326" t="s">
        <v>666</v>
      </c>
      <c r="D103" s="326"/>
      <c r="E103" s="326"/>
      <c r="F103" s="326" t="s">
        <v>667</v>
      </c>
      <c r="G103" s="327"/>
      <c r="H103" s="326" t="s">
        <v>56</v>
      </c>
      <c r="I103" s="326" t="s">
        <v>59</v>
      </c>
      <c r="J103" s="326" t="s">
        <v>668</v>
      </c>
      <c r="K103" s="325"/>
    </row>
    <row r="104" ht="17.25" customHeight="1">
      <c r="B104" s="323"/>
      <c r="C104" s="328" t="s">
        <v>669</v>
      </c>
      <c r="D104" s="328"/>
      <c r="E104" s="328"/>
      <c r="F104" s="329" t="s">
        <v>670</v>
      </c>
      <c r="G104" s="330"/>
      <c r="H104" s="328"/>
      <c r="I104" s="328"/>
      <c r="J104" s="328" t="s">
        <v>671</v>
      </c>
      <c r="K104" s="325"/>
    </row>
    <row r="105" ht="5.25" customHeight="1">
      <c r="B105" s="323"/>
      <c r="C105" s="326"/>
      <c r="D105" s="326"/>
      <c r="E105" s="326"/>
      <c r="F105" s="326"/>
      <c r="G105" s="342"/>
      <c r="H105" s="326"/>
      <c r="I105" s="326"/>
      <c r="J105" s="326"/>
      <c r="K105" s="325"/>
    </row>
    <row r="106" ht="15" customHeight="1">
      <c r="B106" s="323"/>
      <c r="C106" s="311" t="s">
        <v>55</v>
      </c>
      <c r="D106" s="331"/>
      <c r="E106" s="331"/>
      <c r="F106" s="333" t="s">
        <v>672</v>
      </c>
      <c r="G106" s="342"/>
      <c r="H106" s="311" t="s">
        <v>712</v>
      </c>
      <c r="I106" s="311" t="s">
        <v>674</v>
      </c>
      <c r="J106" s="311">
        <v>20</v>
      </c>
      <c r="K106" s="325"/>
    </row>
    <row r="107" ht="15" customHeight="1">
      <c r="B107" s="323"/>
      <c r="C107" s="311" t="s">
        <v>675</v>
      </c>
      <c r="D107" s="311"/>
      <c r="E107" s="311"/>
      <c r="F107" s="333" t="s">
        <v>672</v>
      </c>
      <c r="G107" s="311"/>
      <c r="H107" s="311" t="s">
        <v>712</v>
      </c>
      <c r="I107" s="311" t="s">
        <v>674</v>
      </c>
      <c r="J107" s="311">
        <v>120</v>
      </c>
      <c r="K107" s="325"/>
    </row>
    <row r="108" ht="15" customHeight="1">
      <c r="B108" s="334"/>
      <c r="C108" s="311" t="s">
        <v>677</v>
      </c>
      <c r="D108" s="311"/>
      <c r="E108" s="311"/>
      <c r="F108" s="333" t="s">
        <v>678</v>
      </c>
      <c r="G108" s="311"/>
      <c r="H108" s="311" t="s">
        <v>712</v>
      </c>
      <c r="I108" s="311" t="s">
        <v>674</v>
      </c>
      <c r="J108" s="311">
        <v>50</v>
      </c>
      <c r="K108" s="325"/>
    </row>
    <row r="109" ht="15" customHeight="1">
      <c r="B109" s="334"/>
      <c r="C109" s="311" t="s">
        <v>680</v>
      </c>
      <c r="D109" s="311"/>
      <c r="E109" s="311"/>
      <c r="F109" s="333" t="s">
        <v>672</v>
      </c>
      <c r="G109" s="311"/>
      <c r="H109" s="311" t="s">
        <v>712</v>
      </c>
      <c r="I109" s="311" t="s">
        <v>682</v>
      </c>
      <c r="J109" s="311"/>
      <c r="K109" s="325"/>
    </row>
    <row r="110" ht="15" customHeight="1">
      <c r="B110" s="334"/>
      <c r="C110" s="311" t="s">
        <v>691</v>
      </c>
      <c r="D110" s="311"/>
      <c r="E110" s="311"/>
      <c r="F110" s="333" t="s">
        <v>678</v>
      </c>
      <c r="G110" s="311"/>
      <c r="H110" s="311" t="s">
        <v>712</v>
      </c>
      <c r="I110" s="311" t="s">
        <v>674</v>
      </c>
      <c r="J110" s="311">
        <v>50</v>
      </c>
      <c r="K110" s="325"/>
    </row>
    <row r="111" ht="15" customHeight="1">
      <c r="B111" s="334"/>
      <c r="C111" s="311" t="s">
        <v>699</v>
      </c>
      <c r="D111" s="311"/>
      <c r="E111" s="311"/>
      <c r="F111" s="333" t="s">
        <v>678</v>
      </c>
      <c r="G111" s="311"/>
      <c r="H111" s="311" t="s">
        <v>712</v>
      </c>
      <c r="I111" s="311" t="s">
        <v>674</v>
      </c>
      <c r="J111" s="311">
        <v>50</v>
      </c>
      <c r="K111" s="325"/>
    </row>
    <row r="112" ht="15" customHeight="1">
      <c r="B112" s="334"/>
      <c r="C112" s="311" t="s">
        <v>697</v>
      </c>
      <c r="D112" s="311"/>
      <c r="E112" s="311"/>
      <c r="F112" s="333" t="s">
        <v>678</v>
      </c>
      <c r="G112" s="311"/>
      <c r="H112" s="311" t="s">
        <v>712</v>
      </c>
      <c r="I112" s="311" t="s">
        <v>674</v>
      </c>
      <c r="J112" s="311">
        <v>50</v>
      </c>
      <c r="K112" s="325"/>
    </row>
    <row r="113" ht="15" customHeight="1">
      <c r="B113" s="334"/>
      <c r="C113" s="311" t="s">
        <v>55</v>
      </c>
      <c r="D113" s="311"/>
      <c r="E113" s="311"/>
      <c r="F113" s="333" t="s">
        <v>672</v>
      </c>
      <c r="G113" s="311"/>
      <c r="H113" s="311" t="s">
        <v>713</v>
      </c>
      <c r="I113" s="311" t="s">
        <v>674</v>
      </c>
      <c r="J113" s="311">
        <v>20</v>
      </c>
      <c r="K113" s="325"/>
    </row>
    <row r="114" ht="15" customHeight="1">
      <c r="B114" s="334"/>
      <c r="C114" s="311" t="s">
        <v>714</v>
      </c>
      <c r="D114" s="311"/>
      <c r="E114" s="311"/>
      <c r="F114" s="333" t="s">
        <v>672</v>
      </c>
      <c r="G114" s="311"/>
      <c r="H114" s="311" t="s">
        <v>715</v>
      </c>
      <c r="I114" s="311" t="s">
        <v>674</v>
      </c>
      <c r="J114" s="311">
        <v>120</v>
      </c>
      <c r="K114" s="325"/>
    </row>
    <row r="115" ht="15" customHeight="1">
      <c r="B115" s="334"/>
      <c r="C115" s="311" t="s">
        <v>40</v>
      </c>
      <c r="D115" s="311"/>
      <c r="E115" s="311"/>
      <c r="F115" s="333" t="s">
        <v>672</v>
      </c>
      <c r="G115" s="311"/>
      <c r="H115" s="311" t="s">
        <v>716</v>
      </c>
      <c r="I115" s="311" t="s">
        <v>707</v>
      </c>
      <c r="J115" s="311"/>
      <c r="K115" s="325"/>
    </row>
    <row r="116" ht="15" customHeight="1">
      <c r="B116" s="334"/>
      <c r="C116" s="311" t="s">
        <v>50</v>
      </c>
      <c r="D116" s="311"/>
      <c r="E116" s="311"/>
      <c r="F116" s="333" t="s">
        <v>672</v>
      </c>
      <c r="G116" s="311"/>
      <c r="H116" s="311" t="s">
        <v>717</v>
      </c>
      <c r="I116" s="311" t="s">
        <v>707</v>
      </c>
      <c r="J116" s="311"/>
      <c r="K116" s="325"/>
    </row>
    <row r="117" ht="15" customHeight="1">
      <c r="B117" s="334"/>
      <c r="C117" s="311" t="s">
        <v>59</v>
      </c>
      <c r="D117" s="311"/>
      <c r="E117" s="311"/>
      <c r="F117" s="333" t="s">
        <v>672</v>
      </c>
      <c r="G117" s="311"/>
      <c r="H117" s="311" t="s">
        <v>718</v>
      </c>
      <c r="I117" s="311" t="s">
        <v>719</v>
      </c>
      <c r="J117" s="311"/>
      <c r="K117" s="325"/>
    </row>
    <row r="118" ht="15" customHeight="1">
      <c r="B118" s="337"/>
      <c r="C118" s="343"/>
      <c r="D118" s="343"/>
      <c r="E118" s="343"/>
      <c r="F118" s="343"/>
      <c r="G118" s="343"/>
      <c r="H118" s="343"/>
      <c r="I118" s="343"/>
      <c r="J118" s="343"/>
      <c r="K118" s="339"/>
    </row>
    <row r="119" ht="18.75" customHeight="1">
      <c r="B119" s="344"/>
      <c r="C119" s="308"/>
      <c r="D119" s="308"/>
      <c r="E119" s="308"/>
      <c r="F119" s="345"/>
      <c r="G119" s="308"/>
      <c r="H119" s="308"/>
      <c r="I119" s="308"/>
      <c r="J119" s="308"/>
      <c r="K119" s="344"/>
    </row>
    <row r="120" ht="18.75" customHeight="1">
      <c r="B120" s="319"/>
      <c r="C120" s="319"/>
      <c r="D120" s="319"/>
      <c r="E120" s="319"/>
      <c r="F120" s="319"/>
      <c r="G120" s="319"/>
      <c r="H120" s="319"/>
      <c r="I120" s="319"/>
      <c r="J120" s="319"/>
      <c r="K120" s="319"/>
    </row>
    <row r="121" ht="7.5" customHeight="1">
      <c r="B121" s="346"/>
      <c r="C121" s="347"/>
      <c r="D121" s="347"/>
      <c r="E121" s="347"/>
      <c r="F121" s="347"/>
      <c r="G121" s="347"/>
      <c r="H121" s="347"/>
      <c r="I121" s="347"/>
      <c r="J121" s="347"/>
      <c r="K121" s="348"/>
    </row>
    <row r="122" ht="45" customHeight="1">
      <c r="B122" s="349"/>
      <c r="C122" s="302" t="s">
        <v>720</v>
      </c>
      <c r="D122" s="302"/>
      <c r="E122" s="302"/>
      <c r="F122" s="302"/>
      <c r="G122" s="302"/>
      <c r="H122" s="302"/>
      <c r="I122" s="302"/>
      <c r="J122" s="302"/>
      <c r="K122" s="350"/>
    </row>
    <row r="123" ht="17.25" customHeight="1">
      <c r="B123" s="351"/>
      <c r="C123" s="326" t="s">
        <v>666</v>
      </c>
      <c r="D123" s="326"/>
      <c r="E123" s="326"/>
      <c r="F123" s="326" t="s">
        <v>667</v>
      </c>
      <c r="G123" s="327"/>
      <c r="H123" s="326" t="s">
        <v>56</v>
      </c>
      <c r="I123" s="326" t="s">
        <v>59</v>
      </c>
      <c r="J123" s="326" t="s">
        <v>668</v>
      </c>
      <c r="K123" s="352"/>
    </row>
    <row r="124" ht="17.25" customHeight="1">
      <c r="B124" s="351"/>
      <c r="C124" s="328" t="s">
        <v>669</v>
      </c>
      <c r="D124" s="328"/>
      <c r="E124" s="328"/>
      <c r="F124" s="329" t="s">
        <v>670</v>
      </c>
      <c r="G124" s="330"/>
      <c r="H124" s="328"/>
      <c r="I124" s="328"/>
      <c r="J124" s="328" t="s">
        <v>671</v>
      </c>
      <c r="K124" s="352"/>
    </row>
    <row r="125" ht="5.25" customHeight="1">
      <c r="B125" s="353"/>
      <c r="C125" s="331"/>
      <c r="D125" s="331"/>
      <c r="E125" s="331"/>
      <c r="F125" s="331"/>
      <c r="G125" s="311"/>
      <c r="H125" s="331"/>
      <c r="I125" s="331"/>
      <c r="J125" s="331"/>
      <c r="K125" s="354"/>
    </row>
    <row r="126" ht="15" customHeight="1">
      <c r="B126" s="353"/>
      <c r="C126" s="311" t="s">
        <v>675</v>
      </c>
      <c r="D126" s="331"/>
      <c r="E126" s="331"/>
      <c r="F126" s="333" t="s">
        <v>672</v>
      </c>
      <c r="G126" s="311"/>
      <c r="H126" s="311" t="s">
        <v>712</v>
      </c>
      <c r="I126" s="311" t="s">
        <v>674</v>
      </c>
      <c r="J126" s="311">
        <v>120</v>
      </c>
      <c r="K126" s="355"/>
    </row>
    <row r="127" ht="15" customHeight="1">
      <c r="B127" s="353"/>
      <c r="C127" s="311" t="s">
        <v>721</v>
      </c>
      <c r="D127" s="311"/>
      <c r="E127" s="311"/>
      <c r="F127" s="333" t="s">
        <v>672</v>
      </c>
      <c r="G127" s="311"/>
      <c r="H127" s="311" t="s">
        <v>722</v>
      </c>
      <c r="I127" s="311" t="s">
        <v>674</v>
      </c>
      <c r="J127" s="311" t="s">
        <v>723</v>
      </c>
      <c r="K127" s="355"/>
    </row>
    <row r="128" ht="15" customHeight="1">
      <c r="B128" s="353"/>
      <c r="C128" s="311" t="s">
        <v>85</v>
      </c>
      <c r="D128" s="311"/>
      <c r="E128" s="311"/>
      <c r="F128" s="333" t="s">
        <v>672</v>
      </c>
      <c r="G128" s="311"/>
      <c r="H128" s="311" t="s">
        <v>724</v>
      </c>
      <c r="I128" s="311" t="s">
        <v>674</v>
      </c>
      <c r="J128" s="311" t="s">
        <v>723</v>
      </c>
      <c r="K128" s="355"/>
    </row>
    <row r="129" ht="15" customHeight="1">
      <c r="B129" s="353"/>
      <c r="C129" s="311" t="s">
        <v>683</v>
      </c>
      <c r="D129" s="311"/>
      <c r="E129" s="311"/>
      <c r="F129" s="333" t="s">
        <v>678</v>
      </c>
      <c r="G129" s="311"/>
      <c r="H129" s="311" t="s">
        <v>684</v>
      </c>
      <c r="I129" s="311" t="s">
        <v>674</v>
      </c>
      <c r="J129" s="311">
        <v>15</v>
      </c>
      <c r="K129" s="355"/>
    </row>
    <row r="130" ht="15" customHeight="1">
      <c r="B130" s="353"/>
      <c r="C130" s="335" t="s">
        <v>685</v>
      </c>
      <c r="D130" s="335"/>
      <c r="E130" s="335"/>
      <c r="F130" s="336" t="s">
        <v>678</v>
      </c>
      <c r="G130" s="335"/>
      <c r="H130" s="335" t="s">
        <v>686</v>
      </c>
      <c r="I130" s="335" t="s">
        <v>674</v>
      </c>
      <c r="J130" s="335">
        <v>15</v>
      </c>
      <c r="K130" s="355"/>
    </row>
    <row r="131" ht="15" customHeight="1">
      <c r="B131" s="353"/>
      <c r="C131" s="335" t="s">
        <v>687</v>
      </c>
      <c r="D131" s="335"/>
      <c r="E131" s="335"/>
      <c r="F131" s="336" t="s">
        <v>678</v>
      </c>
      <c r="G131" s="335"/>
      <c r="H131" s="335" t="s">
        <v>688</v>
      </c>
      <c r="I131" s="335" t="s">
        <v>674</v>
      </c>
      <c r="J131" s="335">
        <v>20</v>
      </c>
      <c r="K131" s="355"/>
    </row>
    <row r="132" ht="15" customHeight="1">
      <c r="B132" s="353"/>
      <c r="C132" s="335" t="s">
        <v>689</v>
      </c>
      <c r="D132" s="335"/>
      <c r="E132" s="335"/>
      <c r="F132" s="336" t="s">
        <v>678</v>
      </c>
      <c r="G132" s="335"/>
      <c r="H132" s="335" t="s">
        <v>690</v>
      </c>
      <c r="I132" s="335" t="s">
        <v>674</v>
      </c>
      <c r="J132" s="335">
        <v>20</v>
      </c>
      <c r="K132" s="355"/>
    </row>
    <row r="133" ht="15" customHeight="1">
      <c r="B133" s="353"/>
      <c r="C133" s="311" t="s">
        <v>677</v>
      </c>
      <c r="D133" s="311"/>
      <c r="E133" s="311"/>
      <c r="F133" s="333" t="s">
        <v>678</v>
      </c>
      <c r="G133" s="311"/>
      <c r="H133" s="311" t="s">
        <v>712</v>
      </c>
      <c r="I133" s="311" t="s">
        <v>674</v>
      </c>
      <c r="J133" s="311">
        <v>50</v>
      </c>
      <c r="K133" s="355"/>
    </row>
    <row r="134" ht="15" customHeight="1">
      <c r="B134" s="353"/>
      <c r="C134" s="311" t="s">
        <v>691</v>
      </c>
      <c r="D134" s="311"/>
      <c r="E134" s="311"/>
      <c r="F134" s="333" t="s">
        <v>678</v>
      </c>
      <c r="G134" s="311"/>
      <c r="H134" s="311" t="s">
        <v>712</v>
      </c>
      <c r="I134" s="311" t="s">
        <v>674</v>
      </c>
      <c r="J134" s="311">
        <v>50</v>
      </c>
      <c r="K134" s="355"/>
    </row>
    <row r="135" ht="15" customHeight="1">
      <c r="B135" s="353"/>
      <c r="C135" s="311" t="s">
        <v>697</v>
      </c>
      <c r="D135" s="311"/>
      <c r="E135" s="311"/>
      <c r="F135" s="333" t="s">
        <v>678</v>
      </c>
      <c r="G135" s="311"/>
      <c r="H135" s="311" t="s">
        <v>712</v>
      </c>
      <c r="I135" s="311" t="s">
        <v>674</v>
      </c>
      <c r="J135" s="311">
        <v>50</v>
      </c>
      <c r="K135" s="355"/>
    </row>
    <row r="136" ht="15" customHeight="1">
      <c r="B136" s="353"/>
      <c r="C136" s="311" t="s">
        <v>699</v>
      </c>
      <c r="D136" s="311"/>
      <c r="E136" s="311"/>
      <c r="F136" s="333" t="s">
        <v>678</v>
      </c>
      <c r="G136" s="311"/>
      <c r="H136" s="311" t="s">
        <v>712</v>
      </c>
      <c r="I136" s="311" t="s">
        <v>674</v>
      </c>
      <c r="J136" s="311">
        <v>50</v>
      </c>
      <c r="K136" s="355"/>
    </row>
    <row r="137" ht="15" customHeight="1">
      <c r="B137" s="353"/>
      <c r="C137" s="311" t="s">
        <v>700</v>
      </c>
      <c r="D137" s="311"/>
      <c r="E137" s="311"/>
      <c r="F137" s="333" t="s">
        <v>678</v>
      </c>
      <c r="G137" s="311"/>
      <c r="H137" s="311" t="s">
        <v>725</v>
      </c>
      <c r="I137" s="311" t="s">
        <v>674</v>
      </c>
      <c r="J137" s="311">
        <v>255</v>
      </c>
      <c r="K137" s="355"/>
    </row>
    <row r="138" ht="15" customHeight="1">
      <c r="B138" s="353"/>
      <c r="C138" s="311" t="s">
        <v>702</v>
      </c>
      <c r="D138" s="311"/>
      <c r="E138" s="311"/>
      <c r="F138" s="333" t="s">
        <v>672</v>
      </c>
      <c r="G138" s="311"/>
      <c r="H138" s="311" t="s">
        <v>726</v>
      </c>
      <c r="I138" s="311" t="s">
        <v>704</v>
      </c>
      <c r="J138" s="311"/>
      <c r="K138" s="355"/>
    </row>
    <row r="139" ht="15" customHeight="1">
      <c r="B139" s="353"/>
      <c r="C139" s="311" t="s">
        <v>705</v>
      </c>
      <c r="D139" s="311"/>
      <c r="E139" s="311"/>
      <c r="F139" s="333" t="s">
        <v>672</v>
      </c>
      <c r="G139" s="311"/>
      <c r="H139" s="311" t="s">
        <v>727</v>
      </c>
      <c r="I139" s="311" t="s">
        <v>707</v>
      </c>
      <c r="J139" s="311"/>
      <c r="K139" s="355"/>
    </row>
    <row r="140" ht="15" customHeight="1">
      <c r="B140" s="353"/>
      <c r="C140" s="311" t="s">
        <v>708</v>
      </c>
      <c r="D140" s="311"/>
      <c r="E140" s="311"/>
      <c r="F140" s="333" t="s">
        <v>672</v>
      </c>
      <c r="G140" s="311"/>
      <c r="H140" s="311" t="s">
        <v>708</v>
      </c>
      <c r="I140" s="311" t="s">
        <v>707</v>
      </c>
      <c r="J140" s="311"/>
      <c r="K140" s="355"/>
    </row>
    <row r="141" ht="15" customHeight="1">
      <c r="B141" s="353"/>
      <c r="C141" s="311" t="s">
        <v>40</v>
      </c>
      <c r="D141" s="311"/>
      <c r="E141" s="311"/>
      <c r="F141" s="333" t="s">
        <v>672</v>
      </c>
      <c r="G141" s="311"/>
      <c r="H141" s="311" t="s">
        <v>728</v>
      </c>
      <c r="I141" s="311" t="s">
        <v>707</v>
      </c>
      <c r="J141" s="311"/>
      <c r="K141" s="355"/>
    </row>
    <row r="142" ht="15" customHeight="1">
      <c r="B142" s="353"/>
      <c r="C142" s="311" t="s">
        <v>729</v>
      </c>
      <c r="D142" s="311"/>
      <c r="E142" s="311"/>
      <c r="F142" s="333" t="s">
        <v>672</v>
      </c>
      <c r="G142" s="311"/>
      <c r="H142" s="311" t="s">
        <v>730</v>
      </c>
      <c r="I142" s="311" t="s">
        <v>707</v>
      </c>
      <c r="J142" s="311"/>
      <c r="K142" s="355"/>
    </row>
    <row r="143" ht="15" customHeight="1">
      <c r="B143" s="356"/>
      <c r="C143" s="357"/>
      <c r="D143" s="357"/>
      <c r="E143" s="357"/>
      <c r="F143" s="357"/>
      <c r="G143" s="357"/>
      <c r="H143" s="357"/>
      <c r="I143" s="357"/>
      <c r="J143" s="357"/>
      <c r="K143" s="358"/>
    </row>
    <row r="144" ht="18.75" customHeight="1">
      <c r="B144" s="308"/>
      <c r="C144" s="308"/>
      <c r="D144" s="308"/>
      <c r="E144" s="308"/>
      <c r="F144" s="345"/>
      <c r="G144" s="308"/>
      <c r="H144" s="308"/>
      <c r="I144" s="308"/>
      <c r="J144" s="308"/>
      <c r="K144" s="308"/>
    </row>
    <row r="145" ht="18.75" customHeight="1">
      <c r="B145" s="319"/>
      <c r="C145" s="319"/>
      <c r="D145" s="319"/>
      <c r="E145" s="319"/>
      <c r="F145" s="319"/>
      <c r="G145" s="319"/>
      <c r="H145" s="319"/>
      <c r="I145" s="319"/>
      <c r="J145" s="319"/>
      <c r="K145" s="319"/>
    </row>
    <row r="146" ht="7.5" customHeight="1">
      <c r="B146" s="320"/>
      <c r="C146" s="321"/>
      <c r="D146" s="321"/>
      <c r="E146" s="321"/>
      <c r="F146" s="321"/>
      <c r="G146" s="321"/>
      <c r="H146" s="321"/>
      <c r="I146" s="321"/>
      <c r="J146" s="321"/>
      <c r="K146" s="322"/>
    </row>
    <row r="147" ht="45" customHeight="1">
      <c r="B147" s="323"/>
      <c r="C147" s="324" t="s">
        <v>731</v>
      </c>
      <c r="D147" s="324"/>
      <c r="E147" s="324"/>
      <c r="F147" s="324"/>
      <c r="G147" s="324"/>
      <c r="H147" s="324"/>
      <c r="I147" s="324"/>
      <c r="J147" s="324"/>
      <c r="K147" s="325"/>
    </row>
    <row r="148" ht="17.25" customHeight="1">
      <c r="B148" s="323"/>
      <c r="C148" s="326" t="s">
        <v>666</v>
      </c>
      <c r="D148" s="326"/>
      <c r="E148" s="326"/>
      <c r="F148" s="326" t="s">
        <v>667</v>
      </c>
      <c r="G148" s="327"/>
      <c r="H148" s="326" t="s">
        <v>56</v>
      </c>
      <c r="I148" s="326" t="s">
        <v>59</v>
      </c>
      <c r="J148" s="326" t="s">
        <v>668</v>
      </c>
      <c r="K148" s="325"/>
    </row>
    <row r="149" ht="17.25" customHeight="1">
      <c r="B149" s="323"/>
      <c r="C149" s="328" t="s">
        <v>669</v>
      </c>
      <c r="D149" s="328"/>
      <c r="E149" s="328"/>
      <c r="F149" s="329" t="s">
        <v>670</v>
      </c>
      <c r="G149" s="330"/>
      <c r="H149" s="328"/>
      <c r="I149" s="328"/>
      <c r="J149" s="328" t="s">
        <v>671</v>
      </c>
      <c r="K149" s="325"/>
    </row>
    <row r="150" ht="5.25" customHeight="1">
      <c r="B150" s="334"/>
      <c r="C150" s="331"/>
      <c r="D150" s="331"/>
      <c r="E150" s="331"/>
      <c r="F150" s="331"/>
      <c r="G150" s="332"/>
      <c r="H150" s="331"/>
      <c r="I150" s="331"/>
      <c r="J150" s="331"/>
      <c r="K150" s="355"/>
    </row>
    <row r="151" ht="15" customHeight="1">
      <c r="B151" s="334"/>
      <c r="C151" s="359" t="s">
        <v>675</v>
      </c>
      <c r="D151" s="311"/>
      <c r="E151" s="311"/>
      <c r="F151" s="360" t="s">
        <v>672</v>
      </c>
      <c r="G151" s="311"/>
      <c r="H151" s="359" t="s">
        <v>712</v>
      </c>
      <c r="I151" s="359" t="s">
        <v>674</v>
      </c>
      <c r="J151" s="359">
        <v>120</v>
      </c>
      <c r="K151" s="355"/>
    </row>
    <row r="152" ht="15" customHeight="1">
      <c r="B152" s="334"/>
      <c r="C152" s="359" t="s">
        <v>721</v>
      </c>
      <c r="D152" s="311"/>
      <c r="E152" s="311"/>
      <c r="F152" s="360" t="s">
        <v>672</v>
      </c>
      <c r="G152" s="311"/>
      <c r="H152" s="359" t="s">
        <v>732</v>
      </c>
      <c r="I152" s="359" t="s">
        <v>674</v>
      </c>
      <c r="J152" s="359" t="s">
        <v>723</v>
      </c>
      <c r="K152" s="355"/>
    </row>
    <row r="153" ht="15" customHeight="1">
      <c r="B153" s="334"/>
      <c r="C153" s="359" t="s">
        <v>85</v>
      </c>
      <c r="D153" s="311"/>
      <c r="E153" s="311"/>
      <c r="F153" s="360" t="s">
        <v>672</v>
      </c>
      <c r="G153" s="311"/>
      <c r="H153" s="359" t="s">
        <v>733</v>
      </c>
      <c r="I153" s="359" t="s">
        <v>674</v>
      </c>
      <c r="J153" s="359" t="s">
        <v>723</v>
      </c>
      <c r="K153" s="355"/>
    </row>
    <row r="154" ht="15" customHeight="1">
      <c r="B154" s="334"/>
      <c r="C154" s="359" t="s">
        <v>677</v>
      </c>
      <c r="D154" s="311"/>
      <c r="E154" s="311"/>
      <c r="F154" s="360" t="s">
        <v>678</v>
      </c>
      <c r="G154" s="311"/>
      <c r="H154" s="359" t="s">
        <v>712</v>
      </c>
      <c r="I154" s="359" t="s">
        <v>674</v>
      </c>
      <c r="J154" s="359">
        <v>50</v>
      </c>
      <c r="K154" s="355"/>
    </row>
    <row r="155" ht="15" customHeight="1">
      <c r="B155" s="334"/>
      <c r="C155" s="359" t="s">
        <v>680</v>
      </c>
      <c r="D155" s="311"/>
      <c r="E155" s="311"/>
      <c r="F155" s="360" t="s">
        <v>672</v>
      </c>
      <c r="G155" s="311"/>
      <c r="H155" s="359" t="s">
        <v>712</v>
      </c>
      <c r="I155" s="359" t="s">
        <v>682</v>
      </c>
      <c r="J155" s="359"/>
      <c r="K155" s="355"/>
    </row>
    <row r="156" ht="15" customHeight="1">
      <c r="B156" s="334"/>
      <c r="C156" s="359" t="s">
        <v>691</v>
      </c>
      <c r="D156" s="311"/>
      <c r="E156" s="311"/>
      <c r="F156" s="360" t="s">
        <v>678</v>
      </c>
      <c r="G156" s="311"/>
      <c r="H156" s="359" t="s">
        <v>712</v>
      </c>
      <c r="I156" s="359" t="s">
        <v>674</v>
      </c>
      <c r="J156" s="359">
        <v>50</v>
      </c>
      <c r="K156" s="355"/>
    </row>
    <row r="157" ht="15" customHeight="1">
      <c r="B157" s="334"/>
      <c r="C157" s="359" t="s">
        <v>699</v>
      </c>
      <c r="D157" s="311"/>
      <c r="E157" s="311"/>
      <c r="F157" s="360" t="s">
        <v>678</v>
      </c>
      <c r="G157" s="311"/>
      <c r="H157" s="359" t="s">
        <v>712</v>
      </c>
      <c r="I157" s="359" t="s">
        <v>674</v>
      </c>
      <c r="J157" s="359">
        <v>50</v>
      </c>
      <c r="K157" s="355"/>
    </row>
    <row r="158" ht="15" customHeight="1">
      <c r="B158" s="334"/>
      <c r="C158" s="359" t="s">
        <v>697</v>
      </c>
      <c r="D158" s="311"/>
      <c r="E158" s="311"/>
      <c r="F158" s="360" t="s">
        <v>678</v>
      </c>
      <c r="G158" s="311"/>
      <c r="H158" s="359" t="s">
        <v>712</v>
      </c>
      <c r="I158" s="359" t="s">
        <v>674</v>
      </c>
      <c r="J158" s="359">
        <v>50</v>
      </c>
      <c r="K158" s="355"/>
    </row>
    <row r="159" ht="15" customHeight="1">
      <c r="B159" s="334"/>
      <c r="C159" s="359" t="s">
        <v>97</v>
      </c>
      <c r="D159" s="311"/>
      <c r="E159" s="311"/>
      <c r="F159" s="360" t="s">
        <v>672</v>
      </c>
      <c r="G159" s="311"/>
      <c r="H159" s="359" t="s">
        <v>734</v>
      </c>
      <c r="I159" s="359" t="s">
        <v>674</v>
      </c>
      <c r="J159" s="359" t="s">
        <v>735</v>
      </c>
      <c r="K159" s="355"/>
    </row>
    <row r="160" ht="15" customHeight="1">
      <c r="B160" s="334"/>
      <c r="C160" s="359" t="s">
        <v>736</v>
      </c>
      <c r="D160" s="311"/>
      <c r="E160" s="311"/>
      <c r="F160" s="360" t="s">
        <v>672</v>
      </c>
      <c r="G160" s="311"/>
      <c r="H160" s="359" t="s">
        <v>737</v>
      </c>
      <c r="I160" s="359" t="s">
        <v>707</v>
      </c>
      <c r="J160" s="359"/>
      <c r="K160" s="355"/>
    </row>
    <row r="161" ht="15" customHeight="1">
      <c r="B161" s="361"/>
      <c r="C161" s="343"/>
      <c r="D161" s="343"/>
      <c r="E161" s="343"/>
      <c r="F161" s="343"/>
      <c r="G161" s="343"/>
      <c r="H161" s="343"/>
      <c r="I161" s="343"/>
      <c r="J161" s="343"/>
      <c r="K161" s="362"/>
    </row>
    <row r="162" ht="18.75" customHeight="1">
      <c r="B162" s="308"/>
      <c r="C162" s="311"/>
      <c r="D162" s="311"/>
      <c r="E162" s="311"/>
      <c r="F162" s="333"/>
      <c r="G162" s="311"/>
      <c r="H162" s="311"/>
      <c r="I162" s="311"/>
      <c r="J162" s="311"/>
      <c r="K162" s="308"/>
    </row>
    <row r="163" ht="18.75" customHeight="1">
      <c r="B163" s="308"/>
      <c r="C163" s="311"/>
      <c r="D163" s="311"/>
      <c r="E163" s="311"/>
      <c r="F163" s="333"/>
      <c r="G163" s="311"/>
      <c r="H163" s="311"/>
      <c r="I163" s="311"/>
      <c r="J163" s="311"/>
      <c r="K163" s="308"/>
    </row>
    <row r="164" ht="18.75" customHeight="1">
      <c r="B164" s="308"/>
      <c r="C164" s="311"/>
      <c r="D164" s="311"/>
      <c r="E164" s="311"/>
      <c r="F164" s="333"/>
      <c r="G164" s="311"/>
      <c r="H164" s="311"/>
      <c r="I164" s="311"/>
      <c r="J164" s="311"/>
      <c r="K164" s="308"/>
    </row>
    <row r="165" ht="18.75" customHeight="1">
      <c r="B165" s="308"/>
      <c r="C165" s="311"/>
      <c r="D165" s="311"/>
      <c r="E165" s="311"/>
      <c r="F165" s="333"/>
      <c r="G165" s="311"/>
      <c r="H165" s="311"/>
      <c r="I165" s="311"/>
      <c r="J165" s="311"/>
      <c r="K165" s="308"/>
    </row>
    <row r="166" ht="18.75" customHeight="1">
      <c r="B166" s="308"/>
      <c r="C166" s="311"/>
      <c r="D166" s="311"/>
      <c r="E166" s="311"/>
      <c r="F166" s="333"/>
      <c r="G166" s="311"/>
      <c r="H166" s="311"/>
      <c r="I166" s="311"/>
      <c r="J166" s="311"/>
      <c r="K166" s="308"/>
    </row>
    <row r="167" ht="18.75" customHeight="1">
      <c r="B167" s="308"/>
      <c r="C167" s="311"/>
      <c r="D167" s="311"/>
      <c r="E167" s="311"/>
      <c r="F167" s="333"/>
      <c r="G167" s="311"/>
      <c r="H167" s="311"/>
      <c r="I167" s="311"/>
      <c r="J167" s="311"/>
      <c r="K167" s="308"/>
    </row>
    <row r="168" ht="18.75" customHeight="1">
      <c r="B168" s="308"/>
      <c r="C168" s="311"/>
      <c r="D168" s="311"/>
      <c r="E168" s="311"/>
      <c r="F168" s="333"/>
      <c r="G168" s="311"/>
      <c r="H168" s="311"/>
      <c r="I168" s="311"/>
      <c r="J168" s="311"/>
      <c r="K168" s="308"/>
    </row>
    <row r="169" ht="18.75" customHeight="1">
      <c r="B169" s="319"/>
      <c r="C169" s="319"/>
      <c r="D169" s="319"/>
      <c r="E169" s="319"/>
      <c r="F169" s="319"/>
      <c r="G169" s="319"/>
      <c r="H169" s="319"/>
      <c r="I169" s="319"/>
      <c r="J169" s="319"/>
      <c r="K169" s="319"/>
    </row>
    <row r="170" ht="7.5" customHeight="1">
      <c r="B170" s="298"/>
      <c r="C170" s="299"/>
      <c r="D170" s="299"/>
      <c r="E170" s="299"/>
      <c r="F170" s="299"/>
      <c r="G170" s="299"/>
      <c r="H170" s="299"/>
      <c r="I170" s="299"/>
      <c r="J170" s="299"/>
      <c r="K170" s="300"/>
    </row>
    <row r="171" ht="45" customHeight="1">
      <c r="B171" s="301"/>
      <c r="C171" s="302" t="s">
        <v>738</v>
      </c>
      <c r="D171" s="302"/>
      <c r="E171" s="302"/>
      <c r="F171" s="302"/>
      <c r="G171" s="302"/>
      <c r="H171" s="302"/>
      <c r="I171" s="302"/>
      <c r="J171" s="302"/>
      <c r="K171" s="303"/>
    </row>
    <row r="172" ht="17.25" customHeight="1">
      <c r="B172" s="301"/>
      <c r="C172" s="326" t="s">
        <v>666</v>
      </c>
      <c r="D172" s="326"/>
      <c r="E172" s="326"/>
      <c r="F172" s="326" t="s">
        <v>667</v>
      </c>
      <c r="G172" s="363"/>
      <c r="H172" s="364" t="s">
        <v>56</v>
      </c>
      <c r="I172" s="364" t="s">
        <v>59</v>
      </c>
      <c r="J172" s="326" t="s">
        <v>668</v>
      </c>
      <c r="K172" s="303"/>
    </row>
    <row r="173" ht="17.25" customHeight="1">
      <c r="B173" s="304"/>
      <c r="C173" s="328" t="s">
        <v>669</v>
      </c>
      <c r="D173" s="328"/>
      <c r="E173" s="328"/>
      <c r="F173" s="329" t="s">
        <v>670</v>
      </c>
      <c r="G173" s="365"/>
      <c r="H173" s="366"/>
      <c r="I173" s="366"/>
      <c r="J173" s="328" t="s">
        <v>671</v>
      </c>
      <c r="K173" s="306"/>
    </row>
    <row r="174" ht="5.25" customHeight="1">
      <c r="B174" s="334"/>
      <c r="C174" s="331"/>
      <c r="D174" s="331"/>
      <c r="E174" s="331"/>
      <c r="F174" s="331"/>
      <c r="G174" s="332"/>
      <c r="H174" s="331"/>
      <c r="I174" s="331"/>
      <c r="J174" s="331"/>
      <c r="K174" s="355"/>
    </row>
    <row r="175" ht="15" customHeight="1">
      <c r="B175" s="334"/>
      <c r="C175" s="311" t="s">
        <v>675</v>
      </c>
      <c r="D175" s="311"/>
      <c r="E175" s="311"/>
      <c r="F175" s="333" t="s">
        <v>672</v>
      </c>
      <c r="G175" s="311"/>
      <c r="H175" s="311" t="s">
        <v>712</v>
      </c>
      <c r="I175" s="311" t="s">
        <v>674</v>
      </c>
      <c r="J175" s="311">
        <v>120</v>
      </c>
      <c r="K175" s="355"/>
    </row>
    <row r="176" ht="15" customHeight="1">
      <c r="B176" s="334"/>
      <c r="C176" s="311" t="s">
        <v>721</v>
      </c>
      <c r="D176" s="311"/>
      <c r="E176" s="311"/>
      <c r="F176" s="333" t="s">
        <v>672</v>
      </c>
      <c r="G176" s="311"/>
      <c r="H176" s="311" t="s">
        <v>722</v>
      </c>
      <c r="I176" s="311" t="s">
        <v>674</v>
      </c>
      <c r="J176" s="311" t="s">
        <v>723</v>
      </c>
      <c r="K176" s="355"/>
    </row>
    <row r="177" ht="15" customHeight="1">
      <c r="B177" s="334"/>
      <c r="C177" s="311" t="s">
        <v>85</v>
      </c>
      <c r="D177" s="311"/>
      <c r="E177" s="311"/>
      <c r="F177" s="333" t="s">
        <v>672</v>
      </c>
      <c r="G177" s="311"/>
      <c r="H177" s="311" t="s">
        <v>739</v>
      </c>
      <c r="I177" s="311" t="s">
        <v>674</v>
      </c>
      <c r="J177" s="311" t="s">
        <v>723</v>
      </c>
      <c r="K177" s="355"/>
    </row>
    <row r="178" ht="15" customHeight="1">
      <c r="B178" s="334"/>
      <c r="C178" s="311" t="s">
        <v>677</v>
      </c>
      <c r="D178" s="311"/>
      <c r="E178" s="311"/>
      <c r="F178" s="333" t="s">
        <v>678</v>
      </c>
      <c r="G178" s="311"/>
      <c r="H178" s="311" t="s">
        <v>739</v>
      </c>
      <c r="I178" s="311" t="s">
        <v>674</v>
      </c>
      <c r="J178" s="311">
        <v>50</v>
      </c>
      <c r="K178" s="355"/>
    </row>
    <row r="179" ht="15" customHeight="1">
      <c r="B179" s="334"/>
      <c r="C179" s="311" t="s">
        <v>680</v>
      </c>
      <c r="D179" s="311"/>
      <c r="E179" s="311"/>
      <c r="F179" s="333" t="s">
        <v>672</v>
      </c>
      <c r="G179" s="311"/>
      <c r="H179" s="311" t="s">
        <v>739</v>
      </c>
      <c r="I179" s="311" t="s">
        <v>682</v>
      </c>
      <c r="J179" s="311"/>
      <c r="K179" s="355"/>
    </row>
    <row r="180" ht="15" customHeight="1">
      <c r="B180" s="334"/>
      <c r="C180" s="311" t="s">
        <v>691</v>
      </c>
      <c r="D180" s="311"/>
      <c r="E180" s="311"/>
      <c r="F180" s="333" t="s">
        <v>678</v>
      </c>
      <c r="G180" s="311"/>
      <c r="H180" s="311" t="s">
        <v>739</v>
      </c>
      <c r="I180" s="311" t="s">
        <v>674</v>
      </c>
      <c r="J180" s="311">
        <v>50</v>
      </c>
      <c r="K180" s="355"/>
    </row>
    <row r="181" ht="15" customHeight="1">
      <c r="B181" s="334"/>
      <c r="C181" s="311" t="s">
        <v>699</v>
      </c>
      <c r="D181" s="311"/>
      <c r="E181" s="311"/>
      <c r="F181" s="333" t="s">
        <v>678</v>
      </c>
      <c r="G181" s="311"/>
      <c r="H181" s="311" t="s">
        <v>739</v>
      </c>
      <c r="I181" s="311" t="s">
        <v>674</v>
      </c>
      <c r="J181" s="311">
        <v>50</v>
      </c>
      <c r="K181" s="355"/>
    </row>
    <row r="182" ht="15" customHeight="1">
      <c r="B182" s="334"/>
      <c r="C182" s="311" t="s">
        <v>697</v>
      </c>
      <c r="D182" s="311"/>
      <c r="E182" s="311"/>
      <c r="F182" s="333" t="s">
        <v>678</v>
      </c>
      <c r="G182" s="311"/>
      <c r="H182" s="311" t="s">
        <v>739</v>
      </c>
      <c r="I182" s="311" t="s">
        <v>674</v>
      </c>
      <c r="J182" s="311">
        <v>50</v>
      </c>
      <c r="K182" s="355"/>
    </row>
    <row r="183" ht="15" customHeight="1">
      <c r="B183" s="334"/>
      <c r="C183" s="311" t="s">
        <v>110</v>
      </c>
      <c r="D183" s="311"/>
      <c r="E183" s="311"/>
      <c r="F183" s="333" t="s">
        <v>672</v>
      </c>
      <c r="G183" s="311"/>
      <c r="H183" s="311" t="s">
        <v>740</v>
      </c>
      <c r="I183" s="311" t="s">
        <v>741</v>
      </c>
      <c r="J183" s="311"/>
      <c r="K183" s="355"/>
    </row>
    <row r="184" ht="15" customHeight="1">
      <c r="B184" s="334"/>
      <c r="C184" s="311" t="s">
        <v>59</v>
      </c>
      <c r="D184" s="311"/>
      <c r="E184" s="311"/>
      <c r="F184" s="333" t="s">
        <v>672</v>
      </c>
      <c r="G184" s="311"/>
      <c r="H184" s="311" t="s">
        <v>742</v>
      </c>
      <c r="I184" s="311" t="s">
        <v>743</v>
      </c>
      <c r="J184" s="311">
        <v>1</v>
      </c>
      <c r="K184" s="355"/>
    </row>
    <row r="185" ht="15" customHeight="1">
      <c r="B185" s="334"/>
      <c r="C185" s="311" t="s">
        <v>55</v>
      </c>
      <c r="D185" s="311"/>
      <c r="E185" s="311"/>
      <c r="F185" s="333" t="s">
        <v>672</v>
      </c>
      <c r="G185" s="311"/>
      <c r="H185" s="311" t="s">
        <v>744</v>
      </c>
      <c r="I185" s="311" t="s">
        <v>674</v>
      </c>
      <c r="J185" s="311">
        <v>20</v>
      </c>
      <c r="K185" s="355"/>
    </row>
    <row r="186" ht="15" customHeight="1">
      <c r="B186" s="334"/>
      <c r="C186" s="311" t="s">
        <v>56</v>
      </c>
      <c r="D186" s="311"/>
      <c r="E186" s="311"/>
      <c r="F186" s="333" t="s">
        <v>672</v>
      </c>
      <c r="G186" s="311"/>
      <c r="H186" s="311" t="s">
        <v>745</v>
      </c>
      <c r="I186" s="311" t="s">
        <v>674</v>
      </c>
      <c r="J186" s="311">
        <v>255</v>
      </c>
      <c r="K186" s="355"/>
    </row>
    <row r="187" ht="15" customHeight="1">
      <c r="B187" s="334"/>
      <c r="C187" s="311" t="s">
        <v>111</v>
      </c>
      <c r="D187" s="311"/>
      <c r="E187" s="311"/>
      <c r="F187" s="333" t="s">
        <v>672</v>
      </c>
      <c r="G187" s="311"/>
      <c r="H187" s="311" t="s">
        <v>636</v>
      </c>
      <c r="I187" s="311" t="s">
        <v>674</v>
      </c>
      <c r="J187" s="311">
        <v>10</v>
      </c>
      <c r="K187" s="355"/>
    </row>
    <row r="188" ht="15" customHeight="1">
      <c r="B188" s="334"/>
      <c r="C188" s="311" t="s">
        <v>112</v>
      </c>
      <c r="D188" s="311"/>
      <c r="E188" s="311"/>
      <c r="F188" s="333" t="s">
        <v>672</v>
      </c>
      <c r="G188" s="311"/>
      <c r="H188" s="311" t="s">
        <v>746</v>
      </c>
      <c r="I188" s="311" t="s">
        <v>707</v>
      </c>
      <c r="J188" s="311"/>
      <c r="K188" s="355"/>
    </row>
    <row r="189" ht="15" customHeight="1">
      <c r="B189" s="334"/>
      <c r="C189" s="311" t="s">
        <v>747</v>
      </c>
      <c r="D189" s="311"/>
      <c r="E189" s="311"/>
      <c r="F189" s="333" t="s">
        <v>672</v>
      </c>
      <c r="G189" s="311"/>
      <c r="H189" s="311" t="s">
        <v>748</v>
      </c>
      <c r="I189" s="311" t="s">
        <v>707</v>
      </c>
      <c r="J189" s="311"/>
      <c r="K189" s="355"/>
    </row>
    <row r="190" ht="15" customHeight="1">
      <c r="B190" s="334"/>
      <c r="C190" s="311" t="s">
        <v>736</v>
      </c>
      <c r="D190" s="311"/>
      <c r="E190" s="311"/>
      <c r="F190" s="333" t="s">
        <v>672</v>
      </c>
      <c r="G190" s="311"/>
      <c r="H190" s="311" t="s">
        <v>749</v>
      </c>
      <c r="I190" s="311" t="s">
        <v>707</v>
      </c>
      <c r="J190" s="311"/>
      <c r="K190" s="355"/>
    </row>
    <row r="191" ht="15" customHeight="1">
      <c r="B191" s="334"/>
      <c r="C191" s="311" t="s">
        <v>114</v>
      </c>
      <c r="D191" s="311"/>
      <c r="E191" s="311"/>
      <c r="F191" s="333" t="s">
        <v>678</v>
      </c>
      <c r="G191" s="311"/>
      <c r="H191" s="311" t="s">
        <v>750</v>
      </c>
      <c r="I191" s="311" t="s">
        <v>674</v>
      </c>
      <c r="J191" s="311">
        <v>50</v>
      </c>
      <c r="K191" s="355"/>
    </row>
    <row r="192" ht="15" customHeight="1">
      <c r="B192" s="334"/>
      <c r="C192" s="311" t="s">
        <v>751</v>
      </c>
      <c r="D192" s="311"/>
      <c r="E192" s="311"/>
      <c r="F192" s="333" t="s">
        <v>678</v>
      </c>
      <c r="G192" s="311"/>
      <c r="H192" s="311" t="s">
        <v>752</v>
      </c>
      <c r="I192" s="311" t="s">
        <v>753</v>
      </c>
      <c r="J192" s="311"/>
      <c r="K192" s="355"/>
    </row>
    <row r="193" ht="15" customHeight="1">
      <c r="B193" s="334"/>
      <c r="C193" s="311" t="s">
        <v>754</v>
      </c>
      <c r="D193" s="311"/>
      <c r="E193" s="311"/>
      <c r="F193" s="333" t="s">
        <v>678</v>
      </c>
      <c r="G193" s="311"/>
      <c r="H193" s="311" t="s">
        <v>755</v>
      </c>
      <c r="I193" s="311" t="s">
        <v>753</v>
      </c>
      <c r="J193" s="311"/>
      <c r="K193" s="355"/>
    </row>
    <row r="194" ht="15" customHeight="1">
      <c r="B194" s="334"/>
      <c r="C194" s="311" t="s">
        <v>756</v>
      </c>
      <c r="D194" s="311"/>
      <c r="E194" s="311"/>
      <c r="F194" s="333" t="s">
        <v>678</v>
      </c>
      <c r="G194" s="311"/>
      <c r="H194" s="311" t="s">
        <v>757</v>
      </c>
      <c r="I194" s="311" t="s">
        <v>753</v>
      </c>
      <c r="J194" s="311"/>
      <c r="K194" s="355"/>
    </row>
    <row r="195" ht="15" customHeight="1">
      <c r="B195" s="334"/>
      <c r="C195" s="367" t="s">
        <v>758</v>
      </c>
      <c r="D195" s="311"/>
      <c r="E195" s="311"/>
      <c r="F195" s="333" t="s">
        <v>678</v>
      </c>
      <c r="G195" s="311"/>
      <c r="H195" s="311" t="s">
        <v>759</v>
      </c>
      <c r="I195" s="311" t="s">
        <v>760</v>
      </c>
      <c r="J195" s="368" t="s">
        <v>761</v>
      </c>
      <c r="K195" s="355"/>
    </row>
    <row r="196" ht="15" customHeight="1">
      <c r="B196" s="334"/>
      <c r="C196" s="318" t="s">
        <v>44</v>
      </c>
      <c r="D196" s="311"/>
      <c r="E196" s="311"/>
      <c r="F196" s="333" t="s">
        <v>672</v>
      </c>
      <c r="G196" s="311"/>
      <c r="H196" s="308" t="s">
        <v>762</v>
      </c>
      <c r="I196" s="311" t="s">
        <v>763</v>
      </c>
      <c r="J196" s="311"/>
      <c r="K196" s="355"/>
    </row>
    <row r="197" ht="15" customHeight="1">
      <c r="B197" s="334"/>
      <c r="C197" s="318" t="s">
        <v>764</v>
      </c>
      <c r="D197" s="311"/>
      <c r="E197" s="311"/>
      <c r="F197" s="333" t="s">
        <v>672</v>
      </c>
      <c r="G197" s="311"/>
      <c r="H197" s="311" t="s">
        <v>765</v>
      </c>
      <c r="I197" s="311" t="s">
        <v>707</v>
      </c>
      <c r="J197" s="311"/>
      <c r="K197" s="355"/>
    </row>
    <row r="198" ht="15" customHeight="1">
      <c r="B198" s="334"/>
      <c r="C198" s="318" t="s">
        <v>766</v>
      </c>
      <c r="D198" s="311"/>
      <c r="E198" s="311"/>
      <c r="F198" s="333" t="s">
        <v>672</v>
      </c>
      <c r="G198" s="311"/>
      <c r="H198" s="311" t="s">
        <v>767</v>
      </c>
      <c r="I198" s="311" t="s">
        <v>707</v>
      </c>
      <c r="J198" s="311"/>
      <c r="K198" s="355"/>
    </row>
    <row r="199" ht="15" customHeight="1">
      <c r="B199" s="334"/>
      <c r="C199" s="318" t="s">
        <v>768</v>
      </c>
      <c r="D199" s="311"/>
      <c r="E199" s="311"/>
      <c r="F199" s="333" t="s">
        <v>678</v>
      </c>
      <c r="G199" s="311"/>
      <c r="H199" s="311" t="s">
        <v>769</v>
      </c>
      <c r="I199" s="311" t="s">
        <v>707</v>
      </c>
      <c r="J199" s="311"/>
      <c r="K199" s="355"/>
    </row>
    <row r="200" ht="15" customHeight="1">
      <c r="B200" s="361"/>
      <c r="C200" s="369"/>
      <c r="D200" s="343"/>
      <c r="E200" s="343"/>
      <c r="F200" s="343"/>
      <c r="G200" s="343"/>
      <c r="H200" s="343"/>
      <c r="I200" s="343"/>
      <c r="J200" s="343"/>
      <c r="K200" s="362"/>
    </row>
    <row r="201" ht="18.75" customHeight="1">
      <c r="B201" s="308"/>
      <c r="C201" s="311"/>
      <c r="D201" s="311"/>
      <c r="E201" s="311"/>
      <c r="F201" s="333"/>
      <c r="G201" s="311"/>
      <c r="H201" s="311"/>
      <c r="I201" s="311"/>
      <c r="J201" s="311"/>
      <c r="K201" s="308"/>
    </row>
    <row r="202" ht="18.75" customHeight="1">
      <c r="B202" s="319"/>
      <c r="C202" s="319"/>
      <c r="D202" s="319"/>
      <c r="E202" s="319"/>
      <c r="F202" s="319"/>
      <c r="G202" s="319"/>
      <c r="H202" s="319"/>
      <c r="I202" s="319"/>
      <c r="J202" s="319"/>
      <c r="K202" s="319"/>
    </row>
    <row r="203" ht="13.5">
      <c r="B203" s="298"/>
      <c r="C203" s="299"/>
      <c r="D203" s="299"/>
      <c r="E203" s="299"/>
      <c r="F203" s="299"/>
      <c r="G203" s="299"/>
      <c r="H203" s="299"/>
      <c r="I203" s="299"/>
      <c r="J203" s="299"/>
      <c r="K203" s="300"/>
    </row>
    <row r="204" ht="21" customHeight="1">
      <c r="B204" s="301"/>
      <c r="C204" s="302" t="s">
        <v>770</v>
      </c>
      <c r="D204" s="302"/>
      <c r="E204" s="302"/>
      <c r="F204" s="302"/>
      <c r="G204" s="302"/>
      <c r="H204" s="302"/>
      <c r="I204" s="302"/>
      <c r="J204" s="302"/>
      <c r="K204" s="303"/>
    </row>
    <row r="205" ht="25.5" customHeight="1">
      <c r="B205" s="301"/>
      <c r="C205" s="370" t="s">
        <v>771</v>
      </c>
      <c r="D205" s="370"/>
      <c r="E205" s="370"/>
      <c r="F205" s="370" t="s">
        <v>772</v>
      </c>
      <c r="G205" s="371"/>
      <c r="H205" s="370" t="s">
        <v>773</v>
      </c>
      <c r="I205" s="370"/>
      <c r="J205" s="370"/>
      <c r="K205" s="303"/>
    </row>
    <row r="206" ht="5.25" customHeight="1">
      <c r="B206" s="334"/>
      <c r="C206" s="331"/>
      <c r="D206" s="331"/>
      <c r="E206" s="331"/>
      <c r="F206" s="331"/>
      <c r="G206" s="311"/>
      <c r="H206" s="331"/>
      <c r="I206" s="331"/>
      <c r="J206" s="331"/>
      <c r="K206" s="355"/>
    </row>
    <row r="207" ht="15" customHeight="1">
      <c r="B207" s="334"/>
      <c r="C207" s="311" t="s">
        <v>763</v>
      </c>
      <c r="D207" s="311"/>
      <c r="E207" s="311"/>
      <c r="F207" s="333" t="s">
        <v>45</v>
      </c>
      <c r="G207" s="311"/>
      <c r="H207" s="311" t="s">
        <v>774</v>
      </c>
      <c r="I207" s="311"/>
      <c r="J207" s="311"/>
      <c r="K207" s="355"/>
    </row>
    <row r="208" ht="15" customHeight="1">
      <c r="B208" s="334"/>
      <c r="C208" s="340"/>
      <c r="D208" s="311"/>
      <c r="E208" s="311"/>
      <c r="F208" s="333" t="s">
        <v>46</v>
      </c>
      <c r="G208" s="311"/>
      <c r="H208" s="311" t="s">
        <v>775</v>
      </c>
      <c r="I208" s="311"/>
      <c r="J208" s="311"/>
      <c r="K208" s="355"/>
    </row>
    <row r="209" ht="15" customHeight="1">
      <c r="B209" s="334"/>
      <c r="C209" s="340"/>
      <c r="D209" s="311"/>
      <c r="E209" s="311"/>
      <c r="F209" s="333" t="s">
        <v>49</v>
      </c>
      <c r="G209" s="311"/>
      <c r="H209" s="311" t="s">
        <v>776</v>
      </c>
      <c r="I209" s="311"/>
      <c r="J209" s="311"/>
      <c r="K209" s="355"/>
    </row>
    <row r="210" ht="15" customHeight="1">
      <c r="B210" s="334"/>
      <c r="C210" s="311"/>
      <c r="D210" s="311"/>
      <c r="E210" s="311"/>
      <c r="F210" s="333" t="s">
        <v>47</v>
      </c>
      <c r="G210" s="311"/>
      <c r="H210" s="311" t="s">
        <v>777</v>
      </c>
      <c r="I210" s="311"/>
      <c r="J210" s="311"/>
      <c r="K210" s="355"/>
    </row>
    <row r="211" ht="15" customHeight="1">
      <c r="B211" s="334"/>
      <c r="C211" s="311"/>
      <c r="D211" s="311"/>
      <c r="E211" s="311"/>
      <c r="F211" s="333" t="s">
        <v>48</v>
      </c>
      <c r="G211" s="311"/>
      <c r="H211" s="311" t="s">
        <v>778</v>
      </c>
      <c r="I211" s="311"/>
      <c r="J211" s="311"/>
      <c r="K211" s="355"/>
    </row>
    <row r="212" ht="15" customHeight="1">
      <c r="B212" s="334"/>
      <c r="C212" s="311"/>
      <c r="D212" s="311"/>
      <c r="E212" s="311"/>
      <c r="F212" s="333"/>
      <c r="G212" s="311"/>
      <c r="H212" s="311"/>
      <c r="I212" s="311"/>
      <c r="J212" s="311"/>
      <c r="K212" s="355"/>
    </row>
    <row r="213" ht="15" customHeight="1">
      <c r="B213" s="334"/>
      <c r="C213" s="311" t="s">
        <v>719</v>
      </c>
      <c r="D213" s="311"/>
      <c r="E213" s="311"/>
      <c r="F213" s="333" t="s">
        <v>80</v>
      </c>
      <c r="G213" s="311"/>
      <c r="H213" s="311" t="s">
        <v>779</v>
      </c>
      <c r="I213" s="311"/>
      <c r="J213" s="311"/>
      <c r="K213" s="355"/>
    </row>
    <row r="214" ht="15" customHeight="1">
      <c r="B214" s="334"/>
      <c r="C214" s="340"/>
      <c r="D214" s="311"/>
      <c r="E214" s="311"/>
      <c r="F214" s="333" t="s">
        <v>616</v>
      </c>
      <c r="G214" s="311"/>
      <c r="H214" s="311" t="s">
        <v>617</v>
      </c>
      <c r="I214" s="311"/>
      <c r="J214" s="311"/>
      <c r="K214" s="355"/>
    </row>
    <row r="215" ht="15" customHeight="1">
      <c r="B215" s="334"/>
      <c r="C215" s="311"/>
      <c r="D215" s="311"/>
      <c r="E215" s="311"/>
      <c r="F215" s="333" t="s">
        <v>614</v>
      </c>
      <c r="G215" s="311"/>
      <c r="H215" s="311" t="s">
        <v>780</v>
      </c>
      <c r="I215" s="311"/>
      <c r="J215" s="311"/>
      <c r="K215" s="355"/>
    </row>
    <row r="216" ht="15" customHeight="1">
      <c r="B216" s="372"/>
      <c r="C216" s="340"/>
      <c r="D216" s="340"/>
      <c r="E216" s="340"/>
      <c r="F216" s="333" t="s">
        <v>618</v>
      </c>
      <c r="G216" s="318"/>
      <c r="H216" s="359" t="s">
        <v>619</v>
      </c>
      <c r="I216" s="359"/>
      <c r="J216" s="359"/>
      <c r="K216" s="373"/>
    </row>
    <row r="217" ht="15" customHeight="1">
      <c r="B217" s="372"/>
      <c r="C217" s="340"/>
      <c r="D217" s="340"/>
      <c r="E217" s="340"/>
      <c r="F217" s="333" t="s">
        <v>89</v>
      </c>
      <c r="G217" s="318"/>
      <c r="H217" s="359" t="s">
        <v>781</v>
      </c>
      <c r="I217" s="359"/>
      <c r="J217" s="359"/>
      <c r="K217" s="373"/>
    </row>
    <row r="218" ht="15" customHeight="1">
      <c r="B218" s="372"/>
      <c r="C218" s="340"/>
      <c r="D218" s="340"/>
      <c r="E218" s="340"/>
      <c r="F218" s="374"/>
      <c r="G218" s="318"/>
      <c r="H218" s="375"/>
      <c r="I218" s="375"/>
      <c r="J218" s="375"/>
      <c r="K218" s="373"/>
    </row>
    <row r="219" ht="15" customHeight="1">
      <c r="B219" s="372"/>
      <c r="C219" s="311" t="s">
        <v>743</v>
      </c>
      <c r="D219" s="340"/>
      <c r="E219" s="340"/>
      <c r="F219" s="333">
        <v>1</v>
      </c>
      <c r="G219" s="318"/>
      <c r="H219" s="359" t="s">
        <v>782</v>
      </c>
      <c r="I219" s="359"/>
      <c r="J219" s="359"/>
      <c r="K219" s="373"/>
    </row>
    <row r="220" ht="15" customHeight="1">
      <c r="B220" s="372"/>
      <c r="C220" s="340"/>
      <c r="D220" s="340"/>
      <c r="E220" s="340"/>
      <c r="F220" s="333">
        <v>2</v>
      </c>
      <c r="G220" s="318"/>
      <c r="H220" s="359" t="s">
        <v>783</v>
      </c>
      <c r="I220" s="359"/>
      <c r="J220" s="359"/>
      <c r="K220" s="373"/>
    </row>
    <row r="221" ht="15" customHeight="1">
      <c r="B221" s="372"/>
      <c r="C221" s="340"/>
      <c r="D221" s="340"/>
      <c r="E221" s="340"/>
      <c r="F221" s="333">
        <v>3</v>
      </c>
      <c r="G221" s="318"/>
      <c r="H221" s="359" t="s">
        <v>784</v>
      </c>
      <c r="I221" s="359"/>
      <c r="J221" s="359"/>
      <c r="K221" s="373"/>
    </row>
    <row r="222" ht="15" customHeight="1">
      <c r="B222" s="372"/>
      <c r="C222" s="340"/>
      <c r="D222" s="340"/>
      <c r="E222" s="340"/>
      <c r="F222" s="333">
        <v>4</v>
      </c>
      <c r="G222" s="318"/>
      <c r="H222" s="359" t="s">
        <v>785</v>
      </c>
      <c r="I222" s="359"/>
      <c r="J222" s="359"/>
      <c r="K222" s="373"/>
    </row>
    <row r="223" ht="12.75" customHeight="1">
      <c r="B223" s="376"/>
      <c r="C223" s="377"/>
      <c r="D223" s="377"/>
      <c r="E223" s="377"/>
      <c r="F223" s="377"/>
      <c r="G223" s="377"/>
      <c r="H223" s="377"/>
      <c r="I223" s="377"/>
      <c r="J223" s="377"/>
      <c r="K223" s="378"/>
    </row>
  </sheetData>
  <sheetProtection autoFilter="0" deleteColumns="0" deleteRows="0" formatCells="0" formatColumns="0" formatRows="0" insertColumns="0" insertHyperlinks="0" insertRows="0" pivotTables="0" sort="0"/>
  <mergeCells count="77">
    <mergeCell ref="H222:J222"/>
    <mergeCell ref="H219:J219"/>
    <mergeCell ref="H220:J220"/>
    <mergeCell ref="H221:J221"/>
    <mergeCell ref="H205:J205"/>
    <mergeCell ref="H207:J207"/>
    <mergeCell ref="H210:J210"/>
    <mergeCell ref="H211:J211"/>
    <mergeCell ref="H213:J213"/>
    <mergeCell ref="H214:J214"/>
    <mergeCell ref="H215:J215"/>
    <mergeCell ref="H216:J216"/>
    <mergeCell ref="H217:J217"/>
    <mergeCell ref="H208:J208"/>
    <mergeCell ref="H209:J209"/>
    <mergeCell ref="C204:J204"/>
    <mergeCell ref="C171:J171"/>
    <mergeCell ref="C147:J147"/>
    <mergeCell ref="C122:J122"/>
    <mergeCell ref="C102:J102"/>
    <mergeCell ref="C75:J75"/>
    <mergeCell ref="D69:J69"/>
    <mergeCell ref="D70:J70"/>
    <mergeCell ref="D62:J62"/>
    <mergeCell ref="D63:J63"/>
    <mergeCell ref="D65:J65"/>
    <mergeCell ref="D66:J66"/>
    <mergeCell ref="D67:J67"/>
    <mergeCell ref="D68:J68"/>
    <mergeCell ref="D61:J61"/>
    <mergeCell ref="D60:J60"/>
    <mergeCell ref="D59:J59"/>
    <mergeCell ref="D58:J58"/>
    <mergeCell ref="C55:J55"/>
    <mergeCell ref="C57:J57"/>
    <mergeCell ref="C54:J54"/>
    <mergeCell ref="C52:J52"/>
    <mergeCell ref="D51:J51"/>
    <mergeCell ref="E50:J50"/>
    <mergeCell ref="E49:J49"/>
    <mergeCell ref="G45:J45"/>
    <mergeCell ref="D47:J47"/>
    <mergeCell ref="E48:J48"/>
    <mergeCell ref="G44:J44"/>
    <mergeCell ref="G43:J43"/>
    <mergeCell ref="D31:J31"/>
    <mergeCell ref="D33:J33"/>
    <mergeCell ref="G39:J39"/>
    <mergeCell ref="D34:J34"/>
    <mergeCell ref="D35:J35"/>
    <mergeCell ref="G36:J36"/>
    <mergeCell ref="G37:J37"/>
    <mergeCell ref="G38:J38"/>
    <mergeCell ref="G41:J41"/>
    <mergeCell ref="G42:J42"/>
    <mergeCell ref="G40:J40"/>
    <mergeCell ref="D30:J30"/>
    <mergeCell ref="D28:J28"/>
    <mergeCell ref="D27:J27"/>
    <mergeCell ref="C26:J26"/>
    <mergeCell ref="D16:J16"/>
    <mergeCell ref="F22:J22"/>
    <mergeCell ref="F23:J23"/>
    <mergeCell ref="C25:J25"/>
    <mergeCell ref="D17:J17"/>
    <mergeCell ref="F18:J18"/>
    <mergeCell ref="F19:J19"/>
    <mergeCell ref="F20:J20"/>
    <mergeCell ref="F21:J21"/>
    <mergeCell ref="D15:J15"/>
    <mergeCell ref="C3:J3"/>
    <mergeCell ref="C9:J9"/>
    <mergeCell ref="D10:J10"/>
    <mergeCell ref="C4:J4"/>
    <mergeCell ref="C6:J6"/>
    <mergeCell ref="C7:J7"/>
    <mergeCell ref="D11:J11"/>
  </mergeCells>
  <pageSetup r:id="rId1" paperSize="9" orientation="landscape" fitToHeight="0"/>
</worksheet>
</file>

<file path=docProps/core.xml><?xml version="1.0" encoding="utf-8"?>
<cp:coreProperties xmlns:dc="http://purl.org/dc/elements/1.1/" xmlns:dcterms="http://purl.org/dc/terms/" xmlns:xsi="http://www.w3.org/2001/XMLSchema-instance" xmlns:cp="http://schemas.openxmlformats.org/package/2006/metadata/core-properties">
  <dc:creator>Figuli Juraj</dc:creator>
  <cp:lastModifiedBy>Figuli Juraj</cp:lastModifiedBy>
  <dcterms:created xsi:type="dcterms:W3CDTF">2019-06-19T11:20:54Z</dcterms:created>
  <dcterms:modified xsi:type="dcterms:W3CDTF">2019-06-19T11:20:56Z</dcterms:modified>
</cp:coreProperties>
</file>