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3" sheetId="3" r:id="rId3"/>
    <sheet name="PS 02" sheetId="4" r:id="rId4"/>
    <sheet name="SO 98-98" sheetId="5" r:id="rId5"/>
    <sheet name="SO 02" sheetId="6" r:id="rId6"/>
    <sheet name="SO 03" sheetId="7" r:id="rId7"/>
    <sheet name="SO04" sheetId="8" r:id="rId8"/>
    <sheet name="SO 01" sheetId="9" r:id="rId9"/>
  </sheets>
  <definedNames/>
  <calcPr/>
  <webPublishing/>
</workbook>
</file>

<file path=xl/sharedStrings.xml><?xml version="1.0" encoding="utf-8"?>
<sst xmlns="http://schemas.openxmlformats.org/spreadsheetml/2006/main" count="3706" uniqueCount="657">
  <si>
    <t>Aspe</t>
  </si>
  <si>
    <t>Rekapitulace ceny</t>
  </si>
  <si>
    <t>S631800162-zm01</t>
  </si>
  <si>
    <t>Výstavba PZS v km 201,578 trati Plzeň - Žatec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</si>
  <si>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</si>
  <si>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</si>
  <si>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</si>
  <si>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</si>
  <si>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</si>
  <si>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</si>
  <si>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</si>
  <si>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</si>
  <si>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</si>
  <si>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</si>
  <si>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</si>
  <si>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</si>
  <si>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</si>
  <si>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Výstavba PZS v km 201,578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</si>
  <si>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</si>
  <si>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</si>
  <si>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</si>
  <si>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</si>
  <si>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</si>
  <si>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</si>
  <si>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</si>
  <si>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</si>
  <si>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</si>
  <si>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</si>
  <si>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</si>
  <si>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</si>
  <si>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</si>
  <si>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</si>
  <si>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</si>
  <si>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</si>
  <si>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</si>
  <si>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</si>
  <si>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</si>
  <si>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</si>
  <si>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</si>
  <si>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</si>
  <si>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</si>
  <si>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</si>
  <si>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</si>
  <si>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</si>
  <si>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</si>
  <si>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</si>
  <si>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</si>
  <si>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</si>
  <si>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Zemní práce</t>
  </si>
  <si>
    <t>P</t>
  </si>
  <si>
    <t>29111</t>
  </si>
  <si>
    <t>OSTATNÍ POŽADAVKY - GEODETICKÉ ZAMĚŘENÍ - DÉLKOVÉ</t>
  </si>
  <si>
    <t>HM</t>
  </si>
  <si>
    <t>OTSKP_ZS18</t>
  </si>
  <si>
    <t>PP</t>
  </si>
  <si>
    <t/>
  </si>
  <si>
    <t>VV</t>
  </si>
  <si>
    <t>TS</t>
  </si>
  <si>
    <t>Technická specifikace položky odpovídá příslušné cenové soustavě</t>
  </si>
  <si>
    <t>13173A</t>
  </si>
  <si>
    <t>HLOUBENÍ JAM ZAPAŽ I NEPAŽ TŘ. I - BEZ DOPRAVY</t>
  </si>
  <si>
    <t>M3</t>
  </si>
  <si>
    <t>13173B</t>
  </si>
  <si>
    <t>HLOUBENÍ JAM ZAPAŽ I NEPAŽ TŘ. I - DOPRAVA</t>
  </si>
  <si>
    <t>M3KM</t>
  </si>
  <si>
    <t>4</t>
  </si>
  <si>
    <t>13273A</t>
  </si>
  <si>
    <t>HLOUBENÍ RÝH ŠÍŘ DO 2M PAŽ I NEPAŽ TŘ. I - BEZ DOPRAVY</t>
  </si>
  <si>
    <t>5</t>
  </si>
  <si>
    <t>13273B</t>
  </si>
  <si>
    <t>HLOUBENÍ RÝH ŠÍŘ DO 2M PAŽ I NEPAŽ TŘ. I - DOPRAVA</t>
  </si>
  <si>
    <t>6</t>
  </si>
  <si>
    <t>14173</t>
  </si>
  <si>
    <t>PROTLAČOVÁNÍ POTRUBÍ Z PLAST HMOT DN DO 200MM</t>
  </si>
  <si>
    <t>M</t>
  </si>
  <si>
    <t>7</t>
  </si>
  <si>
    <t>27212A</t>
  </si>
  <si>
    <t>ZÁKLADY Z DÍLCŮ ŽELEZOBETONOVÝCH DO C20/25</t>
  </si>
  <si>
    <t>8</t>
  </si>
  <si>
    <t>17411</t>
  </si>
  <si>
    <t>ZÁSYP JAM A RÝH ZEMINOU SE ZHUTNĚNÍM</t>
  </si>
  <si>
    <t>9</t>
  </si>
  <si>
    <t>514000</t>
  </si>
  <si>
    <t>KOLEJOVÉ LOŽE - PROČIŠTĚNÍ</t>
  </si>
  <si>
    <t>10</t>
  </si>
  <si>
    <t>702212</t>
  </si>
  <si>
    <t>KABELOVÁ CHRÁNIČKA ZEMNÍ DN PŘES 100 DO 200 MM</t>
  </si>
  <si>
    <t>11</t>
  </si>
  <si>
    <t>702312</t>
  </si>
  <si>
    <t>ZAKRYTÍ KABELŮ VÝSTRAŽNOU FÓLIÍ ŠÍŘKY PŘES 20 DO 40 CM</t>
  </si>
  <si>
    <t>12</t>
  </si>
  <si>
    <t>702901</t>
  </si>
  <si>
    <t>ZASYPÁNÍ KABELOVÉHO ŽLABU VRSTVOU Z PŘESÁTÉHO PÍSKU SVĚTLÉ ŠÍŘKY DO 120 MM</t>
  </si>
  <si>
    <t>Kabelizace</t>
  </si>
  <si>
    <t>13</t>
  </si>
  <si>
    <t>75IG61</t>
  </si>
  <si>
    <t>VEDENÍ UZEMŇOVACÍ V ZEMI Z FEZN DRÁTU DO 120 MM2</t>
  </si>
  <si>
    <t>14</t>
  </si>
  <si>
    <t>75IG6X</t>
  </si>
  <si>
    <t>VEDENÍ UZEMŇOVACÍ V ZEMI Z FEZN DRÁTU DO 120 MM2 - MONTÁŽ</t>
  </si>
  <si>
    <t>15</t>
  </si>
  <si>
    <t>75A131</t>
  </si>
  <si>
    <t>KABEL METALICKÝ DVOUPLÁŠŤOVÝ DO 12 PÁRŮ - DODÁVKA</t>
  </si>
  <si>
    <t>KMPÁR</t>
  </si>
  <si>
    <t>16</t>
  </si>
  <si>
    <t>75A141</t>
  </si>
  <si>
    <t>KABEL METALICKÝ DVOUPLÁŠŤOVÝ PŘES 12 PÁRŮ - DODÁVKA</t>
  </si>
  <si>
    <t>17</t>
  </si>
  <si>
    <t>75A151</t>
  </si>
  <si>
    <t>KABEL METALICKÝ SE STÍNĚNÍM DO 12 PÁRŮ - DODÁVKA</t>
  </si>
  <si>
    <t>18</t>
  </si>
  <si>
    <t>75A161</t>
  </si>
  <si>
    <t>KABEL METALICKÝ SE STÍNĚNÍM PŘES 12 PÁRŮ - DODÁVKA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</si>
  <si>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</si>
  <si>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</si>
  <si>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</si>
  <si>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</si>
  <si>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</si>
  <si>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</si>
  <si>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</si>
  <si>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75A237</t>
  </si>
  <si>
    <t>ZATAŽENÍ A SPOJKOVÁNÍ KABELŮ SE STÍNĚNÍM DO 12 PÁRŮ - MONTÁŽ</t>
  </si>
  <si>
    <t>22</t>
  </si>
  <si>
    <t>75A247</t>
  </si>
  <si>
    <t>ZATAŽENÍ A SPOJKOVÁNÍ KABELŮ SE STÍNĚNÍM PŘES 12 PÁRŮ - MONTÁŽ</t>
  </si>
  <si>
    <t>23</t>
  </si>
  <si>
    <t>75A311</t>
  </si>
  <si>
    <t>KABELOVÁ FORMA (UKONČENÍ KABELŮ) PRO KABELY ZABEZPEČOVACÍ DO 12 PÁRŮ</t>
  </si>
  <si>
    <t>KUS</t>
  </si>
  <si>
    <t>24</t>
  </si>
  <si>
    <t>75A312</t>
  </si>
  <si>
    <t>KABELOVÁ FORMA (UKONČENÍ KABELŮ) PRO KABELY ZABEZPEČOVACÍ PŘES 12 PÁRŮ</t>
  </si>
  <si>
    <t>25</t>
  </si>
  <si>
    <t>75A322</t>
  </si>
  <si>
    <t>SPOJKA ROVNÁ PRO PLASTOVÉ KABELY S JÁDRY O PRŮMĚRU 1 MM2 PŘES 12 PÁRŮ</t>
  </si>
  <si>
    <t>26</t>
  </si>
  <si>
    <t>75A410</t>
  </si>
  <si>
    <t>OZNAČENÍ KABELŮ ZNAČKOVACÍ KABELOVOU OBJÍMKOU</t>
  </si>
  <si>
    <t>27</t>
  </si>
  <si>
    <t>701001</t>
  </si>
  <si>
    <t>OZNAČOVACÍ ŠTÍTEK KABELOVÉHO VEDENÍ, SPOJKY NEBO KABELOVÉ SKŘÍNĚ (VČETNĚ OBJÍMKY)</t>
  </si>
  <si>
    <t>28</t>
  </si>
  <si>
    <t>701004</t>
  </si>
  <si>
    <t>VYHLEDÁVACÍ MARKER ZEMNÍ</t>
  </si>
  <si>
    <t>29</t>
  </si>
  <si>
    <t>75B111</t>
  </si>
  <si>
    <t>VNITŘNÍ KABELOVÉ ROZVODY DO 20 KABELŮ - DODÁVKA</t>
  </si>
  <si>
    <t>30</t>
  </si>
  <si>
    <t>75B117</t>
  </si>
  <si>
    <t>VNITŘNÍ KABELOVÉ ROZVODY DO 20 KABELŮ - MONTÁŽ</t>
  </si>
  <si>
    <t>31</t>
  </si>
  <si>
    <t>75D141</t>
  </si>
  <si>
    <t>KABELOVÁ SKŘÍŇ - DODÁVKA</t>
  </si>
  <si>
    <t>32</t>
  </si>
  <si>
    <t>75D147</t>
  </si>
  <si>
    <t>KABELOVÁ SKŘÍŇ - MONTÁŽ</t>
  </si>
  <si>
    <t>33</t>
  </si>
  <si>
    <t>75I221</t>
  </si>
  <si>
    <t>KABEL ZEMNÍ DVOUPLÁŠŤOVÝ BEZ PANCÍŘE PRŮMĚRU ŽÍLY 0,8 MM DO 5XN</t>
  </si>
  <si>
    <t>KMČTYŘKA</t>
  </si>
  <si>
    <t>34</t>
  </si>
  <si>
    <t>75I321</t>
  </si>
  <si>
    <t>KABEL ZEMNÍ DVOUPLÁŠŤOVÝ S PANCÍŘEM PRŮMĚRU ŽÍLY 0,8 MM DO 5XN</t>
  </si>
  <si>
    <t>35</t>
  </si>
  <si>
    <t>75I322</t>
  </si>
  <si>
    <t>KABEL ZEMNÍ DVOUPLÁŠŤOVÝ S PANCÍŘEM PRŮMĚRU ŽÍLY 0,8 MM DO 25XN</t>
  </si>
  <si>
    <t>36</t>
  </si>
  <si>
    <t>75I32X</t>
  </si>
  <si>
    <t>KABEL ZEMNÍ DVOUPLÁŠŤOVÝ S PANCÍŘEM PRŮMĚRU ŽÍLY 0,8 MM - MONTÁŽ</t>
  </si>
  <si>
    <t>37</t>
  </si>
  <si>
    <t>75IH31</t>
  </si>
  <si>
    <t>UKONČENÍ KABELU FORMA KABELOVÁ DÉLKY DO 0,5 M DO 5XN</t>
  </si>
  <si>
    <t>38</t>
  </si>
  <si>
    <t>75IH32</t>
  </si>
  <si>
    <t>UKONČENÍ KABELU FORMA KABELOVÁ DÉLKY DO 0,5 M DO 25XN</t>
  </si>
  <si>
    <t>39</t>
  </si>
  <si>
    <t>75II21</t>
  </si>
  <si>
    <t>SPOJKA PRO CELOPLASTOVÉ KABELY S PANCÍŘEM DO 100 ŽIL</t>
  </si>
  <si>
    <t>40</t>
  </si>
  <si>
    <t>75IF11</t>
  </si>
  <si>
    <t>SPOJOVACÍ SVORKOVNICE 2/10</t>
  </si>
  <si>
    <t>41</t>
  </si>
  <si>
    <t>75IF1X</t>
  </si>
  <si>
    <t>SPOJOVACÍ SVORKOVNICE 2/10 - MONTÁŽ</t>
  </si>
  <si>
    <t>42</t>
  </si>
  <si>
    <t>75IH21</t>
  </si>
  <si>
    <t>UKONČENÍ KABELU CELOPLASTOVÝHO S PANCÍŘEM DO 40 ŽIL</t>
  </si>
  <si>
    <t>43</t>
  </si>
  <si>
    <t>75IJ12</t>
  </si>
  <si>
    <t>MĚŘENÍ JEDNOSMĚRNÉ NA SDĚLOVACÍM KABELU</t>
  </si>
  <si>
    <t>44</t>
  </si>
  <si>
    <t>75IJ14</t>
  </si>
  <si>
    <t>MĚŘENÍ ÚTLUMU PŘESLECHU NA BLÍZKÉM KONCI NA MÍSTNÍM SDĚL. KABELU ZA 1 ČTYŘKU XN A 1 MĚŘENÝ ÚSEK</t>
  </si>
  <si>
    <t>45</t>
  </si>
  <si>
    <t>75IJ15</t>
  </si>
  <si>
    <t>MĚŘENÍ A VYROVNÁNÍ KAPACITNÍCH NEROVNOVÁH NA MÍSTNÍM SDĚLOVACÍM KABELU, KABEL DO 4 KM DÉLKY, 1 ČTYŘKA</t>
  </si>
  <si>
    <t>ÚSEK</t>
  </si>
  <si>
    <t>46</t>
  </si>
  <si>
    <t>742P17</t>
  </si>
  <si>
    <t>VYHLEDÁNÍ STÁVAJÍCÍHO KABELU (MĚŘENÍ, SONDA)</t>
  </si>
  <si>
    <t>47</t>
  </si>
  <si>
    <t>75I911</t>
  </si>
  <si>
    <t>OPTOTRUBKA HDPE PRŮMĚRU DO 40 MM</t>
  </si>
  <si>
    <t>48</t>
  </si>
  <si>
    <t>75I91X</t>
  </si>
  <si>
    <t>OPTOTRUBKA HDPE - MONTÁŽ</t>
  </si>
  <si>
    <t>49</t>
  </si>
  <si>
    <t>75IA11</t>
  </si>
  <si>
    <t>OPTOTRUBKOVÁ SPOJKA PRŮMĚRU DO 40 MM</t>
  </si>
  <si>
    <t>Montáže technologie</t>
  </si>
  <si>
    <t>50</t>
  </si>
  <si>
    <t>75B417</t>
  </si>
  <si>
    <t>STOJANOVÁ ŘADA PRO 1 STOJAN - MONTÁŽ</t>
  </si>
  <si>
    <t>51</t>
  </si>
  <si>
    <t>75B547</t>
  </si>
  <si>
    <t>SKŘÍŇ (STOJAN) VOLNÉ VAZBY - MONTÁŽ</t>
  </si>
  <si>
    <t>52</t>
  </si>
  <si>
    <t>75B6G7</t>
  </si>
  <si>
    <t>USMĚRŇOVAČ - MONTÁŽ</t>
  </si>
  <si>
    <t>53</t>
  </si>
  <si>
    <t>75B6T7</t>
  </si>
  <si>
    <t>BATERIE - MONTÁŽ</t>
  </si>
  <si>
    <t>54</t>
  </si>
  <si>
    <t>75K67X</t>
  </si>
  <si>
    <t>AKUMULÁTOROVÁ BATERIE - STOJAN/NOSIČ AKUMULÁTORŮ - MONTÁŽ</t>
  </si>
  <si>
    <t>55</t>
  </si>
  <si>
    <t>75D167</t>
  </si>
  <si>
    <t>RELÉOVÝ DOMEK (DO 9 M2) PREFABRIKOVANÝ - MONTÁŽ</t>
  </si>
  <si>
    <t>56</t>
  </si>
  <si>
    <t>75D237</t>
  </si>
  <si>
    <t>VÝSTRAŽNÍK SE ZÁVOROU, 2 SKŘÍNĚ - MONTÁŽ</t>
  </si>
  <si>
    <t>57</t>
  </si>
  <si>
    <t>75D227</t>
  </si>
  <si>
    <t>VÝSTRAŽNÍK BEZ ZÁVORY, 1 SKŘÍŇ - MONTÁŽ</t>
  </si>
  <si>
    <t>58</t>
  </si>
  <si>
    <t>75D277</t>
  </si>
  <si>
    <t>ZAŘÍZENÍ (PZZ) PRO NEVIDOMÉ - MONTÁŽ</t>
  </si>
  <si>
    <t>59</t>
  </si>
  <si>
    <t>75IECX</t>
  </si>
  <si>
    <t>VENKOVNÍ TELEFONNÍ OBJEKT - MONTÁŽ</t>
  </si>
  <si>
    <t>60</t>
  </si>
  <si>
    <t>75D117R</t>
  </si>
  <si>
    <t>ZÁZMAMOVÉ ZAŘÍZENÍ - MONTÁŽ SW NASTAVENÍ</t>
  </si>
  <si>
    <t>[bez vazby na CS]</t>
  </si>
  <si>
    <t>61</t>
  </si>
  <si>
    <t>75B517</t>
  </si>
  <si>
    <t>SKŘÍŇ TECHNOLOGICKÝCH POČÍTAČŮ - MONTÁŽ</t>
  </si>
  <si>
    <t>62</t>
  </si>
  <si>
    <t>ELEKTRONICKÁ VAZBA S PROVÁDĚCÍMI POČÍTAČI PRO ZABEZPEČENÍ VÝHYBKOVÉ JEDNOTKY - MONTÁŽ</t>
  </si>
  <si>
    <t>v. j.</t>
  </si>
  <si>
    <t>63</t>
  </si>
  <si>
    <t>75B569</t>
  </si>
  <si>
    <t>ÚPRAVA RELÉOVÝCH, NAPÁJECÍCH NEBO KABELOVÝCH STOJANŮ NEBO SKŘÍNÍ</t>
  </si>
  <si>
    <t>64</t>
  </si>
  <si>
    <t>75C917</t>
  </si>
  <si>
    <t>SNÍMAČ POČÍTAČE NÁPRAV - MONTÁŽ</t>
  </si>
  <si>
    <t>65</t>
  </si>
  <si>
    <t>75C918</t>
  </si>
  <si>
    <t>SNÍMAČ POČÍTAČE NÁPRAV - DEMONTÁŽ</t>
  </si>
  <si>
    <t>Dodávky technologie</t>
  </si>
  <si>
    <t>66</t>
  </si>
  <si>
    <t>741631</t>
  </si>
  <si>
    <t>SÁLAVÝ TOPNÝ PANEL DO 1000 W</t>
  </si>
  <si>
    <t>67</t>
  </si>
  <si>
    <t>744111</t>
  </si>
  <si>
    <t>ROZVODNICE NN MODULÁRNÍ, MIN. IP 30, DO 24 MODULŮ</t>
  </si>
  <si>
    <t>68</t>
  </si>
  <si>
    <t>75B411</t>
  </si>
  <si>
    <t>STOJANOVÁ ŘADA PRO 1 STOJAN - DODÁVKA</t>
  </si>
  <si>
    <t>69</t>
  </si>
  <si>
    <t>75D111</t>
  </si>
  <si>
    <t>SKŘÍŇ LOGIKY RELÉOVÉHO PŘEJEZDOVÉHO ZABEZPEČOVACÍHO ZAŘÍZENÍ - DODÁVKA</t>
  </si>
  <si>
    <t>70</t>
  </si>
  <si>
    <t>75B6A1</t>
  </si>
  <si>
    <t>USMĚRŇOVAČ 24 V/50 A - DODÁVKA</t>
  </si>
  <si>
    <t>71</t>
  </si>
  <si>
    <t>75B6L1</t>
  </si>
  <si>
    <t>BEZÚDRŽBOVÁ BATERIE 24 V/160 AH - DODÁVKA</t>
  </si>
  <si>
    <t>72</t>
  </si>
  <si>
    <t>75K671</t>
  </si>
  <si>
    <t>AKUMULÁTOROVÁ BATERIE - STOJAN/NOSIČ AKUMULÁTORŮ - DODÁVKA</t>
  </si>
  <si>
    <t>73</t>
  </si>
  <si>
    <t>75D161</t>
  </si>
  <si>
    <t>RELÉOVÝ DOMEK (DO 9 M2) PREFABRIKOVANÝ, IZOLOVANÝ, S KLIMATIZACÍ A VNITŘNÍ KABELIZACÍ - DODÁVKA</t>
  </si>
  <si>
    <t>74</t>
  </si>
  <si>
    <t>75D241</t>
  </si>
  <si>
    <t>VÝSTRAŽNÍK BEZ ZÁVORY, 2 SKŘÍNĚ - DODÁVKA</t>
  </si>
  <si>
    <t>75</t>
  </si>
  <si>
    <t>75D221</t>
  </si>
  <si>
    <t>VÝSTRAŽNÍK BEZ ZÁVORY, 1 SKŘÍŇ - DODÁVKA</t>
  </si>
  <si>
    <t>76</t>
  </si>
  <si>
    <t>75D271</t>
  </si>
  <si>
    <t>ZAŘÍZENÍ (PZZ) PRO NEVIDOMÉ - DODÁVKA</t>
  </si>
  <si>
    <t>77</t>
  </si>
  <si>
    <t>75IEC1</t>
  </si>
  <si>
    <t>VENKOVNÍ TELEFONNÍ OBJEKT NA SLOUPKU</t>
  </si>
  <si>
    <t>78</t>
  </si>
  <si>
    <t>75B511</t>
  </si>
  <si>
    <t>SKŘÍŇ TECHNOLOGICKÝCH POČÍTAČŮ - DODÁVKA</t>
  </si>
  <si>
    <t>79</t>
  </si>
  <si>
    <t>75B521</t>
  </si>
  <si>
    <t>ELEKTRONICKÁ VAZBA S PROVÁDĚCÍMI POČÍTAČI PRO ZABEZPEČENÍ VÝHYBKOVÉ JEDNOTKY - DODÁVKA</t>
  </si>
  <si>
    <t>80</t>
  </si>
  <si>
    <t>75L223</t>
  </si>
  <si>
    <t>OPAKOVACÍ RELÉ</t>
  </si>
  <si>
    <t>81</t>
  </si>
  <si>
    <t>75D111R</t>
  </si>
  <si>
    <t>ZÁZMAMOVÉ ZAŘÍZENÍ H4</t>
  </si>
  <si>
    <t>82</t>
  </si>
  <si>
    <t>75B219</t>
  </si>
  <si>
    <t>JEDNOTNÉ OVLÁDACÍ PRACOVIŠTĚ (JOP), TECHNOLOGIE, NEZÁLOHOVANÉ - ÚPRAVA SW</t>
  </si>
  <si>
    <t>83</t>
  </si>
  <si>
    <t>744Q32</t>
  </si>
  <si>
    <t>SVODIČ PŘEPĚTÍ TYP 2 (TŘÍDA C) 3-4 PÓLOVÝ</t>
  </si>
  <si>
    <t>84</t>
  </si>
  <si>
    <t>914111</t>
  </si>
  <si>
    <t>DOPRAVNÍ ZNAČKY ZÁKLADNÍ VELIKOSTI OCELOVÉ NEREFLEXNÍ - DOD A MONTÁŽ</t>
  </si>
  <si>
    <t>Zkoušky, revize a HZS</t>
  </si>
  <si>
    <t>85</t>
  </si>
  <si>
    <t>747701</t>
  </si>
  <si>
    <t>DOKONČOVACÍ MONTÁŽNÍ PRÁCE NA ELEKTRICKÉM ZAŘÍZENÍ</t>
  </si>
  <si>
    <t>HOD</t>
  </si>
  <si>
    <t>86</t>
  </si>
  <si>
    <t>7.50E+199</t>
  </si>
  <si>
    <t>PŘÍPRAVA A CELKOVÉ ZKOUŠKY PŘEJEZDOVÉHO ZABEZPEČOVACÍHO ZAŘÍZENÍ PRO JEDNU KOLEJ</t>
  </si>
  <si>
    <t>87</t>
  </si>
  <si>
    <t>7.50E+129</t>
  </si>
  <si>
    <t>CELKOVÁ PROHLÍDKA ZAŘÍZENÍ A VYHOTOVENÍ REVIZNÍ ZPRÁVY</t>
  </si>
  <si>
    <t>88</t>
  </si>
  <si>
    <t>75E1B7</t>
  </si>
  <si>
    <t>REGULACE A ZKOUŠENÍ ZABEZPEČOVACÍHO ZAŘÍZENÍ</t>
  </si>
  <si>
    <t>89</t>
  </si>
  <si>
    <t>75E1C7</t>
  </si>
  <si>
    <t>PROTOKOL UTZ</t>
  </si>
  <si>
    <t>Demontáže</t>
  </si>
  <si>
    <t>90</t>
  </si>
  <si>
    <t>914113</t>
  </si>
  <si>
    <t>DOPRAVNÍ ZNAČKY ZÁKLADNÍ VELIKOSTI OCELOVÉ NEREFLEXNÍ - DEMONTÁŽ</t>
  </si>
  <si>
    <t>Odpady</t>
  </si>
  <si>
    <t>91</t>
  </si>
  <si>
    <t>015111</t>
  </si>
  <si>
    <t>POPLATKY ZA LIKVIDACŮ ODPADŮ NEKONTAMINOVANÝCH - 17 05 04 VYTĚŽENÉ ZEMINY A HORNINY - I. TŘÍDA TĚŽITELNOSTI</t>
  </si>
  <si>
    <t>T</t>
  </si>
  <si>
    <t xml:space="preserve">  PS 03</t>
  </si>
  <si>
    <t>Rekonstrukce TZZ Žabokliky - Žatec západ</t>
  </si>
  <si>
    <t>PS 03</t>
  </si>
  <si>
    <t>75B527</t>
  </si>
  <si>
    <t>75M95X</t>
  </si>
  <si>
    <t>DATOVÁ INFRASTRUKTURA LAN, MODEM - MONTÁŽ</t>
  </si>
  <si>
    <t>75J91X</t>
  </si>
  <si>
    <t>OPTICKÝ PATCHCORD MULTIMODE - MONTÁŽ</t>
  </si>
  <si>
    <t>75M952</t>
  </si>
  <si>
    <t>DATOVÁ INFRASTRUKTURA LAN, MODEM - XHDSL, ROZHRANÍ ETHERNET</t>
  </si>
  <si>
    <t>75J911</t>
  </si>
  <si>
    <t>OPTICKÝ PATCHCORD MULTIMODE DO 5 M</t>
  </si>
  <si>
    <t>75J912</t>
  </si>
  <si>
    <t>OPTICKÝ PATCHCORD MULTIMODE PŘES 5 M</t>
  </si>
  <si>
    <t>7.50E+139</t>
  </si>
  <si>
    <t>PŘEZKOUŠENÍ VLAKOVÝCH CEST</t>
  </si>
  <si>
    <t>7.50E+189</t>
  </si>
  <si>
    <t>PŘÍPRAVA A CELKOVÉ ZKOUŠKY ELEKTRONICKÉHO STAVĚDLA PRO JEDNU VLAKOVOU CESTU</t>
  </si>
  <si>
    <t>7.50E+149</t>
  </si>
  <si>
    <t>PŘEZKOUŠENÍ A REGULACE AUTOMATICKÉHO BLOKU</t>
  </si>
  <si>
    <t>747703</t>
  </si>
  <si>
    <t>ZKUŠEBNÍ PROVOZ</t>
  </si>
  <si>
    <t>D.2</t>
  </si>
  <si>
    <t>Železniční sdělovací zařízení</t>
  </si>
  <si>
    <t xml:space="preserve">  PS 02</t>
  </si>
  <si>
    <t>Kamerový systém</t>
  </si>
  <si>
    <t>PS 02</t>
  </si>
  <si>
    <t>27211</t>
  </si>
  <si>
    <t>ZÁKLADY Z DÍLCŮ BETONOVÝCH</t>
  </si>
  <si>
    <t>742L12</t>
  </si>
  <si>
    <t>UKONČENÍ DVOU AŽ PĚTIŽÍLOVÉHO KABELU V ROZVADĚČI NEBO NA PŘÍSTROJI OD 4 DO 16 MM2</t>
  </si>
  <si>
    <t>75H14X</t>
  </si>
  <si>
    <t>STOŽÁR (SLOUP) OCELOVÝ - MONTÁŽ</t>
  </si>
  <si>
    <t>75J31X</t>
  </si>
  <si>
    <t>KABEL SDĚLOVACÍ PRO STRUKTUROVANOU KABELÁŽ UTP - MONTÁŽ</t>
  </si>
  <si>
    <t>75K22X</t>
  </si>
  <si>
    <t>NAPÁJECÍ ZDROJ 24 V DC - MONTÁŽ</t>
  </si>
  <si>
    <t>75L42X</t>
  </si>
  <si>
    <t>KAMERA DIGITÁLNÍ (IP) - MONTÁŽ</t>
  </si>
  <si>
    <t>75L48X</t>
  </si>
  <si>
    <t>PŘÍSLUŠENSTVÍ KS - MONTÁŽ</t>
  </si>
  <si>
    <t>75O95A</t>
  </si>
  <si>
    <t>DDTS ŽDC, INTEGRACE KAM</t>
  </si>
  <si>
    <t>Dodávky kabelizace</t>
  </si>
  <si>
    <t>703442</t>
  </si>
  <si>
    <t>ELEKTROINSTALAČNÍ TRUBKA OCELOVÁ VČETNĚ UPEVNĚNÍ A PŘÍSLUŠENSTVÍ DN PRŮMĚRU PŘES 25 DO 40 MM</t>
  </si>
  <si>
    <t>75J311</t>
  </si>
  <si>
    <t>KABEL SDĚLOVACÍ PRO STRUKTUROVANOU KABELÁŽ UTP - DODÁVKA</t>
  </si>
  <si>
    <t>75H141</t>
  </si>
  <si>
    <t>STOŽÁR (SLOUP) OCELOVÝ DO 10 M</t>
  </si>
  <si>
    <t>75K222</t>
  </si>
  <si>
    <t>NAPÁJECÍ ZDROJ 24 V DC DO 10 A</t>
  </si>
  <si>
    <t>75L421</t>
  </si>
  <si>
    <t>KAMERA DIGITÁLNÍ (IP) PEVNÁ</t>
  </si>
  <si>
    <t>75L424</t>
  </si>
  <si>
    <t>KAMERA DIGITÁLNÍ (IP) - SW LICENCE</t>
  </si>
  <si>
    <t>75L46W</t>
  </si>
  <si>
    <t>KLIENSTKÉ PRACOVIŠTĚ - DOPLNĚNÍ HW, SW, LICENCE</t>
  </si>
  <si>
    <t>75L486</t>
  </si>
  <si>
    <t>PŘÍSLUŠENSTVÍ KS - INJECTOR PRO POE</t>
  </si>
  <si>
    <t>75L483</t>
  </si>
  <si>
    <t>PŘÍSLUŠENSTVÍ KS - DRŽÁK PRO KAMEROVÝ KRYT (KAMERU)</t>
  </si>
  <si>
    <t>75L484</t>
  </si>
  <si>
    <t>PŘÍSLUŠENSTVÍ KS - ADAPTÉR PRO MONTÁŽ NA SLOUP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</si>
  <si>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</si>
  <si>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</si>
  <si>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</si>
  <si>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</si>
  <si>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</si>
  <si>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</si>
  <si>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KPL</t>
  </si>
  <si>
    <t>75O969</t>
  </si>
  <si>
    <t>DDTS ŽDC, ZÁVĚREČNÁ ZKOUŠKA</t>
  </si>
  <si>
    <t>75O971</t>
  </si>
  <si>
    <t>DDTS ŽDC, SPOLUPRÁCE ZHOTOVITELE URČENÉHO ZAŘÍZENÍ PŘI INTEGRACI DO DDTS</t>
  </si>
  <si>
    <t>75L45W</t>
  </si>
  <si>
    <t>KAMEROVÝ SERVER - DOPLNĚNÍ ZÁZNAMOVÉHO ZAŘÍZENÍ (HW, SW, LICENCE)</t>
  </si>
  <si>
    <t>746676</t>
  </si>
  <si>
    <t>VYSOKORYCHLOSTNÍ MODEM NA METALICKÉ VEDENÍ, DO 2 MBIT/S, ROZHRANÍ A PROTOKOL DLE SPECIFIKACE</t>
  </si>
  <si>
    <t>75L165</t>
  </si>
  <si>
    <t>ROZHLASOVÉ PŘÍSLUŠENSTVÍ - SKŘÍŇ NA ROZHLASOVÝ STOŽÁR</t>
  </si>
  <si>
    <t>D.4</t>
  </si>
  <si>
    <t>Ostatní inženýrské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</si>
  <si>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</si>
  <si>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</si>
  <si>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</si>
  <si>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</si>
  <si>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</si>
  <si>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</si>
  <si>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</si>
  <si>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</si>
  <si>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</si>
  <si>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</si>
  <si>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</si>
  <si>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</si>
  <si>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</si>
  <si>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</si>
  <si>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</si>
  <si>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</si>
  <si>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</si>
  <si>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</si>
  <si>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</si>
  <si>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</si>
  <si>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</si>
  <si>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</si>
  <si>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</si>
  <si>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</si>
  <si>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</si>
  <si>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</si>
  <si>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</si>
  <si>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</si>
  <si>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</si>
  <si>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</si>
  <si>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</si>
  <si>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</si>
  <si>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</si>
  <si>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02</t>
  </si>
  <si>
    <t>SO 02</t>
  </si>
  <si>
    <t>0</t>
  </si>
  <si>
    <t>Všeobecné konstrukce a práce</t>
  </si>
  <si>
    <t>015150</t>
  </si>
  <si>
    <t>POPLATKY ZA LIKVIDACŮ ODPADŮ NEKONTAMINOVANÝCH - 17 05 08  ŠTĚRK Z KOLEJIŠTĚ (ODPAD PO RECYKLACI)</t>
  </si>
  <si>
    <t>OTSKP</t>
  </si>
  <si>
    <t>popis položky</t>
  </si>
  <si>
    <t>45*1,8</t>
  </si>
  <si>
    <t>015210</t>
  </si>
  <si>
    <t>POPLATKY ZA LIKVIDACI ODPADŮ NEKONTAMINOVANÝCH - 17 01 01 ŽELEZNIČNÍ PRAŽCE BETONOVÉ</t>
  </si>
  <si>
    <t>25/0,6*0,26</t>
  </si>
  <si>
    <t>Komunikace</t>
  </si>
  <si>
    <t>512550</t>
  </si>
  <si>
    <t>KOLEJOVÉ LOŽE - ZŘÍZENÍ Z KAMENIVA HRUBÉHO DRCENÉHO (ŠTĚRK)</t>
  </si>
  <si>
    <t>25*2,11</t>
  </si>
  <si>
    <t>513550</t>
  </si>
  <si>
    <t>KOLEJOVÉ LOŽE - DOPLNĚNÍ Z KAMENIVA HRUBÉHO DRCENÉHO (ŠTĚRK)</t>
  </si>
  <si>
    <t>106*0,06</t>
  </si>
  <si>
    <t>528352</t>
  </si>
  <si>
    <t>KOLEJ 49 E1, ROZD. ""U"", BEZSTYKOVÁ, PR. BET. BEZPODKLADNICOVÝ, UP. PRUŽNÉ</t>
  </si>
  <si>
    <t>25m</t>
  </si>
  <si>
    <t>545121</t>
  </si>
  <si>
    <t>SVAR KOLEJNIC (STEJNÉHO TVARU) 49 E1, T JEDNOTLIVĚ</t>
  </si>
  <si>
    <t>4ks</t>
  </si>
  <si>
    <t>542121</t>
  </si>
  <si>
    <t>SMĚROVÉ A VÝŠKOVÉ VYROVNÁNÍ KOLEJE NA PRAŽCÍCH BETONOVÝCH DO 0,05 M</t>
  </si>
  <si>
    <t>106 m</t>
  </si>
  <si>
    <t>543411</t>
  </si>
  <si>
    <t>VÝMĚNA UPEVNĚNÍ (ŠROUBŮ, SPON, SVĚREK, KROUŽKŮ) TUHÉHO -
antikorozní upevnění v přejezdu - pouze rozdíl cen materiálu</t>
  </si>
  <si>
    <t>PÁR</t>
  </si>
  <si>
    <t>14 párů</t>
  </si>
  <si>
    <t>549331</t>
  </si>
  <si>
    <t>ZŘÍZENÍ BEZSTYKOVÉ KOLEJE NA STÁVAJÍCÍCH ÚSECÍCH V KOLEJI</t>
  </si>
  <si>
    <t>118 m</t>
  </si>
  <si>
    <t>549510</t>
  </si>
  <si>
    <t>ŘEZÁNÍ KOLEJNIC BEZ OHLEDU NA TVAR</t>
  </si>
  <si>
    <t>4 ks</t>
  </si>
  <si>
    <t>Ostatní konstrukce a práce</t>
  </si>
  <si>
    <t>925110</t>
  </si>
  <si>
    <t>DRÁŽNÍ STEZKY Z DRTI TL. DO 50 MM</t>
  </si>
  <si>
    <t>M2</t>
  </si>
  <si>
    <t>110*0,7*2</t>
  </si>
  <si>
    <t>965010</t>
  </si>
  <si>
    <t>ODSTRANĚNÍ KOLEJOVÉHO LOŽE A DRÁŽNÍCH STEZEK</t>
  </si>
  <si>
    <t>25*1,8</t>
  </si>
  <si>
    <t>965021</t>
  </si>
  <si>
    <t>ODSTRANĚNÍ KOLEJOVÉHO LOŽE A DRÁŽNÍCH STEZEK - ODVOZ NA SKLÁDKU</t>
  </si>
  <si>
    <t>45*1,8*5</t>
  </si>
  <si>
    <t>965113</t>
  </si>
  <si>
    <t>DEMONTÁŽ KOLEJE NA BETONOVÝCH PRAŽCÍCH DO KOLEJOVÝCH POLÍ S ODVOZEM NA MONTÁŽNÍ ZÁKLADNU S NÁSLEDNÝM ROZEBRÁNÍM</t>
  </si>
  <si>
    <t>25 m</t>
  </si>
  <si>
    <t>965116</t>
  </si>
  <si>
    <t>DEMONTÁŽ KOLEJE NA BETONOVÝCH PRAŽCÍCH - ODVOZ ROZEBRANÝCH SOUČÁSTÍ (Z MÍSTA DEMONTÁŽE NEBO Z MONTÁŽNÍ ZÁKLADNY) K LIKVIDACI - beton pražce</t>
  </si>
  <si>
    <t>tkm</t>
  </si>
  <si>
    <t>25/0,6*0,26*5</t>
  </si>
  <si>
    <t>E.1.1.2</t>
  </si>
  <si>
    <t>Železniční spodek</t>
  </si>
  <si>
    <t xml:space="preserve">  SO 03</t>
  </si>
  <si>
    <t>SO 03</t>
  </si>
  <si>
    <t>POPLATKY ZA LIKVIDACŮ ODPADŮ NEKONTAMINOVANÝCH -
 17 05 04  VYTĚŽENÉ ZEMINY A HORNINY -  I. TŘÍDA TĚŽITELNOSTI</t>
  </si>
  <si>
    <t>364,412+150)*1,6</t>
  </si>
  <si>
    <t>111204</t>
  </si>
  <si>
    <t>ODSTRANĚNÍ KŘOVIN S ODVOZEM DO 5 KM</t>
  </si>
  <si>
    <t>380*1,4</t>
  </si>
  <si>
    <t>123736</t>
  </si>
  <si>
    <t>ODKOP PRO SPOD STAVBU SILNIC A ŽELEZNIC TŘ. I, ODVOZ DO 5KM</t>
  </si>
  <si>
    <t>(8,46-1,8)*17,2+(5,9+0,3)/2*80,6   (ZKPP + príkop)</t>
  </si>
  <si>
    <t>12932</t>
  </si>
  <si>
    <t>ČIŠTĚNÍ PŘÍKOPŮ OD NÁNOSU DO 0,5M3/M - reprofilace</t>
  </si>
  <si>
    <t>300m</t>
  </si>
  <si>
    <t>132736</t>
  </si>
  <si>
    <t>HLOUBENÍ RÝH ŠÍŘ DO 2M PAŽ I NEPAŽ TŘ. I, ODVOZ DO 5KM</t>
  </si>
  <si>
    <t>9,2*0,5*1,4  svod potrubí</t>
  </si>
  <si>
    <t>17511</t>
  </si>
  <si>
    <t>OBSYP POTRUBÍ A OBJEKTŮ SE ZHUTNĚNÍM</t>
  </si>
  <si>
    <t>6 m3</t>
  </si>
  <si>
    <t>18110</t>
  </si>
  <si>
    <t>ÚPRAVA PLÁNĚ SE ZHUTNĚNÍM V HORNINĚ TŘ. I</t>
  </si>
  <si>
    <t>17,2*5</t>
  </si>
  <si>
    <t>18243</t>
  </si>
  <si>
    <t>ZALOŽENÍ TRÁVNÍKU HYDROOSEVEM NA HLUŠINU</t>
  </si>
  <si>
    <t>380*2</t>
  </si>
  <si>
    <t>Zakládání</t>
  </si>
  <si>
    <t>212636</t>
  </si>
  <si>
    <t>TRATIVODY KOMPL Z TRUB Z PLAST HM DN DO 150MM, RÝHA TŘ II</t>
  </si>
  <si>
    <t>17,2 m</t>
  </si>
  <si>
    <t>289971</t>
  </si>
  <si>
    <t>OPLÁŠTĚNÍ (ZPEVNĚNÍ) Z GEOTEXTILIE - opláštění trativodu</t>
  </si>
  <si>
    <t>3*17,2</t>
  </si>
  <si>
    <t>Vodorovné konstrukce</t>
  </si>
  <si>
    <t>465511X</t>
  </si>
  <si>
    <t>DLAŽBY Z LOMOVÉHO KAMENE NA MC - vč. podkladu štěrkodrť a beton á 0,1 m</t>
  </si>
  <si>
    <t>5 m2</t>
  </si>
  <si>
    <t>501101</t>
  </si>
  <si>
    <t>ZŘÍZENÍ KONSTRUKČNÍ VRSTVY TĚLESA ŽELEZNIČNÍHO SPODKU ZE ŠTĚRKODRTI NOVÉ 
 fr. 0-32</t>
  </si>
  <si>
    <t>1,4*17,2</t>
  </si>
  <si>
    <t>ZŘÍZENÍ KONSTRUKČNÍ VRSTVY TĚLESA ŽELEZNIČNÍHO SPODKU ZE ŠTĚRKODRTI NOVÉ  
 fr. 0-63</t>
  </si>
  <si>
    <t>4,4*0,4*17,2</t>
  </si>
  <si>
    <t>501900</t>
  </si>
  <si>
    <t>ZŘÍZENÍ KONSTRUKČNÍ VRSTVY TĚLESA ŽELEZNIČNÍHO SPODKU Z JINÉHO MATERIÁLU - štěrkodrť stabilizovaná cementem</t>
  </si>
  <si>
    <t>502941</t>
  </si>
  <si>
    <t>ZŘÍZENÍ KONSTRUKČNÍ VRSTVY TĚLESA ŽELEZNIČNÍHO SPODKU Z GEOTEXTILIE</t>
  </si>
  <si>
    <t>4,4*17,2</t>
  </si>
  <si>
    <t>502942</t>
  </si>
  <si>
    <t>ZŘÍZENÍ KONSTRUKČNÍ VRSTVY TĚLESA ŽELEZNIČNÍHO SPODKU Z GEOMŘÍŽKY</t>
  </si>
  <si>
    <t>Potrubí</t>
  </si>
  <si>
    <t>87434</t>
  </si>
  <si>
    <t>POTRUBÍ Z TRUB PLASTOVÝCH ODPADNÍCH DN DO 200MM - svod. potrubí</t>
  </si>
  <si>
    <t>9,5 m</t>
  </si>
  <si>
    <t>895811</t>
  </si>
  <si>
    <t>DRENÁŽNÍ ŠACHTICE NORMÁLNÍ Z PLAST DÍLCŮ ŠN 40</t>
  </si>
  <si>
    <t>KS</t>
  </si>
  <si>
    <t>2 ks</t>
  </si>
  <si>
    <t>935221</t>
  </si>
  <si>
    <t>PŘÍKOPOVÉ ŽLABY Z BETON TVÁRNIC ŠÍŘ DO 900MM DO ŠTĚRKOPÍSKU TL 100MM</t>
  </si>
  <si>
    <t>9 m</t>
  </si>
  <si>
    <t>E.1.3</t>
  </si>
  <si>
    <t>Železniční přejezdy</t>
  </si>
  <si>
    <t xml:space="preserve">  SO04</t>
  </si>
  <si>
    <t>Přejezd v km 201,578</t>
  </si>
  <si>
    <t>SO04</t>
  </si>
  <si>
    <t>POPLATKY ZA LIKVIDACŮ ODPADŮ NEKONTAMINOVANÝCH - 17 05 04  VYTĚŽENÉ ZEMINY A HORNINY -  I. TŘÍDA TĚŽITELNOSTI</t>
  </si>
  <si>
    <t>39,184*1,7</t>
  </si>
  <si>
    <t>015130</t>
  </si>
  <si>
    <t>POPLATKY ZA LIKVIDACŮ ODPADŮ NEKONTAMINOVANÝCH - 17 03 02  VYBOURANÝ ASFALTOVÝ BETON BEZ DEHTU</t>
  </si>
  <si>
    <t>6,815*2,3</t>
  </si>
  <si>
    <t>015140</t>
  </si>
  <si>
    <t>POPLATKY ZA LIKVIDACI ODPADŮ NEKONTAMINOVANÝCH - 17 01 01 BETON Z DEMOLIC OBJEKTŮ, ZÁKLADŮ TV</t>
  </si>
  <si>
    <t>7,8*0,15*2,3</t>
  </si>
  <si>
    <t>113724</t>
  </si>
  <si>
    <t>FRÉZOVÁNÍ VOZOVEK ASFALTOVÝCH, ODVOZ DO 5KM</t>
  </si>
  <si>
    <t>(71,382+2*1,15*6)*0,08</t>
  </si>
  <si>
    <t>ODKOP PRO SPOD STAVBU SILNIC A ŽELEZNIC TŘ. II, ODVOZ DO 5KM</t>
  </si>
  <si>
    <t>(71,382+2*1,15*6)*0,46</t>
  </si>
  <si>
    <t>56330</t>
  </si>
  <si>
    <t>VOZOVKOVÉ VRSTVY ZE ŠTĚRKODRTI</t>
  </si>
  <si>
    <t>(71,382-6,5*0,75)*0,35</t>
  </si>
  <si>
    <t>574A34</t>
  </si>
  <si>
    <t>ASFALTOVÝ BETON PRO OBRUSNÉ VRSTVY ACO 11+, 11S TL. 40MM</t>
  </si>
  <si>
    <t>71,382 m2</t>
  </si>
  <si>
    <t>574C56</t>
  </si>
  <si>
    <t>ASFALTOVÝ BETON PRO LOŽNÍ VRSTVY ACL 16+, 16S TL. 60MM</t>
  </si>
  <si>
    <t>574F88</t>
  </si>
  <si>
    <t>ASFALTOVÝ BETON PRO PODKLADNÍ VRSTVY MODIFIK ACP 22+, 22S TL. 90MM</t>
  </si>
  <si>
    <t>919112</t>
  </si>
  <si>
    <t>ŘEZÁNÍ ASFALTOVÉHO KRYTU VOZOVEK TL DO 100MM</t>
  </si>
  <si>
    <t>12,5 m</t>
  </si>
  <si>
    <t>921311</t>
  </si>
  <si>
    <t>ŽELEZNIČNÍ PŘEJEZD ŽELEZOBETONOVÝ S NOSIČI</t>
  </si>
  <si>
    <t>7,2*4</t>
  </si>
  <si>
    <t>931312</t>
  </si>
  <si>
    <t>TĚSNĚNÍ DILATAČ SPAR ASF ZÁLIVKOU PRŮŘ DO 200MM2</t>
  </si>
  <si>
    <t>931335</t>
  </si>
  <si>
    <t>TĚSNĚNÍ DILATAČNÍCH SPAR POLYURETANOVÝM TMELEM PRŮŘEZU DO 600MM2</t>
  </si>
  <si>
    <t>2*6,5</t>
  </si>
  <si>
    <t>93513</t>
  </si>
  <si>
    <t>ŠTĚRBINOVÉ ŽLABY Z BET DÍLCŮ ŠÍŘ 500MM VÝŠ 500MM</t>
  </si>
  <si>
    <t>8 m</t>
  </si>
  <si>
    <t>965311</t>
  </si>
  <si>
    <t>ROZEBRÁNÍ PŘEJEZDU, PŘECHODU Z DÍLCŮ</t>
  </si>
  <si>
    <t>6*1,3</t>
  </si>
  <si>
    <t>965312</t>
  </si>
  <si>
    <t>ROZEBRÁNÍ PŘEJEZDU, PŘECHODU Z DÍLCŮ - ODVOZ (NA LIKVIDACI ODPADŮ NEBO JINÉ URČENÉ MÍSTO)</t>
  </si>
  <si>
    <t>7,8*0,15*2,3*5</t>
  </si>
  <si>
    <t>E.3.6</t>
  </si>
  <si>
    <t>Rozvodny vn, nn, osvětlení a dálkové ovládání odpojovačů</t>
  </si>
  <si>
    <t xml:space="preserve">  SO 01</t>
  </si>
  <si>
    <t>Výstavba přípojky nn pro PZS v km 201,578</t>
  </si>
  <si>
    <t>SO 01</t>
  </si>
  <si>
    <t>742H12</t>
  </si>
  <si>
    <t>KABEL NN ČTYŘ- A PĚTIŽÍLOVÝ CU S PLASTOVOU IZOLACÍ OD 4 DO 16 MM2</t>
  </si>
  <si>
    <t>742G12</t>
  </si>
  <si>
    <t>KABEL NN DVOU- A TŘÍŽÍLOVÝ CU S PLASTOVOU IZOLACÍ OD 4 DO 16 MM2</t>
  </si>
  <si>
    <t>75II11</t>
  </si>
  <si>
    <t>SPOJKA PRO CELOPLASTOVÉ KABELY BEZ PANCÍŘE</t>
  </si>
  <si>
    <t>Silnoproudá zařízení</t>
  </si>
  <si>
    <t>743F21</t>
  </si>
  <si>
    <t>SKŘÍŇ ELEKTROMĚROVÁ V KOMPAKTNÍM PILÍŘI PRO PŘÍMÉ MĚŘENÍ DO 80 A JEDNOSAZBOVÉ VČETNĚ VÝSTROJE</t>
  </si>
  <si>
    <t>744O14</t>
  </si>
  <si>
    <t>ELEKTROMĚR</t>
  </si>
  <si>
    <t>741423</t>
  </si>
  <si>
    <t>ZÁSUVKA/PŘÍVODKA PRŮMYSLOVÁ, KRYTÍ PŘES IP 44 400 V, DO 63 A</t>
  </si>
  <si>
    <t>744612</t>
  </si>
  <si>
    <t>JISTIČ JEDNOPÓLOVÝ (10 KA) OD 4 DO 10 A</t>
  </si>
  <si>
    <t>744633</t>
  </si>
  <si>
    <t>JISTIČ TŘÍPÓLOVÝ (10 KA) OD 13 DO 20 A</t>
  </si>
  <si>
    <t>744Q22</t>
  </si>
  <si>
    <t>SVODIČ PŘEPĚTÍ TYP 1+2 (TŘÍDA B+C) 3-4 PÓLOVÝ</t>
  </si>
  <si>
    <t>741C02</t>
  </si>
  <si>
    <t>UZEMŇOVACÍ SVORKA</t>
  </si>
  <si>
    <t>747511</t>
  </si>
  <si>
    <t>ZKOUŠKY VODIČŮ A KABELŮ NN PRŮŘEZU ŽÍLY DO 5X25 MM2</t>
  </si>
  <si>
    <t>OTSKP_ZS17</t>
  </si>
  <si>
    <t>747301</t>
  </si>
  <si>
    <t>PROVEDENÍ PROHLÍDKY A ZKOUŠKY PRÁVNICKOU OSOBOU, VYDÁNÍ PRŮKAZU ZPŮSOBILOSTI</t>
  </si>
  <si>
    <t>747211</t>
  </si>
  <si>
    <t>CELKOVÁ PROHLÍDKA, ZKOUŠENÍ, MĚŘENÍ A VYHOTOVENÍ VÝCHOZÍ REVIZNÍ ZPRÁVY, PRO OBJEM IN DO 100 TIS.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</si>
</sst>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0+C10+C13+C15+C17+C19+C21+C23</f>
      </c>
    </row>
    <row r="7" spans="2:3" ht="12.75" customHeight="1">
      <c r="B7" s="8" t="s">
        <v>7</v>
      </c>
      <c s="10">
        <f>0+E10+E13+E15+E17+E19+E21+E23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343</v>
      </c>
      <c s="12" t="s">
        <v>344</v>
      </c>
      <c s="14">
        <f>'PS 03'!K8+'PS 03'!M8</f>
      </c>
      <c s="14">
        <f>C12*0.21</f>
      </c>
      <c s="14">
        <f>C12+D12</f>
      </c>
      <c s="13">
        <f>'PS 03'!T7</f>
      </c>
    </row>
    <row r="13" spans="1:6" ht="12.75">
      <c r="A13" s="11" t="s">
        <v>365</v>
      </c>
      <c s="12" t="s">
        <v>366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367</v>
      </c>
      <c s="12" t="s">
        <v>368</v>
      </c>
      <c s="14">
        <f>'PS 02'!K8+'PS 02'!M8</f>
      </c>
      <c s="14">
        <f>C14*0.21</f>
      </c>
      <c s="14">
        <f>C14+D14</f>
      </c>
      <c s="13">
        <f>'PS 02'!T7</f>
      </c>
    </row>
    <row r="15" spans="1:6" ht="12.75">
      <c r="A15" s="11" t="s">
        <v>424</v>
      </c>
      <c s="12" t="s">
        <v>425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426</v>
      </c>
      <c s="12" t="s">
        <v>427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457</v>
      </c>
      <c s="12" t="s">
        <v>458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459</v>
      </c>
      <c s="12" t="s">
        <v>458</v>
      </c>
      <c s="14">
        <f>'SO 02'!K8+'SO 02'!M8</f>
      </c>
      <c s="14">
        <f>C18*0.21</f>
      </c>
      <c s="14">
        <f>C18+D18</f>
      </c>
      <c s="13">
        <f>'SO 02'!T7</f>
      </c>
    </row>
    <row r="19" spans="1:6" ht="12.75">
      <c r="A19" s="11" t="s">
        <v>515</v>
      </c>
      <c s="12" t="s">
        <v>516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517</v>
      </c>
      <c s="12" t="s">
        <v>516</v>
      </c>
      <c s="14">
        <f>'SO 03'!K8+'SO 03'!M8</f>
      </c>
      <c s="14">
        <f>C20*0.21</f>
      </c>
      <c s="14">
        <f>C20+D20</f>
      </c>
      <c s="13">
        <f>'SO 03'!T7</f>
      </c>
    </row>
    <row r="21" spans="1:6" ht="12.75">
      <c r="A21" s="11" t="s">
        <v>576</v>
      </c>
      <c s="12" t="s">
        <v>577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578</v>
      </c>
      <c s="12" t="s">
        <v>579</v>
      </c>
      <c s="14">
        <f>SO04!K8+SO04!M8</f>
      </c>
      <c s="14">
        <f>C22*0.21</f>
      </c>
      <c s="14">
        <f>C22+D22</f>
      </c>
      <c s="13">
        <f>SO04!T7</f>
      </c>
    </row>
    <row r="23" spans="1:6" ht="12.75">
      <c r="A23" s="11" t="s">
        <v>624</v>
      </c>
      <c s="12" t="s">
        <v>625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626</v>
      </c>
      <c s="12" t="s">
        <v>627</v>
      </c>
      <c s="14">
        <f>'SO 01'!K8+'SO 01'!M8</f>
      </c>
      <c s="14">
        <f>C24*0.21</f>
      </c>
      <c s="14">
        <f>C24+D24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COUNTIFS(L8:L376,"=0",A8:A376,"P")+COUNTIFS(L8:L376,"",A8:A376,"P")+SUM(Q8:Q376)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0+J9+J58+J207+J272+J349+J370+J375</f>
      </c>
      <c s="29">
        <f>0+K9+K58+K207+K272+K349+K370+K375</f>
      </c>
      <c s="29">
        <f>0+L9+L58+L207+L272+L349+L370+L375</f>
      </c>
      <c s="29">
        <f>0+M9+M58+M207+M272+M349+M370+M375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4.8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62</v>
      </c>
      <c s="35" t="s">
        <v>47</v>
      </c>
      <c s="6" t="s">
        <v>63</v>
      </c>
      <c s="36" t="s">
        <v>64</v>
      </c>
      <c s="37">
        <v>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66</v>
      </c>
      <c s="35" t="s">
        <v>47</v>
      </c>
      <c s="6" t="s">
        <v>67</v>
      </c>
      <c s="36" t="s">
        <v>61</v>
      </c>
      <c s="37">
        <v>40.6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69</v>
      </c>
      <c s="35" t="s">
        <v>47</v>
      </c>
      <c s="6" t="s">
        <v>70</v>
      </c>
      <c s="36" t="s">
        <v>64</v>
      </c>
      <c s="37">
        <v>203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71</v>
      </c>
      <c s="34" t="s">
        <v>72</v>
      </c>
      <c s="35" t="s">
        <v>47</v>
      </c>
      <c s="6" t="s">
        <v>73</v>
      </c>
      <c s="36" t="s">
        <v>74</v>
      </c>
      <c s="37">
        <v>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75</v>
      </c>
      <c s="34" t="s">
        <v>76</v>
      </c>
      <c s="35" t="s">
        <v>47</v>
      </c>
      <c s="6" t="s">
        <v>77</v>
      </c>
      <c s="36" t="s">
        <v>61</v>
      </c>
      <c s="37">
        <v>0.8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78</v>
      </c>
      <c s="34" t="s">
        <v>79</v>
      </c>
      <c s="35" t="s">
        <v>47</v>
      </c>
      <c s="6" t="s">
        <v>80</v>
      </c>
      <c s="36" t="s">
        <v>61</v>
      </c>
      <c s="37">
        <v>40.6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58</v>
      </c>
    </row>
    <row r="42" spans="1:16" ht="12.75">
      <c r="A42" t="s">
        <v>49</v>
      </c>
      <c s="34" t="s">
        <v>81</v>
      </c>
      <c s="34" t="s">
        <v>82</v>
      </c>
      <c s="35" t="s">
        <v>47</v>
      </c>
      <c s="6" t="s">
        <v>83</v>
      </c>
      <c s="36" t="s">
        <v>61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84</v>
      </c>
      <c s="34" t="s">
        <v>85</v>
      </c>
      <c s="35" t="s">
        <v>47</v>
      </c>
      <c s="6" t="s">
        <v>86</v>
      </c>
      <c s="36" t="s">
        <v>74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87</v>
      </c>
      <c s="34" t="s">
        <v>88</v>
      </c>
      <c s="35" t="s">
        <v>47</v>
      </c>
      <c s="6" t="s">
        <v>89</v>
      </c>
      <c s="36" t="s">
        <v>74</v>
      </c>
      <c s="37">
        <v>145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12.75">
      <c r="A53" t="s">
        <v>57</v>
      </c>
      <c r="E53" s="39" t="s">
        <v>58</v>
      </c>
    </row>
    <row r="54" spans="1:16" ht="25.5">
      <c r="A54" t="s">
        <v>49</v>
      </c>
      <c s="34" t="s">
        <v>90</v>
      </c>
      <c s="34" t="s">
        <v>91</v>
      </c>
      <c s="35" t="s">
        <v>47</v>
      </c>
      <c s="6" t="s">
        <v>92</v>
      </c>
      <c s="36" t="s">
        <v>74</v>
      </c>
      <c s="37">
        <v>145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12.75">
      <c r="A57" t="s">
        <v>57</v>
      </c>
      <c r="E57" s="39" t="s">
        <v>58</v>
      </c>
    </row>
    <row r="58" spans="1:13" ht="12.75">
      <c r="A58" t="s">
        <v>46</v>
      </c>
      <c r="C58" s="31" t="s">
        <v>27</v>
      </c>
      <c r="E58" s="33" t="s">
        <v>93</v>
      </c>
      <c r="J58" s="32">
        <f>0</f>
      </c>
      <c s="32">
        <f>0</f>
      </c>
      <c s="32">
        <f>0+L59+L63+L67+L71+L75+L79+L83+L87+L91+L95+L99+L103+L107+L111+L115+L119+L123+L127+L131+L135+L139+L143+L147+L151+L155+L159+L163+L167+L171+L175+L179+L183+L187+L191+L195+L199+L203</f>
      </c>
      <c s="32">
        <f>0+M59+M63+M67+M71+M75+M79+M83+M87+M91+M95+M99+M103+M107+M111+M115+M119+M123+M127+M131+M135+M139+M143+M147+M151+M155+M159+M163+M167+M171+M175+M179+M183+M187+M191+M195+M199+M203</f>
      </c>
    </row>
    <row r="59" spans="1:16" ht="12.75">
      <c r="A59" t="s">
        <v>49</v>
      </c>
      <c s="34" t="s">
        <v>94</v>
      </c>
      <c s="34" t="s">
        <v>95</v>
      </c>
      <c s="35" t="s">
        <v>47</v>
      </c>
      <c s="6" t="s">
        <v>96</v>
      </c>
      <c s="36" t="s">
        <v>74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97</v>
      </c>
      <c s="34" t="s">
        <v>98</v>
      </c>
      <c s="35" t="s">
        <v>47</v>
      </c>
      <c s="6" t="s">
        <v>99</v>
      </c>
      <c s="36" t="s">
        <v>74</v>
      </c>
      <c s="37">
        <v>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55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100</v>
      </c>
      <c s="34" t="s">
        <v>101</v>
      </c>
      <c s="35" t="s">
        <v>47</v>
      </c>
      <c s="6" t="s">
        <v>102</v>
      </c>
      <c s="36" t="s">
        <v>103</v>
      </c>
      <c s="37">
        <v>0.07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55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103</v>
      </c>
      <c s="37">
        <v>1.68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107</v>
      </c>
      <c s="34" t="s">
        <v>108</v>
      </c>
      <c s="35" t="s">
        <v>47</v>
      </c>
      <c s="6" t="s">
        <v>109</v>
      </c>
      <c s="36" t="s">
        <v>103</v>
      </c>
      <c s="37">
        <v>0.91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103</v>
      </c>
      <c s="37">
        <v>3.36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103</v>
      </c>
      <c s="37">
        <v>0.07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55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116</v>
      </c>
      <c s="34" t="s">
        <v>117</v>
      </c>
      <c s="35" t="s">
        <v>47</v>
      </c>
      <c s="6" t="s">
        <v>118</v>
      </c>
      <c s="36" t="s">
        <v>103</v>
      </c>
      <c s="37">
        <v>1.68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103</v>
      </c>
      <c s="37">
        <v>0.91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122</v>
      </c>
      <c s="34" t="s">
        <v>123</v>
      </c>
      <c s="35" t="s">
        <v>47</v>
      </c>
      <c s="6" t="s">
        <v>124</v>
      </c>
      <c s="36" t="s">
        <v>103</v>
      </c>
      <c s="37">
        <v>3.36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55</v>
      </c>
    </row>
    <row r="98" spans="1:5" ht="12.75">
      <c r="A98" t="s">
        <v>57</v>
      </c>
      <c r="E98" s="39" t="s">
        <v>58</v>
      </c>
    </row>
    <row r="99" spans="1:16" ht="25.5">
      <c r="A99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128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12.75">
      <c r="A102" t="s">
        <v>57</v>
      </c>
      <c r="E102" s="39" t="s">
        <v>58</v>
      </c>
    </row>
    <row r="103" spans="1:16" ht="25.5">
      <c r="A103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128</v>
      </c>
      <c s="37">
        <v>18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12.75">
      <c r="A106" t="s">
        <v>57</v>
      </c>
      <c r="E106" s="39" t="s">
        <v>58</v>
      </c>
    </row>
    <row r="107" spans="1:16" ht="25.5">
      <c r="A107" t="s">
        <v>49</v>
      </c>
      <c s="34" t="s">
        <v>132</v>
      </c>
      <c s="34" t="s">
        <v>133</v>
      </c>
      <c s="35" t="s">
        <v>47</v>
      </c>
      <c s="6" t="s">
        <v>134</v>
      </c>
      <c s="36" t="s">
        <v>128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128</v>
      </c>
      <c s="37">
        <v>19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138</v>
      </c>
      <c s="34" t="s">
        <v>139</v>
      </c>
      <c s="35" t="s">
        <v>47</v>
      </c>
      <c s="6" t="s">
        <v>140</v>
      </c>
      <c s="36" t="s">
        <v>128</v>
      </c>
      <c s="37">
        <v>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128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55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74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74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128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55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128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55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0.03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55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159</v>
      </c>
      <c s="37">
        <v>0.15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55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159</v>
      </c>
      <c s="37">
        <v>0.65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55</v>
      </c>
    </row>
    <row r="150" spans="1:5" ht="12.75">
      <c r="A150" t="s">
        <v>57</v>
      </c>
      <c r="E150" s="39" t="s">
        <v>58</v>
      </c>
    </row>
    <row r="151" spans="1:16" ht="25.5">
      <c r="A151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74</v>
      </c>
      <c s="37">
        <v>125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55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128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55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128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55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128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128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55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181</v>
      </c>
      <c s="34" t="s">
        <v>182</v>
      </c>
      <c s="35" t="s">
        <v>47</v>
      </c>
      <c s="6" t="s">
        <v>183</v>
      </c>
      <c s="36" t="s">
        <v>128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55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128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55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128</v>
      </c>
      <c s="37">
        <v>12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55</v>
      </c>
    </row>
    <row r="182" spans="1:5" ht="12.75">
      <c r="A182" t="s">
        <v>57</v>
      </c>
      <c r="E182" s="39" t="s">
        <v>58</v>
      </c>
    </row>
    <row r="183" spans="1:16" ht="25.5">
      <c r="A183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128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55</v>
      </c>
    </row>
    <row r="186" spans="1:5" ht="12.75">
      <c r="A186" t="s">
        <v>57</v>
      </c>
      <c r="E186" s="39" t="s">
        <v>58</v>
      </c>
    </row>
    <row r="187" spans="1:16" ht="25.5">
      <c r="A187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196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55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128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55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74</v>
      </c>
      <c s="37">
        <v>115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55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74</v>
      </c>
      <c s="37">
        <v>115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55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128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55</v>
      </c>
    </row>
    <row r="206" spans="1:5" ht="12.75">
      <c r="A206" t="s">
        <v>57</v>
      </c>
      <c r="E206" s="39" t="s">
        <v>58</v>
      </c>
    </row>
    <row r="207" spans="1:13" ht="12.75">
      <c r="A207" t="s">
        <v>46</v>
      </c>
      <c r="C207" s="31" t="s">
        <v>26</v>
      </c>
      <c r="E207" s="33" t="s">
        <v>209</v>
      </c>
      <c r="J207" s="32">
        <f>0</f>
      </c>
      <c s="32">
        <f>0</f>
      </c>
      <c s="32">
        <f>0+L208+L212+L216+L220+L224+L228+L232+L236+L240+L244+L248+L252+L256+L260+L264+L268</f>
      </c>
      <c s="32">
        <f>0+M208+M212+M216+M220+M224+M228+M232+M236+M240+M244+M248+M252+M256+M260+M264+M268</f>
      </c>
    </row>
    <row r="208" spans="1:16" ht="12.75">
      <c r="A208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128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55</v>
      </c>
    </row>
    <row r="211" spans="1:5" ht="12.75">
      <c r="A211" t="s">
        <v>57</v>
      </c>
      <c r="E211" s="39" t="s">
        <v>58</v>
      </c>
    </row>
    <row r="212" spans="1:16" ht="12.75">
      <c r="A212" t="s">
        <v>49</v>
      </c>
      <c s="34" t="s">
        <v>213</v>
      </c>
      <c s="34" t="s">
        <v>214</v>
      </c>
      <c s="35" t="s">
        <v>47</v>
      </c>
      <c s="6" t="s">
        <v>215</v>
      </c>
      <c s="36" t="s">
        <v>128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55</v>
      </c>
    </row>
    <row r="215" spans="1:5" ht="12.75">
      <c r="A215" t="s">
        <v>57</v>
      </c>
      <c r="E215" s="39" t="s">
        <v>58</v>
      </c>
    </row>
    <row r="216" spans="1:16" ht="12.75">
      <c r="A216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128</v>
      </c>
      <c s="37">
        <v>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55</v>
      </c>
    </row>
    <row r="219" spans="1:5" ht="12.75">
      <c r="A219" t="s">
        <v>57</v>
      </c>
      <c r="E219" s="39" t="s">
        <v>58</v>
      </c>
    </row>
    <row r="220" spans="1:16" ht="12.75">
      <c r="A220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128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55</v>
      </c>
    </row>
    <row r="223" spans="1:5" ht="12.75">
      <c r="A223" t="s">
        <v>57</v>
      </c>
      <c r="E223" s="39" t="s">
        <v>58</v>
      </c>
    </row>
    <row r="224" spans="1:16" ht="12.75">
      <c r="A224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128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55</v>
      </c>
    </row>
    <row r="227" spans="1:5" ht="12.75">
      <c r="A227" t="s">
        <v>57</v>
      </c>
      <c r="E227" s="39" t="s">
        <v>58</v>
      </c>
    </row>
    <row r="228" spans="1:16" ht="12.75">
      <c r="A228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128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55</v>
      </c>
    </row>
    <row r="231" spans="1:5" ht="12.75">
      <c r="A231" t="s">
        <v>57</v>
      </c>
      <c r="E231" s="39" t="s">
        <v>58</v>
      </c>
    </row>
    <row r="232" spans="1:16" ht="12.75">
      <c r="A232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128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55</v>
      </c>
    </row>
    <row r="235" spans="1:5" ht="12.75">
      <c r="A235" t="s">
        <v>57</v>
      </c>
      <c r="E235" s="39" t="s">
        <v>58</v>
      </c>
    </row>
    <row r="236" spans="1:16" ht="12.75">
      <c r="A236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128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55</v>
      </c>
    </row>
    <row r="239" spans="1:5" ht="12.75">
      <c r="A239" t="s">
        <v>57</v>
      </c>
      <c r="E239" s="39" t="s">
        <v>58</v>
      </c>
    </row>
    <row r="240" spans="1:16" ht="12.75">
      <c r="A24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128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55</v>
      </c>
    </row>
    <row r="243" spans="1:5" ht="12.75">
      <c r="A243" t="s">
        <v>57</v>
      </c>
      <c r="E243" s="39" t="s">
        <v>58</v>
      </c>
    </row>
    <row r="244" spans="1:16" ht="12.75">
      <c r="A244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128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55</v>
      </c>
    </row>
    <row r="247" spans="1:5" ht="12.75">
      <c r="A247" t="s">
        <v>57</v>
      </c>
      <c r="E247" s="39" t="s">
        <v>58</v>
      </c>
    </row>
    <row r="248" spans="1:16" ht="12.75">
      <c r="A248" t="s">
        <v>49</v>
      </c>
      <c s="34" t="s">
        <v>240</v>
      </c>
      <c s="34" t="s">
        <v>241</v>
      </c>
      <c s="35" t="s">
        <v>87</v>
      </c>
      <c s="6" t="s">
        <v>242</v>
      </c>
      <c s="36" t="s">
        <v>128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55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128</v>
      </c>
      <c s="37">
        <v>0.1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55</v>
      </c>
    </row>
    <row r="255" spans="1:5" ht="12.75">
      <c r="A255" t="s">
        <v>57</v>
      </c>
      <c r="E255" s="39" t="s">
        <v>58</v>
      </c>
    </row>
    <row r="256" spans="1:16" ht="25.5">
      <c r="A256" t="s">
        <v>49</v>
      </c>
      <c s="34" t="s">
        <v>247</v>
      </c>
      <c s="34" t="s">
        <v>241</v>
      </c>
      <c s="35" t="s">
        <v>47</v>
      </c>
      <c s="6" t="s">
        <v>248</v>
      </c>
      <c s="36" t="s">
        <v>249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55</v>
      </c>
    </row>
    <row r="259" spans="1:5" ht="12.75">
      <c r="A259" t="s">
        <v>57</v>
      </c>
      <c r="E259" s="39" t="s">
        <v>58</v>
      </c>
    </row>
    <row r="260" spans="1:16" ht="25.5">
      <c r="A260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128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55</v>
      </c>
    </row>
    <row r="263" spans="1:5" ht="12.75">
      <c r="A263" t="s">
        <v>57</v>
      </c>
      <c r="E263" s="39" t="s">
        <v>58</v>
      </c>
    </row>
    <row r="264" spans="1:16" ht="12.75">
      <c r="A264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128</v>
      </c>
      <c s="37">
        <v>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55</v>
      </c>
    </row>
    <row r="267" spans="1:5" ht="12.75">
      <c r="A267" t="s">
        <v>57</v>
      </c>
      <c r="E267" s="39" t="s">
        <v>58</v>
      </c>
    </row>
    <row r="268" spans="1:16" ht="12.75">
      <c r="A268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128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55</v>
      </c>
    </row>
    <row r="271" spans="1:5" ht="12.75">
      <c r="A271" t="s">
        <v>57</v>
      </c>
      <c r="E271" s="39" t="s">
        <v>58</v>
      </c>
    </row>
    <row r="272" spans="1:13" ht="12.75">
      <c r="A272" t="s">
        <v>46</v>
      </c>
      <c r="C272" s="31" t="s">
        <v>65</v>
      </c>
      <c r="E272" s="33" t="s">
        <v>259</v>
      </c>
      <c r="J272" s="32">
        <f>0</f>
      </c>
      <c s="32">
        <f>0</f>
      </c>
      <c s="32">
        <f>0+L273+L277+L281+L285+L289+L293+L297+L301+L305+L309+L313+L317+L321+L325+L329+L333+L337+L341+L345</f>
      </c>
      <c s="32">
        <f>0+M273+M277+M281+M285+M289+M293+M297+M301+M305+M309+M313+M317+M321+M325+M329+M333+M337+M341+M345</f>
      </c>
    </row>
    <row r="273" spans="1:16" ht="12.75">
      <c r="A273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128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55</v>
      </c>
    </row>
    <row r="276" spans="1:5" ht="12.75">
      <c r="A276" t="s">
        <v>57</v>
      </c>
      <c r="E276" s="39" t="s">
        <v>58</v>
      </c>
    </row>
    <row r="277" spans="1:16" ht="12.75">
      <c r="A277" t="s">
        <v>49</v>
      </c>
      <c s="34" t="s">
        <v>263</v>
      </c>
      <c s="34" t="s">
        <v>264</v>
      </c>
      <c s="35" t="s">
        <v>47</v>
      </c>
      <c s="6" t="s">
        <v>265</v>
      </c>
      <c s="36" t="s">
        <v>128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55</v>
      </c>
    </row>
    <row r="280" spans="1:5" ht="12.75">
      <c r="A280" t="s">
        <v>57</v>
      </c>
      <c r="E280" s="39" t="s">
        <v>58</v>
      </c>
    </row>
    <row r="281" spans="1:16" ht="12.75">
      <c r="A281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128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55</v>
      </c>
    </row>
    <row r="284" spans="1:5" ht="12.75">
      <c r="A284" t="s">
        <v>57</v>
      </c>
      <c r="E284" s="39" t="s">
        <v>58</v>
      </c>
    </row>
    <row r="285" spans="1:16" ht="25.5">
      <c r="A285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128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55</v>
      </c>
    </row>
    <row r="288" spans="1:5" ht="12.75">
      <c r="A288" t="s">
        <v>57</v>
      </c>
      <c r="E288" s="39" t="s">
        <v>58</v>
      </c>
    </row>
    <row r="289" spans="1:16" ht="12.75">
      <c r="A289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128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55</v>
      </c>
    </row>
    <row r="292" spans="1:5" ht="12.75">
      <c r="A292" t="s">
        <v>57</v>
      </c>
      <c r="E292" s="39" t="s">
        <v>58</v>
      </c>
    </row>
    <row r="293" spans="1:16" ht="12.75">
      <c r="A293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128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55</v>
      </c>
    </row>
    <row r="296" spans="1:5" ht="12.75">
      <c r="A296" t="s">
        <v>57</v>
      </c>
      <c r="E296" s="39" t="s">
        <v>58</v>
      </c>
    </row>
    <row r="297" spans="1:16" ht="12.75">
      <c r="A297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128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55</v>
      </c>
    </row>
    <row r="300" spans="1:5" ht="12.75">
      <c r="A300" t="s">
        <v>57</v>
      </c>
      <c r="E300" s="39" t="s">
        <v>58</v>
      </c>
    </row>
    <row r="301" spans="1:16" ht="25.5">
      <c r="A301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128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55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128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55</v>
      </c>
    </row>
    <row r="308" spans="1:5" ht="12.75">
      <c r="A308" t="s">
        <v>57</v>
      </c>
      <c r="E308" s="39" t="s">
        <v>58</v>
      </c>
    </row>
    <row r="309" spans="1:16" ht="12.75">
      <c r="A309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128</v>
      </c>
      <c s="37">
        <v>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55</v>
      </c>
    </row>
    <row r="312" spans="1:5" ht="12.75">
      <c r="A312" t="s">
        <v>57</v>
      </c>
      <c r="E312" s="39" t="s">
        <v>58</v>
      </c>
    </row>
    <row r="313" spans="1:16" ht="12.75">
      <c r="A313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128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55</v>
      </c>
    </row>
    <row r="316" spans="1:5" ht="12.75">
      <c r="A316" t="s">
        <v>57</v>
      </c>
      <c r="E316" s="39" t="s">
        <v>58</v>
      </c>
    </row>
    <row r="317" spans="1:16" ht="12.75">
      <c r="A317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128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55</v>
      </c>
    </row>
    <row r="320" spans="1:5" ht="12.75">
      <c r="A320" t="s">
        <v>57</v>
      </c>
      <c r="E320" s="39" t="s">
        <v>58</v>
      </c>
    </row>
    <row r="321" spans="1:16" ht="12.75">
      <c r="A321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128</v>
      </c>
      <c s="37">
        <v>0.1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55</v>
      </c>
    </row>
    <row r="324" spans="1:5" ht="12.75">
      <c r="A324" t="s">
        <v>57</v>
      </c>
      <c r="E324" s="39" t="s">
        <v>58</v>
      </c>
    </row>
    <row r="325" spans="1:16" ht="25.5">
      <c r="A325" t="s">
        <v>49</v>
      </c>
      <c s="34" t="s">
        <v>299</v>
      </c>
      <c s="34" t="s">
        <v>300</v>
      </c>
      <c s="35" t="s">
        <v>47</v>
      </c>
      <c s="6" t="s">
        <v>301</v>
      </c>
      <c s="36" t="s">
        <v>249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55</v>
      </c>
    </row>
    <row r="328" spans="1:5" ht="12.75">
      <c r="A328" t="s">
        <v>57</v>
      </c>
      <c r="E328" s="39" t="s">
        <v>58</v>
      </c>
    </row>
    <row r="329" spans="1:16" ht="12.75">
      <c r="A329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128</v>
      </c>
      <c s="37">
        <v>17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55</v>
      </c>
    </row>
    <row r="332" spans="1:5" ht="12.75">
      <c r="A332" t="s">
        <v>57</v>
      </c>
      <c r="E332" s="39" t="s">
        <v>58</v>
      </c>
    </row>
    <row r="333" spans="1:16" ht="12.75">
      <c r="A333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128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55</v>
      </c>
    </row>
    <row r="336" spans="1:5" ht="12.75">
      <c r="A336" t="s">
        <v>57</v>
      </c>
      <c r="E336" s="39" t="s">
        <v>58</v>
      </c>
    </row>
    <row r="337" spans="1:16" ht="25.5">
      <c r="A337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128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53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55</v>
      </c>
    </row>
    <row r="340" spans="1:5" ht="12.75">
      <c r="A340" t="s">
        <v>57</v>
      </c>
      <c r="E340" s="39" t="s">
        <v>58</v>
      </c>
    </row>
    <row r="341" spans="1:16" ht="12.75">
      <c r="A341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128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55</v>
      </c>
    </row>
    <row r="344" spans="1:5" ht="12.75">
      <c r="A344" t="s">
        <v>57</v>
      </c>
      <c r="E344" s="39" t="s">
        <v>58</v>
      </c>
    </row>
    <row r="345" spans="1:16" ht="25.5">
      <c r="A345" t="s">
        <v>49</v>
      </c>
      <c s="34" t="s">
        <v>314</v>
      </c>
      <c s="34" t="s">
        <v>315</v>
      </c>
      <c s="35" t="s">
        <v>47</v>
      </c>
      <c s="6" t="s">
        <v>316</v>
      </c>
      <c s="36" t="s">
        <v>128</v>
      </c>
      <c s="37">
        <v>8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55</v>
      </c>
    </row>
    <row r="348" spans="1:5" ht="12.75">
      <c r="A348" t="s">
        <v>57</v>
      </c>
      <c r="E348" s="39" t="s">
        <v>58</v>
      </c>
    </row>
    <row r="349" spans="1:13" ht="12.75">
      <c r="A349" t="s">
        <v>46</v>
      </c>
      <c r="C349" s="31" t="s">
        <v>68</v>
      </c>
      <c r="E349" s="33" t="s">
        <v>317</v>
      </c>
      <c r="J349" s="32">
        <f>0</f>
      </c>
      <c s="32">
        <f>0</f>
      </c>
      <c s="32">
        <f>0+L350+L354+L358+L362+L366</f>
      </c>
      <c s="32">
        <f>0+M350+M354+M358+M362+M366</f>
      </c>
    </row>
    <row r="350" spans="1:16" ht="12.75">
      <c r="A350" t="s">
        <v>49</v>
      </c>
      <c s="34" t="s">
        <v>318</v>
      </c>
      <c s="34" t="s">
        <v>319</v>
      </c>
      <c s="35" t="s">
        <v>47</v>
      </c>
      <c s="6" t="s">
        <v>320</v>
      </c>
      <c s="36" t="s">
        <v>321</v>
      </c>
      <c s="37">
        <v>136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55</v>
      </c>
    </row>
    <row r="353" spans="1:5" ht="12.75">
      <c r="A353" t="s">
        <v>57</v>
      </c>
      <c r="E353" s="39" t="s">
        <v>58</v>
      </c>
    </row>
    <row r="354" spans="1:16" ht="25.5">
      <c r="A354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128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55</v>
      </c>
    </row>
    <row r="357" spans="1:5" ht="12.75">
      <c r="A357" t="s">
        <v>57</v>
      </c>
      <c r="E357" s="39" t="s">
        <v>58</v>
      </c>
    </row>
    <row r="358" spans="1:16" ht="12.75">
      <c r="A358" t="s">
        <v>49</v>
      </c>
      <c s="34" t="s">
        <v>325</v>
      </c>
      <c s="34" t="s">
        <v>326</v>
      </c>
      <c s="35" t="s">
        <v>47</v>
      </c>
      <c s="6" t="s">
        <v>327</v>
      </c>
      <c s="36" t="s">
        <v>321</v>
      </c>
      <c s="37">
        <v>9.5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55</v>
      </c>
    </row>
    <row r="361" spans="1:5" ht="12.75">
      <c r="A361" t="s">
        <v>57</v>
      </c>
      <c r="E361" s="39" t="s">
        <v>58</v>
      </c>
    </row>
    <row r="362" spans="1:16" ht="12.75">
      <c r="A362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321</v>
      </c>
      <c s="37">
        <v>28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55</v>
      </c>
    </row>
    <row r="365" spans="1:5" ht="12.75">
      <c r="A365" t="s">
        <v>57</v>
      </c>
      <c r="E365" s="39" t="s">
        <v>58</v>
      </c>
    </row>
    <row r="366" spans="1:16" ht="12.75">
      <c r="A366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128</v>
      </c>
      <c s="37">
        <v>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55</v>
      </c>
    </row>
    <row r="369" spans="1:5" ht="12.75">
      <c r="A369" t="s">
        <v>57</v>
      </c>
      <c r="E369" s="39" t="s">
        <v>58</v>
      </c>
    </row>
    <row r="370" spans="1:13" ht="12.75">
      <c r="A370" t="s">
        <v>46</v>
      </c>
      <c r="C370" s="31" t="s">
        <v>71</v>
      </c>
      <c r="E370" s="33" t="s">
        <v>334</v>
      </c>
      <c r="J370" s="32">
        <f>0</f>
      </c>
      <c s="32">
        <f>0</f>
      </c>
      <c s="32">
        <f>0+L371</f>
      </c>
      <c s="32">
        <f>0+M371</f>
      </c>
    </row>
    <row r="371" spans="1:16" ht="25.5">
      <c r="A371" t="s">
        <v>49</v>
      </c>
      <c s="34" t="s">
        <v>335</v>
      </c>
      <c s="34" t="s">
        <v>336</v>
      </c>
      <c s="35" t="s">
        <v>47</v>
      </c>
      <c s="6" t="s">
        <v>337</v>
      </c>
      <c s="36" t="s">
        <v>128</v>
      </c>
      <c s="37">
        <v>5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55</v>
      </c>
    </row>
    <row r="374" spans="1:5" ht="12.75">
      <c r="A374" t="s">
        <v>57</v>
      </c>
      <c r="E374" s="39" t="s">
        <v>58</v>
      </c>
    </row>
    <row r="375" spans="1:13" ht="12.75">
      <c r="A375" t="s">
        <v>46</v>
      </c>
      <c r="C375" s="31" t="s">
        <v>75</v>
      </c>
      <c r="E375" s="33" t="s">
        <v>338</v>
      </c>
      <c r="J375" s="32">
        <f>0</f>
      </c>
      <c s="32">
        <f>0</f>
      </c>
      <c s="32">
        <f>0+L376</f>
      </c>
      <c s="32">
        <f>0+M376</f>
      </c>
    </row>
    <row r="376" spans="1:16" ht="25.5">
      <c r="A376" t="s">
        <v>49</v>
      </c>
      <c s="34" t="s">
        <v>339</v>
      </c>
      <c s="34" t="s">
        <v>340</v>
      </c>
      <c s="35" t="s">
        <v>47</v>
      </c>
      <c s="6" t="s">
        <v>341</v>
      </c>
      <c s="36" t="s">
        <v>342</v>
      </c>
      <c s="37">
        <v>3.66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53</v>
      </c>
      <c>
        <f>(M376*21)/100</f>
      </c>
      <c t="s">
        <v>27</v>
      </c>
    </row>
    <row r="377" spans="1:5" ht="12.75">
      <c r="A377" s="35" t="s">
        <v>54</v>
      </c>
      <c r="E377" s="39" t="s">
        <v>55</v>
      </c>
    </row>
    <row r="378" spans="1:5" ht="12.75">
      <c r="A378" s="35" t="s">
        <v>56</v>
      </c>
      <c r="E378" s="40" t="s">
        <v>55</v>
      </c>
    </row>
    <row r="379" spans="1:5" ht="12.75">
      <c r="A379" t="s">
        <v>57</v>
      </c>
      <c r="E37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345</v>
      </c>
      <c r="E8" s="30" t="s">
        <v>344</v>
      </c>
      <c r="J8" s="29">
        <f>0+J9+J34+J63</f>
      </c>
      <c s="29">
        <f>0+K9+K34+K63</f>
      </c>
      <c s="29">
        <f>0+L9+L34+L63</f>
      </c>
      <c s="29">
        <f>0+M9+M34+M63</f>
      </c>
    </row>
    <row r="9" spans="1:13" ht="12.75">
      <c r="A9" t="s">
        <v>46</v>
      </c>
      <c r="C9" s="31" t="s">
        <v>47</v>
      </c>
      <c r="E9" s="33" t="s">
        <v>209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148</v>
      </c>
      <c s="35" t="s">
        <v>47</v>
      </c>
      <c s="6" t="s">
        <v>149</v>
      </c>
      <c s="36" t="s">
        <v>74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245</v>
      </c>
      <c s="35" t="s">
        <v>47</v>
      </c>
      <c s="6" t="s">
        <v>246</v>
      </c>
      <c s="36" t="s">
        <v>128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346</v>
      </c>
      <c s="35" t="s">
        <v>47</v>
      </c>
      <c s="6" t="s">
        <v>248</v>
      </c>
      <c s="36" t="s">
        <v>249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347</v>
      </c>
      <c s="35" t="s">
        <v>47</v>
      </c>
      <c s="6" t="s">
        <v>348</v>
      </c>
      <c s="36" t="s">
        <v>128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349</v>
      </c>
      <c s="35" t="s">
        <v>47</v>
      </c>
      <c s="6" t="s">
        <v>350</v>
      </c>
      <c s="36" t="s">
        <v>128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58</v>
      </c>
    </row>
    <row r="30" spans="1:16" ht="25.5">
      <c r="A30" t="s">
        <v>49</v>
      </c>
      <c s="34" t="s">
        <v>71</v>
      </c>
      <c s="34" t="s">
        <v>251</v>
      </c>
      <c s="35" t="s">
        <v>47</v>
      </c>
      <c s="6" t="s">
        <v>252</v>
      </c>
      <c s="36" t="s">
        <v>128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58</v>
      </c>
    </row>
    <row r="34" spans="1:13" ht="12.75">
      <c r="A34" t="s">
        <v>46</v>
      </c>
      <c r="C34" s="31" t="s">
        <v>27</v>
      </c>
      <c r="E34" s="33" t="s">
        <v>259</v>
      </c>
      <c r="J34" s="32">
        <f>0</f>
      </c>
      <c s="32">
        <f>0</f>
      </c>
      <c s="32">
        <f>0+L35+L39+L43+L47+L51+L55+L59</f>
      </c>
      <c s="32">
        <f>0+M35+M39+M43+M47+M51+M55+M59</f>
      </c>
    </row>
    <row r="35" spans="1:16" ht="12.75">
      <c r="A35" t="s">
        <v>49</v>
      </c>
      <c s="34" t="s">
        <v>75</v>
      </c>
      <c s="34" t="s">
        <v>145</v>
      </c>
      <c s="35" t="s">
        <v>47</v>
      </c>
      <c s="6" t="s">
        <v>146</v>
      </c>
      <c s="36" t="s">
        <v>74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55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297</v>
      </c>
      <c s="35" t="s">
        <v>47</v>
      </c>
      <c s="6" t="s">
        <v>298</v>
      </c>
      <c s="36" t="s">
        <v>128</v>
      </c>
      <c s="37">
        <v>0.2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55</v>
      </c>
    </row>
    <row r="42" spans="1:5" ht="12.75">
      <c r="A42" t="s">
        <v>57</v>
      </c>
      <c r="E42" s="39" t="s">
        <v>58</v>
      </c>
    </row>
    <row r="43" spans="1:16" ht="25.5">
      <c r="A43" t="s">
        <v>49</v>
      </c>
      <c s="34" t="s">
        <v>81</v>
      </c>
      <c s="34" t="s">
        <v>300</v>
      </c>
      <c s="35" t="s">
        <v>47</v>
      </c>
      <c s="6" t="s">
        <v>301</v>
      </c>
      <c s="36" t="s">
        <v>249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55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84</v>
      </c>
      <c s="34" t="s">
        <v>351</v>
      </c>
      <c s="35" t="s">
        <v>47</v>
      </c>
      <c s="6" t="s">
        <v>352</v>
      </c>
      <c s="36" t="s">
        <v>128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55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87</v>
      </c>
      <c s="34" t="s">
        <v>353</v>
      </c>
      <c s="35" t="s">
        <v>47</v>
      </c>
      <c s="6" t="s">
        <v>354</v>
      </c>
      <c s="36" t="s">
        <v>128</v>
      </c>
      <c s="37">
        <v>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90</v>
      </c>
      <c s="34" t="s">
        <v>355</v>
      </c>
      <c s="35" t="s">
        <v>47</v>
      </c>
      <c s="6" t="s">
        <v>356</v>
      </c>
      <c s="36" t="s">
        <v>128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55</v>
      </c>
    </row>
    <row r="58" spans="1:5" ht="12.75">
      <c r="A58" t="s">
        <v>57</v>
      </c>
      <c r="E58" s="39" t="s">
        <v>58</v>
      </c>
    </row>
    <row r="59" spans="1:16" ht="25.5">
      <c r="A59" t="s">
        <v>49</v>
      </c>
      <c s="34" t="s">
        <v>94</v>
      </c>
      <c s="34" t="s">
        <v>309</v>
      </c>
      <c s="35" t="s">
        <v>47</v>
      </c>
      <c s="6" t="s">
        <v>310</v>
      </c>
      <c s="36" t="s">
        <v>128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12.75">
      <c r="A62" t="s">
        <v>57</v>
      </c>
      <c r="E62" s="39" t="s">
        <v>58</v>
      </c>
    </row>
    <row r="63" spans="1:13" ht="12.75">
      <c r="A63" t="s">
        <v>46</v>
      </c>
      <c r="C63" s="31" t="s">
        <v>26</v>
      </c>
      <c r="E63" s="33" t="s">
        <v>317</v>
      </c>
      <c r="J63" s="32">
        <f>0</f>
      </c>
      <c s="32">
        <f>0</f>
      </c>
      <c s="32">
        <f>0+L64+L68+L72+L76+L80+L84+L88+L92</f>
      </c>
      <c s="32">
        <f>0+M64+M68+M72+M76+M80+M84+M88+M92</f>
      </c>
    </row>
    <row r="64" spans="1:16" ht="12.75">
      <c r="A64" t="s">
        <v>49</v>
      </c>
      <c s="34" t="s">
        <v>97</v>
      </c>
      <c s="34" t="s">
        <v>319</v>
      </c>
      <c s="35" t="s">
        <v>47</v>
      </c>
      <c s="6" t="s">
        <v>320</v>
      </c>
      <c s="36" t="s">
        <v>321</v>
      </c>
      <c s="37">
        <v>200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55</v>
      </c>
    </row>
    <row r="67" spans="1:5" ht="12.75">
      <c r="A67" t="s">
        <v>57</v>
      </c>
      <c r="E67" s="39" t="s">
        <v>58</v>
      </c>
    </row>
    <row r="68" spans="1:16" ht="12.75">
      <c r="A68" t="s">
        <v>49</v>
      </c>
      <c s="34" t="s">
        <v>100</v>
      </c>
      <c s="34" t="s">
        <v>357</v>
      </c>
      <c s="35" t="s">
        <v>47</v>
      </c>
      <c s="6" t="s">
        <v>358</v>
      </c>
      <c s="36" t="s">
        <v>128</v>
      </c>
      <c s="37">
        <v>13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55</v>
      </c>
    </row>
    <row r="71" spans="1:5" ht="12.75">
      <c r="A71" t="s">
        <v>57</v>
      </c>
      <c r="E71" s="39" t="s">
        <v>58</v>
      </c>
    </row>
    <row r="72" spans="1:16" ht="25.5">
      <c r="A72" t="s">
        <v>49</v>
      </c>
      <c s="34" t="s">
        <v>104</v>
      </c>
      <c s="34" t="s">
        <v>359</v>
      </c>
      <c s="35" t="s">
        <v>47</v>
      </c>
      <c s="6" t="s">
        <v>360</v>
      </c>
      <c s="36" t="s">
        <v>128</v>
      </c>
      <c s="37">
        <v>13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55</v>
      </c>
    </row>
    <row r="75" spans="1:5" ht="12.75">
      <c r="A75" t="s">
        <v>57</v>
      </c>
      <c r="E75" s="39" t="s">
        <v>58</v>
      </c>
    </row>
    <row r="76" spans="1:16" ht="12.75">
      <c r="A76" t="s">
        <v>49</v>
      </c>
      <c s="34" t="s">
        <v>107</v>
      </c>
      <c s="34" t="s">
        <v>361</v>
      </c>
      <c s="35" t="s">
        <v>47</v>
      </c>
      <c s="6" t="s">
        <v>362</v>
      </c>
      <c s="36" t="s">
        <v>128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55</v>
      </c>
    </row>
    <row r="79" spans="1:5" ht="12.75">
      <c r="A79" t="s">
        <v>57</v>
      </c>
      <c r="E79" s="39" t="s">
        <v>58</v>
      </c>
    </row>
    <row r="80" spans="1:16" ht="12.75">
      <c r="A80" t="s">
        <v>49</v>
      </c>
      <c s="34" t="s">
        <v>110</v>
      </c>
      <c s="34" t="s">
        <v>326</v>
      </c>
      <c s="35" t="s">
        <v>47</v>
      </c>
      <c s="6" t="s">
        <v>327</v>
      </c>
      <c s="36" t="s">
        <v>321</v>
      </c>
      <c s="37">
        <v>20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113</v>
      </c>
      <c s="34" t="s">
        <v>363</v>
      </c>
      <c s="35" t="s">
        <v>47</v>
      </c>
      <c s="6" t="s">
        <v>364</v>
      </c>
      <c s="36" t="s">
        <v>321</v>
      </c>
      <c s="37">
        <v>200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116</v>
      </c>
      <c s="34" t="s">
        <v>329</v>
      </c>
      <c s="35" t="s">
        <v>47</v>
      </c>
      <c s="6" t="s">
        <v>330</v>
      </c>
      <c s="36" t="s">
        <v>321</v>
      </c>
      <c s="37">
        <v>52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12.75">
      <c r="A91" t="s">
        <v>57</v>
      </c>
      <c r="E91" s="39" t="s">
        <v>58</v>
      </c>
    </row>
    <row r="92" spans="1:16" ht="12.75">
      <c r="A92" t="s">
        <v>49</v>
      </c>
      <c s="34" t="s">
        <v>119</v>
      </c>
      <c s="34" t="s">
        <v>332</v>
      </c>
      <c s="35" t="s">
        <v>47</v>
      </c>
      <c s="6" t="s">
        <v>333</v>
      </c>
      <c s="36" t="s">
        <v>128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12.75">
      <c r="A95" t="s">
        <v>57</v>
      </c>
      <c r="E9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369</v>
      </c>
      <c r="E8" s="30" t="s">
        <v>368</v>
      </c>
      <c r="J8" s="29">
        <f>0+J9+J26+J51+J76+J85</f>
      </c>
      <c s="29">
        <f>0+K9+K26+K51+K76+K85</f>
      </c>
      <c s="29">
        <f>0+L9+L26+L51+L76+L85</f>
      </c>
      <c s="29">
        <f>0+M9+M26+M51+M76+M85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62</v>
      </c>
      <c s="35" t="s">
        <v>47</v>
      </c>
      <c s="6" t="s">
        <v>63</v>
      </c>
      <c s="36" t="s">
        <v>64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370</v>
      </c>
      <c s="35" t="s">
        <v>47</v>
      </c>
      <c s="6" t="s">
        <v>371</v>
      </c>
      <c s="36" t="s">
        <v>61</v>
      </c>
      <c s="37">
        <v>0.96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79</v>
      </c>
      <c s="35" t="s">
        <v>47</v>
      </c>
      <c s="6" t="s">
        <v>80</v>
      </c>
      <c s="36" t="s">
        <v>61</v>
      </c>
      <c s="37">
        <v>0.54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3" ht="12.75">
      <c r="A26" t="s">
        <v>46</v>
      </c>
      <c r="C26" s="31" t="s">
        <v>27</v>
      </c>
      <c r="E26" s="33" t="s">
        <v>93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25.5">
      <c r="A27" t="s">
        <v>49</v>
      </c>
      <c s="34" t="s">
        <v>68</v>
      </c>
      <c s="34" t="s">
        <v>372</v>
      </c>
      <c s="35" t="s">
        <v>47</v>
      </c>
      <c s="6" t="s">
        <v>373</v>
      </c>
      <c s="36" t="s">
        <v>128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55</v>
      </c>
    </row>
    <row r="30" spans="1:5" ht="12.75">
      <c r="A30" t="s">
        <v>57</v>
      </c>
      <c r="E30" s="39" t="s">
        <v>58</v>
      </c>
    </row>
    <row r="31" spans="1:16" ht="25.5">
      <c r="A31" t="s">
        <v>49</v>
      </c>
      <c s="34" t="s">
        <v>71</v>
      </c>
      <c s="34" t="s">
        <v>139</v>
      </c>
      <c s="35" t="s">
        <v>47</v>
      </c>
      <c s="6" t="s">
        <v>140</v>
      </c>
      <c s="36" t="s">
        <v>128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55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170</v>
      </c>
      <c s="35" t="s">
        <v>47</v>
      </c>
      <c s="6" t="s">
        <v>171</v>
      </c>
      <c s="36" t="s">
        <v>128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55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185</v>
      </c>
      <c s="35" t="s">
        <v>47</v>
      </c>
      <c s="6" t="s">
        <v>186</v>
      </c>
      <c s="36" t="s">
        <v>128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55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188</v>
      </c>
      <c s="35" t="s">
        <v>47</v>
      </c>
      <c s="6" t="s">
        <v>189</v>
      </c>
      <c s="36" t="s">
        <v>128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55</v>
      </c>
    </row>
    <row r="46" spans="1:5" ht="12.75">
      <c r="A46" t="s">
        <v>57</v>
      </c>
      <c r="E46" s="39" t="s">
        <v>58</v>
      </c>
    </row>
    <row r="47" spans="1:16" ht="25.5">
      <c r="A47" t="s">
        <v>49</v>
      </c>
      <c s="34" t="s">
        <v>84</v>
      </c>
      <c s="34" t="s">
        <v>191</v>
      </c>
      <c s="35" t="s">
        <v>47</v>
      </c>
      <c s="6" t="s">
        <v>192</v>
      </c>
      <c s="36" t="s">
        <v>128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55</v>
      </c>
    </row>
    <row r="50" spans="1:5" ht="12.75">
      <c r="A50" t="s">
        <v>57</v>
      </c>
      <c r="E50" s="39" t="s">
        <v>58</v>
      </c>
    </row>
    <row r="51" spans="1:13" ht="12.75">
      <c r="A51" t="s">
        <v>46</v>
      </c>
      <c r="C51" s="31" t="s">
        <v>26</v>
      </c>
      <c r="E51" s="33" t="s">
        <v>209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49</v>
      </c>
      <c s="34" t="s">
        <v>87</v>
      </c>
      <c s="34" t="s">
        <v>374</v>
      </c>
      <c s="35" t="s">
        <v>47</v>
      </c>
      <c s="6" t="s">
        <v>375</v>
      </c>
      <c s="36" t="s">
        <v>128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55</v>
      </c>
    </row>
    <row r="55" spans="1:5" ht="12.75">
      <c r="A55" t="s">
        <v>57</v>
      </c>
      <c r="E55" s="39" t="s">
        <v>58</v>
      </c>
    </row>
    <row r="56" spans="1:16" ht="12.75">
      <c r="A56" t="s">
        <v>49</v>
      </c>
      <c s="34" t="s">
        <v>90</v>
      </c>
      <c s="34" t="s">
        <v>376</v>
      </c>
      <c s="35" t="s">
        <v>47</v>
      </c>
      <c s="6" t="s">
        <v>377</v>
      </c>
      <c s="36" t="s">
        <v>103</v>
      </c>
      <c s="37">
        <v>0.04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55</v>
      </c>
    </row>
    <row r="59" spans="1:5" ht="12.75">
      <c r="A59" t="s">
        <v>57</v>
      </c>
      <c r="E59" s="39" t="s">
        <v>58</v>
      </c>
    </row>
    <row r="60" spans="1:16" ht="12.75">
      <c r="A60" t="s">
        <v>49</v>
      </c>
      <c s="34" t="s">
        <v>94</v>
      </c>
      <c s="34" t="s">
        <v>378</v>
      </c>
      <c s="35" t="s">
        <v>47</v>
      </c>
      <c s="6" t="s">
        <v>379</v>
      </c>
      <c s="36" t="s">
        <v>128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55</v>
      </c>
    </row>
    <row r="63" spans="1:5" ht="12.75">
      <c r="A63" t="s">
        <v>57</v>
      </c>
      <c r="E63" s="39" t="s">
        <v>58</v>
      </c>
    </row>
    <row r="64" spans="1:16" ht="12.75">
      <c r="A64" t="s">
        <v>49</v>
      </c>
      <c s="34" t="s">
        <v>97</v>
      </c>
      <c s="34" t="s">
        <v>380</v>
      </c>
      <c s="35" t="s">
        <v>47</v>
      </c>
      <c s="6" t="s">
        <v>381</v>
      </c>
      <c s="36" t="s">
        <v>128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55</v>
      </c>
    </row>
    <row r="67" spans="1:5" ht="12.75">
      <c r="A67" t="s">
        <v>57</v>
      </c>
      <c r="E67" s="39" t="s">
        <v>58</v>
      </c>
    </row>
    <row r="68" spans="1:16" ht="12.75">
      <c r="A68" t="s">
        <v>49</v>
      </c>
      <c s="34" t="s">
        <v>100</v>
      </c>
      <c s="34" t="s">
        <v>382</v>
      </c>
      <c s="35" t="s">
        <v>47</v>
      </c>
      <c s="6" t="s">
        <v>383</v>
      </c>
      <c s="36" t="s">
        <v>128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55</v>
      </c>
    </row>
    <row r="71" spans="1:5" ht="12.75">
      <c r="A71" t="s">
        <v>57</v>
      </c>
      <c r="E71" s="39" t="s">
        <v>58</v>
      </c>
    </row>
    <row r="72" spans="1:16" ht="12.75">
      <c r="A72" t="s">
        <v>49</v>
      </c>
      <c s="34" t="s">
        <v>104</v>
      </c>
      <c s="34" t="s">
        <v>384</v>
      </c>
      <c s="35" t="s">
        <v>47</v>
      </c>
      <c s="6" t="s">
        <v>385</v>
      </c>
      <c s="36" t="s">
        <v>128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55</v>
      </c>
    </row>
    <row r="75" spans="1:5" ht="12.75">
      <c r="A75" t="s">
        <v>57</v>
      </c>
      <c r="E75" s="39" t="s">
        <v>58</v>
      </c>
    </row>
    <row r="76" spans="1:13" ht="12.75">
      <c r="A76" t="s">
        <v>46</v>
      </c>
      <c r="C76" s="31" t="s">
        <v>65</v>
      </c>
      <c r="E76" s="33" t="s">
        <v>386</v>
      </c>
      <c r="J76" s="32">
        <f>0</f>
      </c>
      <c s="32">
        <f>0</f>
      </c>
      <c s="32">
        <f>0+L77+L81</f>
      </c>
      <c s="32">
        <f>0+M77+M81</f>
      </c>
    </row>
    <row r="77" spans="1:16" ht="25.5">
      <c r="A77" t="s">
        <v>49</v>
      </c>
      <c s="34" t="s">
        <v>107</v>
      </c>
      <c s="34" t="s">
        <v>387</v>
      </c>
      <c s="35" t="s">
        <v>47</v>
      </c>
      <c s="6" t="s">
        <v>388</v>
      </c>
      <c s="36" t="s">
        <v>74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55</v>
      </c>
    </row>
    <row r="80" spans="1:5" ht="12.75">
      <c r="A80" t="s">
        <v>57</v>
      </c>
      <c r="E80" s="39" t="s">
        <v>58</v>
      </c>
    </row>
    <row r="81" spans="1:16" ht="12.75">
      <c r="A81" t="s">
        <v>49</v>
      </c>
      <c s="34" t="s">
        <v>110</v>
      </c>
      <c s="34" t="s">
        <v>389</v>
      </c>
      <c s="35" t="s">
        <v>47</v>
      </c>
      <c s="6" t="s">
        <v>390</v>
      </c>
      <c s="36" t="s">
        <v>103</v>
      </c>
      <c s="37">
        <v>0.04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55</v>
      </c>
    </row>
    <row r="84" spans="1:5" ht="12.75">
      <c r="A84" t="s">
        <v>57</v>
      </c>
      <c r="E84" s="39" t="s">
        <v>58</v>
      </c>
    </row>
    <row r="85" spans="1:13" ht="12.75">
      <c r="A85" t="s">
        <v>46</v>
      </c>
      <c r="C85" s="31" t="s">
        <v>68</v>
      </c>
      <c r="E85" s="33" t="s">
        <v>259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49</v>
      </c>
      <c s="34" t="s">
        <v>113</v>
      </c>
      <c s="34" t="s">
        <v>391</v>
      </c>
      <c s="35" t="s">
        <v>47</v>
      </c>
      <c s="6" t="s">
        <v>392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55</v>
      </c>
    </row>
    <row r="89" spans="1:5" ht="12.75">
      <c r="A89" t="s">
        <v>57</v>
      </c>
      <c r="E89" s="39" t="s">
        <v>58</v>
      </c>
    </row>
    <row r="90" spans="1:16" ht="12.75">
      <c r="A90" t="s">
        <v>49</v>
      </c>
      <c s="34" t="s">
        <v>116</v>
      </c>
      <c s="34" t="s">
        <v>393</v>
      </c>
      <c s="35" t="s">
        <v>47</v>
      </c>
      <c s="6" t="s">
        <v>394</v>
      </c>
      <c s="36" t="s">
        <v>128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55</v>
      </c>
    </row>
    <row r="93" spans="1:5" ht="12.75">
      <c r="A93" t="s">
        <v>57</v>
      </c>
      <c r="E93" s="39" t="s">
        <v>58</v>
      </c>
    </row>
    <row r="94" spans="1:16" ht="12.75">
      <c r="A94" t="s">
        <v>49</v>
      </c>
      <c s="34" t="s">
        <v>119</v>
      </c>
      <c s="34" t="s">
        <v>395</v>
      </c>
      <c s="35" t="s">
        <v>47</v>
      </c>
      <c s="6" t="s">
        <v>396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55</v>
      </c>
    </row>
    <row r="97" spans="1:5" ht="12.75">
      <c r="A97" t="s">
        <v>57</v>
      </c>
      <c r="E97" s="39" t="s">
        <v>58</v>
      </c>
    </row>
    <row r="98" spans="1:16" ht="12.75">
      <c r="A98" t="s">
        <v>49</v>
      </c>
      <c s="34" t="s">
        <v>122</v>
      </c>
      <c s="34" t="s">
        <v>397</v>
      </c>
      <c s="35" t="s">
        <v>47</v>
      </c>
      <c s="6" t="s">
        <v>398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55</v>
      </c>
    </row>
    <row r="101" spans="1:5" ht="12.75">
      <c r="A101" t="s">
        <v>57</v>
      </c>
      <c r="E101" s="39" t="s">
        <v>58</v>
      </c>
    </row>
    <row r="102" spans="1:16" ht="12.75">
      <c r="A102" t="s">
        <v>49</v>
      </c>
      <c s="34" t="s">
        <v>125</v>
      </c>
      <c s="34" t="s">
        <v>399</v>
      </c>
      <c s="35" t="s">
        <v>47</v>
      </c>
      <c s="6" t="s">
        <v>400</v>
      </c>
      <c s="36" t="s">
        <v>128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55</v>
      </c>
    </row>
    <row r="105" spans="1:5" ht="12.75">
      <c r="A105" t="s">
        <v>57</v>
      </c>
      <c r="E105" s="39" t="s">
        <v>58</v>
      </c>
    </row>
    <row r="106" spans="1:16" ht="12.75">
      <c r="A106" t="s">
        <v>49</v>
      </c>
      <c s="34" t="s">
        <v>129</v>
      </c>
      <c s="34" t="s">
        <v>401</v>
      </c>
      <c s="35" t="s">
        <v>47</v>
      </c>
      <c s="6" t="s">
        <v>402</v>
      </c>
      <c s="36" t="s">
        <v>128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55</v>
      </c>
    </row>
    <row r="109" spans="1:5" ht="12.75">
      <c r="A109" t="s">
        <v>57</v>
      </c>
      <c r="E109" s="39" t="s">
        <v>58</v>
      </c>
    </row>
    <row r="110" spans="1:16" ht="12.75">
      <c r="A110" t="s">
        <v>49</v>
      </c>
      <c s="34" t="s">
        <v>132</v>
      </c>
      <c s="34" t="s">
        <v>403</v>
      </c>
      <c s="35" t="s">
        <v>47</v>
      </c>
      <c s="6" t="s">
        <v>404</v>
      </c>
      <c s="36" t="s">
        <v>128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55</v>
      </c>
    </row>
    <row r="113" spans="1:5" ht="12.75">
      <c r="A113" t="s">
        <v>57</v>
      </c>
      <c r="E113" s="39" t="s">
        <v>58</v>
      </c>
    </row>
    <row r="114" spans="1:16" ht="12.75">
      <c r="A114" t="s">
        <v>49</v>
      </c>
      <c s="34" t="s">
        <v>135</v>
      </c>
      <c s="34" t="s">
        <v>405</v>
      </c>
      <c s="35" t="s">
        <v>47</v>
      </c>
      <c s="6" t="s">
        <v>406</v>
      </c>
      <c s="36" t="s">
        <v>128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55</v>
      </c>
    </row>
    <row r="117" spans="1:5" ht="12.75">
      <c r="A117" t="s">
        <v>57</v>
      </c>
      <c r="E117" s="39" t="s">
        <v>58</v>
      </c>
    </row>
    <row r="118" spans="1:16" ht="12.75">
      <c r="A118" t="s">
        <v>49</v>
      </c>
      <c s="34" t="s">
        <v>138</v>
      </c>
      <c s="34" t="s">
        <v>407</v>
      </c>
      <c s="35" t="s">
        <v>47</v>
      </c>
      <c s="6" t="s">
        <v>408</v>
      </c>
      <c s="36" t="s">
        <v>128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55</v>
      </c>
    </row>
    <row r="121" spans="1:5" ht="12.75">
      <c r="A121" t="s">
        <v>57</v>
      </c>
      <c r="E121" s="39" t="s">
        <v>58</v>
      </c>
    </row>
    <row r="122" spans="1:16" ht="12.75">
      <c r="A122" t="s">
        <v>49</v>
      </c>
      <c s="34" t="s">
        <v>141</v>
      </c>
      <c s="34" t="s">
        <v>409</v>
      </c>
      <c s="35" t="s">
        <v>47</v>
      </c>
      <c s="6" t="s">
        <v>410</v>
      </c>
      <c s="36" t="s">
        <v>128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55</v>
      </c>
    </row>
    <row r="125" spans="1:5" ht="12.75">
      <c r="A125" t="s">
        <v>57</v>
      </c>
      <c r="E125" s="39" t="s">
        <v>58</v>
      </c>
    </row>
    <row r="126" spans="1:16" ht="12.75">
      <c r="A126" t="s">
        <v>49</v>
      </c>
      <c s="34" t="s">
        <v>144</v>
      </c>
      <c s="34" t="s">
        <v>411</v>
      </c>
      <c s="35" t="s">
        <v>47</v>
      </c>
      <c s="6" t="s">
        <v>412</v>
      </c>
      <c s="36" t="s">
        <v>413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55</v>
      </c>
    </row>
    <row r="129" spans="1:5" ht="12.75">
      <c r="A129" t="s">
        <v>57</v>
      </c>
      <c r="E129" s="39" t="s">
        <v>58</v>
      </c>
    </row>
    <row r="130" spans="1:16" ht="12.75">
      <c r="A130" t="s">
        <v>49</v>
      </c>
      <c s="34" t="s">
        <v>147</v>
      </c>
      <c s="34" t="s">
        <v>414</v>
      </c>
      <c s="35" t="s">
        <v>47</v>
      </c>
      <c s="6" t="s">
        <v>415</v>
      </c>
      <c s="36" t="s">
        <v>321</v>
      </c>
      <c s="37">
        <v>16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55</v>
      </c>
    </row>
    <row r="133" spans="1:5" ht="12.75">
      <c r="A133" t="s">
        <v>57</v>
      </c>
      <c r="E133" s="39" t="s">
        <v>58</v>
      </c>
    </row>
    <row r="134" spans="1:16" ht="25.5">
      <c r="A134" t="s">
        <v>49</v>
      </c>
      <c s="34" t="s">
        <v>150</v>
      </c>
      <c s="34" t="s">
        <v>416</v>
      </c>
      <c s="35" t="s">
        <v>47</v>
      </c>
      <c s="6" t="s">
        <v>417</v>
      </c>
      <c s="36" t="s">
        <v>128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55</v>
      </c>
    </row>
    <row r="137" spans="1:5" ht="12.75">
      <c r="A137" t="s">
        <v>57</v>
      </c>
      <c r="E137" s="39" t="s">
        <v>58</v>
      </c>
    </row>
    <row r="138" spans="1:16" ht="25.5">
      <c r="A138" t="s">
        <v>49</v>
      </c>
      <c s="34" t="s">
        <v>153</v>
      </c>
      <c s="34" t="s">
        <v>418</v>
      </c>
      <c s="35" t="s">
        <v>47</v>
      </c>
      <c s="6" t="s">
        <v>419</v>
      </c>
      <c s="36" t="s">
        <v>128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55</v>
      </c>
    </row>
    <row r="140" spans="1:5" ht="12.75">
      <c r="A140" s="35" t="s">
        <v>56</v>
      </c>
      <c r="E140" s="40" t="s">
        <v>55</v>
      </c>
    </row>
    <row r="141" spans="1:5" ht="12.75">
      <c r="A141" t="s">
        <v>57</v>
      </c>
      <c r="E141" s="39" t="s">
        <v>58</v>
      </c>
    </row>
    <row r="142" spans="1:16" ht="25.5">
      <c r="A142" t="s">
        <v>49</v>
      </c>
      <c s="34" t="s">
        <v>156</v>
      </c>
      <c s="34" t="s">
        <v>420</v>
      </c>
      <c s="35" t="s">
        <v>47</v>
      </c>
      <c s="6" t="s">
        <v>421</v>
      </c>
      <c s="36" t="s">
        <v>128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55</v>
      </c>
    </row>
    <row r="144" spans="1:5" ht="12.75">
      <c r="A144" s="35" t="s">
        <v>56</v>
      </c>
      <c r="E144" s="40" t="s">
        <v>55</v>
      </c>
    </row>
    <row r="145" spans="1:5" ht="12.75">
      <c r="A145" t="s">
        <v>57</v>
      </c>
      <c r="E145" s="39" t="s">
        <v>58</v>
      </c>
    </row>
    <row r="146" spans="1:16" ht="12.75">
      <c r="A146" t="s">
        <v>49</v>
      </c>
      <c s="34" t="s">
        <v>160</v>
      </c>
      <c s="34" t="s">
        <v>422</v>
      </c>
      <c s="35" t="s">
        <v>47</v>
      </c>
      <c s="6" t="s">
        <v>423</v>
      </c>
      <c s="36" t="s">
        <v>128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55</v>
      </c>
    </row>
    <row r="148" spans="1:5" ht="12.75">
      <c r="A148" s="35" t="s">
        <v>56</v>
      </c>
      <c r="E148" s="40" t="s">
        <v>55</v>
      </c>
    </row>
    <row r="149" spans="1:5" ht="12.75">
      <c r="A149" t="s">
        <v>57</v>
      </c>
      <c r="E14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424</v>
      </c>
      <c r="E4" s="26" t="s">
        <v>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428</v>
      </c>
      <c r="E8" s="30" t="s">
        <v>427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429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430</v>
      </c>
      <c s="35" t="s">
        <v>55</v>
      </c>
      <c s="6" t="s">
        <v>431</v>
      </c>
      <c s="36" t="s">
        <v>413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432</v>
      </c>
      <c>
        <f>(M10*21)/100</f>
      </c>
      <c t="s">
        <v>27</v>
      </c>
    </row>
    <row r="11" spans="1:5" ht="12.75">
      <c r="A11" s="35" t="s">
        <v>54</v>
      </c>
      <c r="E11" s="39" t="s">
        <v>433</v>
      </c>
    </row>
    <row r="12" spans="1:5" ht="12.75">
      <c r="A12" s="35" t="s">
        <v>56</v>
      </c>
      <c r="E12" s="40" t="s">
        <v>434</v>
      </c>
    </row>
    <row r="13" spans="1:5" ht="89.25">
      <c r="A13" t="s">
        <v>57</v>
      </c>
      <c r="E13" s="39" t="s">
        <v>435</v>
      </c>
    </row>
    <row r="14" spans="1:16" ht="12.75">
      <c r="A14" t="s">
        <v>49</v>
      </c>
      <c s="34" t="s">
        <v>27</v>
      </c>
      <c s="34" t="s">
        <v>436</v>
      </c>
      <c s="35" t="s">
        <v>55</v>
      </c>
      <c s="6" t="s">
        <v>437</v>
      </c>
      <c s="36" t="s">
        <v>413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432</v>
      </c>
      <c>
        <f>(M14*21)/100</f>
      </c>
      <c t="s">
        <v>27</v>
      </c>
    </row>
    <row r="15" spans="1:5" ht="12.75">
      <c r="A15" s="35" t="s">
        <v>54</v>
      </c>
      <c r="E15" s="39" t="s">
        <v>438</v>
      </c>
    </row>
    <row r="16" spans="1:5" ht="12.75">
      <c r="A16" s="35" t="s">
        <v>56</v>
      </c>
      <c r="E16" s="40" t="s">
        <v>434</v>
      </c>
    </row>
    <row r="17" spans="1:5" ht="102">
      <c r="A17" t="s">
        <v>57</v>
      </c>
      <c r="E17" s="39" t="s">
        <v>439</v>
      </c>
    </row>
    <row r="18" spans="1:16" ht="12.75">
      <c r="A18" t="s">
        <v>49</v>
      </c>
      <c s="34" t="s">
        <v>26</v>
      </c>
      <c s="34" t="s">
        <v>440</v>
      </c>
      <c s="35" t="s">
        <v>55</v>
      </c>
      <c s="6" t="s">
        <v>441</v>
      </c>
      <c s="36" t="s">
        <v>413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432</v>
      </c>
      <c>
        <f>(M18*21)/100</f>
      </c>
      <c t="s">
        <v>27</v>
      </c>
    </row>
    <row r="19" spans="1:5" ht="12.75">
      <c r="A19" s="35" t="s">
        <v>54</v>
      </c>
      <c r="E19" s="39" t="s">
        <v>442</v>
      </c>
    </row>
    <row r="20" spans="1:5" ht="12.75">
      <c r="A20" s="35" t="s">
        <v>56</v>
      </c>
      <c r="E20" s="40" t="s">
        <v>434</v>
      </c>
    </row>
    <row r="21" spans="1:5" ht="38.25">
      <c r="A21" t="s">
        <v>57</v>
      </c>
      <c r="E21" s="39" t="s">
        <v>443</v>
      </c>
    </row>
    <row r="22" spans="1:16" ht="12.75">
      <c r="A22" t="s">
        <v>49</v>
      </c>
      <c s="34" t="s">
        <v>65</v>
      </c>
      <c s="34" t="s">
        <v>444</v>
      </c>
      <c s="35" t="s">
        <v>55</v>
      </c>
      <c s="6" t="s">
        <v>445</v>
      </c>
      <c s="36" t="s">
        <v>413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432</v>
      </c>
      <c>
        <f>(M22*21)/100</f>
      </c>
      <c t="s">
        <v>27</v>
      </c>
    </row>
    <row r="23" spans="1:5" ht="12.75">
      <c r="A23" s="35" t="s">
        <v>54</v>
      </c>
      <c r="E23" s="39" t="s">
        <v>446</v>
      </c>
    </row>
    <row r="24" spans="1:5" ht="12.75">
      <c r="A24" s="35" t="s">
        <v>56</v>
      </c>
      <c r="E24" s="40" t="s">
        <v>434</v>
      </c>
    </row>
    <row r="25" spans="1:5" ht="63.75">
      <c r="A25" t="s">
        <v>57</v>
      </c>
      <c r="E25" s="39" t="s">
        <v>447</v>
      </c>
    </row>
    <row r="26" spans="1:13" ht="12.75">
      <c r="A26" t="s">
        <v>46</v>
      </c>
      <c r="C26" s="31" t="s">
        <v>27</v>
      </c>
      <c r="E26" s="33" t="s">
        <v>448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68</v>
      </c>
      <c s="34" t="s">
        <v>449</v>
      </c>
      <c s="35" t="s">
        <v>55</v>
      </c>
      <c s="6" t="s">
        <v>450</v>
      </c>
      <c s="36" t="s">
        <v>413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432</v>
      </c>
      <c>
        <f>(M27*21)/100</f>
      </c>
      <c t="s">
        <v>27</v>
      </c>
    </row>
    <row r="28" spans="1:5" ht="12.75">
      <c r="A28" s="35" t="s">
        <v>54</v>
      </c>
      <c r="E28" s="39" t="s">
        <v>451</v>
      </c>
    </row>
    <row r="29" spans="1:5" ht="12.75">
      <c r="A29" s="35" t="s">
        <v>56</v>
      </c>
      <c r="E29" s="40" t="s">
        <v>434</v>
      </c>
    </row>
    <row r="30" spans="1:5" ht="89.25">
      <c r="A30" t="s">
        <v>57</v>
      </c>
      <c r="E30" s="39" t="s">
        <v>452</v>
      </c>
    </row>
    <row r="31" spans="1:16" ht="12.75">
      <c r="A31" t="s">
        <v>49</v>
      </c>
      <c s="34" t="s">
        <v>71</v>
      </c>
      <c s="34" t="s">
        <v>453</v>
      </c>
      <c s="35" t="s">
        <v>55</v>
      </c>
      <c s="6" t="s">
        <v>454</v>
      </c>
      <c s="36" t="s">
        <v>413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432</v>
      </c>
      <c>
        <f>(M31*21)/100</f>
      </c>
      <c t="s">
        <v>27</v>
      </c>
    </row>
    <row r="32" spans="1:5" ht="12.75">
      <c r="A32" s="35" t="s">
        <v>54</v>
      </c>
      <c r="E32" s="39" t="s">
        <v>455</v>
      </c>
    </row>
    <row r="33" spans="1:5" ht="12.75">
      <c r="A33" s="35" t="s">
        <v>56</v>
      </c>
      <c r="E33" s="40" t="s">
        <v>434</v>
      </c>
    </row>
    <row r="34" spans="1:5" ht="76.5">
      <c r="A34" t="s">
        <v>57</v>
      </c>
      <c r="E34" s="39" t="s">
        <v>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457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457</v>
      </c>
      <c r="E4" s="26" t="s">
        <v>458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460</v>
      </c>
      <c r="E8" s="30" t="s">
        <v>458</v>
      </c>
      <c r="J8" s="29">
        <f>0+J9+J18+J51</f>
      </c>
      <c s="29">
        <f>0+K9+K18+K51</f>
      </c>
      <c s="29">
        <f>0+L9+L18+L51</f>
      </c>
      <c s="29">
        <f>0+M9+M18+M51</f>
      </c>
    </row>
    <row r="9" spans="1:13" ht="12.75">
      <c r="A9" t="s">
        <v>46</v>
      </c>
      <c r="C9" s="31" t="s">
        <v>461</v>
      </c>
      <c r="E9" s="33" t="s">
        <v>462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463</v>
      </c>
      <c s="35" t="s">
        <v>47</v>
      </c>
      <c s="6" t="s">
        <v>464</v>
      </c>
      <c s="36" t="s">
        <v>342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465</v>
      </c>
      <c>
        <f>(M10*21)/100</f>
      </c>
      <c t="s">
        <v>27</v>
      </c>
    </row>
    <row r="11" spans="1:5" ht="12.75">
      <c r="A11" s="35" t="s">
        <v>54</v>
      </c>
      <c r="E11" s="39" t="s">
        <v>466</v>
      </c>
    </row>
    <row r="12" spans="1:5" ht="12.75">
      <c r="A12" s="35" t="s">
        <v>56</v>
      </c>
      <c r="E12" s="40" t="s">
        <v>467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468</v>
      </c>
      <c s="35" t="s">
        <v>47</v>
      </c>
      <c s="6" t="s">
        <v>469</v>
      </c>
      <c s="36" t="s">
        <v>342</v>
      </c>
      <c s="37">
        <v>10.833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465</v>
      </c>
      <c>
        <f>(M14*21)/100</f>
      </c>
      <c t="s">
        <v>27</v>
      </c>
    </row>
    <row r="15" spans="1:5" ht="12.75">
      <c r="A15" s="35" t="s">
        <v>54</v>
      </c>
      <c r="E15" s="39" t="s">
        <v>466</v>
      </c>
    </row>
    <row r="16" spans="1:5" ht="12.75">
      <c r="A16" s="35" t="s">
        <v>56</v>
      </c>
      <c r="E16" s="40" t="s">
        <v>470</v>
      </c>
    </row>
    <row r="17" spans="1:5" ht="12.75">
      <c r="A17" t="s">
        <v>57</v>
      </c>
      <c r="E17" s="39" t="s">
        <v>58</v>
      </c>
    </row>
    <row r="18" spans="1:13" ht="12.75">
      <c r="A18" t="s">
        <v>46</v>
      </c>
      <c r="C18" s="31" t="s">
        <v>68</v>
      </c>
      <c r="E18" s="33" t="s">
        <v>471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472</v>
      </c>
      <c s="35" t="s">
        <v>47</v>
      </c>
      <c s="6" t="s">
        <v>473</v>
      </c>
      <c s="36" t="s">
        <v>61</v>
      </c>
      <c s="37">
        <v>52.75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465</v>
      </c>
      <c>
        <f>(M19*21)/100</f>
      </c>
      <c t="s">
        <v>27</v>
      </c>
    </row>
    <row r="20" spans="1:5" ht="12.75">
      <c r="A20" s="35" t="s">
        <v>54</v>
      </c>
      <c r="E20" s="39" t="s">
        <v>466</v>
      </c>
    </row>
    <row r="21" spans="1:5" ht="12.75">
      <c r="A21" s="35" t="s">
        <v>56</v>
      </c>
      <c r="E21" s="40" t="s">
        <v>474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65</v>
      </c>
      <c s="34" t="s">
        <v>475</v>
      </c>
      <c s="35" t="s">
        <v>47</v>
      </c>
      <c s="6" t="s">
        <v>476</v>
      </c>
      <c s="36" t="s">
        <v>61</v>
      </c>
      <c s="37">
        <v>6.36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465</v>
      </c>
      <c>
        <f>(M23*21)/100</f>
      </c>
      <c t="s">
        <v>27</v>
      </c>
    </row>
    <row r="24" spans="1:5" ht="12.75">
      <c r="A24" s="35" t="s">
        <v>54</v>
      </c>
      <c r="E24" s="39" t="s">
        <v>466</v>
      </c>
    </row>
    <row r="25" spans="1:5" ht="12.75">
      <c r="A25" s="35" t="s">
        <v>56</v>
      </c>
      <c r="E25" s="40" t="s">
        <v>477</v>
      </c>
    </row>
    <row r="26" spans="1:5" ht="12.75">
      <c r="A26" t="s">
        <v>57</v>
      </c>
      <c r="E26" s="39" t="s">
        <v>58</v>
      </c>
    </row>
    <row r="27" spans="1:16" ht="25.5">
      <c r="A27" t="s">
        <v>49</v>
      </c>
      <c s="34" t="s">
        <v>68</v>
      </c>
      <c s="34" t="s">
        <v>478</v>
      </c>
      <c s="35" t="s">
        <v>47</v>
      </c>
      <c s="6" t="s">
        <v>479</v>
      </c>
      <c s="36" t="s">
        <v>74</v>
      </c>
      <c s="37">
        <v>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465</v>
      </c>
      <c>
        <f>(M27*21)/100</f>
      </c>
      <c t="s">
        <v>27</v>
      </c>
    </row>
    <row r="28" spans="1:5" ht="12.75">
      <c r="A28" s="35" t="s">
        <v>54</v>
      </c>
      <c r="E28" s="39" t="s">
        <v>466</v>
      </c>
    </row>
    <row r="29" spans="1:5" ht="12.75">
      <c r="A29" s="35" t="s">
        <v>56</v>
      </c>
      <c r="E29" s="40" t="s">
        <v>480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71</v>
      </c>
      <c s="34" t="s">
        <v>481</v>
      </c>
      <c s="35" t="s">
        <v>47</v>
      </c>
      <c s="6" t="s">
        <v>482</v>
      </c>
      <c s="36" t="s">
        <v>128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465</v>
      </c>
      <c>
        <f>(M31*21)/100</f>
      </c>
      <c t="s">
        <v>27</v>
      </c>
    </row>
    <row r="32" spans="1:5" ht="12.75">
      <c r="A32" s="35" t="s">
        <v>54</v>
      </c>
      <c r="E32" s="39" t="s">
        <v>466</v>
      </c>
    </row>
    <row r="33" spans="1:5" ht="12.75">
      <c r="A33" s="35" t="s">
        <v>56</v>
      </c>
      <c r="E33" s="40" t="s">
        <v>483</v>
      </c>
    </row>
    <row r="34" spans="1:5" ht="12.75">
      <c r="A34" t="s">
        <v>57</v>
      </c>
      <c r="E34" s="39" t="s">
        <v>58</v>
      </c>
    </row>
    <row r="35" spans="1:16" ht="25.5">
      <c r="A35" t="s">
        <v>49</v>
      </c>
      <c s="34" t="s">
        <v>75</v>
      </c>
      <c s="34" t="s">
        <v>484</v>
      </c>
      <c s="35" t="s">
        <v>47</v>
      </c>
      <c s="6" t="s">
        <v>485</v>
      </c>
      <c s="36" t="s">
        <v>74</v>
      </c>
      <c s="37">
        <v>106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465</v>
      </c>
      <c>
        <f>(M35*21)/100</f>
      </c>
      <c t="s">
        <v>27</v>
      </c>
    </row>
    <row r="36" spans="1:5" ht="12.75">
      <c r="A36" s="35" t="s">
        <v>54</v>
      </c>
      <c r="E36" s="39" t="s">
        <v>466</v>
      </c>
    </row>
    <row r="37" spans="1:5" ht="12.75">
      <c r="A37" s="35" t="s">
        <v>56</v>
      </c>
      <c r="E37" s="40" t="s">
        <v>486</v>
      </c>
    </row>
    <row r="38" spans="1:5" ht="12.75">
      <c r="A38" t="s">
        <v>57</v>
      </c>
      <c r="E38" s="39" t="s">
        <v>58</v>
      </c>
    </row>
    <row r="39" spans="1:16" ht="25.5">
      <c r="A39" t="s">
        <v>49</v>
      </c>
      <c s="34" t="s">
        <v>78</v>
      </c>
      <c s="34" t="s">
        <v>487</v>
      </c>
      <c s="35" t="s">
        <v>47</v>
      </c>
      <c s="6" t="s">
        <v>488</v>
      </c>
      <c s="36" t="s">
        <v>489</v>
      </c>
      <c s="37">
        <v>14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465</v>
      </c>
      <c>
        <f>(M39*21)/100</f>
      </c>
      <c t="s">
        <v>27</v>
      </c>
    </row>
    <row r="40" spans="1:5" ht="12.75">
      <c r="A40" s="35" t="s">
        <v>54</v>
      </c>
      <c r="E40" s="39" t="s">
        <v>466</v>
      </c>
    </row>
    <row r="41" spans="1:5" ht="12.75">
      <c r="A41" s="35" t="s">
        <v>56</v>
      </c>
      <c r="E41" s="40" t="s">
        <v>490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491</v>
      </c>
      <c s="35" t="s">
        <v>47</v>
      </c>
      <c s="6" t="s">
        <v>492</v>
      </c>
      <c s="36" t="s">
        <v>74</v>
      </c>
      <c s="37">
        <v>118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465</v>
      </c>
      <c>
        <f>(M43*21)/100</f>
      </c>
      <c t="s">
        <v>27</v>
      </c>
    </row>
    <row r="44" spans="1:5" ht="12.75">
      <c r="A44" s="35" t="s">
        <v>54</v>
      </c>
      <c r="E44" s="39" t="s">
        <v>466</v>
      </c>
    </row>
    <row r="45" spans="1:5" ht="12.75">
      <c r="A45" s="35" t="s">
        <v>56</v>
      </c>
      <c r="E45" s="40" t="s">
        <v>493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84</v>
      </c>
      <c s="34" t="s">
        <v>494</v>
      </c>
      <c s="35" t="s">
        <v>47</v>
      </c>
      <c s="6" t="s">
        <v>495</v>
      </c>
      <c s="36" t="s">
        <v>128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465</v>
      </c>
      <c>
        <f>(M47*21)/100</f>
      </c>
      <c t="s">
        <v>27</v>
      </c>
    </row>
    <row r="48" spans="1:5" ht="12.75">
      <c r="A48" s="35" t="s">
        <v>54</v>
      </c>
      <c r="E48" s="39" t="s">
        <v>466</v>
      </c>
    </row>
    <row r="49" spans="1:5" ht="12.75">
      <c r="A49" s="35" t="s">
        <v>56</v>
      </c>
      <c r="E49" s="40" t="s">
        <v>496</v>
      </c>
    </row>
    <row r="50" spans="1:5" ht="12.75">
      <c r="A50" t="s">
        <v>57</v>
      </c>
      <c r="E50" s="39" t="s">
        <v>58</v>
      </c>
    </row>
    <row r="51" spans="1:13" ht="12.75">
      <c r="A51" t="s">
        <v>46</v>
      </c>
      <c r="C51" s="31" t="s">
        <v>81</v>
      </c>
      <c r="E51" s="33" t="s">
        <v>497</v>
      </c>
      <c r="J51" s="32">
        <f>0</f>
      </c>
      <c s="32">
        <f>0</f>
      </c>
      <c s="32">
        <f>0+L52+L56+L60+L64+L68</f>
      </c>
      <c s="32">
        <f>0+M52+M56+M60+M64+M68</f>
      </c>
    </row>
    <row r="52" spans="1:16" ht="12.75">
      <c r="A52" t="s">
        <v>49</v>
      </c>
      <c s="34" t="s">
        <v>87</v>
      </c>
      <c s="34" t="s">
        <v>498</v>
      </c>
      <c s="35" t="s">
        <v>47</v>
      </c>
      <c s="6" t="s">
        <v>499</v>
      </c>
      <c s="36" t="s">
        <v>500</v>
      </c>
      <c s="37">
        <v>154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465</v>
      </c>
      <c>
        <f>(M52*21)/100</f>
      </c>
      <c t="s">
        <v>27</v>
      </c>
    </row>
    <row r="53" spans="1:5" ht="12.75">
      <c r="A53" s="35" t="s">
        <v>54</v>
      </c>
      <c r="E53" s="39" t="s">
        <v>466</v>
      </c>
    </row>
    <row r="54" spans="1:5" ht="12.75">
      <c r="A54" s="35" t="s">
        <v>56</v>
      </c>
      <c r="E54" s="40" t="s">
        <v>501</v>
      </c>
    </row>
    <row r="55" spans="1:5" ht="12.75">
      <c r="A55" t="s">
        <v>57</v>
      </c>
      <c r="E55" s="39" t="s">
        <v>58</v>
      </c>
    </row>
    <row r="56" spans="1:16" ht="12.75">
      <c r="A56" t="s">
        <v>49</v>
      </c>
      <c s="34" t="s">
        <v>90</v>
      </c>
      <c s="34" t="s">
        <v>502</v>
      </c>
      <c s="35" t="s">
        <v>47</v>
      </c>
      <c s="6" t="s">
        <v>503</v>
      </c>
      <c s="36" t="s">
        <v>61</v>
      </c>
      <c s="37">
        <v>45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465</v>
      </c>
      <c>
        <f>(M56*21)/100</f>
      </c>
      <c t="s">
        <v>27</v>
      </c>
    </row>
    <row r="57" spans="1:5" ht="12.75">
      <c r="A57" s="35" t="s">
        <v>54</v>
      </c>
      <c r="E57" s="39" t="s">
        <v>466</v>
      </c>
    </row>
    <row r="58" spans="1:5" ht="12.75">
      <c r="A58" s="35" t="s">
        <v>56</v>
      </c>
      <c r="E58" s="40" t="s">
        <v>504</v>
      </c>
    </row>
    <row r="59" spans="1:5" ht="12.75">
      <c r="A59" t="s">
        <v>57</v>
      </c>
      <c r="E59" s="39" t="s">
        <v>58</v>
      </c>
    </row>
    <row r="60" spans="1:16" ht="25.5">
      <c r="A60" t="s">
        <v>49</v>
      </c>
      <c s="34" t="s">
        <v>94</v>
      </c>
      <c s="34" t="s">
        <v>505</v>
      </c>
      <c s="35" t="s">
        <v>47</v>
      </c>
      <c s="6" t="s">
        <v>506</v>
      </c>
      <c s="36" t="s">
        <v>64</v>
      </c>
      <c s="37">
        <v>405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465</v>
      </c>
      <c>
        <f>(M60*21)/100</f>
      </c>
      <c t="s">
        <v>27</v>
      </c>
    </row>
    <row r="61" spans="1:5" ht="12.75">
      <c r="A61" s="35" t="s">
        <v>54</v>
      </c>
      <c r="E61" s="39" t="s">
        <v>466</v>
      </c>
    </row>
    <row r="62" spans="1:5" ht="12.75">
      <c r="A62" s="35" t="s">
        <v>56</v>
      </c>
      <c r="E62" s="40" t="s">
        <v>507</v>
      </c>
    </row>
    <row r="63" spans="1:5" ht="12.75">
      <c r="A63" t="s">
        <v>57</v>
      </c>
      <c r="E63" s="39" t="s">
        <v>58</v>
      </c>
    </row>
    <row r="64" spans="1:16" ht="25.5">
      <c r="A64" t="s">
        <v>49</v>
      </c>
      <c s="34" t="s">
        <v>97</v>
      </c>
      <c s="34" t="s">
        <v>508</v>
      </c>
      <c s="35" t="s">
        <v>47</v>
      </c>
      <c s="6" t="s">
        <v>509</v>
      </c>
      <c s="36" t="s">
        <v>74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465</v>
      </c>
      <c>
        <f>(M64*21)/100</f>
      </c>
      <c t="s">
        <v>27</v>
      </c>
    </row>
    <row r="65" spans="1:5" ht="12.75">
      <c r="A65" s="35" t="s">
        <v>54</v>
      </c>
      <c r="E65" s="39" t="s">
        <v>466</v>
      </c>
    </row>
    <row r="66" spans="1:5" ht="12.75">
      <c r="A66" s="35" t="s">
        <v>56</v>
      </c>
      <c r="E66" s="40" t="s">
        <v>510</v>
      </c>
    </row>
    <row r="67" spans="1:5" ht="12.75">
      <c r="A67" t="s">
        <v>57</v>
      </c>
      <c r="E67" s="39" t="s">
        <v>58</v>
      </c>
    </row>
    <row r="68" spans="1:16" ht="38.25">
      <c r="A68" t="s">
        <v>49</v>
      </c>
      <c s="34" t="s">
        <v>100</v>
      </c>
      <c s="34" t="s">
        <v>511</v>
      </c>
      <c s="35" t="s">
        <v>47</v>
      </c>
      <c s="6" t="s">
        <v>512</v>
      </c>
      <c s="36" t="s">
        <v>513</v>
      </c>
      <c s="37">
        <v>54.167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465</v>
      </c>
      <c>
        <f>(M68*21)/100</f>
      </c>
      <c t="s">
        <v>27</v>
      </c>
    </row>
    <row r="69" spans="1:5" ht="12.75">
      <c r="A69" s="35" t="s">
        <v>54</v>
      </c>
      <c r="E69" s="39" t="s">
        <v>466</v>
      </c>
    </row>
    <row r="70" spans="1:5" ht="12.75">
      <c r="A70" s="35" t="s">
        <v>56</v>
      </c>
      <c r="E70" s="40" t="s">
        <v>514</v>
      </c>
    </row>
    <row r="71" spans="1:5" ht="12.75">
      <c r="A71" t="s">
        <v>57</v>
      </c>
      <c r="E7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515</v>
      </c>
      <c r="E4" s="26" t="s">
        <v>516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518</v>
      </c>
      <c r="E8" s="30" t="s">
        <v>516</v>
      </c>
      <c r="J8" s="29">
        <f>0+J9+J14+J43+J52+J57+J78+J87</f>
      </c>
      <c s="29">
        <f>0+K9+K14+K43+K52+K57+K78+K87</f>
      </c>
      <c s="29">
        <f>0+L9+L14+L43+L52+L57+L78+L87</f>
      </c>
      <c s="29">
        <f>0+M9+M14+M43+M52+M57+M78+M87</f>
      </c>
    </row>
    <row r="9" spans="1:13" ht="12.75">
      <c r="A9" t="s">
        <v>46</v>
      </c>
      <c r="C9" s="31" t="s">
        <v>461</v>
      </c>
      <c r="E9" s="33" t="s">
        <v>462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340</v>
      </c>
      <c s="35" t="s">
        <v>47</v>
      </c>
      <c s="6" t="s">
        <v>519</v>
      </c>
      <c s="36" t="s">
        <v>342</v>
      </c>
      <c s="37">
        <v>823.059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465</v>
      </c>
      <c>
        <f>(M10*21)/100</f>
      </c>
      <c t="s">
        <v>27</v>
      </c>
    </row>
    <row r="11" spans="1:5" ht="12.75">
      <c r="A11" s="35" t="s">
        <v>54</v>
      </c>
      <c r="E11" s="39" t="s">
        <v>466</v>
      </c>
    </row>
    <row r="12" spans="1:5" ht="12.75">
      <c r="A12" s="35" t="s">
        <v>56</v>
      </c>
      <c r="E12" s="40" t="s">
        <v>520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521</v>
      </c>
      <c s="35" t="s">
        <v>47</v>
      </c>
      <c s="6" t="s">
        <v>522</v>
      </c>
      <c s="36" t="s">
        <v>500</v>
      </c>
      <c s="37">
        <v>532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465</v>
      </c>
      <c>
        <f>(M15*21)/100</f>
      </c>
      <c t="s">
        <v>27</v>
      </c>
    </row>
    <row r="16" spans="1:5" ht="12.75">
      <c r="A16" s="35" t="s">
        <v>54</v>
      </c>
      <c r="E16" s="39" t="s">
        <v>466</v>
      </c>
    </row>
    <row r="17" spans="1:5" ht="12.75">
      <c r="A17" s="35" t="s">
        <v>56</v>
      </c>
      <c r="E17" s="40" t="s">
        <v>523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524</v>
      </c>
      <c s="35" t="s">
        <v>47</v>
      </c>
      <c s="6" t="s">
        <v>525</v>
      </c>
      <c s="36" t="s">
        <v>61</v>
      </c>
      <c s="37">
        <v>364.412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465</v>
      </c>
      <c>
        <f>(M19*21)/100</f>
      </c>
      <c t="s">
        <v>27</v>
      </c>
    </row>
    <row r="20" spans="1:5" ht="12.75">
      <c r="A20" s="35" t="s">
        <v>54</v>
      </c>
      <c r="E20" s="39" t="s">
        <v>466</v>
      </c>
    </row>
    <row r="21" spans="1:5" ht="12.75">
      <c r="A21" s="35" t="s">
        <v>56</v>
      </c>
      <c r="E21" s="40" t="s">
        <v>526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65</v>
      </c>
      <c s="34" t="s">
        <v>527</v>
      </c>
      <c s="35" t="s">
        <v>47</v>
      </c>
      <c s="6" t="s">
        <v>528</v>
      </c>
      <c s="36" t="s">
        <v>74</v>
      </c>
      <c s="37">
        <v>300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465</v>
      </c>
      <c>
        <f>(M23*21)/100</f>
      </c>
      <c t="s">
        <v>27</v>
      </c>
    </row>
    <row r="24" spans="1:5" ht="12.75">
      <c r="A24" s="35" t="s">
        <v>54</v>
      </c>
      <c r="E24" s="39" t="s">
        <v>466</v>
      </c>
    </row>
    <row r="25" spans="1:5" ht="12.75">
      <c r="A25" s="35" t="s">
        <v>56</v>
      </c>
      <c r="E25" s="40" t="s">
        <v>529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68</v>
      </c>
      <c s="34" t="s">
        <v>530</v>
      </c>
      <c s="35" t="s">
        <v>47</v>
      </c>
      <c s="6" t="s">
        <v>531</v>
      </c>
      <c s="36" t="s">
        <v>61</v>
      </c>
      <c s="37">
        <v>6.44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465</v>
      </c>
      <c>
        <f>(M27*21)/100</f>
      </c>
      <c t="s">
        <v>27</v>
      </c>
    </row>
    <row r="28" spans="1:5" ht="12.75">
      <c r="A28" s="35" t="s">
        <v>54</v>
      </c>
      <c r="E28" s="39" t="s">
        <v>466</v>
      </c>
    </row>
    <row r="29" spans="1:5" ht="12.75">
      <c r="A29" s="35" t="s">
        <v>56</v>
      </c>
      <c r="E29" s="40" t="s">
        <v>532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71</v>
      </c>
      <c s="34" t="s">
        <v>533</v>
      </c>
      <c s="35" t="s">
        <v>47</v>
      </c>
      <c s="6" t="s">
        <v>534</v>
      </c>
      <c s="36" t="s">
        <v>61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465</v>
      </c>
      <c>
        <f>(M31*21)/100</f>
      </c>
      <c t="s">
        <v>27</v>
      </c>
    </row>
    <row r="32" spans="1:5" ht="12.75">
      <c r="A32" s="35" t="s">
        <v>54</v>
      </c>
      <c r="E32" s="39" t="s">
        <v>466</v>
      </c>
    </row>
    <row r="33" spans="1:5" ht="12.75">
      <c r="A33" s="35" t="s">
        <v>56</v>
      </c>
      <c r="E33" s="40" t="s">
        <v>535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536</v>
      </c>
      <c s="35" t="s">
        <v>47</v>
      </c>
      <c s="6" t="s">
        <v>537</v>
      </c>
      <c s="36" t="s">
        <v>500</v>
      </c>
      <c s="37">
        <v>86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465</v>
      </c>
      <c>
        <f>(M35*21)/100</f>
      </c>
      <c t="s">
        <v>27</v>
      </c>
    </row>
    <row r="36" spans="1:5" ht="12.75">
      <c r="A36" s="35" t="s">
        <v>54</v>
      </c>
      <c r="E36" s="39" t="s">
        <v>466</v>
      </c>
    </row>
    <row r="37" spans="1:5" ht="12.75">
      <c r="A37" s="35" t="s">
        <v>56</v>
      </c>
      <c r="E37" s="40" t="s">
        <v>538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539</v>
      </c>
      <c s="35" t="s">
        <v>47</v>
      </c>
      <c s="6" t="s">
        <v>540</v>
      </c>
      <c s="36" t="s">
        <v>500</v>
      </c>
      <c s="37">
        <v>760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465</v>
      </c>
      <c>
        <f>(M39*21)/100</f>
      </c>
      <c t="s">
        <v>27</v>
      </c>
    </row>
    <row r="40" spans="1:5" ht="12.75">
      <c r="A40" s="35" t="s">
        <v>54</v>
      </c>
      <c r="E40" s="39" t="s">
        <v>466</v>
      </c>
    </row>
    <row r="41" spans="1:5" ht="12.75">
      <c r="A41" s="35" t="s">
        <v>56</v>
      </c>
      <c r="E41" s="40" t="s">
        <v>541</v>
      </c>
    </row>
    <row r="42" spans="1:5" ht="12.75">
      <c r="A42" t="s">
        <v>57</v>
      </c>
      <c r="E42" s="39" t="s">
        <v>58</v>
      </c>
    </row>
    <row r="43" spans="1:13" ht="12.75">
      <c r="A43" t="s">
        <v>46</v>
      </c>
      <c r="C43" s="31" t="s">
        <v>27</v>
      </c>
      <c r="E43" s="33" t="s">
        <v>542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81</v>
      </c>
      <c s="34" t="s">
        <v>543</v>
      </c>
      <c s="35" t="s">
        <v>47</v>
      </c>
      <c s="6" t="s">
        <v>544</v>
      </c>
      <c s="36" t="s">
        <v>74</v>
      </c>
      <c s="37">
        <v>17.2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465</v>
      </c>
      <c>
        <f>(M44*21)/100</f>
      </c>
      <c t="s">
        <v>27</v>
      </c>
    </row>
    <row r="45" spans="1:5" ht="12.75">
      <c r="A45" s="35" t="s">
        <v>54</v>
      </c>
      <c r="E45" s="39" t="s">
        <v>466</v>
      </c>
    </row>
    <row r="46" spans="1:5" ht="12.75">
      <c r="A46" s="35" t="s">
        <v>56</v>
      </c>
      <c r="E46" s="40" t="s">
        <v>545</v>
      </c>
    </row>
    <row r="47" spans="1:5" ht="12.75">
      <c r="A47" t="s">
        <v>57</v>
      </c>
      <c r="E47" s="39" t="s">
        <v>58</v>
      </c>
    </row>
    <row r="48" spans="1:16" ht="12.75">
      <c r="A48" t="s">
        <v>49</v>
      </c>
      <c s="34" t="s">
        <v>84</v>
      </c>
      <c s="34" t="s">
        <v>546</v>
      </c>
      <c s="35" t="s">
        <v>47</v>
      </c>
      <c s="6" t="s">
        <v>547</v>
      </c>
      <c s="36" t="s">
        <v>500</v>
      </c>
      <c s="37">
        <v>51.6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465</v>
      </c>
      <c>
        <f>(M48*21)/100</f>
      </c>
      <c t="s">
        <v>27</v>
      </c>
    </row>
    <row r="49" spans="1:5" ht="12.75">
      <c r="A49" s="35" t="s">
        <v>54</v>
      </c>
      <c r="E49" s="39" t="s">
        <v>466</v>
      </c>
    </row>
    <row r="50" spans="1:5" ht="12.75">
      <c r="A50" s="35" t="s">
        <v>56</v>
      </c>
      <c r="E50" s="40" t="s">
        <v>548</v>
      </c>
    </row>
    <row r="51" spans="1:5" ht="12.75">
      <c r="A51" t="s">
        <v>57</v>
      </c>
      <c r="E51" s="39" t="s">
        <v>58</v>
      </c>
    </row>
    <row r="52" spans="1:13" ht="12.75">
      <c r="A52" t="s">
        <v>46</v>
      </c>
      <c r="C52" s="31" t="s">
        <v>65</v>
      </c>
      <c r="E52" s="33" t="s">
        <v>549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87</v>
      </c>
      <c s="34" t="s">
        <v>550</v>
      </c>
      <c s="35" t="s">
        <v>47</v>
      </c>
      <c s="6" t="s">
        <v>551</v>
      </c>
      <c s="36" t="s">
        <v>500</v>
      </c>
      <c s="37">
        <v>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465</v>
      </c>
      <c>
        <f>(M53*21)/100</f>
      </c>
      <c t="s">
        <v>27</v>
      </c>
    </row>
    <row r="54" spans="1:5" ht="12.75">
      <c r="A54" s="35" t="s">
        <v>54</v>
      </c>
      <c r="E54" s="39" t="s">
        <v>466</v>
      </c>
    </row>
    <row r="55" spans="1:5" ht="12.75">
      <c r="A55" s="35" t="s">
        <v>56</v>
      </c>
      <c r="E55" s="40" t="s">
        <v>552</v>
      </c>
    </row>
    <row r="56" spans="1:5" ht="12.75">
      <c r="A56" t="s">
        <v>57</v>
      </c>
      <c r="E56" s="39" t="s">
        <v>58</v>
      </c>
    </row>
    <row r="57" spans="1:13" ht="12.75">
      <c r="A57" t="s">
        <v>46</v>
      </c>
      <c r="C57" s="31" t="s">
        <v>68</v>
      </c>
      <c r="E57" s="33" t="s">
        <v>471</v>
      </c>
      <c r="J57" s="32">
        <f>0</f>
      </c>
      <c s="32">
        <f>0</f>
      </c>
      <c s="32">
        <f>0+L58+L62+L66+L70+L74</f>
      </c>
      <c s="32">
        <f>0+M58+M62+M66+M70+M74</f>
      </c>
    </row>
    <row r="58" spans="1:16" ht="38.25">
      <c r="A58" t="s">
        <v>49</v>
      </c>
      <c s="34" t="s">
        <v>90</v>
      </c>
      <c s="34" t="s">
        <v>553</v>
      </c>
      <c s="35" t="s">
        <v>47</v>
      </c>
      <c s="6" t="s">
        <v>554</v>
      </c>
      <c s="36" t="s">
        <v>61</v>
      </c>
      <c s="37">
        <v>24.08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465</v>
      </c>
      <c>
        <f>(M58*21)/100</f>
      </c>
      <c t="s">
        <v>27</v>
      </c>
    </row>
    <row r="59" spans="1:5" ht="12.75">
      <c r="A59" s="35" t="s">
        <v>54</v>
      </c>
      <c r="E59" s="39" t="s">
        <v>466</v>
      </c>
    </row>
    <row r="60" spans="1:5" ht="12.75">
      <c r="A60" s="35" t="s">
        <v>56</v>
      </c>
      <c r="E60" s="40" t="s">
        <v>555</v>
      </c>
    </row>
    <row r="61" spans="1:5" ht="12.75">
      <c r="A61" t="s">
        <v>57</v>
      </c>
      <c r="E61" s="39" t="s">
        <v>58</v>
      </c>
    </row>
    <row r="62" spans="1:16" ht="38.25">
      <c r="A62" t="s">
        <v>49</v>
      </c>
      <c s="34" t="s">
        <v>94</v>
      </c>
      <c s="34" t="s">
        <v>553</v>
      </c>
      <c s="35" t="s">
        <v>27</v>
      </c>
      <c s="6" t="s">
        <v>556</v>
      </c>
      <c s="36" t="s">
        <v>61</v>
      </c>
      <c s="37">
        <v>30.272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465</v>
      </c>
      <c>
        <f>(M62*21)/100</f>
      </c>
      <c t="s">
        <v>27</v>
      </c>
    </row>
    <row r="63" spans="1:5" ht="12.75">
      <c r="A63" s="35" t="s">
        <v>54</v>
      </c>
      <c r="E63" s="39" t="s">
        <v>466</v>
      </c>
    </row>
    <row r="64" spans="1:5" ht="12.75">
      <c r="A64" s="35" t="s">
        <v>56</v>
      </c>
      <c r="E64" s="40" t="s">
        <v>557</v>
      </c>
    </row>
    <row r="65" spans="1:5" ht="12.75">
      <c r="A65" t="s">
        <v>57</v>
      </c>
      <c r="E65" s="39" t="s">
        <v>58</v>
      </c>
    </row>
    <row r="66" spans="1:16" ht="25.5">
      <c r="A66" t="s">
        <v>49</v>
      </c>
      <c s="34" t="s">
        <v>97</v>
      </c>
      <c s="34" t="s">
        <v>558</v>
      </c>
      <c s="35" t="s">
        <v>47</v>
      </c>
      <c s="6" t="s">
        <v>559</v>
      </c>
      <c s="36" t="s">
        <v>61</v>
      </c>
      <c s="37">
        <v>30.272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465</v>
      </c>
      <c>
        <f>(M66*21)/100</f>
      </c>
      <c t="s">
        <v>27</v>
      </c>
    </row>
    <row r="67" spans="1:5" ht="12.75">
      <c r="A67" s="35" t="s">
        <v>54</v>
      </c>
      <c r="E67" s="39" t="s">
        <v>466</v>
      </c>
    </row>
    <row r="68" spans="1:5" ht="12.75">
      <c r="A68" s="35" t="s">
        <v>56</v>
      </c>
      <c r="E68" s="40" t="s">
        <v>557</v>
      </c>
    </row>
    <row r="69" spans="1:5" ht="12.75">
      <c r="A69" t="s">
        <v>57</v>
      </c>
      <c r="E69" s="39" t="s">
        <v>58</v>
      </c>
    </row>
    <row r="70" spans="1:16" ht="25.5">
      <c r="A70" t="s">
        <v>49</v>
      </c>
      <c s="34" t="s">
        <v>100</v>
      </c>
      <c s="34" t="s">
        <v>560</v>
      </c>
      <c s="35" t="s">
        <v>47</v>
      </c>
      <c s="6" t="s">
        <v>561</v>
      </c>
      <c s="36" t="s">
        <v>500</v>
      </c>
      <c s="37">
        <v>75.68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465</v>
      </c>
      <c>
        <f>(M70*21)/100</f>
      </c>
      <c t="s">
        <v>27</v>
      </c>
    </row>
    <row r="71" spans="1:5" ht="12.75">
      <c r="A71" s="35" t="s">
        <v>54</v>
      </c>
      <c r="E71" s="39" t="s">
        <v>466</v>
      </c>
    </row>
    <row r="72" spans="1:5" ht="12.75">
      <c r="A72" s="35" t="s">
        <v>56</v>
      </c>
      <c r="E72" s="40" t="s">
        <v>562</v>
      </c>
    </row>
    <row r="73" spans="1:5" ht="12.75">
      <c r="A73" t="s">
        <v>57</v>
      </c>
      <c r="E73" s="39" t="s">
        <v>58</v>
      </c>
    </row>
    <row r="74" spans="1:16" ht="25.5">
      <c r="A74" t="s">
        <v>49</v>
      </c>
      <c s="34" t="s">
        <v>104</v>
      </c>
      <c s="34" t="s">
        <v>563</v>
      </c>
      <c s="35" t="s">
        <v>47</v>
      </c>
      <c s="6" t="s">
        <v>564</v>
      </c>
      <c s="36" t="s">
        <v>500</v>
      </c>
      <c s="37">
        <v>75.68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465</v>
      </c>
      <c>
        <f>(M74*21)/100</f>
      </c>
      <c t="s">
        <v>27</v>
      </c>
    </row>
    <row r="75" spans="1:5" ht="12.75">
      <c r="A75" s="35" t="s">
        <v>54</v>
      </c>
      <c r="E75" s="39" t="s">
        <v>466</v>
      </c>
    </row>
    <row r="76" spans="1:5" ht="12.75">
      <c r="A76" s="35" t="s">
        <v>56</v>
      </c>
      <c r="E76" s="40" t="s">
        <v>562</v>
      </c>
    </row>
    <row r="77" spans="1:5" ht="12.75">
      <c r="A77" t="s">
        <v>57</v>
      </c>
      <c r="E77" s="39" t="s">
        <v>58</v>
      </c>
    </row>
    <row r="78" spans="1:13" ht="12.75">
      <c r="A78" t="s">
        <v>46</v>
      </c>
      <c r="C78" s="31" t="s">
        <v>78</v>
      </c>
      <c r="E78" s="33" t="s">
        <v>565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107</v>
      </c>
      <c s="34" t="s">
        <v>566</v>
      </c>
      <c s="35" t="s">
        <v>47</v>
      </c>
      <c s="6" t="s">
        <v>567</v>
      </c>
      <c s="36" t="s">
        <v>74</v>
      </c>
      <c s="37">
        <v>9.5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465</v>
      </c>
      <c>
        <f>(M79*21)/100</f>
      </c>
      <c t="s">
        <v>27</v>
      </c>
    </row>
    <row r="80" spans="1:5" ht="12.75">
      <c r="A80" s="35" t="s">
        <v>54</v>
      </c>
      <c r="E80" s="39" t="s">
        <v>466</v>
      </c>
    </row>
    <row r="81" spans="1:5" ht="12.75">
      <c r="A81" s="35" t="s">
        <v>56</v>
      </c>
      <c r="E81" s="40" t="s">
        <v>568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110</v>
      </c>
      <c s="34" t="s">
        <v>569</v>
      </c>
      <c s="35" t="s">
        <v>47</v>
      </c>
      <c s="6" t="s">
        <v>570</v>
      </c>
      <c s="36" t="s">
        <v>571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465</v>
      </c>
      <c>
        <f>(M83*21)/100</f>
      </c>
      <c t="s">
        <v>27</v>
      </c>
    </row>
    <row r="84" spans="1:5" ht="12.75">
      <c r="A84" s="35" t="s">
        <v>54</v>
      </c>
      <c r="E84" s="39" t="s">
        <v>466</v>
      </c>
    </row>
    <row r="85" spans="1:5" ht="12.75">
      <c r="A85" s="35" t="s">
        <v>56</v>
      </c>
      <c r="E85" s="40" t="s">
        <v>572</v>
      </c>
    </row>
    <row r="86" spans="1:5" ht="12.75">
      <c r="A86" t="s">
        <v>57</v>
      </c>
      <c r="E86" s="39" t="s">
        <v>58</v>
      </c>
    </row>
    <row r="87" spans="1:13" ht="12.75">
      <c r="A87" t="s">
        <v>46</v>
      </c>
      <c r="C87" s="31" t="s">
        <v>81</v>
      </c>
      <c r="E87" s="33" t="s">
        <v>497</v>
      </c>
      <c r="J87" s="32">
        <f>0</f>
      </c>
      <c s="32">
        <f>0</f>
      </c>
      <c s="32">
        <f>0+L88</f>
      </c>
      <c s="32">
        <f>0+M88</f>
      </c>
    </row>
    <row r="88" spans="1:16" ht="25.5">
      <c r="A88" t="s">
        <v>49</v>
      </c>
      <c s="34" t="s">
        <v>113</v>
      </c>
      <c s="34" t="s">
        <v>573</v>
      </c>
      <c s="35" t="s">
        <v>47</v>
      </c>
      <c s="6" t="s">
        <v>574</v>
      </c>
      <c s="36" t="s">
        <v>74</v>
      </c>
      <c s="37">
        <v>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465</v>
      </c>
      <c>
        <f>(M88*21)/100</f>
      </c>
      <c t="s">
        <v>27</v>
      </c>
    </row>
    <row r="89" spans="1:5" ht="12.75">
      <c r="A89" s="35" t="s">
        <v>54</v>
      </c>
      <c r="E89" s="39" t="s">
        <v>466</v>
      </c>
    </row>
    <row r="90" spans="1:5" ht="12.75">
      <c r="A90" s="35" t="s">
        <v>56</v>
      </c>
      <c r="E90" s="40" t="s">
        <v>575</v>
      </c>
    </row>
    <row r="91" spans="1:5" ht="12.75">
      <c r="A91" t="s">
        <v>57</v>
      </c>
      <c r="E9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576</v>
      </c>
      <c r="E4" s="26" t="s">
        <v>577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580</v>
      </c>
      <c r="E8" s="30" t="s">
        <v>579</v>
      </c>
      <c r="J8" s="29">
        <f>0+J9+J22+J31+J48</f>
      </c>
      <c s="29">
        <f>0+K9+K22+K31+K48</f>
      </c>
      <c s="29">
        <f>0+L9+L22+L31+L48</f>
      </c>
      <c s="29">
        <f>0+M9+M22+M31+M48</f>
      </c>
    </row>
    <row r="9" spans="1:13" ht="12.75">
      <c r="A9" t="s">
        <v>46</v>
      </c>
      <c r="C9" s="31" t="s">
        <v>461</v>
      </c>
      <c r="E9" s="33" t="s">
        <v>462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340</v>
      </c>
      <c s="35" t="s">
        <v>47</v>
      </c>
      <c s="6" t="s">
        <v>581</v>
      </c>
      <c s="36" t="s">
        <v>342</v>
      </c>
      <c s="37">
        <v>66.613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465</v>
      </c>
      <c>
        <f>(M10*21)/100</f>
      </c>
      <c t="s">
        <v>27</v>
      </c>
    </row>
    <row r="11" spans="1:5" ht="12.75">
      <c r="A11" s="35" t="s">
        <v>54</v>
      </c>
      <c r="E11" s="39" t="s">
        <v>466</v>
      </c>
    </row>
    <row r="12" spans="1:5" ht="12.75">
      <c r="A12" s="35" t="s">
        <v>56</v>
      </c>
      <c r="E12" s="40" t="s">
        <v>582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583</v>
      </c>
      <c s="35" t="s">
        <v>47</v>
      </c>
      <c s="6" t="s">
        <v>584</v>
      </c>
      <c s="36" t="s">
        <v>342</v>
      </c>
      <c s="37">
        <v>15.675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465</v>
      </c>
      <c>
        <f>(M14*21)/100</f>
      </c>
      <c t="s">
        <v>27</v>
      </c>
    </row>
    <row r="15" spans="1:5" ht="12.75">
      <c r="A15" s="35" t="s">
        <v>54</v>
      </c>
      <c r="E15" s="39" t="s">
        <v>466</v>
      </c>
    </row>
    <row r="16" spans="1:5" ht="12.75">
      <c r="A16" s="35" t="s">
        <v>56</v>
      </c>
      <c r="E16" s="40" t="s">
        <v>585</v>
      </c>
    </row>
    <row r="17" spans="1:5" ht="12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586</v>
      </c>
      <c s="35" t="s">
        <v>47</v>
      </c>
      <c s="6" t="s">
        <v>587</v>
      </c>
      <c s="36" t="s">
        <v>342</v>
      </c>
      <c s="37">
        <v>2.691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465</v>
      </c>
      <c>
        <f>(M18*21)/100</f>
      </c>
      <c t="s">
        <v>27</v>
      </c>
    </row>
    <row r="19" spans="1:5" ht="12.75">
      <c r="A19" s="35" t="s">
        <v>54</v>
      </c>
      <c r="E19" s="39" t="s">
        <v>466</v>
      </c>
    </row>
    <row r="20" spans="1:5" ht="12.75">
      <c r="A20" s="35" t="s">
        <v>56</v>
      </c>
      <c r="E20" s="40" t="s">
        <v>588</v>
      </c>
    </row>
    <row r="21" spans="1:5" ht="12.75">
      <c r="A21" t="s">
        <v>57</v>
      </c>
      <c r="E21" s="39" t="s">
        <v>58</v>
      </c>
    </row>
    <row r="22" spans="1:13" ht="12.75">
      <c r="A22" t="s">
        <v>46</v>
      </c>
      <c r="C22" s="31" t="s">
        <v>47</v>
      </c>
      <c r="E22" s="33" t="s">
        <v>48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65</v>
      </c>
      <c s="34" t="s">
        <v>589</v>
      </c>
      <c s="35" t="s">
        <v>47</v>
      </c>
      <c s="6" t="s">
        <v>590</v>
      </c>
      <c s="36" t="s">
        <v>61</v>
      </c>
      <c s="37">
        <v>6.815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465</v>
      </c>
      <c>
        <f>(M23*21)/100</f>
      </c>
      <c t="s">
        <v>27</v>
      </c>
    </row>
    <row r="24" spans="1:5" ht="12.75">
      <c r="A24" s="35" t="s">
        <v>54</v>
      </c>
      <c r="E24" s="39" t="s">
        <v>466</v>
      </c>
    </row>
    <row r="25" spans="1:5" ht="12.75">
      <c r="A25" s="35" t="s">
        <v>56</v>
      </c>
      <c r="E25" s="40" t="s">
        <v>591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68</v>
      </c>
      <c s="34" t="s">
        <v>524</v>
      </c>
      <c s="35" t="s">
        <v>47</v>
      </c>
      <c s="6" t="s">
        <v>592</v>
      </c>
      <c s="36" t="s">
        <v>61</v>
      </c>
      <c s="37">
        <v>39.184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465</v>
      </c>
      <c>
        <f>(M27*21)/100</f>
      </c>
      <c t="s">
        <v>27</v>
      </c>
    </row>
    <row r="28" spans="1:5" ht="12.75">
      <c r="A28" s="35" t="s">
        <v>54</v>
      </c>
      <c r="E28" s="39" t="s">
        <v>466</v>
      </c>
    </row>
    <row r="29" spans="1:5" ht="12.75">
      <c r="A29" s="35" t="s">
        <v>56</v>
      </c>
      <c r="E29" s="40" t="s">
        <v>593</v>
      </c>
    </row>
    <row r="30" spans="1:5" ht="12.75">
      <c r="A30" t="s">
        <v>57</v>
      </c>
      <c r="E30" s="39" t="s">
        <v>58</v>
      </c>
    </row>
    <row r="31" spans="1:13" ht="12.75">
      <c r="A31" t="s">
        <v>46</v>
      </c>
      <c r="C31" s="31" t="s">
        <v>68</v>
      </c>
      <c r="E31" s="33" t="s">
        <v>471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71</v>
      </c>
      <c s="34" t="s">
        <v>594</v>
      </c>
      <c s="35" t="s">
        <v>47</v>
      </c>
      <c s="6" t="s">
        <v>595</v>
      </c>
      <c s="36" t="s">
        <v>61</v>
      </c>
      <c s="37">
        <v>23.277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465</v>
      </c>
      <c>
        <f>(M32*21)/100</f>
      </c>
      <c t="s">
        <v>27</v>
      </c>
    </row>
    <row r="33" spans="1:5" ht="12.75">
      <c r="A33" s="35" t="s">
        <v>54</v>
      </c>
      <c r="E33" s="39" t="s">
        <v>466</v>
      </c>
    </row>
    <row r="34" spans="1:5" ht="12.75">
      <c r="A34" s="35" t="s">
        <v>56</v>
      </c>
      <c r="E34" s="40" t="s">
        <v>596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75</v>
      </c>
      <c s="34" t="s">
        <v>597</v>
      </c>
      <c s="35" t="s">
        <v>47</v>
      </c>
      <c s="6" t="s">
        <v>598</v>
      </c>
      <c s="36" t="s">
        <v>500</v>
      </c>
      <c s="37">
        <v>71.382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465</v>
      </c>
      <c>
        <f>(M36*21)/100</f>
      </c>
      <c t="s">
        <v>27</v>
      </c>
    </row>
    <row r="37" spans="1:5" ht="12.75">
      <c r="A37" s="35" t="s">
        <v>54</v>
      </c>
      <c r="E37" s="39" t="s">
        <v>466</v>
      </c>
    </row>
    <row r="38" spans="1:5" ht="12.75">
      <c r="A38" s="35" t="s">
        <v>56</v>
      </c>
      <c r="E38" s="40" t="s">
        <v>599</v>
      </c>
    </row>
    <row r="39" spans="1:5" ht="12.75">
      <c r="A39" t="s">
        <v>57</v>
      </c>
      <c r="E39" s="39" t="s">
        <v>58</v>
      </c>
    </row>
    <row r="40" spans="1:16" ht="12.75">
      <c r="A40" t="s">
        <v>49</v>
      </c>
      <c s="34" t="s">
        <v>78</v>
      </c>
      <c s="34" t="s">
        <v>600</v>
      </c>
      <c s="35" t="s">
        <v>47</v>
      </c>
      <c s="6" t="s">
        <v>601</v>
      </c>
      <c s="36" t="s">
        <v>500</v>
      </c>
      <c s="37">
        <v>71.382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465</v>
      </c>
      <c>
        <f>(M40*21)/100</f>
      </c>
      <c t="s">
        <v>27</v>
      </c>
    </row>
    <row r="41" spans="1:5" ht="12.75">
      <c r="A41" s="35" t="s">
        <v>54</v>
      </c>
      <c r="E41" s="39" t="s">
        <v>466</v>
      </c>
    </row>
    <row r="42" spans="1:5" ht="12.75">
      <c r="A42" s="35" t="s">
        <v>56</v>
      </c>
      <c r="E42" s="40" t="s">
        <v>599</v>
      </c>
    </row>
    <row r="43" spans="1:5" ht="12.75">
      <c r="A43" t="s">
        <v>57</v>
      </c>
      <c r="E43" s="39" t="s">
        <v>58</v>
      </c>
    </row>
    <row r="44" spans="1:16" ht="25.5">
      <c r="A44" t="s">
        <v>49</v>
      </c>
      <c s="34" t="s">
        <v>81</v>
      </c>
      <c s="34" t="s">
        <v>602</v>
      </c>
      <c s="35" t="s">
        <v>47</v>
      </c>
      <c s="6" t="s">
        <v>603</v>
      </c>
      <c s="36" t="s">
        <v>500</v>
      </c>
      <c s="37">
        <v>71.382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465</v>
      </c>
      <c>
        <f>(M44*21)/100</f>
      </c>
      <c t="s">
        <v>27</v>
      </c>
    </row>
    <row r="45" spans="1:5" ht="12.75">
      <c r="A45" s="35" t="s">
        <v>54</v>
      </c>
      <c r="E45" s="39" t="s">
        <v>466</v>
      </c>
    </row>
    <row r="46" spans="1:5" ht="12.75">
      <c r="A46" s="35" t="s">
        <v>56</v>
      </c>
      <c r="E46" s="40" t="s">
        <v>599</v>
      </c>
    </row>
    <row r="47" spans="1:5" ht="12.75">
      <c r="A47" t="s">
        <v>57</v>
      </c>
      <c r="E47" s="39" t="s">
        <v>58</v>
      </c>
    </row>
    <row r="48" spans="1:13" ht="12.75">
      <c r="A48" t="s">
        <v>46</v>
      </c>
      <c r="C48" s="31" t="s">
        <v>81</v>
      </c>
      <c r="E48" s="33" t="s">
        <v>497</v>
      </c>
      <c r="J48" s="32">
        <f>0</f>
      </c>
      <c s="32">
        <f>0</f>
      </c>
      <c s="32">
        <f>0+L49+L53+L57+L61+L65+L69+L73</f>
      </c>
      <c s="32">
        <f>0+M49+M53+M57+M61+M65+M69+M73</f>
      </c>
    </row>
    <row r="49" spans="1:16" ht="12.75">
      <c r="A49" t="s">
        <v>49</v>
      </c>
      <c s="34" t="s">
        <v>84</v>
      </c>
      <c s="34" t="s">
        <v>604</v>
      </c>
      <c s="35" t="s">
        <v>47</v>
      </c>
      <c s="6" t="s">
        <v>605</v>
      </c>
      <c s="36" t="s">
        <v>74</v>
      </c>
      <c s="37">
        <v>12.5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465</v>
      </c>
      <c>
        <f>(M49*21)/100</f>
      </c>
      <c t="s">
        <v>27</v>
      </c>
    </row>
    <row r="50" spans="1:5" ht="12.75">
      <c r="A50" s="35" t="s">
        <v>54</v>
      </c>
      <c r="E50" s="39" t="s">
        <v>466</v>
      </c>
    </row>
    <row r="51" spans="1:5" ht="12.75">
      <c r="A51" s="35" t="s">
        <v>56</v>
      </c>
      <c r="E51" s="40" t="s">
        <v>606</v>
      </c>
    </row>
    <row r="52" spans="1:5" ht="12.75">
      <c r="A52" t="s">
        <v>57</v>
      </c>
      <c r="E52" s="39" t="s">
        <v>58</v>
      </c>
    </row>
    <row r="53" spans="1:16" ht="12.75">
      <c r="A53" t="s">
        <v>49</v>
      </c>
      <c s="34" t="s">
        <v>87</v>
      </c>
      <c s="34" t="s">
        <v>607</v>
      </c>
      <c s="35" t="s">
        <v>47</v>
      </c>
      <c s="6" t="s">
        <v>608</v>
      </c>
      <c s="36" t="s">
        <v>500</v>
      </c>
      <c s="37">
        <v>28.8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465</v>
      </c>
      <c>
        <f>(M53*21)/100</f>
      </c>
      <c t="s">
        <v>27</v>
      </c>
    </row>
    <row r="54" spans="1:5" ht="12.75">
      <c r="A54" s="35" t="s">
        <v>54</v>
      </c>
      <c r="E54" s="39" t="s">
        <v>466</v>
      </c>
    </row>
    <row r="55" spans="1:5" ht="12.75">
      <c r="A55" s="35" t="s">
        <v>56</v>
      </c>
      <c r="E55" s="40" t="s">
        <v>609</v>
      </c>
    </row>
    <row r="56" spans="1:5" ht="12.75">
      <c r="A56" t="s">
        <v>57</v>
      </c>
      <c r="E56" s="39" t="s">
        <v>58</v>
      </c>
    </row>
    <row r="57" spans="1:16" ht="12.75">
      <c r="A57" t="s">
        <v>49</v>
      </c>
      <c s="34" t="s">
        <v>90</v>
      </c>
      <c s="34" t="s">
        <v>610</v>
      </c>
      <c s="35" t="s">
        <v>47</v>
      </c>
      <c s="6" t="s">
        <v>611</v>
      </c>
      <c s="36" t="s">
        <v>74</v>
      </c>
      <c s="37">
        <v>12.5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465</v>
      </c>
      <c>
        <f>(M57*21)/100</f>
      </c>
      <c t="s">
        <v>27</v>
      </c>
    </row>
    <row r="58" spans="1:5" ht="12.75">
      <c r="A58" s="35" t="s">
        <v>54</v>
      </c>
      <c r="E58" s="39" t="s">
        <v>466</v>
      </c>
    </row>
    <row r="59" spans="1:5" ht="12.75">
      <c r="A59" s="35" t="s">
        <v>56</v>
      </c>
      <c r="E59" s="40" t="s">
        <v>606</v>
      </c>
    </row>
    <row r="60" spans="1:5" ht="12.75">
      <c r="A60" t="s">
        <v>57</v>
      </c>
      <c r="E60" s="39" t="s">
        <v>58</v>
      </c>
    </row>
    <row r="61" spans="1:16" ht="25.5">
      <c r="A61" t="s">
        <v>49</v>
      </c>
      <c s="34" t="s">
        <v>94</v>
      </c>
      <c s="34" t="s">
        <v>612</v>
      </c>
      <c s="35" t="s">
        <v>47</v>
      </c>
      <c s="6" t="s">
        <v>613</v>
      </c>
      <c s="36" t="s">
        <v>74</v>
      </c>
      <c s="37">
        <v>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465</v>
      </c>
      <c>
        <f>(M61*21)/100</f>
      </c>
      <c t="s">
        <v>27</v>
      </c>
    </row>
    <row r="62" spans="1:5" ht="12.75">
      <c r="A62" s="35" t="s">
        <v>54</v>
      </c>
      <c r="E62" s="39" t="s">
        <v>466</v>
      </c>
    </row>
    <row r="63" spans="1:5" ht="12.75">
      <c r="A63" s="35" t="s">
        <v>56</v>
      </c>
      <c r="E63" s="40" t="s">
        <v>614</v>
      </c>
    </row>
    <row r="64" spans="1:5" ht="12.75">
      <c r="A64" t="s">
        <v>57</v>
      </c>
      <c r="E64" s="39" t="s">
        <v>58</v>
      </c>
    </row>
    <row r="65" spans="1:16" ht="12.75">
      <c r="A65" t="s">
        <v>49</v>
      </c>
      <c s="34" t="s">
        <v>97</v>
      </c>
      <c s="34" t="s">
        <v>615</v>
      </c>
      <c s="35" t="s">
        <v>47</v>
      </c>
      <c s="6" t="s">
        <v>616</v>
      </c>
      <c s="36" t="s">
        <v>74</v>
      </c>
      <c s="37">
        <v>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465</v>
      </c>
      <c>
        <f>(M65*21)/100</f>
      </c>
      <c t="s">
        <v>27</v>
      </c>
    </row>
    <row r="66" spans="1:5" ht="12.75">
      <c r="A66" s="35" t="s">
        <v>54</v>
      </c>
      <c r="E66" s="39" t="s">
        <v>466</v>
      </c>
    </row>
    <row r="67" spans="1:5" ht="12.75">
      <c r="A67" s="35" t="s">
        <v>56</v>
      </c>
      <c r="E67" s="40" t="s">
        <v>617</v>
      </c>
    </row>
    <row r="68" spans="1:5" ht="12.75">
      <c r="A68" t="s">
        <v>57</v>
      </c>
      <c r="E68" s="39" t="s">
        <v>58</v>
      </c>
    </row>
    <row r="69" spans="1:16" ht="12.75">
      <c r="A69" t="s">
        <v>49</v>
      </c>
      <c s="34" t="s">
        <v>100</v>
      </c>
      <c s="34" t="s">
        <v>618</v>
      </c>
      <c s="35" t="s">
        <v>47</v>
      </c>
      <c s="6" t="s">
        <v>619</v>
      </c>
      <c s="36" t="s">
        <v>500</v>
      </c>
      <c s="37">
        <v>7.8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465</v>
      </c>
      <c>
        <f>(M69*21)/100</f>
      </c>
      <c t="s">
        <v>27</v>
      </c>
    </row>
    <row r="70" spans="1:5" ht="12.75">
      <c r="A70" s="35" t="s">
        <v>54</v>
      </c>
      <c r="E70" s="39" t="s">
        <v>466</v>
      </c>
    </row>
    <row r="71" spans="1:5" ht="12.75">
      <c r="A71" s="35" t="s">
        <v>56</v>
      </c>
      <c r="E71" s="40" t="s">
        <v>620</v>
      </c>
    </row>
    <row r="72" spans="1:5" ht="12.75">
      <c r="A72" t="s">
        <v>57</v>
      </c>
      <c r="E72" s="39" t="s">
        <v>58</v>
      </c>
    </row>
    <row r="73" spans="1:16" ht="25.5">
      <c r="A73" t="s">
        <v>49</v>
      </c>
      <c s="34" t="s">
        <v>104</v>
      </c>
      <c s="34" t="s">
        <v>621</v>
      </c>
      <c s="35" t="s">
        <v>47</v>
      </c>
      <c s="6" t="s">
        <v>622</v>
      </c>
      <c s="36" t="s">
        <v>513</v>
      </c>
      <c s="37">
        <v>13.455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465</v>
      </c>
      <c>
        <f>(M73*21)/100</f>
      </c>
      <c t="s">
        <v>27</v>
      </c>
    </row>
    <row r="74" spans="1:5" ht="12.75">
      <c r="A74" s="35" t="s">
        <v>54</v>
      </c>
      <c r="E74" s="39" t="s">
        <v>466</v>
      </c>
    </row>
    <row r="75" spans="1:5" ht="12.75">
      <c r="A75" s="35" t="s">
        <v>56</v>
      </c>
      <c r="E75" s="40" t="s">
        <v>623</v>
      </c>
    </row>
    <row r="76" spans="1:5" ht="12.75">
      <c r="A76" t="s">
        <v>57</v>
      </c>
      <c r="E7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624</v>
      </c>
      <c r="E4" s="26" t="s">
        <v>625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628</v>
      </c>
      <c r="E8" s="30" t="s">
        <v>627</v>
      </c>
      <c r="J8" s="29">
        <f>0+J9+J42+J79+J108+J125</f>
      </c>
      <c s="29">
        <f>0+K9+K42+K79+K108+K125</f>
      </c>
      <c s="29">
        <f>0+L9+L42+L79+L108+L125</f>
      </c>
      <c s="29">
        <f>0+M9+M42+M79+M108+M125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47</v>
      </c>
      <c s="34" t="s">
        <v>66</v>
      </c>
      <c s="35" t="s">
        <v>47</v>
      </c>
      <c s="6" t="s">
        <v>67</v>
      </c>
      <c s="36" t="s">
        <v>61</v>
      </c>
      <c s="37">
        <v>3.96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69</v>
      </c>
      <c s="35" t="s">
        <v>47</v>
      </c>
      <c s="6" t="s">
        <v>70</v>
      </c>
      <c s="36" t="s">
        <v>64</v>
      </c>
      <c s="37">
        <v>19.8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72</v>
      </c>
      <c s="35" t="s">
        <v>47</v>
      </c>
      <c s="6" t="s">
        <v>73</v>
      </c>
      <c s="36" t="s">
        <v>74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79</v>
      </c>
      <c s="35" t="s">
        <v>47</v>
      </c>
      <c s="6" t="s">
        <v>80</v>
      </c>
      <c s="36" t="s">
        <v>61</v>
      </c>
      <c s="37">
        <v>3.96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82</v>
      </c>
      <c s="35" t="s">
        <v>47</v>
      </c>
      <c s="6" t="s">
        <v>83</v>
      </c>
      <c s="36" t="s">
        <v>61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71</v>
      </c>
      <c s="34" t="s">
        <v>85</v>
      </c>
      <c s="35" t="s">
        <v>47</v>
      </c>
      <c s="6" t="s">
        <v>86</v>
      </c>
      <c s="36" t="s">
        <v>74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75</v>
      </c>
      <c s="34" t="s">
        <v>88</v>
      </c>
      <c s="35" t="s">
        <v>47</v>
      </c>
      <c s="6" t="s">
        <v>89</v>
      </c>
      <c s="36" t="s">
        <v>74</v>
      </c>
      <c s="37">
        <v>113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.75">
      <c r="A37" t="s">
        <v>57</v>
      </c>
      <c r="E37" s="39" t="s">
        <v>58</v>
      </c>
    </row>
    <row r="38" spans="1:16" ht="25.5">
      <c r="A38" t="s">
        <v>49</v>
      </c>
      <c s="34" t="s">
        <v>78</v>
      </c>
      <c s="34" t="s">
        <v>91</v>
      </c>
      <c s="35" t="s">
        <v>47</v>
      </c>
      <c s="6" t="s">
        <v>92</v>
      </c>
      <c s="36" t="s">
        <v>74</v>
      </c>
      <c s="37">
        <v>113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58</v>
      </c>
    </row>
    <row r="42" spans="1:13" ht="12.75">
      <c r="A42" t="s">
        <v>46</v>
      </c>
      <c r="C42" s="31" t="s">
        <v>27</v>
      </c>
      <c r="E42" s="33" t="s">
        <v>93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12.75">
      <c r="A43" t="s">
        <v>49</v>
      </c>
      <c s="34" t="s">
        <v>81</v>
      </c>
      <c s="34" t="s">
        <v>95</v>
      </c>
      <c s="35" t="s">
        <v>47</v>
      </c>
      <c s="6" t="s">
        <v>96</v>
      </c>
      <c s="36" t="s">
        <v>74</v>
      </c>
      <c s="37">
        <v>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55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84</v>
      </c>
      <c s="34" t="s">
        <v>98</v>
      </c>
      <c s="35" t="s">
        <v>47</v>
      </c>
      <c s="6" t="s">
        <v>99</v>
      </c>
      <c s="36" t="s">
        <v>74</v>
      </c>
      <c s="37">
        <v>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55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87</v>
      </c>
      <c s="34" t="s">
        <v>629</v>
      </c>
      <c s="35" t="s">
        <v>47</v>
      </c>
      <c s="6" t="s">
        <v>630</v>
      </c>
      <c s="36" t="s">
        <v>74</v>
      </c>
      <c s="37">
        <v>35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90</v>
      </c>
      <c s="34" t="s">
        <v>631</v>
      </c>
      <c s="35" t="s">
        <v>47</v>
      </c>
      <c s="6" t="s">
        <v>632</v>
      </c>
      <c s="36" t="s">
        <v>74</v>
      </c>
      <c s="37">
        <v>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55</v>
      </c>
    </row>
    <row r="58" spans="1:5" ht="12.75">
      <c r="A58" t="s">
        <v>57</v>
      </c>
      <c r="E58" s="39" t="s">
        <v>58</v>
      </c>
    </row>
    <row r="59" spans="1:16" ht="25.5">
      <c r="A59" t="s">
        <v>49</v>
      </c>
      <c s="34" t="s">
        <v>94</v>
      </c>
      <c s="34" t="s">
        <v>372</v>
      </c>
      <c s="35" t="s">
        <v>47</v>
      </c>
      <c s="6" t="s">
        <v>373</v>
      </c>
      <c s="36" t="s">
        <v>128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97</v>
      </c>
      <c s="34" t="s">
        <v>136</v>
      </c>
      <c s="35" t="s">
        <v>47</v>
      </c>
      <c s="6" t="s">
        <v>137</v>
      </c>
      <c s="36" t="s">
        <v>128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55</v>
      </c>
    </row>
    <row r="66" spans="1:5" ht="12.75">
      <c r="A66" t="s">
        <v>57</v>
      </c>
      <c r="E66" s="39" t="s">
        <v>58</v>
      </c>
    </row>
    <row r="67" spans="1:16" ht="25.5">
      <c r="A67" t="s">
        <v>49</v>
      </c>
      <c s="34" t="s">
        <v>100</v>
      </c>
      <c s="34" t="s">
        <v>139</v>
      </c>
      <c s="35" t="s">
        <v>47</v>
      </c>
      <c s="6" t="s">
        <v>140</v>
      </c>
      <c s="36" t="s">
        <v>128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55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104</v>
      </c>
      <c s="34" t="s">
        <v>633</v>
      </c>
      <c s="35" t="s">
        <v>47</v>
      </c>
      <c s="6" t="s">
        <v>634</v>
      </c>
      <c s="36" t="s">
        <v>128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107</v>
      </c>
      <c s="34" t="s">
        <v>142</v>
      </c>
      <c s="35" t="s">
        <v>47</v>
      </c>
      <c s="6" t="s">
        <v>143</v>
      </c>
      <c s="36" t="s">
        <v>128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12.75">
      <c r="A78" t="s">
        <v>57</v>
      </c>
      <c r="E78" s="39" t="s">
        <v>58</v>
      </c>
    </row>
    <row r="79" spans="1:13" ht="12.75">
      <c r="A79" t="s">
        <v>46</v>
      </c>
      <c r="C79" s="31" t="s">
        <v>26</v>
      </c>
      <c r="E79" s="33" t="s">
        <v>635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110</v>
      </c>
      <c s="34" t="s">
        <v>636</v>
      </c>
      <c s="35" t="s">
        <v>47</v>
      </c>
      <c s="6" t="s">
        <v>637</v>
      </c>
      <c s="36" t="s">
        <v>128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113</v>
      </c>
      <c s="34" t="s">
        <v>638</v>
      </c>
      <c s="35" t="s">
        <v>47</v>
      </c>
      <c s="6" t="s">
        <v>639</v>
      </c>
      <c s="36" t="s">
        <v>128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116</v>
      </c>
      <c s="34" t="s">
        <v>640</v>
      </c>
      <c s="35" t="s">
        <v>47</v>
      </c>
      <c s="6" t="s">
        <v>641</v>
      </c>
      <c s="36" t="s">
        <v>128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12.75">
      <c r="A91" t="s">
        <v>57</v>
      </c>
      <c r="E91" s="39" t="s">
        <v>58</v>
      </c>
    </row>
    <row r="92" spans="1:16" ht="12.75">
      <c r="A92" t="s">
        <v>49</v>
      </c>
      <c s="34" t="s">
        <v>119</v>
      </c>
      <c s="34" t="s">
        <v>642</v>
      </c>
      <c s="35" t="s">
        <v>47</v>
      </c>
      <c s="6" t="s">
        <v>643</v>
      </c>
      <c s="36" t="s">
        <v>128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12.75">
      <c r="A95" t="s">
        <v>57</v>
      </c>
      <c r="E95" s="39" t="s">
        <v>58</v>
      </c>
    </row>
    <row r="96" spans="1:16" ht="12.75">
      <c r="A96" t="s">
        <v>49</v>
      </c>
      <c s="34" t="s">
        <v>122</v>
      </c>
      <c s="34" t="s">
        <v>644</v>
      </c>
      <c s="35" t="s">
        <v>47</v>
      </c>
      <c s="6" t="s">
        <v>645</v>
      </c>
      <c s="36" t="s">
        <v>128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55</v>
      </c>
    </row>
    <row r="99" spans="1:5" ht="12.75">
      <c r="A99" t="s">
        <v>57</v>
      </c>
      <c r="E99" s="39" t="s">
        <v>58</v>
      </c>
    </row>
    <row r="100" spans="1:16" ht="12.75">
      <c r="A100" t="s">
        <v>49</v>
      </c>
      <c s="34" t="s">
        <v>125</v>
      </c>
      <c s="34" t="s">
        <v>646</v>
      </c>
      <c s="35" t="s">
        <v>47</v>
      </c>
      <c s="6" t="s">
        <v>647</v>
      </c>
      <c s="36" t="s">
        <v>128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55</v>
      </c>
    </row>
    <row r="103" spans="1:5" ht="12.75">
      <c r="A103" t="s">
        <v>57</v>
      </c>
      <c r="E103" s="39" t="s">
        <v>58</v>
      </c>
    </row>
    <row r="104" spans="1:16" ht="12.75">
      <c r="A104" t="s">
        <v>49</v>
      </c>
      <c s="34" t="s">
        <v>129</v>
      </c>
      <c s="34" t="s">
        <v>648</v>
      </c>
      <c s="35" t="s">
        <v>47</v>
      </c>
      <c s="6" t="s">
        <v>649</v>
      </c>
      <c s="36" t="s">
        <v>128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55</v>
      </c>
    </row>
    <row r="107" spans="1:5" ht="12.75">
      <c r="A107" t="s">
        <v>57</v>
      </c>
      <c r="E107" s="39" t="s">
        <v>58</v>
      </c>
    </row>
    <row r="108" spans="1:13" ht="12.75">
      <c r="A108" t="s">
        <v>46</v>
      </c>
      <c r="C108" s="31" t="s">
        <v>65</v>
      </c>
      <c r="E108" s="33" t="s">
        <v>317</v>
      </c>
      <c r="J108" s="32">
        <f>0</f>
      </c>
      <c s="32">
        <f>0</f>
      </c>
      <c s="32">
        <f>0+L109+L113+L117+L121</f>
      </c>
      <c s="32">
        <f>0+M109+M113+M117+M121</f>
      </c>
    </row>
    <row r="109" spans="1:16" ht="12.75">
      <c r="A109" t="s">
        <v>49</v>
      </c>
      <c s="34" t="s">
        <v>132</v>
      </c>
      <c s="34" t="s">
        <v>650</v>
      </c>
      <c s="35" t="s">
        <v>47</v>
      </c>
      <c s="6" t="s">
        <v>651</v>
      </c>
      <c s="36" t="s">
        <v>128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652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55</v>
      </c>
    </row>
    <row r="112" spans="1:5" ht="12.75">
      <c r="A112" t="s">
        <v>57</v>
      </c>
      <c r="E112" s="39" t="s">
        <v>58</v>
      </c>
    </row>
    <row r="113" spans="1:16" ht="25.5">
      <c r="A113" t="s">
        <v>49</v>
      </c>
      <c s="34" t="s">
        <v>135</v>
      </c>
      <c s="34" t="s">
        <v>653</v>
      </c>
      <c s="35" t="s">
        <v>47</v>
      </c>
      <c s="6" t="s">
        <v>654</v>
      </c>
      <c s="36" t="s">
        <v>128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652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55</v>
      </c>
    </row>
    <row r="116" spans="1:5" ht="12.75">
      <c r="A116" t="s">
        <v>57</v>
      </c>
      <c r="E116" s="39" t="s">
        <v>58</v>
      </c>
    </row>
    <row r="117" spans="1:16" ht="25.5">
      <c r="A117" t="s">
        <v>49</v>
      </c>
      <c s="34" t="s">
        <v>138</v>
      </c>
      <c s="34" t="s">
        <v>655</v>
      </c>
      <c s="35" t="s">
        <v>47</v>
      </c>
      <c s="6" t="s">
        <v>656</v>
      </c>
      <c s="36" t="s">
        <v>128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652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55</v>
      </c>
    </row>
    <row r="120" spans="1:5" ht="12.75">
      <c r="A120" t="s">
        <v>57</v>
      </c>
      <c r="E120" s="39" t="s">
        <v>58</v>
      </c>
    </row>
    <row r="121" spans="1:16" ht="12.75">
      <c r="A121" t="s">
        <v>49</v>
      </c>
      <c s="34" t="s">
        <v>141</v>
      </c>
      <c s="34" t="s">
        <v>319</v>
      </c>
      <c s="35" t="s">
        <v>47</v>
      </c>
      <c s="6" t="s">
        <v>320</v>
      </c>
      <c s="36" t="s">
        <v>321</v>
      </c>
      <c s="37">
        <v>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652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55</v>
      </c>
    </row>
    <row r="124" spans="1:5" ht="12.75">
      <c r="A124" t="s">
        <v>57</v>
      </c>
      <c r="E124" s="39" t="s">
        <v>58</v>
      </c>
    </row>
    <row r="125" spans="1:13" ht="12.75">
      <c r="A125" t="s">
        <v>46</v>
      </c>
      <c r="C125" s="31" t="s">
        <v>68</v>
      </c>
      <c r="E125" s="33" t="s">
        <v>338</v>
      </c>
      <c r="J125" s="32">
        <f>0</f>
      </c>
      <c s="32">
        <f>0</f>
      </c>
      <c s="32">
        <f>0+L126</f>
      </c>
      <c s="32">
        <f>0+M126</f>
      </c>
    </row>
    <row r="126" spans="1:16" ht="25.5">
      <c r="A126" t="s">
        <v>49</v>
      </c>
      <c s="34" t="s">
        <v>144</v>
      </c>
      <c s="34" t="s">
        <v>340</v>
      </c>
      <c s="35" t="s">
        <v>47</v>
      </c>
      <c s="6" t="s">
        <v>341</v>
      </c>
      <c s="36" t="s">
        <v>342</v>
      </c>
      <c s="37">
        <v>2.33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55</v>
      </c>
    </row>
    <row r="129" spans="1:5" ht="12.75">
      <c r="A129" t="s">
        <v>57</v>
      </c>
      <c r="E12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