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" reservationPassword="0"/>
  <workbookPr/>
  <bookViews>
    <workbookView xWindow="240" yWindow="120" windowWidth="14940" windowHeight="9225" activeTab="0"/>
  </bookViews>
  <sheets>
    <sheet name="Rekapitulace" sheetId="1" r:id="rId1"/>
    <sheet name="SO 98-98" sheetId="2" r:id="rId2"/>
    <sheet name="SO 01" sheetId="3" r:id="rId3"/>
    <sheet name="SO 02" sheetId="4" r:id="rId4"/>
    <sheet name="SO 03" sheetId="5" r:id="rId5"/>
    <sheet name="SO 04" sheetId="6" r:id="rId6"/>
    <sheet name="SO 05" sheetId="7" r:id="rId7"/>
    <sheet name="SO 06" sheetId="8" r:id="rId8"/>
    <sheet name="SO 07" sheetId="9" r:id="rId9"/>
    <sheet name="SO 08" sheetId="10" r:id="rId10"/>
    <sheet name="SO 10" sheetId="11" r:id="rId11"/>
    <sheet name="SO 12" sheetId="12" r:id="rId12"/>
    <sheet name="SO 15" sheetId="13" r:id="rId13"/>
  </sheets>
  <definedNames/>
  <calcPr/>
  <webPublishing/>
</workbook>
</file>

<file path=xl/sharedStrings.xml><?xml version="1.0" encoding="utf-8"?>
<sst xmlns="http://schemas.openxmlformats.org/spreadsheetml/2006/main" count="5207" uniqueCount="505">
  <si>
    <t>Aspe</t>
  </si>
  <si>
    <t>Soupis objektů s DPH</t>
  </si>
  <si>
    <t>S631600201</t>
  </si>
  <si>
    <t>Zvýšení stability skalních masivů na trati Praha-Vrané-Dobříš/Čerčany</t>
  </si>
  <si>
    <t>ZŘ</t>
  </si>
  <si>
    <t>Základní řešení</t>
  </si>
  <si>
    <t>Odbytová cena:</t>
  </si>
  <si>
    <t>OC+DPH:</t>
  </si>
  <si>
    <t>Objekt</t>
  </si>
  <si>
    <t>Popis</t>
  </si>
  <si>
    <t>OC</t>
  </si>
  <si>
    <t>DPH</t>
  </si>
  <si>
    <t>OC+DPH</t>
  </si>
  <si>
    <t>Počet neoceněných položek</t>
  </si>
  <si>
    <t>D.4</t>
  </si>
  <si>
    <t>Ostatní inženýrské objekty</t>
  </si>
  <si>
    <t xml:space="preserve">  SO 98-98</t>
  </si>
  <si>
    <t>Všeobecný objekt</t>
  </si>
  <si>
    <t>SŽDC05</t>
  </si>
  <si>
    <t>S</t>
  </si>
  <si>
    <t>O</t>
  </si>
  <si>
    <t>Příloha k formuláři pro ocenění nabídky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</si>
  <si>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</si>
  <si>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</si>
  <si>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</si>
  <si>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</si>
  <si>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</si>
  <si>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</si>
  <si>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</si>
  <si>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</si>
  <si>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</si>
  <si>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</si>
  <si>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</si>
  <si>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</si>
  <si>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</si>
  <si>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</si>
  <si>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</si>
  <si>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</si>
  <si>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</si>
  <si>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</si>
  <si>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</si>
  <si>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</si>
  <si>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</si>
  <si>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</si>
  <si>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</si>
  <si>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98-98</t>
  </si>
  <si>
    <t>SD</t>
  </si>
  <si>
    <t>1</t>
  </si>
  <si>
    <t>Dokumentace stavby</t>
  </si>
  <si>
    <t>P</t>
  </si>
  <si>
    <t>VSEOB001</t>
  </si>
  <si>
    <t/>
  </si>
  <si>
    <t>Geodetická dokumentace skutečného provedení stavby</t>
  </si>
  <si>
    <t>KPL</t>
  </si>
  <si>
    <t>R-položka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</si>
  <si>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</si>
  <si>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</si>
  <si>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</si>
  <si>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</si>
  <si>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</si>
  <si>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</si>
  <si>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</si>
  <si>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</si>
  <si>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</si>
  <si>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</si>
  <si>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</si>
  <si>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</si>
  <si>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</si>
  <si>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</si>
  <si>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</si>
  <si>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4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</si>
  <si>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</si>
  <si>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</si>
  <si>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</si>
  <si>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</si>
  <si>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5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</si>
  <si>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</si>
  <si>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</si>
  <si>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</si>
  <si>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</si>
  <si>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E.1.1.2</t>
  </si>
  <si>
    <t>Železniční spodek</t>
  </si>
  <si>
    <t xml:space="preserve">  SO 01</t>
  </si>
  <si>
    <t>km 25,422 400 -  25,464 400</t>
  </si>
  <si>
    <t>SO 01</t>
  </si>
  <si>
    <t>Zemní práce</t>
  </si>
  <si>
    <t>111203201</t>
  </si>
  <si>
    <t>Odstranění křovin a stromů s ponecháním kořenů průměru kmene do 100 mm, při jakémkoliv sklonu terénu mimo LTM, při celkové ploše do 1 000 m2</t>
  </si>
  <si>
    <t>M2</t>
  </si>
  <si>
    <t>URS</t>
  </si>
  <si>
    <t>36*2</t>
  </si>
  <si>
    <t>Technická specifikace položky odpovídá příslušné cenové soustavě.</t>
  </si>
  <si>
    <t>111251111</t>
  </si>
  <si>
    <t>Drcení ořezaných větví strojně - (štěpkování) o průměru větví do 100 mm</t>
  </si>
  <si>
    <t>M3</t>
  </si>
  <si>
    <t>112151312</t>
  </si>
  <si>
    <t>Pokácení stromu postupné bez spouštění částí kmene a koruny o průměru na řezné ploše pařezu přes 200 do 300 mm</t>
  </si>
  <si>
    <t>KUS</t>
  </si>
  <si>
    <t>122302501</t>
  </si>
  <si>
    <t>Odkopávky a prokopávky nezapažené pro spodní stavbu železnic do 100 m3 v hornině tř. 4</t>
  </si>
  <si>
    <t>37*0,18</t>
  </si>
  <si>
    <t>153811112</t>
  </si>
  <si>
    <t>Osazení kotvy tyčové R38 N dl. 4,0 m D přes 28 do 32 mm</t>
  </si>
  <si>
    <t>M</t>
  </si>
  <si>
    <t>15*2*4</t>
  </si>
  <si>
    <t>6</t>
  </si>
  <si>
    <t>155212116</t>
  </si>
  <si>
    <t>Vrty do skalních stěn prováděné horolezeckou technikou hloubky do 5 m přenosnými vrtacími kladivy průměru do 56 mm, v hornině tř. V a VI</t>
  </si>
  <si>
    <t>2*2</t>
  </si>
  <si>
    <t>7</t>
  </si>
  <si>
    <t>155213123</t>
  </si>
  <si>
    <t>Trn R38 N délky 4.0 m, průměru 32 mm, včetně 2ks systémových matic, spojníku a korunky</t>
  </si>
  <si>
    <t>15*2</t>
  </si>
  <si>
    <t>8</t>
  </si>
  <si>
    <t>155214511</t>
  </si>
  <si>
    <t>Záchytný plot - ukotvení sloupků lany</t>
  </si>
  <si>
    <t>2*4</t>
  </si>
  <si>
    <t>9</t>
  </si>
  <si>
    <t>162201401</t>
  </si>
  <si>
    <t>Vodorovné přemístění větví, kmenů nebo pařezů s naložením, složením a dopravou do 1000 m větví stromů listnatých, průměru kmene přes 100 do 300 mm</t>
  </si>
  <si>
    <t>10</t>
  </si>
  <si>
    <t>162701105</t>
  </si>
  <si>
    <t>Vodorovné přemístění do 10000 m výkopku/sypaniny z horniny tř. 1 až 4</t>
  </si>
  <si>
    <t>6.6</t>
  </si>
  <si>
    <t>11</t>
  </si>
  <si>
    <t>162701109</t>
  </si>
  <si>
    <t>Příplatek k vodorovnému přemístění výkopku/sypaniny z horniny tř. 1 až 4 ZKD 1000 m přes 10000 m</t>
  </si>
  <si>
    <t>20*6,6</t>
  </si>
  <si>
    <t>12</t>
  </si>
  <si>
    <t>162732511</t>
  </si>
  <si>
    <t>Vodorovné přemístění výkopku přes 5000 do 10000 m pracovním vlakem</t>
  </si>
  <si>
    <t>T</t>
  </si>
  <si>
    <t>6,6*1,85</t>
  </si>
  <si>
    <t>13</t>
  </si>
  <si>
    <t>171201211</t>
  </si>
  <si>
    <t>Poplatek za uložení stavebního odpadu - zeminy a kameniva na skládce</t>
  </si>
  <si>
    <t>14</t>
  </si>
  <si>
    <t>175101201</t>
  </si>
  <si>
    <t>Obsypání objektu nad přilehlým původním terénem</t>
  </si>
  <si>
    <t>37*0,381</t>
  </si>
  <si>
    <t>15</t>
  </si>
  <si>
    <t>58344005</t>
  </si>
  <si>
    <t>kamenivo drcené hrubé frakce 32/63 třída BI OTP ČD</t>
  </si>
  <si>
    <t>14,097*1,435</t>
  </si>
  <si>
    <t>16</t>
  </si>
  <si>
    <t>R-155213312</t>
  </si>
  <si>
    <t>Trn s okem z betonářské oceli pro uchycení lana při montáži sítí a sloupků záchytného plotu zainjektované cementovou maltou délky 2.0 m, 32 mm</t>
  </si>
  <si>
    <t>R-URS</t>
  </si>
  <si>
    <t>17</t>
  </si>
  <si>
    <t>R-155214411</t>
  </si>
  <si>
    <t>Záchytný plot - sloupky osazené do vrtů včetně vystředění, ocelová trubka dl. 3.0 m, průměr do 89/10 mm, včetně dýnka, PKO pozink</t>
  </si>
  <si>
    <t>18</t>
  </si>
  <si>
    <t>R-155214521</t>
  </si>
  <si>
    <t>Záchytný plot - montáž pletiva na sloupky, včetně vázacího drátu pozink 1,6mm</t>
  </si>
  <si>
    <t>19</t>
  </si>
  <si>
    <t>313191570</t>
  </si>
  <si>
    <t>síť na skálu s oky 8x10 cm pozinkovaná, bal. 50x2 m, pr.dr. 2,7 mm</t>
  </si>
  <si>
    <t>20</t>
  </si>
  <si>
    <t>R-155214525</t>
  </si>
  <si>
    <t>Záchytný plot - montáž ztužujících lan k pletivu, včetně lanových svěrek</t>
  </si>
  <si>
    <t>4*80</t>
  </si>
  <si>
    <t>21</t>
  </si>
  <si>
    <t>314521070</t>
  </si>
  <si>
    <t>lano ocelové šestipramenné pozink 6 x19 drátů  D 10,0 mm</t>
  </si>
  <si>
    <t>Zvláštní zakládání, základy, zpevňování hornin</t>
  </si>
  <si>
    <t>22</t>
  </si>
  <si>
    <t>213221111</t>
  </si>
  <si>
    <t>Ochranná vrstva na základové spáře z bet. prost. tl do 200 mm</t>
  </si>
  <si>
    <t>15*(0,6*0,4*0,2)*1,1</t>
  </si>
  <si>
    <t>23</t>
  </si>
  <si>
    <t>224211116</t>
  </si>
  <si>
    <t>Vrty maloprofilové D do 93 mm úklon do 45° hl do 25 m hor. V a VI</t>
  </si>
  <si>
    <t>24</t>
  </si>
  <si>
    <t>281601121</t>
  </si>
  <si>
    <t>Injektování vrtů nízkotlaké sestupné s jednoduchým obturátorem tlakem do 0,6 MPa</t>
  </si>
  <si>
    <t>HOD</t>
  </si>
  <si>
    <t>(3600/5)/60+(28/5)/60+(520/5)/60</t>
  </si>
  <si>
    <t>25</t>
  </si>
  <si>
    <t>58522150</t>
  </si>
  <si>
    <t>cement struskoportlandský směsný 32,5 MPa</t>
  </si>
  <si>
    <t>5043,138/1000</t>
  </si>
  <si>
    <t>26</t>
  </si>
  <si>
    <t>R-224312116</t>
  </si>
  <si>
    <t>Maloprofilové vrty vrtáním průměru přes 93 do 156 mm úklonu přes 45 st. v hl 0 až 25 m v hornině tř. V a VI</t>
  </si>
  <si>
    <t>13*1</t>
  </si>
  <si>
    <t>Ostatní konstrukce a práce, bourání</t>
  </si>
  <si>
    <t>27</t>
  </si>
  <si>
    <t>936171124</t>
  </si>
  <si>
    <t>Osazení patních sloupků přichycených svorníky</t>
  </si>
  <si>
    <t>28</t>
  </si>
  <si>
    <t>R-936171124</t>
  </si>
  <si>
    <t>Ocelový sloupek HEA výšky h=900mm, s patní deskou tl. 20mm, pozink</t>
  </si>
  <si>
    <t>29</t>
  </si>
  <si>
    <t>59211800</t>
  </si>
  <si>
    <t>pražec z předpjatého betonu pro železniční tratě a vlečky o rozchodu 1435mm 242x28x20cm</t>
  </si>
  <si>
    <t>42</t>
  </si>
  <si>
    <t>30</t>
  </si>
  <si>
    <t>R-59211800</t>
  </si>
  <si>
    <t>Osazení betonového pražce do ocelových sloupků HEA</t>
  </si>
  <si>
    <t>31</t>
  </si>
  <si>
    <t>998004011</t>
  </si>
  <si>
    <t>Přesun hmot pro injektování, mikropiloty nebo kotvy</t>
  </si>
  <si>
    <t>42.926</t>
  </si>
  <si>
    <t>32</t>
  </si>
  <si>
    <t>952902705R</t>
  </si>
  <si>
    <t>Příplatek za práce horolezeckým způsobem</t>
  </si>
  <si>
    <t>33</t>
  </si>
  <si>
    <t>012002000</t>
  </si>
  <si>
    <t>Geodetické práce</t>
  </si>
  <si>
    <t>34</t>
  </si>
  <si>
    <t>013254000</t>
  </si>
  <si>
    <t>Dokumentace skutečného provedení stavby</t>
  </si>
  <si>
    <t>35</t>
  </si>
  <si>
    <t>220061163</t>
  </si>
  <si>
    <t>Vymístění kabelu (spolu s kabelovou chráničkou)</t>
  </si>
  <si>
    <t>45</t>
  </si>
  <si>
    <t>36</t>
  </si>
  <si>
    <t>220061164</t>
  </si>
  <si>
    <t>Položení trubky HDPE do výkopu (včetně kabelu - DOK)</t>
  </si>
  <si>
    <t>37</t>
  </si>
  <si>
    <t>460010023</t>
  </si>
  <si>
    <t>Vytyčení trasy vedení kabelového podzemního v terénu volném</t>
  </si>
  <si>
    <t>KM</t>
  </si>
  <si>
    <t>0.045</t>
  </si>
  <si>
    <t>38</t>
  </si>
  <si>
    <t>460150153</t>
  </si>
  <si>
    <t>Hloubení kabelových zapažených i nezapažených rýh ručně š 35 cm, hl 70 cm, v hornině tř 3</t>
  </si>
  <si>
    <t>39</t>
  </si>
  <si>
    <t>460490013</t>
  </si>
  <si>
    <t>Krytí kabelů výstražnou folií šířky 34 cm</t>
  </si>
  <si>
    <t xml:space="preserve">  SO 02</t>
  </si>
  <si>
    <t>km 25,494 340 -  25,509 340</t>
  </si>
  <si>
    <t>SO 02</t>
  </si>
  <si>
    <t>12*2</t>
  </si>
  <si>
    <t>12*0,22</t>
  </si>
  <si>
    <t>5*2*4</t>
  </si>
  <si>
    <t>5*2</t>
  </si>
  <si>
    <t>2.64</t>
  </si>
  <si>
    <t>20*2,64</t>
  </si>
  <si>
    <t>2,64*1,85</t>
  </si>
  <si>
    <t>14*0,341</t>
  </si>
  <si>
    <t>4,774*1,435</t>
  </si>
  <si>
    <t>4*20</t>
  </si>
  <si>
    <t>5*(0,60*0,40*0,2)*1,1</t>
  </si>
  <si>
    <t>(1200/5)/60+(140/5)/60+(160/5)/60</t>
  </si>
  <si>
    <t>1823,7/1000</t>
  </si>
  <si>
    <t>5*1</t>
  </si>
  <si>
    <t>14.012</t>
  </si>
  <si>
    <t>0.023</t>
  </si>
  <si>
    <t xml:space="preserve">  SO 03</t>
  </si>
  <si>
    <t>km 25,700 000 -  25,730 000</t>
  </si>
  <si>
    <t>SO 03</t>
  </si>
  <si>
    <t>32*0,272</t>
  </si>
  <si>
    <t>13*2*4</t>
  </si>
  <si>
    <t>13*2</t>
  </si>
  <si>
    <t>8.704</t>
  </si>
  <si>
    <t>20*8,704</t>
  </si>
  <si>
    <t>8,704*1,85</t>
  </si>
  <si>
    <t>32*0,333</t>
  </si>
  <si>
    <t>10,656*1,435</t>
  </si>
  <si>
    <t>13*(0,60*0,40*0,2)*1,1</t>
  </si>
  <si>
    <t>(3120/5)/60</t>
  </si>
  <si>
    <t>3793,296/1000</t>
  </si>
  <si>
    <t>30.938</t>
  </si>
  <si>
    <t>40</t>
  </si>
  <si>
    <t>0.04</t>
  </si>
  <si>
    <t xml:space="preserve">  SO 04</t>
  </si>
  <si>
    <t>km 25,782 890 -  25,793 890</t>
  </si>
  <si>
    <t>SO 04</t>
  </si>
  <si>
    <t>15*0,132</t>
  </si>
  <si>
    <t>9*2*4</t>
  </si>
  <si>
    <t>9*2</t>
  </si>
  <si>
    <t>4*4</t>
  </si>
  <si>
    <t>1.98</t>
  </si>
  <si>
    <t>20*1,980</t>
  </si>
  <si>
    <t>1,980*1,85</t>
  </si>
  <si>
    <t>12,5*1,5</t>
  </si>
  <si>
    <t>18,750*1,435</t>
  </si>
  <si>
    <t>(9*2+6*2)*1,5</t>
  </si>
  <si>
    <t>4*15*2</t>
  </si>
  <si>
    <t>(4+3)*(0,60*0,40*0,2)*1,5</t>
  </si>
  <si>
    <t>((960/5)/60+(140/5)/60+(120/5)/60)*2</t>
  </si>
  <si>
    <t>(1483,276/1000)*2</t>
  </si>
  <si>
    <t>6*1</t>
  </si>
  <si>
    <t>Ocelový sloupek HEA výšky h=1500mm, s patní deskou tl. 20mm, pozink</t>
  </si>
  <si>
    <t>5*5</t>
  </si>
  <si>
    <t>17,205*2</t>
  </si>
  <si>
    <t>11+6</t>
  </si>
  <si>
    <t>17,5+10</t>
  </si>
  <si>
    <t>0.033</t>
  </si>
  <si>
    <t xml:space="preserve">  SO 05</t>
  </si>
  <si>
    <t>km 25,812 410 -  25,824 410</t>
  </si>
  <si>
    <t>SO 05</t>
  </si>
  <si>
    <t>6*4</t>
  </si>
  <si>
    <t>0,6*0,9*6*1,3</t>
  </si>
  <si>
    <t>4,212*1,435</t>
  </si>
  <si>
    <t>965022R</t>
  </si>
  <si>
    <t>Pažení kolejového lože polyuretanem</t>
  </si>
  <si>
    <t>R</t>
  </si>
  <si>
    <t>0,6*0,5*8</t>
  </si>
  <si>
    <t>0,15*1*6,5</t>
  </si>
  <si>
    <t>(316,108/1000)*2</t>
  </si>
  <si>
    <t>6,044+0,632</t>
  </si>
  <si>
    <t>965010R</t>
  </si>
  <si>
    <t>ODSTRANĚNÍ KOLEJOVÉHO LOŽE A DRÁŽNÍCH STEZEK</t>
  </si>
  <si>
    <t>R-OTSKP</t>
  </si>
  <si>
    <t>0,9*0,6*8</t>
  </si>
  <si>
    <t>512550R</t>
  </si>
  <si>
    <t>KOLEJOVÉ LOŽE - ZŘÍZENÍ Z KAMENIVA HRUBÉHO DRCENÉHO (ŠTĚRK)</t>
  </si>
  <si>
    <t>965021</t>
  </si>
  <si>
    <t>ODSTRANĚNÍ KOLEJOVÉHO LOŽE A DRÁŽNÍCH STEZEK - ODVOZ NA SKLÁDKU</t>
  </si>
  <si>
    <t>M3KM</t>
  </si>
  <si>
    <t>0,9*0,6*8*20</t>
  </si>
  <si>
    <t>966128R</t>
  </si>
  <si>
    <t>BOURÁNÍ KONSTRUKCÍ Z KAMENE NA SUCHO S ODVOZEM DO 20KM</t>
  </si>
  <si>
    <t>0,9*0,6*7</t>
  </si>
  <si>
    <t>9112A1R</t>
  </si>
  <si>
    <t>ZÁBRADLÍ MOSTNÍ S VODOR MADLY - DODÁVKA A MONTÁŽ</t>
  </si>
  <si>
    <t>93620</t>
  </si>
  <si>
    <t>DROBNÉ DOPLŇK KONSTR PREFABRIK BETON A ŽELEZOBETON</t>
  </si>
  <si>
    <t>2*0,3*6</t>
  </si>
  <si>
    <t>93650R</t>
  </si>
  <si>
    <t>DROBNÉ DOPLŇK KONSTR KOVOVÉ</t>
  </si>
  <si>
    <t>KG</t>
  </si>
  <si>
    <t>215,36+31,56</t>
  </si>
  <si>
    <t xml:space="preserve">  SO 06</t>
  </si>
  <si>
    <t>km 26,310 000 -  26,360 000</t>
  </si>
  <si>
    <t>SO 06</t>
  </si>
  <si>
    <t>52*0,332</t>
  </si>
  <si>
    <t>21*2*4</t>
  </si>
  <si>
    <t>21*2</t>
  </si>
  <si>
    <t>17.264</t>
  </si>
  <si>
    <t>20*17,264</t>
  </si>
  <si>
    <t>17,264*1,85</t>
  </si>
  <si>
    <t>52*0,309</t>
  </si>
  <si>
    <t>16,068*1,435</t>
  </si>
  <si>
    <t>21*(0,60*0,40*0,2)*1,1</t>
  </si>
  <si>
    <t>(5040/5)/60</t>
  </si>
  <si>
    <t>6127,632/1000</t>
  </si>
  <si>
    <t>60</t>
  </si>
  <si>
    <t>47.948</t>
  </si>
  <si>
    <t>50</t>
  </si>
  <si>
    <t>0.05</t>
  </si>
  <si>
    <t xml:space="preserve">  SO 07</t>
  </si>
  <si>
    <t>km 28,852 310 -  28,912 310</t>
  </si>
  <si>
    <t>SO 07</t>
  </si>
  <si>
    <t>62*0,301</t>
  </si>
  <si>
    <t>25*2*4</t>
  </si>
  <si>
    <t>25*2</t>
  </si>
  <si>
    <t>18.662</t>
  </si>
  <si>
    <t>20*18,662</t>
  </si>
  <si>
    <t>18,662*1,85</t>
  </si>
  <si>
    <t>62*0,371</t>
  </si>
  <si>
    <t>23,002*1,435</t>
  </si>
  <si>
    <t>25*(0,60*0,40*0,2)*1,1</t>
  </si>
  <si>
    <t>(6000/5)/60</t>
  </si>
  <si>
    <t>7294,8/1000</t>
  </si>
  <si>
    <t>72</t>
  </si>
  <si>
    <t>62.793</t>
  </si>
  <si>
    <t>70</t>
  </si>
  <si>
    <t>0.07</t>
  </si>
  <si>
    <t xml:space="preserve">  SO 08</t>
  </si>
  <si>
    <t>km 29,676 500 -  29,736 500</t>
  </si>
  <si>
    <t>SO 08</t>
  </si>
  <si>
    <t>62*0,378</t>
  </si>
  <si>
    <t>23.436</t>
  </si>
  <si>
    <t>20*23,436</t>
  </si>
  <si>
    <t>23,436*1,85</t>
  </si>
  <si>
    <t>62*0,308</t>
  </si>
  <si>
    <t>19,096*1,435</t>
  </si>
  <si>
    <t>E.1.4</t>
  </si>
  <si>
    <t>Mosty, propustky, zdi</t>
  </si>
  <si>
    <t xml:space="preserve">  SO 10</t>
  </si>
  <si>
    <t>km 21,500 -  21,600</t>
  </si>
  <si>
    <t>SO 10</t>
  </si>
  <si>
    <t>11120</t>
  </si>
  <si>
    <t>ODSTRANĚNÍ KŘOVIN</t>
  </si>
  <si>
    <t>OTSKP_2019</t>
  </si>
  <si>
    <t>(130+90)*4</t>
  </si>
  <si>
    <t>952902701R</t>
  </si>
  <si>
    <t>R - dle URS</t>
  </si>
  <si>
    <t>112014</t>
  </si>
  <si>
    <t>KÁCENÍ STROMŮ D KMENE DO 0,5M S ODSTRAN.PAŘEZŮ, ODVOZ DO 5KM</t>
  </si>
  <si>
    <t>997013990R</t>
  </si>
  <si>
    <t>Vnitrostaveništní doprava v. do 24 m s použitím mechanizace - vrátku</t>
  </si>
  <si>
    <t>11240R</t>
  </si>
  <si>
    <t>DRCENÍ VĚTVÍ</t>
  </si>
  <si>
    <t>8.6</t>
  </si>
  <si>
    <t>167101191R</t>
  </si>
  <si>
    <t>Nakládání štěpky do 100 m3</t>
  </si>
  <si>
    <t>162701195R</t>
  </si>
  <si>
    <t>Vodorovné přemístění do 10000 m štěpky</t>
  </si>
  <si>
    <t>162701199R</t>
  </si>
  <si>
    <t>Příplatek k vodorovnému přemístění štěpky a dřeva za každých dalších 1000 m přes 10000 m</t>
  </si>
  <si>
    <t>86</t>
  </si>
  <si>
    <t>171201291R</t>
  </si>
  <si>
    <t>Uložení štěpky na skládky</t>
  </si>
  <si>
    <t>12.845</t>
  </si>
  <si>
    <t>Poplatek za uložení štěpky na skládce (skládkovné)</t>
  </si>
  <si>
    <t>171201292R</t>
  </si>
  <si>
    <t>Poplatek za uložení dřeva na skládce (skládkovné)</t>
  </si>
  <si>
    <t>12940R</t>
  </si>
  <si>
    <t>ČIŠTĚNÍ SKALNÍCH SVAHŮ ZAŘEZU</t>
  </si>
  <si>
    <t>v celé ploše skalního masivu do hloubky 0,15 m</t>
  </si>
  <si>
    <t>(396+2016)*0,15</t>
  </si>
  <si>
    <t>952902702R</t>
  </si>
  <si>
    <t>v celé ploše skalního masivu</t>
  </si>
  <si>
    <t>(396+2016)</t>
  </si>
  <si>
    <t>122737</t>
  </si>
  <si>
    <t>ODKOPÁVKY A PROKOPÁVKY OBECNÉ TŘ. I, ODVOZ DO 16KM</t>
  </si>
  <si>
    <t>V patě svahu stávající + z očištění</t>
  </si>
  <si>
    <t>(60+130)*0,5+(396+2016)*0,15</t>
  </si>
  <si>
    <t>Poplatek za uložení sypaniny na skládce (skládkovné)</t>
  </si>
  <si>
    <t>456,8*2,4</t>
  </si>
  <si>
    <t>128415</t>
  </si>
  <si>
    <t>DOLAMOVÁNÍ ODKOPÁVEK TŘ. II, ODVOZ DO 8KM</t>
  </si>
  <si>
    <t>vylamování ve skalní stěně</t>
  </si>
  <si>
    <t>(10+47)</t>
  </si>
  <si>
    <t>122601101R</t>
  </si>
  <si>
    <t>Příplatek za dolamování ve skalní stěně ručním nářadím horolezeckým způsobem</t>
  </si>
  <si>
    <t>183512</t>
  </si>
  <si>
    <t>CHEMICKÉ ODPLEVELENÍ VÝBĚROVÉ</t>
  </si>
  <si>
    <t>horní pás 4,0 m</t>
  </si>
  <si>
    <t>261215</t>
  </si>
  <si>
    <t>VRTY PRO KOTVENÍ A INJEKTÁŽ NA POVRCHU TŘ. II D DO 50MM</t>
  </si>
  <si>
    <t>v celé ploše skalního masivu dl.2,0, horní hrana dl. 3,0m + individuální kotvení 35 ks dl. 4m a 6m</t>
  </si>
  <si>
    <t>(396+2016)/5*2,0+(60+130)/2*3 + 35*5</t>
  </si>
  <si>
    <t>Příplatek za vrtné práce horolezeckým způsobem</t>
  </si>
  <si>
    <t>28995R</t>
  </si>
  <si>
    <t>Síť ocelová, dvouzákrutová, hexagonální, O 2,7 mm, oka 6x8 cm, AIZn, dodávka a montáž horolezeckým způsobem</t>
  </si>
  <si>
    <t>2016</t>
  </si>
  <si>
    <t>28998R</t>
  </si>
  <si>
    <t>Síť ocelová, dvouzákrutová, hexagonální,  O 2,7 až 3,0 mm, oka 6x8 cm, AIZn, s vplétanými ocelovými lany O 8 mm á 300 mm, dodávka a montáž horolezecký</t>
  </si>
  <si>
    <t>200</t>
  </si>
  <si>
    <t>289941R</t>
  </si>
  <si>
    <t>Ocelové svorky tvaru C, AIZn,  O  2,7 mm, dodávka a montáž horolezeckým způsobem</t>
  </si>
  <si>
    <t>BAL</t>
  </si>
  <si>
    <t>dle spojů plochy sítí</t>
  </si>
  <si>
    <t>28999R</t>
  </si>
  <si>
    <t>Síť ocelová, dvouzákrutová, hexagonální,  O 2,7 až 3,0 mm, oka 6x8 cm, AIZn,  s vetkanou protierozní georohoží z polypropylenových vláken, dodávka a m</t>
  </si>
  <si>
    <t>396</t>
  </si>
  <si>
    <t>155291111R</t>
  </si>
  <si>
    <t>Uchycení ocelových sítí nebo geomříží v koruně a patě svahu ocelovým lanem O 8 mm  AlZn (horní a spodní lano, spojovací lano), dodávka a montáž</t>
  </si>
  <si>
    <t>(130+90)*2</t>
  </si>
  <si>
    <t>132881000R</t>
  </si>
  <si>
    <t>Ocelová zavrtávaci tyč typu R, O 32 mm, dl. 3m až 6m, vč. korunky, spojníku, matice a podložky, dodávka a montáž</t>
  </si>
  <si>
    <t>(130+90)*3 + 35*5</t>
  </si>
  <si>
    <t>132853300R</t>
  </si>
  <si>
    <t>Ocelový trn s okem, R10505, O 25 mm, dl. 2 m, dodávka a montáž</t>
  </si>
  <si>
    <t>(396+2016)/4*2,0</t>
  </si>
  <si>
    <t>153811197R</t>
  </si>
  <si>
    <t>Příplatek ke kotvám tyčovým za antikorozní úpravu hlav trvalých kotev</t>
  </si>
  <si>
    <t>268/3*0,3+1507,5/2,5*0,3+35*0,3</t>
  </si>
  <si>
    <t>997013991R</t>
  </si>
  <si>
    <t>Přesun hmot pro sanace a opravy do výšky 18 m</t>
  </si>
  <si>
    <t>Změřeno z AutoCadu</t>
  </si>
  <si>
    <t>153812291R</t>
  </si>
  <si>
    <t>Kontrolní tahová zkouška ocelových kotevních trnů včetně vypracování protokolu</t>
  </si>
  <si>
    <t>281602111R</t>
  </si>
  <si>
    <t>Injektování nízkotlaké mikropilot a kotev tlakem do 0,6 MPa</t>
  </si>
  <si>
    <t>281602112R</t>
  </si>
  <si>
    <t>DODÁNÍ INJEKČNÍCH HMOT NA CEMENTOVÉ BÁZI VČETNĚ VNITROSTAVENIŠTNÍ PŘEPRAVY HOROLEZECKÝM ZPŮSOM</t>
  </si>
  <si>
    <t>281602191R</t>
  </si>
  <si>
    <t>Kontrolní zkouška pevnosti injektážní směsi v prostém tlaku po vyzrání vč.vypracování protokolu</t>
  </si>
  <si>
    <t>Příprava pro práce horolezeckým způsobem</t>
  </si>
  <si>
    <t>130+60</t>
  </si>
  <si>
    <t>99901R</t>
  </si>
  <si>
    <t>OCHRANA KOLEJIŠTĚ DŘEVĚNÝM ZÁKLOPEM</t>
  </si>
  <si>
    <t>montáž i demontáž včetně dopravy</t>
  </si>
  <si>
    <t>99902R</t>
  </si>
  <si>
    <t>ZAJIŠTĚNÍ BEZPEČNOSTI PRÁCE V PROVOZOVANÉ NEVYLOUČENÉ DOPRAVNÍ CESTĚ</t>
  </si>
  <si>
    <t xml:space="preserve">  SO 12</t>
  </si>
  <si>
    <t>km 25,050 skalní svah u vjezdového portálu tunelu</t>
  </si>
  <si>
    <t>SO 12</t>
  </si>
  <si>
    <t>50*4</t>
  </si>
  <si>
    <t>320*0,15</t>
  </si>
  <si>
    <t>320</t>
  </si>
  <si>
    <t>50*0,5+320*0,15</t>
  </si>
  <si>
    <t>48*2,4</t>
  </si>
  <si>
    <t>v celé ploše skalního masivu dl.2,0, horní hrana dl. 3,0m+ individuální kotvení 20 ks dl. 4m a 6m</t>
  </si>
  <si>
    <t>320/5*2,0+50/2*3+20*5</t>
  </si>
  <si>
    <t>50*2</t>
  </si>
  <si>
    <t>Ocelová zavrtávaci tyč typu R, O 32 mm, dl. 3m, vč. korunky, spojníku, matice a podložky, dodávka a montáž</t>
  </si>
  <si>
    <t>50*3+20*5</t>
  </si>
  <si>
    <t>320/4*2,0</t>
  </si>
  <si>
    <t>268/3*0,3+1507,5/2,5*0,3+20*0,3</t>
  </si>
  <si>
    <t>Přesun hmot pro sanace a opravy do výšky 24 m</t>
  </si>
  <si>
    <t xml:space="preserve">  SO 15</t>
  </si>
  <si>
    <t>km 25,300 - 25,350</t>
  </si>
  <si>
    <t>SO 15</t>
  </si>
  <si>
    <t>25*10+5*10</t>
  </si>
  <si>
    <t>10*20</t>
  </si>
  <si>
    <t>v celé ploše skalního masivu do hloubky 0,5 m</t>
  </si>
  <si>
    <t>10*20*0,5</t>
  </si>
  <si>
    <t>100+10*2,5</t>
  </si>
  <si>
    <t>125*2,4</t>
  </si>
  <si>
    <t>25*10</t>
  </si>
  <si>
    <t>17180</t>
  </si>
  <si>
    <t>ULOŽENÍ SYPANINY DO NÁSYPŮ Z NAKUPOVANÝCH MATERIÁLŮ</t>
  </si>
  <si>
    <t>25*12,6/2*3</t>
  </si>
  <si>
    <t>Vodorovné konstrukce</t>
  </si>
  <si>
    <t>451312</t>
  </si>
  <si>
    <t>PODKLADNÍ A VÝPLŇOVÉ VRSTVY Z PROSTÉHO BETONU C12/15</t>
  </si>
  <si>
    <t>10*1,2*0,15</t>
  </si>
  <si>
    <t>2*0,3*10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</si>
</sst>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sharedStrings" Target="sharedStrings.xml" /><Relationship Id="rId1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0+C10+C12+C21</f>
      </c>
    </row>
    <row r="7" spans="2:3" ht="12.75" customHeight="1">
      <c r="B7" s="8" t="s">
        <v>7</v>
      </c>
      <c s="10">
        <f>0+E10+E12+E21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'SO 98-98'!K8+'SO 98-98'!M8</f>
      </c>
      <c s="14">
        <f>C11*0.21</f>
      </c>
      <c s="14">
        <f>C11+D11</f>
      </c>
      <c s="13">
        <f>'SO 98-98'!T7</f>
      </c>
    </row>
    <row r="12" spans="1:6" ht="12.75">
      <c r="A12" s="11" t="s">
        <v>80</v>
      </c>
      <c s="12" t="s">
        <v>81</v>
      </c>
      <c s="14">
        <f>0+C13+C14+C15+C16+C17+C18+C19+C20</f>
      </c>
      <c s="14">
        <f>C12*0.21</f>
      </c>
      <c s="14">
        <f>0+E13+E14+E15+E16+E17+E18+E19+E20</f>
      </c>
      <c s="13">
        <f>0+F13+F14+F15+F16+F17+F18+F19+F20</f>
      </c>
    </row>
    <row r="13" spans="1:6" ht="12.75">
      <c r="A13" s="11" t="s">
        <v>82</v>
      </c>
      <c s="12" t="s">
        <v>83</v>
      </c>
      <c s="14">
        <f>'SO 01'!K8+'SO 01'!M8</f>
      </c>
      <c s="14">
        <f>C13*0.21</f>
      </c>
      <c s="14">
        <f>C13+D13</f>
      </c>
      <c s="13">
        <f>'SO 01'!T7</f>
      </c>
    </row>
    <row r="14" spans="1:6" ht="12.75">
      <c r="A14" s="11" t="s">
        <v>230</v>
      </c>
      <c s="12" t="s">
        <v>231</v>
      </c>
      <c s="14">
        <f>'SO 02'!K8+'SO 02'!M8</f>
      </c>
      <c s="14">
        <f>C14*0.21</f>
      </c>
      <c s="14">
        <f>C14+D14</f>
      </c>
      <c s="13">
        <f>'SO 02'!T7</f>
      </c>
    </row>
    <row r="15" spans="1:6" ht="12.75">
      <c r="A15" s="11" t="s">
        <v>249</v>
      </c>
      <c s="12" t="s">
        <v>250</v>
      </c>
      <c s="14">
        <f>'SO 03'!K8+'SO 03'!M8</f>
      </c>
      <c s="14">
        <f>C15*0.21</f>
      </c>
      <c s="14">
        <f>C15+D15</f>
      </c>
      <c s="13">
        <f>'SO 03'!T7</f>
      </c>
    </row>
    <row r="16" spans="1:6" ht="12.75">
      <c r="A16" s="11" t="s">
        <v>266</v>
      </c>
      <c s="12" t="s">
        <v>267</v>
      </c>
      <c s="14">
        <f>'SO 04'!K8+'SO 04'!M8</f>
      </c>
      <c s="14">
        <f>C16*0.21</f>
      </c>
      <c s="14">
        <f>C16+D16</f>
      </c>
      <c s="13">
        <f>'SO 04'!T7</f>
      </c>
    </row>
    <row r="17" spans="1:6" ht="12.75">
      <c r="A17" s="11" t="s">
        <v>290</v>
      </c>
      <c s="12" t="s">
        <v>291</v>
      </c>
      <c s="14">
        <f>'SO 05'!K8+'SO 05'!M8</f>
      </c>
      <c s="14">
        <f>C17*0.21</f>
      </c>
      <c s="14">
        <f>C17+D17</f>
      </c>
      <c s="13">
        <f>'SO 05'!T7</f>
      </c>
    </row>
    <row r="18" spans="1:6" ht="12.75">
      <c r="A18" s="11" t="s">
        <v>325</v>
      </c>
      <c s="12" t="s">
        <v>326</v>
      </c>
      <c s="14">
        <f>'SO 06'!K8+'SO 06'!M8</f>
      </c>
      <c s="14">
        <f>C18*0.21</f>
      </c>
      <c s="14">
        <f>C18+D18</f>
      </c>
      <c s="13">
        <f>'SO 06'!T7</f>
      </c>
    </row>
    <row r="19" spans="1:6" ht="12.75">
      <c r="A19" s="11" t="s">
        <v>343</v>
      </c>
      <c s="12" t="s">
        <v>344</v>
      </c>
      <c s="14">
        <f>'SO 07'!K8+'SO 07'!M8</f>
      </c>
      <c s="14">
        <f>C19*0.21</f>
      </c>
      <c s="14">
        <f>C19+D19</f>
      </c>
      <c s="13">
        <f>'SO 07'!T7</f>
      </c>
    </row>
    <row r="20" spans="1:6" ht="12.75">
      <c r="A20" s="11" t="s">
        <v>361</v>
      </c>
      <c s="12" t="s">
        <v>362</v>
      </c>
      <c s="14">
        <f>'SO 08'!K8+'SO 08'!M8</f>
      </c>
      <c s="14">
        <f>C20*0.21</f>
      </c>
      <c s="14">
        <f>C20+D20</f>
      </c>
      <c s="13">
        <f>'SO 08'!T7</f>
      </c>
    </row>
    <row r="21" spans="1:6" ht="12.75">
      <c r="A21" s="11" t="s">
        <v>370</v>
      </c>
      <c s="12" t="s">
        <v>371</v>
      </c>
      <c s="14">
        <f>0+C22+C23+C24</f>
      </c>
      <c s="14">
        <f>C21*0.21</f>
      </c>
      <c s="14">
        <f>0+E22+E23+E24</f>
      </c>
      <c s="13">
        <f>0+F22+F23+F24</f>
      </c>
    </row>
    <row r="22" spans="1:6" ht="12.75">
      <c r="A22" s="11" t="s">
        <v>372</v>
      </c>
      <c s="12" t="s">
        <v>373</v>
      </c>
      <c s="14">
        <f>'SO 10'!K8+'SO 10'!M8</f>
      </c>
      <c s="14">
        <f>C22*0.21</f>
      </c>
      <c s="14">
        <f>C22+D22</f>
      </c>
      <c s="13">
        <f>'SO 10'!T7</f>
      </c>
    </row>
    <row r="23" spans="1:6" ht="12.75">
      <c r="A23" s="11" t="s">
        <v>471</v>
      </c>
      <c s="12" t="s">
        <v>472</v>
      </c>
      <c s="14">
        <f>'SO 12'!K8+'SO 12'!M8</f>
      </c>
      <c s="14">
        <f>C23*0.21</f>
      </c>
      <c s="14">
        <f>C23+D23</f>
      </c>
      <c s="13">
        <f>'SO 12'!T7</f>
      </c>
    </row>
    <row r="24" spans="1:6" ht="12.75">
      <c r="A24" s="11" t="s">
        <v>487</v>
      </c>
      <c s="12" t="s">
        <v>488</v>
      </c>
      <c s="14">
        <f>'SO 15'!K8+'SO 15'!M8</f>
      </c>
      <c s="14">
        <f>C24*0.21</f>
      </c>
      <c s="14">
        <f>C24+D24</f>
      </c>
      <c s="13">
        <f>'SO 15'!T7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1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80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80</v>
      </c>
      <c r="E4" s="26" t="s">
        <v>81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COUNTIFS(L8:L112,"=0",A8:A112,"P")+COUNTIFS(L8:L112,"",A8:A112,"P")+SUM(Q8:Q112)</f>
      </c>
    </row>
    <row r="8" spans="1:13" ht="12.75">
      <c r="A8" t="s">
        <v>44</v>
      </c>
      <c r="C8" s="28" t="s">
        <v>363</v>
      </c>
      <c r="E8" s="30" t="s">
        <v>362</v>
      </c>
      <c r="J8" s="29">
        <f>0+J9+J46+J63</f>
      </c>
      <c s="29">
        <f>0+K9+K46+K63</f>
      </c>
      <c s="29">
        <f>0+L9+L46+L63</f>
      </c>
      <c s="29">
        <f>0+M9+M46+M63</f>
      </c>
    </row>
    <row r="9" spans="1:13" ht="12.75">
      <c r="A9" t="s">
        <v>46</v>
      </c>
      <c r="C9" s="31" t="s">
        <v>47</v>
      </c>
      <c r="E9" s="33" t="s">
        <v>85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25.5">
      <c r="A10" t="s">
        <v>49</v>
      </c>
      <c s="34" t="s">
        <v>47</v>
      </c>
      <c s="34" t="s">
        <v>98</v>
      </c>
      <c s="35" t="s">
        <v>47</v>
      </c>
      <c s="6" t="s">
        <v>99</v>
      </c>
      <c s="36" t="s">
        <v>94</v>
      </c>
      <c s="37">
        <v>23.436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89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57</v>
      </c>
      <c r="E12" s="40" t="s">
        <v>364</v>
      </c>
    </row>
    <row r="13" spans="1:5" ht="12.75">
      <c r="A13" t="s">
        <v>59</v>
      </c>
      <c r="E13" s="39" t="s">
        <v>91</v>
      </c>
    </row>
    <row r="14" spans="1:16" ht="12.75">
      <c r="A14" t="s">
        <v>49</v>
      </c>
      <c s="34" t="s">
        <v>27</v>
      </c>
      <c s="34" t="s">
        <v>101</v>
      </c>
      <c s="35" t="s">
        <v>47</v>
      </c>
      <c s="6" t="s">
        <v>102</v>
      </c>
      <c s="36" t="s">
        <v>103</v>
      </c>
      <c s="37">
        <v>200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89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347</v>
      </c>
    </row>
    <row r="17" spans="1:5" ht="12.75">
      <c r="A17" t="s">
        <v>59</v>
      </c>
      <c r="E17" s="39" t="s">
        <v>91</v>
      </c>
    </row>
    <row r="18" spans="1:16" ht="25.5">
      <c r="A18" t="s">
        <v>49</v>
      </c>
      <c s="34" t="s">
        <v>26</v>
      </c>
      <c s="34" t="s">
        <v>110</v>
      </c>
      <c s="35" t="s">
        <v>47</v>
      </c>
      <c s="6" t="s">
        <v>111</v>
      </c>
      <c s="36" t="s">
        <v>97</v>
      </c>
      <c s="37">
        <v>50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89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348</v>
      </c>
    </row>
    <row r="21" spans="1:5" ht="12.75">
      <c r="A21" t="s">
        <v>59</v>
      </c>
      <c r="E21" s="39" t="s">
        <v>91</v>
      </c>
    </row>
    <row r="22" spans="1:16" ht="12.75">
      <c r="A22" t="s">
        <v>49</v>
      </c>
      <c s="34" t="s">
        <v>70</v>
      </c>
      <c s="34" t="s">
        <v>121</v>
      </c>
      <c s="35" t="s">
        <v>47</v>
      </c>
      <c s="6" t="s">
        <v>122</v>
      </c>
      <c s="36" t="s">
        <v>94</v>
      </c>
      <c s="37">
        <v>23.436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89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365</v>
      </c>
    </row>
    <row r="25" spans="1:5" ht="12.75">
      <c r="A25" t="s">
        <v>59</v>
      </c>
      <c r="E25" s="39" t="s">
        <v>91</v>
      </c>
    </row>
    <row r="26" spans="1:16" ht="25.5">
      <c r="A26" t="s">
        <v>49</v>
      </c>
      <c s="34" t="s">
        <v>75</v>
      </c>
      <c s="34" t="s">
        <v>125</v>
      </c>
      <c s="35" t="s">
        <v>47</v>
      </c>
      <c s="6" t="s">
        <v>126</v>
      </c>
      <c s="36" t="s">
        <v>94</v>
      </c>
      <c s="37">
        <v>468.72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89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57</v>
      </c>
      <c r="E28" s="40" t="s">
        <v>366</v>
      </c>
    </row>
    <row r="29" spans="1:5" ht="12.75">
      <c r="A29" t="s">
        <v>59</v>
      </c>
      <c r="E29" s="39" t="s">
        <v>91</v>
      </c>
    </row>
    <row r="30" spans="1:16" ht="12.75">
      <c r="A30" t="s">
        <v>49</v>
      </c>
      <c s="34" t="s">
        <v>105</v>
      </c>
      <c s="34" t="s">
        <v>129</v>
      </c>
      <c s="35" t="s">
        <v>47</v>
      </c>
      <c s="6" t="s">
        <v>130</v>
      </c>
      <c s="36" t="s">
        <v>131</v>
      </c>
      <c s="37">
        <v>43.357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89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57</v>
      </c>
      <c r="E32" s="40" t="s">
        <v>367</v>
      </c>
    </row>
    <row r="33" spans="1:5" ht="12.75">
      <c r="A33" t="s">
        <v>59</v>
      </c>
      <c r="E33" s="39" t="s">
        <v>91</v>
      </c>
    </row>
    <row r="34" spans="1:16" ht="12.75">
      <c r="A34" t="s">
        <v>49</v>
      </c>
      <c s="34" t="s">
        <v>109</v>
      </c>
      <c s="34" t="s">
        <v>134</v>
      </c>
      <c s="35" t="s">
        <v>47</v>
      </c>
      <c s="6" t="s">
        <v>135</v>
      </c>
      <c s="36" t="s">
        <v>131</v>
      </c>
      <c s="37">
        <v>43.357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89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57</v>
      </c>
      <c r="E36" s="40" t="s">
        <v>367</v>
      </c>
    </row>
    <row r="37" spans="1:5" ht="12.75">
      <c r="A37" t="s">
        <v>59</v>
      </c>
      <c r="E37" s="39" t="s">
        <v>91</v>
      </c>
    </row>
    <row r="38" spans="1:16" ht="12.75">
      <c r="A38" t="s">
        <v>49</v>
      </c>
      <c s="34" t="s">
        <v>113</v>
      </c>
      <c s="34" t="s">
        <v>137</v>
      </c>
      <c s="35" t="s">
        <v>47</v>
      </c>
      <c s="6" t="s">
        <v>138</v>
      </c>
      <c s="36" t="s">
        <v>94</v>
      </c>
      <c s="37">
        <v>19.096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89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57</v>
      </c>
      <c r="E40" s="40" t="s">
        <v>368</v>
      </c>
    </row>
    <row r="41" spans="1:5" ht="12.75">
      <c r="A41" t="s">
        <v>59</v>
      </c>
      <c r="E41" s="39" t="s">
        <v>91</v>
      </c>
    </row>
    <row r="42" spans="1:16" ht="12.75">
      <c r="A42" t="s">
        <v>49</v>
      </c>
      <c s="34" t="s">
        <v>117</v>
      </c>
      <c s="34" t="s">
        <v>141</v>
      </c>
      <c s="35" t="s">
        <v>47</v>
      </c>
      <c s="6" t="s">
        <v>142</v>
      </c>
      <c s="36" t="s">
        <v>131</v>
      </c>
      <c s="37">
        <v>27.403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89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57</v>
      </c>
      <c r="E44" s="40" t="s">
        <v>369</v>
      </c>
    </row>
    <row r="45" spans="1:5" ht="12.75">
      <c r="A45" t="s">
        <v>59</v>
      </c>
      <c r="E45" s="39" t="s">
        <v>91</v>
      </c>
    </row>
    <row r="46" spans="1:13" ht="12.75">
      <c r="A46" t="s">
        <v>46</v>
      </c>
      <c r="C46" s="31" t="s">
        <v>27</v>
      </c>
      <c r="E46" s="33" t="s">
        <v>164</v>
      </c>
      <c r="J46" s="32">
        <f>0</f>
      </c>
      <c s="32">
        <f>0</f>
      </c>
      <c s="32">
        <f>0+L47+L51+L55+L59</f>
      </c>
      <c s="32">
        <f>0+M47+M51+M55+M59</f>
      </c>
    </row>
    <row r="47" spans="1:16" ht="12.75">
      <c r="A47" t="s">
        <v>49</v>
      </c>
      <c s="34" t="s">
        <v>120</v>
      </c>
      <c s="34" t="s">
        <v>166</v>
      </c>
      <c s="35" t="s">
        <v>47</v>
      </c>
      <c s="6" t="s">
        <v>167</v>
      </c>
      <c s="36" t="s">
        <v>94</v>
      </c>
      <c s="37">
        <v>1.32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89</v>
      </c>
      <c>
        <f>(M47*21)/100</f>
      </c>
      <c t="s">
        <v>27</v>
      </c>
    </row>
    <row r="48" spans="1:5" ht="12.75">
      <c r="A48" s="35" t="s">
        <v>55</v>
      </c>
      <c r="E48" s="39" t="s">
        <v>51</v>
      </c>
    </row>
    <row r="49" spans="1:5" ht="12.75">
      <c r="A49" s="35" t="s">
        <v>57</v>
      </c>
      <c r="E49" s="40" t="s">
        <v>354</v>
      </c>
    </row>
    <row r="50" spans="1:5" ht="12.75">
      <c r="A50" t="s">
        <v>59</v>
      </c>
      <c r="E50" s="39" t="s">
        <v>91</v>
      </c>
    </row>
    <row r="51" spans="1:16" ht="12.75">
      <c r="A51" t="s">
        <v>49</v>
      </c>
      <c s="34" t="s">
        <v>124</v>
      </c>
      <c s="34" t="s">
        <v>170</v>
      </c>
      <c s="35" t="s">
        <v>47</v>
      </c>
      <c s="6" t="s">
        <v>171</v>
      </c>
      <c s="36" t="s">
        <v>103</v>
      </c>
      <c s="37">
        <v>200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89</v>
      </c>
      <c>
        <f>(M51*21)/100</f>
      </c>
      <c t="s">
        <v>27</v>
      </c>
    </row>
    <row r="52" spans="1:5" ht="12.75">
      <c r="A52" s="35" t="s">
        <v>55</v>
      </c>
      <c r="E52" s="39" t="s">
        <v>51</v>
      </c>
    </row>
    <row r="53" spans="1:5" ht="12.75">
      <c r="A53" s="35" t="s">
        <v>57</v>
      </c>
      <c r="E53" s="40" t="s">
        <v>347</v>
      </c>
    </row>
    <row r="54" spans="1:5" ht="12.75">
      <c r="A54" t="s">
        <v>59</v>
      </c>
      <c r="E54" s="39" t="s">
        <v>91</v>
      </c>
    </row>
    <row r="55" spans="1:16" ht="12.75">
      <c r="A55" t="s">
        <v>49</v>
      </c>
      <c s="34" t="s">
        <v>128</v>
      </c>
      <c s="34" t="s">
        <v>173</v>
      </c>
      <c s="35" t="s">
        <v>47</v>
      </c>
      <c s="6" t="s">
        <v>174</v>
      </c>
      <c s="36" t="s">
        <v>175</v>
      </c>
      <c s="37">
        <v>20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89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12.75">
      <c r="A57" s="35" t="s">
        <v>57</v>
      </c>
      <c r="E57" s="40" t="s">
        <v>355</v>
      </c>
    </row>
    <row r="58" spans="1:5" ht="12.75">
      <c r="A58" t="s">
        <v>59</v>
      </c>
      <c r="E58" s="39" t="s">
        <v>91</v>
      </c>
    </row>
    <row r="59" spans="1:16" ht="12.75">
      <c r="A59" t="s">
        <v>49</v>
      </c>
      <c s="34" t="s">
        <v>133</v>
      </c>
      <c s="34" t="s">
        <v>178</v>
      </c>
      <c s="35" t="s">
        <v>47</v>
      </c>
      <c s="6" t="s">
        <v>179</v>
      </c>
      <c s="36" t="s">
        <v>131</v>
      </c>
      <c s="37">
        <v>7.295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89</v>
      </c>
      <c>
        <f>(M59*21)/100</f>
      </c>
      <c t="s">
        <v>27</v>
      </c>
    </row>
    <row r="60" spans="1:5" ht="12.75">
      <c r="A60" s="35" t="s">
        <v>55</v>
      </c>
      <c r="E60" s="39" t="s">
        <v>51</v>
      </c>
    </row>
    <row r="61" spans="1:5" ht="12.75">
      <c r="A61" s="35" t="s">
        <v>57</v>
      </c>
      <c r="E61" s="40" t="s">
        <v>356</v>
      </c>
    </row>
    <row r="62" spans="1:5" ht="12.75">
      <c r="A62" t="s">
        <v>59</v>
      </c>
      <c r="E62" s="39" t="s">
        <v>91</v>
      </c>
    </row>
    <row r="63" spans="1:13" ht="12.75">
      <c r="A63" t="s">
        <v>46</v>
      </c>
      <c r="C63" s="31" t="s">
        <v>117</v>
      </c>
      <c r="E63" s="33" t="s">
        <v>185</v>
      </c>
      <c r="J63" s="32">
        <f>0</f>
      </c>
      <c s="32">
        <f>0</f>
      </c>
      <c s="32">
        <f>0+L64+L68+L72+L76+L80+L84+L88+L92+L96+L100+L104+L108+L112</f>
      </c>
      <c s="32">
        <f>0+M64+M68+M72+M76+M80+M84+M88+M92+M96+M100+M104+M108+M112</f>
      </c>
    </row>
    <row r="64" spans="1:16" ht="12.75">
      <c r="A64" t="s">
        <v>49</v>
      </c>
      <c s="34" t="s">
        <v>136</v>
      </c>
      <c s="34" t="s">
        <v>187</v>
      </c>
      <c s="35" t="s">
        <v>47</v>
      </c>
      <c s="6" t="s">
        <v>188</v>
      </c>
      <c s="36" t="s">
        <v>97</v>
      </c>
      <c s="37">
        <v>25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89</v>
      </c>
      <c>
        <f>(M64*21)/100</f>
      </c>
      <c t="s">
        <v>27</v>
      </c>
    </row>
    <row r="65" spans="1:5" ht="12.75">
      <c r="A65" s="35" t="s">
        <v>55</v>
      </c>
      <c r="E65" s="39" t="s">
        <v>51</v>
      </c>
    </row>
    <row r="66" spans="1:5" ht="12.75">
      <c r="A66" s="35" t="s">
        <v>57</v>
      </c>
      <c r="E66" s="40" t="s">
        <v>177</v>
      </c>
    </row>
    <row r="67" spans="1:5" ht="12.75">
      <c r="A67" t="s">
        <v>59</v>
      </c>
      <c r="E67" s="39" t="s">
        <v>91</v>
      </c>
    </row>
    <row r="68" spans="1:16" ht="12.75">
      <c r="A68" t="s">
        <v>49</v>
      </c>
      <c s="34" t="s">
        <v>140</v>
      </c>
      <c s="34" t="s">
        <v>190</v>
      </c>
      <c s="35" t="s">
        <v>47</v>
      </c>
      <c s="6" t="s">
        <v>191</v>
      </c>
      <c s="36" t="s">
        <v>97</v>
      </c>
      <c s="37">
        <v>25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89</v>
      </c>
      <c>
        <f>(M68*21)/100</f>
      </c>
      <c t="s">
        <v>27</v>
      </c>
    </row>
    <row r="69" spans="1:5" ht="12.75">
      <c r="A69" s="35" t="s">
        <v>55</v>
      </c>
      <c r="E69" s="39" t="s">
        <v>51</v>
      </c>
    </row>
    <row r="70" spans="1:5" ht="12.75">
      <c r="A70" s="35" t="s">
        <v>57</v>
      </c>
      <c r="E70" s="40" t="s">
        <v>177</v>
      </c>
    </row>
    <row r="71" spans="1:5" ht="12.75">
      <c r="A71" t="s">
        <v>59</v>
      </c>
      <c r="E71" s="39" t="s">
        <v>91</v>
      </c>
    </row>
    <row r="72" spans="1:16" ht="25.5">
      <c r="A72" t="s">
        <v>49</v>
      </c>
      <c s="34" t="s">
        <v>144</v>
      </c>
      <c s="34" t="s">
        <v>193</v>
      </c>
      <c s="35" t="s">
        <v>47</v>
      </c>
      <c s="6" t="s">
        <v>194</v>
      </c>
      <c s="36" t="s">
        <v>97</v>
      </c>
      <c s="37">
        <v>72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89</v>
      </c>
      <c>
        <f>(M72*21)/100</f>
      </c>
      <c t="s">
        <v>27</v>
      </c>
    </row>
    <row r="73" spans="1:5" ht="12.75">
      <c r="A73" s="35" t="s">
        <v>55</v>
      </c>
      <c r="E73" s="39" t="s">
        <v>51</v>
      </c>
    </row>
    <row r="74" spans="1:5" ht="12.75">
      <c r="A74" s="35" t="s">
        <v>57</v>
      </c>
      <c r="E74" s="40" t="s">
        <v>357</v>
      </c>
    </row>
    <row r="75" spans="1:5" ht="12.75">
      <c r="A75" t="s">
        <v>59</v>
      </c>
      <c r="E75" s="39" t="s">
        <v>91</v>
      </c>
    </row>
    <row r="76" spans="1:16" ht="12.75">
      <c r="A76" t="s">
        <v>49</v>
      </c>
      <c s="34" t="s">
        <v>148</v>
      </c>
      <c s="34" t="s">
        <v>197</v>
      </c>
      <c s="35" t="s">
        <v>47</v>
      </c>
      <c s="6" t="s">
        <v>198</v>
      </c>
      <c s="36" t="s">
        <v>97</v>
      </c>
      <c s="37">
        <v>72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89</v>
      </c>
      <c>
        <f>(M76*21)/100</f>
      </c>
      <c t="s">
        <v>27</v>
      </c>
    </row>
    <row r="77" spans="1:5" ht="12.75">
      <c r="A77" s="35" t="s">
        <v>55</v>
      </c>
      <c r="E77" s="39" t="s">
        <v>51</v>
      </c>
    </row>
    <row r="78" spans="1:5" ht="12.75">
      <c r="A78" s="35" t="s">
        <v>57</v>
      </c>
      <c r="E78" s="40" t="s">
        <v>357</v>
      </c>
    </row>
    <row r="79" spans="1:5" ht="12.75">
      <c r="A79" t="s">
        <v>59</v>
      </c>
      <c r="E79" s="39" t="s">
        <v>91</v>
      </c>
    </row>
    <row r="80" spans="1:16" ht="12.75">
      <c r="A80" t="s">
        <v>49</v>
      </c>
      <c s="34" t="s">
        <v>151</v>
      </c>
      <c s="34" t="s">
        <v>200</v>
      </c>
      <c s="35" t="s">
        <v>47</v>
      </c>
      <c s="6" t="s">
        <v>201</v>
      </c>
      <c s="36" t="s">
        <v>131</v>
      </c>
      <c s="37">
        <v>7.295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89</v>
      </c>
      <c>
        <f>(M80*21)/100</f>
      </c>
      <c t="s">
        <v>27</v>
      </c>
    </row>
    <row r="81" spans="1:5" ht="12.75">
      <c r="A81" s="35" t="s">
        <v>55</v>
      </c>
      <c r="E81" s="39" t="s">
        <v>51</v>
      </c>
    </row>
    <row r="82" spans="1:5" ht="12.75">
      <c r="A82" s="35" t="s">
        <v>57</v>
      </c>
      <c r="E82" s="40" t="s">
        <v>51</v>
      </c>
    </row>
    <row r="83" spans="1:5" ht="12.75">
      <c r="A83" t="s">
        <v>59</v>
      </c>
      <c r="E83" s="39" t="s">
        <v>91</v>
      </c>
    </row>
    <row r="84" spans="1:16" ht="12.75">
      <c r="A84" t="s">
        <v>49</v>
      </c>
      <c s="34" t="s">
        <v>154</v>
      </c>
      <c s="34" t="s">
        <v>204</v>
      </c>
      <c s="35" t="s">
        <v>47</v>
      </c>
      <c s="6" t="s">
        <v>205</v>
      </c>
      <c s="36" t="s">
        <v>103</v>
      </c>
      <c s="37">
        <v>60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89</v>
      </c>
      <c>
        <f>(M84*21)/100</f>
      </c>
      <c t="s">
        <v>27</v>
      </c>
    </row>
    <row r="85" spans="1:5" ht="12.75">
      <c r="A85" s="35" t="s">
        <v>55</v>
      </c>
      <c r="E85" s="39" t="s">
        <v>51</v>
      </c>
    </row>
    <row r="86" spans="1:5" ht="12.75">
      <c r="A86" s="35" t="s">
        <v>57</v>
      </c>
      <c r="E86" s="40" t="s">
        <v>339</v>
      </c>
    </row>
    <row r="87" spans="1:5" ht="12.75">
      <c r="A87" t="s">
        <v>59</v>
      </c>
      <c r="E87" s="39" t="s">
        <v>91</v>
      </c>
    </row>
    <row r="88" spans="1:16" ht="12.75">
      <c r="A88" t="s">
        <v>49</v>
      </c>
      <c s="34" t="s">
        <v>157</v>
      </c>
      <c s="34" t="s">
        <v>207</v>
      </c>
      <c s="35" t="s">
        <v>47</v>
      </c>
      <c s="6" t="s">
        <v>208</v>
      </c>
      <c s="36" t="s">
        <v>53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89</v>
      </c>
      <c>
        <f>(M88*21)/100</f>
      </c>
      <c t="s">
        <v>27</v>
      </c>
    </row>
    <row r="89" spans="1:5" ht="12.75">
      <c r="A89" s="35" t="s">
        <v>55</v>
      </c>
      <c r="E89" s="39" t="s">
        <v>51</v>
      </c>
    </row>
    <row r="90" spans="1:5" ht="12.75">
      <c r="A90" s="35" t="s">
        <v>57</v>
      </c>
      <c r="E90" s="40" t="s">
        <v>51</v>
      </c>
    </row>
    <row r="91" spans="1:5" ht="12.75">
      <c r="A91" t="s">
        <v>59</v>
      </c>
      <c r="E91" s="39" t="s">
        <v>91</v>
      </c>
    </row>
    <row r="92" spans="1:16" ht="12.75">
      <c r="A92" t="s">
        <v>49</v>
      </c>
      <c s="34" t="s">
        <v>161</v>
      </c>
      <c s="34" t="s">
        <v>210</v>
      </c>
      <c s="35" t="s">
        <v>47</v>
      </c>
      <c s="6" t="s">
        <v>211</v>
      </c>
      <c s="36" t="s">
        <v>53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89</v>
      </c>
      <c>
        <f>(M92*21)/100</f>
      </c>
      <c t="s">
        <v>27</v>
      </c>
    </row>
    <row r="93" spans="1:5" ht="12.75">
      <c r="A93" s="35" t="s">
        <v>55</v>
      </c>
      <c r="E93" s="39" t="s">
        <v>51</v>
      </c>
    </row>
    <row r="94" spans="1:5" ht="12.75">
      <c r="A94" s="35" t="s">
        <v>57</v>
      </c>
      <c r="E94" s="40" t="s">
        <v>51</v>
      </c>
    </row>
    <row r="95" spans="1:5" ht="12.75">
      <c r="A95" t="s">
        <v>59</v>
      </c>
      <c r="E95" s="39" t="s">
        <v>91</v>
      </c>
    </row>
    <row r="96" spans="1:16" ht="12.75">
      <c r="A96" t="s">
        <v>49</v>
      </c>
      <c s="34" t="s">
        <v>165</v>
      </c>
      <c s="34" t="s">
        <v>213</v>
      </c>
      <c s="35" t="s">
        <v>47</v>
      </c>
      <c s="6" t="s">
        <v>214</v>
      </c>
      <c s="36" t="s">
        <v>103</v>
      </c>
      <c s="37">
        <v>70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89</v>
      </c>
      <c>
        <f>(M96*21)/100</f>
      </c>
      <c t="s">
        <v>27</v>
      </c>
    </row>
    <row r="97" spans="1:5" ht="12.75">
      <c r="A97" s="35" t="s">
        <v>55</v>
      </c>
      <c r="E97" s="39" t="s">
        <v>51</v>
      </c>
    </row>
    <row r="98" spans="1:5" ht="12.75">
      <c r="A98" s="35" t="s">
        <v>57</v>
      </c>
      <c r="E98" s="40" t="s">
        <v>359</v>
      </c>
    </row>
    <row r="99" spans="1:5" ht="12.75">
      <c r="A99" t="s">
        <v>59</v>
      </c>
      <c r="E99" s="39" t="s">
        <v>91</v>
      </c>
    </row>
    <row r="100" spans="1:16" ht="12.75">
      <c r="A100" t="s">
        <v>49</v>
      </c>
      <c s="34" t="s">
        <v>169</v>
      </c>
      <c s="34" t="s">
        <v>217</v>
      </c>
      <c s="35" t="s">
        <v>47</v>
      </c>
      <c s="6" t="s">
        <v>218</v>
      </c>
      <c s="36" t="s">
        <v>103</v>
      </c>
      <c s="37">
        <v>70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89</v>
      </c>
      <c>
        <f>(M100*21)/100</f>
      </c>
      <c t="s">
        <v>27</v>
      </c>
    </row>
    <row r="101" spans="1:5" ht="12.75">
      <c r="A101" s="35" t="s">
        <v>55</v>
      </c>
      <c r="E101" s="39" t="s">
        <v>51</v>
      </c>
    </row>
    <row r="102" spans="1:5" ht="12.75">
      <c r="A102" s="35" t="s">
        <v>57</v>
      </c>
      <c r="E102" s="40" t="s">
        <v>359</v>
      </c>
    </row>
    <row r="103" spans="1:5" ht="12.75">
      <c r="A103" t="s">
        <v>59</v>
      </c>
      <c r="E103" s="39" t="s">
        <v>91</v>
      </c>
    </row>
    <row r="104" spans="1:16" ht="12.75">
      <c r="A104" t="s">
        <v>49</v>
      </c>
      <c s="34" t="s">
        <v>172</v>
      </c>
      <c s="34" t="s">
        <v>220</v>
      </c>
      <c s="35" t="s">
        <v>47</v>
      </c>
      <c s="6" t="s">
        <v>221</v>
      </c>
      <c s="36" t="s">
        <v>222</v>
      </c>
      <c s="37">
        <v>0.07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89</v>
      </c>
      <c>
        <f>(M104*21)/100</f>
      </c>
      <c t="s">
        <v>27</v>
      </c>
    </row>
    <row r="105" spans="1:5" ht="12.75">
      <c r="A105" s="35" t="s">
        <v>55</v>
      </c>
      <c r="E105" s="39" t="s">
        <v>51</v>
      </c>
    </row>
    <row r="106" spans="1:5" ht="12.75">
      <c r="A106" s="35" t="s">
        <v>57</v>
      </c>
      <c r="E106" s="40" t="s">
        <v>360</v>
      </c>
    </row>
    <row r="107" spans="1:5" ht="12.75">
      <c r="A107" t="s">
        <v>59</v>
      </c>
      <c r="E107" s="39" t="s">
        <v>91</v>
      </c>
    </row>
    <row r="108" spans="1:16" ht="25.5">
      <c r="A108" t="s">
        <v>49</v>
      </c>
      <c s="34" t="s">
        <v>177</v>
      </c>
      <c s="34" t="s">
        <v>225</v>
      </c>
      <c s="35" t="s">
        <v>47</v>
      </c>
      <c s="6" t="s">
        <v>226</v>
      </c>
      <c s="36" t="s">
        <v>103</v>
      </c>
      <c s="37">
        <v>70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89</v>
      </c>
      <c>
        <f>(M108*21)/100</f>
      </c>
      <c t="s">
        <v>27</v>
      </c>
    </row>
    <row r="109" spans="1:5" ht="12.75">
      <c r="A109" s="35" t="s">
        <v>55</v>
      </c>
      <c r="E109" s="39" t="s">
        <v>51</v>
      </c>
    </row>
    <row r="110" spans="1:5" ht="12.75">
      <c r="A110" s="35" t="s">
        <v>57</v>
      </c>
      <c r="E110" s="40" t="s">
        <v>359</v>
      </c>
    </row>
    <row r="111" spans="1:5" ht="12.75">
      <c r="A111" t="s">
        <v>59</v>
      </c>
      <c r="E111" s="39" t="s">
        <v>91</v>
      </c>
    </row>
    <row r="112" spans="1:16" ht="12.75">
      <c r="A112" t="s">
        <v>49</v>
      </c>
      <c s="34" t="s">
        <v>181</v>
      </c>
      <c s="34" t="s">
        <v>228</v>
      </c>
      <c s="35" t="s">
        <v>47</v>
      </c>
      <c s="6" t="s">
        <v>229</v>
      </c>
      <c s="36" t="s">
        <v>103</v>
      </c>
      <c s="37">
        <v>70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89</v>
      </c>
      <c>
        <f>(M112*21)/100</f>
      </c>
      <c t="s">
        <v>27</v>
      </c>
    </row>
    <row r="113" spans="1:5" ht="12.75">
      <c r="A113" s="35" t="s">
        <v>55</v>
      </c>
      <c r="E113" s="39" t="s">
        <v>51</v>
      </c>
    </row>
    <row r="114" spans="1:5" ht="12.75">
      <c r="A114" s="35" t="s">
        <v>57</v>
      </c>
      <c r="E114" s="40" t="s">
        <v>359</v>
      </c>
    </row>
    <row r="115" spans="1:5" ht="12.75">
      <c r="A115" t="s">
        <v>59</v>
      </c>
      <c r="E115" s="39" t="s">
        <v>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370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370</v>
      </c>
      <c r="E4" s="26" t="s">
        <v>371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COUNTIFS(L8:L152,"=0",A8:A152,"P")+COUNTIFS(L8:L152,"",A8:A152,"P")+SUM(Q8:Q152)</f>
      </c>
    </row>
    <row r="8" spans="1:13" ht="12.75">
      <c r="A8" t="s">
        <v>44</v>
      </c>
      <c r="C8" s="28" t="s">
        <v>374</v>
      </c>
      <c r="E8" s="30" t="s">
        <v>373</v>
      </c>
      <c r="J8" s="29">
        <f>0+J9+J82+J143</f>
      </c>
      <c s="29">
        <f>0+K9+K82+K143</f>
      </c>
      <c s="29">
        <f>0+L9+L82+L143</f>
      </c>
      <c s="29">
        <f>0+M9+M82+M143</f>
      </c>
    </row>
    <row r="9" spans="1:13" ht="12.75">
      <c r="A9" t="s">
        <v>46</v>
      </c>
      <c r="C9" s="31" t="s">
        <v>47</v>
      </c>
      <c r="E9" s="33" t="s">
        <v>85</v>
      </c>
      <c r="J9" s="32">
        <f>0</f>
      </c>
      <c s="32">
        <f>0</f>
      </c>
      <c s="32">
        <f>0+L10+L14+L18+L22+L26+L30+L34+L38+L42+L46+L50+L54+L58+L62+L66+L70+L74+L78</f>
      </c>
      <c s="32">
        <f>0+M10+M14+M18+M22+M26+M30+M34+M38+M42+M46+M50+M54+M58+M62+M66+M70+M74+M78</f>
      </c>
    </row>
    <row r="10" spans="1:16" ht="12.75">
      <c r="A10" t="s">
        <v>49</v>
      </c>
      <c s="34" t="s">
        <v>47</v>
      </c>
      <c s="34" t="s">
        <v>375</v>
      </c>
      <c s="35" t="s">
        <v>47</v>
      </c>
      <c s="6" t="s">
        <v>376</v>
      </c>
      <c s="36" t="s">
        <v>88</v>
      </c>
      <c s="37">
        <v>880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57</v>
      </c>
      <c r="E12" s="40" t="s">
        <v>378</v>
      </c>
    </row>
    <row r="13" spans="1:5" ht="12.75">
      <c r="A13" t="s">
        <v>59</v>
      </c>
      <c r="E13" s="39" t="s">
        <v>91</v>
      </c>
    </row>
    <row r="14" spans="1:16" ht="12.75">
      <c r="A14" t="s">
        <v>49</v>
      </c>
      <c s="34" t="s">
        <v>27</v>
      </c>
      <c s="34" t="s">
        <v>379</v>
      </c>
      <c s="35" t="s">
        <v>47</v>
      </c>
      <c s="6" t="s">
        <v>205</v>
      </c>
      <c s="36" t="s">
        <v>88</v>
      </c>
      <c s="37">
        <v>880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380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378</v>
      </c>
    </row>
    <row r="17" spans="1:5" ht="12.75">
      <c r="A17" t="s">
        <v>59</v>
      </c>
      <c r="E17" s="39" t="s">
        <v>91</v>
      </c>
    </row>
    <row r="18" spans="1:16" ht="12.75">
      <c r="A18" t="s">
        <v>49</v>
      </c>
      <c s="34" t="s">
        <v>26</v>
      </c>
      <c s="34" t="s">
        <v>381</v>
      </c>
      <c s="35" t="s">
        <v>47</v>
      </c>
      <c s="6" t="s">
        <v>382</v>
      </c>
      <c s="36" t="s">
        <v>97</v>
      </c>
      <c s="37">
        <v>45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380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215</v>
      </c>
    </row>
    <row r="21" spans="1:5" ht="12.75">
      <c r="A21" t="s">
        <v>59</v>
      </c>
      <c r="E21" s="39" t="s">
        <v>91</v>
      </c>
    </row>
    <row r="22" spans="1:16" ht="12.75">
      <c r="A22" t="s">
        <v>49</v>
      </c>
      <c s="34" t="s">
        <v>70</v>
      </c>
      <c s="34" t="s">
        <v>383</v>
      </c>
      <c s="35" t="s">
        <v>47</v>
      </c>
      <c s="6" t="s">
        <v>384</v>
      </c>
      <c s="36" t="s">
        <v>94</v>
      </c>
      <c s="37">
        <v>18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380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151</v>
      </c>
    </row>
    <row r="25" spans="1:5" ht="12.75">
      <c r="A25" t="s">
        <v>59</v>
      </c>
      <c r="E25" s="39" t="s">
        <v>91</v>
      </c>
    </row>
    <row r="26" spans="1:16" ht="12.75">
      <c r="A26" t="s">
        <v>49</v>
      </c>
      <c s="34" t="s">
        <v>75</v>
      </c>
      <c s="34" t="s">
        <v>385</v>
      </c>
      <c s="35" t="s">
        <v>47</v>
      </c>
      <c s="6" t="s">
        <v>386</v>
      </c>
      <c s="36" t="s">
        <v>94</v>
      </c>
      <c s="37">
        <v>8.6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380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57</v>
      </c>
      <c r="E28" s="40" t="s">
        <v>387</v>
      </c>
    </row>
    <row r="29" spans="1:5" ht="12.75">
      <c r="A29" t="s">
        <v>59</v>
      </c>
      <c r="E29" s="39" t="s">
        <v>91</v>
      </c>
    </row>
    <row r="30" spans="1:16" ht="12.75">
      <c r="A30" t="s">
        <v>49</v>
      </c>
      <c s="34" t="s">
        <v>105</v>
      </c>
      <c s="34" t="s">
        <v>388</v>
      </c>
      <c s="35" t="s">
        <v>47</v>
      </c>
      <c s="6" t="s">
        <v>389</v>
      </c>
      <c s="36" t="s">
        <v>94</v>
      </c>
      <c s="37">
        <v>8.6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380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57</v>
      </c>
      <c r="E32" s="40" t="s">
        <v>387</v>
      </c>
    </row>
    <row r="33" spans="1:5" ht="12.75">
      <c r="A33" t="s">
        <v>59</v>
      </c>
      <c r="E33" s="39" t="s">
        <v>91</v>
      </c>
    </row>
    <row r="34" spans="1:16" ht="12.75">
      <c r="A34" t="s">
        <v>49</v>
      </c>
      <c s="34" t="s">
        <v>109</v>
      </c>
      <c s="34" t="s">
        <v>390</v>
      </c>
      <c s="35" t="s">
        <v>47</v>
      </c>
      <c s="6" t="s">
        <v>391</v>
      </c>
      <c s="36" t="s">
        <v>94</v>
      </c>
      <c s="37">
        <v>8.6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380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57</v>
      </c>
      <c r="E36" s="40" t="s">
        <v>387</v>
      </c>
    </row>
    <row r="37" spans="1:5" ht="12.75">
      <c r="A37" t="s">
        <v>59</v>
      </c>
      <c r="E37" s="39" t="s">
        <v>91</v>
      </c>
    </row>
    <row r="38" spans="1:16" ht="25.5">
      <c r="A38" t="s">
        <v>49</v>
      </c>
      <c s="34" t="s">
        <v>113</v>
      </c>
      <c s="34" t="s">
        <v>392</v>
      </c>
      <c s="35" t="s">
        <v>47</v>
      </c>
      <c s="6" t="s">
        <v>393</v>
      </c>
      <c s="36" t="s">
        <v>94</v>
      </c>
      <c s="37">
        <v>86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380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57</v>
      </c>
      <c r="E40" s="40" t="s">
        <v>394</v>
      </c>
    </row>
    <row r="41" spans="1:5" ht="12.75">
      <c r="A41" t="s">
        <v>59</v>
      </c>
      <c r="E41" s="39" t="s">
        <v>91</v>
      </c>
    </row>
    <row r="42" spans="1:16" ht="12.75">
      <c r="A42" t="s">
        <v>49</v>
      </c>
      <c s="34" t="s">
        <v>117</v>
      </c>
      <c s="34" t="s">
        <v>395</v>
      </c>
      <c s="35" t="s">
        <v>47</v>
      </c>
      <c s="6" t="s">
        <v>396</v>
      </c>
      <c s="36" t="s">
        <v>94</v>
      </c>
      <c s="37">
        <v>8.6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380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57</v>
      </c>
      <c r="E44" s="40" t="s">
        <v>397</v>
      </c>
    </row>
    <row r="45" spans="1:5" ht="12.75">
      <c r="A45" t="s">
        <v>59</v>
      </c>
      <c r="E45" s="39" t="s">
        <v>91</v>
      </c>
    </row>
    <row r="46" spans="1:16" ht="12.75">
      <c r="A46" t="s">
        <v>49</v>
      </c>
      <c s="34" t="s">
        <v>120</v>
      </c>
      <c s="34" t="s">
        <v>395</v>
      </c>
      <c s="35" t="s">
        <v>124</v>
      </c>
      <c s="6" t="s">
        <v>398</v>
      </c>
      <c s="36" t="s">
        <v>131</v>
      </c>
      <c s="37">
        <v>8.6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380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57</v>
      </c>
      <c r="E48" s="40" t="s">
        <v>387</v>
      </c>
    </row>
    <row r="49" spans="1:5" ht="12.75">
      <c r="A49" t="s">
        <v>59</v>
      </c>
      <c r="E49" s="39" t="s">
        <v>91</v>
      </c>
    </row>
    <row r="50" spans="1:16" ht="12.75">
      <c r="A50" t="s">
        <v>49</v>
      </c>
      <c s="34" t="s">
        <v>124</v>
      </c>
      <c s="34" t="s">
        <v>399</v>
      </c>
      <c s="35" t="s">
        <v>47</v>
      </c>
      <c s="6" t="s">
        <v>400</v>
      </c>
      <c s="36" t="s">
        <v>131</v>
      </c>
      <c s="37">
        <v>18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380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57</v>
      </c>
      <c r="E52" s="40" t="s">
        <v>151</v>
      </c>
    </row>
    <row r="53" spans="1:5" ht="12.75">
      <c r="A53" t="s">
        <v>59</v>
      </c>
      <c r="E53" s="39" t="s">
        <v>91</v>
      </c>
    </row>
    <row r="54" spans="1:16" ht="12.75">
      <c r="A54" t="s">
        <v>49</v>
      </c>
      <c s="34" t="s">
        <v>128</v>
      </c>
      <c s="34" t="s">
        <v>401</v>
      </c>
      <c s="35" t="s">
        <v>47</v>
      </c>
      <c s="6" t="s">
        <v>402</v>
      </c>
      <c s="36" t="s">
        <v>94</v>
      </c>
      <c s="37">
        <v>361.8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298</v>
      </c>
      <c>
        <f>(M54*21)/100</f>
      </c>
      <c t="s">
        <v>27</v>
      </c>
    </row>
    <row r="55" spans="1:5" ht="12.75">
      <c r="A55" s="35" t="s">
        <v>55</v>
      </c>
      <c r="E55" s="39" t="s">
        <v>403</v>
      </c>
    </row>
    <row r="56" spans="1:5" ht="12.75">
      <c r="A56" s="35" t="s">
        <v>57</v>
      </c>
      <c r="E56" s="40" t="s">
        <v>404</v>
      </c>
    </row>
    <row r="57" spans="1:5" ht="12.75">
      <c r="A57" t="s">
        <v>59</v>
      </c>
      <c r="E57" s="39" t="s">
        <v>91</v>
      </c>
    </row>
    <row r="58" spans="1:16" ht="12.75">
      <c r="A58" t="s">
        <v>49</v>
      </c>
      <c s="34" t="s">
        <v>133</v>
      </c>
      <c s="34" t="s">
        <v>405</v>
      </c>
      <c s="35" t="s">
        <v>47</v>
      </c>
      <c s="6" t="s">
        <v>205</v>
      </c>
      <c s="36" t="s">
        <v>88</v>
      </c>
      <c s="37">
        <v>2412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380</v>
      </c>
      <c>
        <f>(M58*21)/100</f>
      </c>
      <c t="s">
        <v>27</v>
      </c>
    </row>
    <row r="59" spans="1:5" ht="12.75">
      <c r="A59" s="35" t="s">
        <v>55</v>
      </c>
      <c r="E59" s="39" t="s">
        <v>406</v>
      </c>
    </row>
    <row r="60" spans="1:5" ht="12.75">
      <c r="A60" s="35" t="s">
        <v>57</v>
      </c>
      <c r="E60" s="40" t="s">
        <v>407</v>
      </c>
    </row>
    <row r="61" spans="1:5" ht="12.75">
      <c r="A61" t="s">
        <v>59</v>
      </c>
      <c r="E61" s="39" t="s">
        <v>91</v>
      </c>
    </row>
    <row r="62" spans="1:16" ht="12.75">
      <c r="A62" t="s">
        <v>49</v>
      </c>
      <c s="34" t="s">
        <v>136</v>
      </c>
      <c s="34" t="s">
        <v>408</v>
      </c>
      <c s="35" t="s">
        <v>47</v>
      </c>
      <c s="6" t="s">
        <v>409</v>
      </c>
      <c s="36" t="s">
        <v>94</v>
      </c>
      <c s="37">
        <v>456.8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377</v>
      </c>
      <c>
        <f>(M62*21)/100</f>
      </c>
      <c t="s">
        <v>27</v>
      </c>
    </row>
    <row r="63" spans="1:5" ht="12.75">
      <c r="A63" s="35" t="s">
        <v>55</v>
      </c>
      <c r="E63" s="39" t="s">
        <v>410</v>
      </c>
    </row>
    <row r="64" spans="1:5" ht="12.75">
      <c r="A64" s="35" t="s">
        <v>57</v>
      </c>
      <c r="E64" s="40" t="s">
        <v>411</v>
      </c>
    </row>
    <row r="65" spans="1:5" ht="12.75">
      <c r="A65" t="s">
        <v>59</v>
      </c>
      <c r="E65" s="39" t="s">
        <v>91</v>
      </c>
    </row>
    <row r="66" spans="1:16" ht="12.75">
      <c r="A66" t="s">
        <v>49</v>
      </c>
      <c s="34" t="s">
        <v>140</v>
      </c>
      <c s="34" t="s">
        <v>399</v>
      </c>
      <c s="35" t="s">
        <v>124</v>
      </c>
      <c s="6" t="s">
        <v>412</v>
      </c>
      <c s="36" t="s">
        <v>131</v>
      </c>
      <c s="37">
        <v>868.32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380</v>
      </c>
      <c>
        <f>(M66*21)/100</f>
      </c>
      <c t="s">
        <v>27</v>
      </c>
    </row>
    <row r="67" spans="1:5" ht="12.75">
      <c r="A67" s="35" t="s">
        <v>55</v>
      </c>
      <c r="E67" s="39" t="s">
        <v>51</v>
      </c>
    </row>
    <row r="68" spans="1:5" ht="12.75">
      <c r="A68" s="35" t="s">
        <v>57</v>
      </c>
      <c r="E68" s="40" t="s">
        <v>413</v>
      </c>
    </row>
    <row r="69" spans="1:5" ht="12.75">
      <c r="A69" t="s">
        <v>59</v>
      </c>
      <c r="E69" s="39" t="s">
        <v>91</v>
      </c>
    </row>
    <row r="70" spans="1:16" ht="12.75">
      <c r="A70" t="s">
        <v>49</v>
      </c>
      <c s="34" t="s">
        <v>144</v>
      </c>
      <c s="34" t="s">
        <v>414</v>
      </c>
      <c s="35" t="s">
        <v>47</v>
      </c>
      <c s="6" t="s">
        <v>415</v>
      </c>
      <c s="36" t="s">
        <v>94</v>
      </c>
      <c s="37">
        <v>57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377</v>
      </c>
      <c>
        <f>(M70*21)/100</f>
      </c>
      <c t="s">
        <v>27</v>
      </c>
    </row>
    <row r="71" spans="1:5" ht="12.75">
      <c r="A71" s="35" t="s">
        <v>55</v>
      </c>
      <c r="E71" s="39" t="s">
        <v>416</v>
      </c>
    </row>
    <row r="72" spans="1:5" ht="12.75">
      <c r="A72" s="35" t="s">
        <v>57</v>
      </c>
      <c r="E72" s="40" t="s">
        <v>417</v>
      </c>
    </row>
    <row r="73" spans="1:5" ht="12.75">
      <c r="A73" t="s">
        <v>59</v>
      </c>
      <c r="E73" s="39" t="s">
        <v>91</v>
      </c>
    </row>
    <row r="74" spans="1:16" ht="12.75">
      <c r="A74" t="s">
        <v>49</v>
      </c>
      <c s="34" t="s">
        <v>148</v>
      </c>
      <c s="34" t="s">
        <v>418</v>
      </c>
      <c s="35" t="s">
        <v>47</v>
      </c>
      <c s="6" t="s">
        <v>419</v>
      </c>
      <c s="36" t="s">
        <v>94</v>
      </c>
      <c s="37">
        <v>57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380</v>
      </c>
      <c>
        <f>(M74*21)/100</f>
      </c>
      <c t="s">
        <v>27</v>
      </c>
    </row>
    <row r="75" spans="1:5" ht="12.75">
      <c r="A75" s="35" t="s">
        <v>55</v>
      </c>
      <c r="E75" s="39" t="s">
        <v>51</v>
      </c>
    </row>
    <row r="76" spans="1:5" ht="12.75">
      <c r="A76" s="35" t="s">
        <v>57</v>
      </c>
      <c r="E76" s="40" t="s">
        <v>417</v>
      </c>
    </row>
    <row r="77" spans="1:5" ht="12.75">
      <c r="A77" t="s">
        <v>59</v>
      </c>
      <c r="E77" s="39" t="s">
        <v>91</v>
      </c>
    </row>
    <row r="78" spans="1:16" ht="12.75">
      <c r="A78" t="s">
        <v>49</v>
      </c>
      <c s="34" t="s">
        <v>151</v>
      </c>
      <c s="34" t="s">
        <v>420</v>
      </c>
      <c s="35" t="s">
        <v>47</v>
      </c>
      <c s="6" t="s">
        <v>421</v>
      </c>
      <c s="36" t="s">
        <v>88</v>
      </c>
      <c s="37">
        <v>880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377</v>
      </c>
      <c>
        <f>(M78*21)/100</f>
      </c>
      <c t="s">
        <v>27</v>
      </c>
    </row>
    <row r="79" spans="1:5" ht="12.75">
      <c r="A79" s="35" t="s">
        <v>55</v>
      </c>
      <c r="E79" s="39" t="s">
        <v>422</v>
      </c>
    </row>
    <row r="80" spans="1:5" ht="12.75">
      <c r="A80" s="35" t="s">
        <v>57</v>
      </c>
      <c r="E80" s="40" t="s">
        <v>378</v>
      </c>
    </row>
    <row r="81" spans="1:5" ht="12.75">
      <c r="A81" t="s">
        <v>59</v>
      </c>
      <c r="E81" s="39" t="s">
        <v>91</v>
      </c>
    </row>
    <row r="82" spans="1:13" ht="12.75">
      <c r="A82" t="s">
        <v>46</v>
      </c>
      <c r="C82" s="31" t="s">
        <v>27</v>
      </c>
      <c r="E82" s="33" t="s">
        <v>164</v>
      </c>
      <c r="J82" s="32">
        <f>0</f>
      </c>
      <c s="32">
        <f>0</f>
      </c>
      <c s="32">
        <f>0+L83+L87+L91+L95+L99+L103+L107+L111+L115+L119+L123+L127+L131+L135+L139</f>
      </c>
      <c s="32">
        <f>0+M83+M87+M91+M95+M99+M103+M107+M111+M115+M119+M123+M127+M131+M135+M139</f>
      </c>
    </row>
    <row r="83" spans="1:16" ht="12.75">
      <c r="A83" t="s">
        <v>49</v>
      </c>
      <c s="34" t="s">
        <v>154</v>
      </c>
      <c s="34" t="s">
        <v>423</v>
      </c>
      <c s="35" t="s">
        <v>47</v>
      </c>
      <c s="6" t="s">
        <v>424</v>
      </c>
      <c s="36" t="s">
        <v>103</v>
      </c>
      <c s="37">
        <v>1424.8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377</v>
      </c>
      <c>
        <f>(M83*21)/100</f>
      </c>
      <c t="s">
        <v>27</v>
      </c>
    </row>
    <row r="84" spans="1:5" ht="25.5">
      <c r="A84" s="35" t="s">
        <v>55</v>
      </c>
      <c r="E84" s="39" t="s">
        <v>425</v>
      </c>
    </row>
    <row r="85" spans="1:5" ht="12.75">
      <c r="A85" s="35" t="s">
        <v>57</v>
      </c>
      <c r="E85" s="40" t="s">
        <v>426</v>
      </c>
    </row>
    <row r="86" spans="1:5" ht="12.75">
      <c r="A86" t="s">
        <v>59</v>
      </c>
      <c r="E86" s="39" t="s">
        <v>91</v>
      </c>
    </row>
    <row r="87" spans="1:16" ht="12.75">
      <c r="A87" t="s">
        <v>49</v>
      </c>
      <c s="34" t="s">
        <v>157</v>
      </c>
      <c s="34" t="s">
        <v>204</v>
      </c>
      <c s="35" t="s">
        <v>47</v>
      </c>
      <c s="6" t="s">
        <v>427</v>
      </c>
      <c s="36" t="s">
        <v>103</v>
      </c>
      <c s="37">
        <v>1424.8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380</v>
      </c>
      <c>
        <f>(M87*21)/100</f>
      </c>
      <c t="s">
        <v>27</v>
      </c>
    </row>
    <row r="88" spans="1:5" ht="12.75">
      <c r="A88" s="35" t="s">
        <v>55</v>
      </c>
      <c r="E88" s="39" t="s">
        <v>51</v>
      </c>
    </row>
    <row r="89" spans="1:5" ht="12.75">
      <c r="A89" s="35" t="s">
        <v>57</v>
      </c>
      <c r="E89" s="40" t="s">
        <v>426</v>
      </c>
    </row>
    <row r="90" spans="1:5" ht="12.75">
      <c r="A90" t="s">
        <v>59</v>
      </c>
      <c r="E90" s="39" t="s">
        <v>91</v>
      </c>
    </row>
    <row r="91" spans="1:16" ht="25.5">
      <c r="A91" t="s">
        <v>49</v>
      </c>
      <c s="34" t="s">
        <v>161</v>
      </c>
      <c s="34" t="s">
        <v>428</v>
      </c>
      <c s="35" t="s">
        <v>47</v>
      </c>
      <c s="6" t="s">
        <v>429</v>
      </c>
      <c s="36" t="s">
        <v>88</v>
      </c>
      <c s="37">
        <v>1600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380</v>
      </c>
      <c>
        <f>(M91*21)/100</f>
      </c>
      <c t="s">
        <v>27</v>
      </c>
    </row>
    <row r="92" spans="1:5" ht="12.75">
      <c r="A92" s="35" t="s">
        <v>55</v>
      </c>
      <c r="E92" s="39" t="s">
        <v>51</v>
      </c>
    </row>
    <row r="93" spans="1:5" ht="12.75">
      <c r="A93" s="35" t="s">
        <v>57</v>
      </c>
      <c r="E93" s="40" t="s">
        <v>430</v>
      </c>
    </row>
    <row r="94" spans="1:5" ht="12.75">
      <c r="A94" t="s">
        <v>59</v>
      </c>
      <c r="E94" s="39" t="s">
        <v>91</v>
      </c>
    </row>
    <row r="95" spans="1:16" ht="25.5">
      <c r="A95" t="s">
        <v>49</v>
      </c>
      <c s="34" t="s">
        <v>165</v>
      </c>
      <c s="34" t="s">
        <v>431</v>
      </c>
      <c s="35" t="s">
        <v>47</v>
      </c>
      <c s="6" t="s">
        <v>432</v>
      </c>
      <c s="36" t="s">
        <v>88</v>
      </c>
      <c s="37">
        <v>396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380</v>
      </c>
      <c>
        <f>(M95*21)/100</f>
      </c>
      <c t="s">
        <v>27</v>
      </c>
    </row>
    <row r="96" spans="1:5" ht="12.75">
      <c r="A96" s="35" t="s">
        <v>55</v>
      </c>
      <c r="E96" s="39" t="s">
        <v>51</v>
      </c>
    </row>
    <row r="97" spans="1:5" ht="12.75">
      <c r="A97" s="35" t="s">
        <v>57</v>
      </c>
      <c r="E97" s="40" t="s">
        <v>433</v>
      </c>
    </row>
    <row r="98" spans="1:5" ht="12.75">
      <c r="A98" t="s">
        <v>59</v>
      </c>
      <c r="E98" s="39" t="s">
        <v>91</v>
      </c>
    </row>
    <row r="99" spans="1:16" ht="25.5">
      <c r="A99" t="s">
        <v>49</v>
      </c>
      <c s="34" t="s">
        <v>169</v>
      </c>
      <c s="34" t="s">
        <v>434</v>
      </c>
      <c s="35" t="s">
        <v>47</v>
      </c>
      <c s="6" t="s">
        <v>435</v>
      </c>
      <c s="36" t="s">
        <v>436</v>
      </c>
      <c s="37">
        <v>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380</v>
      </c>
      <c>
        <f>(M99*21)/100</f>
      </c>
      <c t="s">
        <v>27</v>
      </c>
    </row>
    <row r="100" spans="1:5" ht="12.75">
      <c r="A100" s="35" t="s">
        <v>55</v>
      </c>
      <c r="E100" s="39" t="s">
        <v>51</v>
      </c>
    </row>
    <row r="101" spans="1:5" ht="12.75">
      <c r="A101" s="35" t="s">
        <v>57</v>
      </c>
      <c r="E101" s="40" t="s">
        <v>437</v>
      </c>
    </row>
    <row r="102" spans="1:5" ht="12.75">
      <c r="A102" t="s">
        <v>59</v>
      </c>
      <c r="E102" s="39" t="s">
        <v>91</v>
      </c>
    </row>
    <row r="103" spans="1:16" ht="25.5">
      <c r="A103" t="s">
        <v>49</v>
      </c>
      <c s="34" t="s">
        <v>169</v>
      </c>
      <c s="34" t="s">
        <v>438</v>
      </c>
      <c s="35" t="s">
        <v>47</v>
      </c>
      <c s="6" t="s">
        <v>439</v>
      </c>
      <c s="36" t="s">
        <v>88</v>
      </c>
      <c s="37">
        <v>416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380</v>
      </c>
      <c>
        <f>(M103*21)/100</f>
      </c>
      <c t="s">
        <v>27</v>
      </c>
    </row>
    <row r="104" spans="1:5" ht="12.75">
      <c r="A104" s="35" t="s">
        <v>55</v>
      </c>
      <c r="E104" s="39" t="s">
        <v>51</v>
      </c>
    </row>
    <row r="105" spans="1:5" ht="12.75">
      <c r="A105" s="35" t="s">
        <v>57</v>
      </c>
      <c r="E105" s="40" t="s">
        <v>440</v>
      </c>
    </row>
    <row r="106" spans="1:5" ht="12.75">
      <c r="A106" t="s">
        <v>59</v>
      </c>
      <c r="E106" s="39" t="s">
        <v>91</v>
      </c>
    </row>
    <row r="107" spans="1:16" ht="25.5">
      <c r="A107" t="s">
        <v>49</v>
      </c>
      <c s="34" t="s">
        <v>172</v>
      </c>
      <c s="34" t="s">
        <v>441</v>
      </c>
      <c s="35" t="s">
        <v>47</v>
      </c>
      <c s="6" t="s">
        <v>442</v>
      </c>
      <c s="36" t="s">
        <v>103</v>
      </c>
      <c s="37">
        <v>440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380</v>
      </c>
      <c>
        <f>(M107*21)/100</f>
      </c>
      <c t="s">
        <v>27</v>
      </c>
    </row>
    <row r="108" spans="1:5" ht="12.75">
      <c r="A108" s="35" t="s">
        <v>55</v>
      </c>
      <c r="E108" s="39" t="s">
        <v>51</v>
      </c>
    </row>
    <row r="109" spans="1:5" ht="12.75">
      <c r="A109" s="35" t="s">
        <v>57</v>
      </c>
      <c r="E109" s="40" t="s">
        <v>443</v>
      </c>
    </row>
    <row r="110" spans="1:5" ht="12.75">
      <c r="A110" t="s">
        <v>59</v>
      </c>
      <c r="E110" s="39" t="s">
        <v>91</v>
      </c>
    </row>
    <row r="111" spans="1:16" ht="25.5">
      <c r="A111" t="s">
        <v>49</v>
      </c>
      <c s="34" t="s">
        <v>177</v>
      </c>
      <c s="34" t="s">
        <v>444</v>
      </c>
      <c s="35" t="s">
        <v>47</v>
      </c>
      <c s="6" t="s">
        <v>445</v>
      </c>
      <c s="36" t="s">
        <v>103</v>
      </c>
      <c s="37">
        <v>835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380</v>
      </c>
      <c>
        <f>(M111*21)/100</f>
      </c>
      <c t="s">
        <v>27</v>
      </c>
    </row>
    <row r="112" spans="1:5" ht="12.75">
      <c r="A112" s="35" t="s">
        <v>55</v>
      </c>
      <c r="E112" s="39" t="s">
        <v>51</v>
      </c>
    </row>
    <row r="113" spans="1:5" ht="12.75">
      <c r="A113" s="35" t="s">
        <v>57</v>
      </c>
      <c r="E113" s="40" t="s">
        <v>446</v>
      </c>
    </row>
    <row r="114" spans="1:5" ht="12.75">
      <c r="A114" t="s">
        <v>59</v>
      </c>
      <c r="E114" s="39" t="s">
        <v>91</v>
      </c>
    </row>
    <row r="115" spans="1:16" ht="12.75">
      <c r="A115" t="s">
        <v>49</v>
      </c>
      <c s="34" t="s">
        <v>181</v>
      </c>
      <c s="34" t="s">
        <v>447</v>
      </c>
      <c s="35" t="s">
        <v>47</v>
      </c>
      <c s="6" t="s">
        <v>448</v>
      </c>
      <c s="36" t="s">
        <v>103</v>
      </c>
      <c s="37">
        <v>1206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380</v>
      </c>
      <c>
        <f>(M115*21)/100</f>
      </c>
      <c t="s">
        <v>27</v>
      </c>
    </row>
    <row r="116" spans="1:5" ht="12.75">
      <c r="A116" s="35" t="s">
        <v>55</v>
      </c>
      <c r="E116" s="39" t="s">
        <v>51</v>
      </c>
    </row>
    <row r="117" spans="1:5" ht="12.75">
      <c r="A117" s="35" t="s">
        <v>57</v>
      </c>
      <c r="E117" s="40" t="s">
        <v>449</v>
      </c>
    </row>
    <row r="118" spans="1:5" ht="12.75">
      <c r="A118" t="s">
        <v>59</v>
      </c>
      <c r="E118" s="39" t="s">
        <v>91</v>
      </c>
    </row>
    <row r="119" spans="1:16" ht="12.75">
      <c r="A119" t="s">
        <v>49</v>
      </c>
      <c s="34" t="s">
        <v>186</v>
      </c>
      <c s="34" t="s">
        <v>450</v>
      </c>
      <c s="35" t="s">
        <v>47</v>
      </c>
      <c s="6" t="s">
        <v>451</v>
      </c>
      <c s="36" t="s">
        <v>103</v>
      </c>
      <c s="37">
        <v>207.7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380</v>
      </c>
      <c>
        <f>(M119*21)/100</f>
      </c>
      <c t="s">
        <v>27</v>
      </c>
    </row>
    <row r="120" spans="1:5" ht="12.75">
      <c r="A120" s="35" t="s">
        <v>55</v>
      </c>
      <c r="E120" s="39" t="s">
        <v>51</v>
      </c>
    </row>
    <row r="121" spans="1:5" ht="12.75">
      <c r="A121" s="35" t="s">
        <v>57</v>
      </c>
      <c r="E121" s="40" t="s">
        <v>452</v>
      </c>
    </row>
    <row r="122" spans="1:5" ht="12.75">
      <c r="A122" t="s">
        <v>59</v>
      </c>
      <c r="E122" s="39" t="s">
        <v>91</v>
      </c>
    </row>
    <row r="123" spans="1:16" ht="12.75">
      <c r="A123" t="s">
        <v>49</v>
      </c>
      <c s="34" t="s">
        <v>189</v>
      </c>
      <c s="34" t="s">
        <v>453</v>
      </c>
      <c s="35" t="s">
        <v>47</v>
      </c>
      <c s="6" t="s">
        <v>454</v>
      </c>
      <c s="36" t="s">
        <v>131</v>
      </c>
      <c s="37">
        <v>37.962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380</v>
      </c>
      <c>
        <f>(M123*21)/100</f>
      </c>
      <c t="s">
        <v>27</v>
      </c>
    </row>
    <row r="124" spans="1:5" ht="12.75">
      <c r="A124" s="35" t="s">
        <v>55</v>
      </c>
      <c r="E124" s="39" t="s">
        <v>51</v>
      </c>
    </row>
    <row r="125" spans="1:5" ht="12.75">
      <c r="A125" s="35" t="s">
        <v>57</v>
      </c>
      <c r="E125" s="40" t="s">
        <v>455</v>
      </c>
    </row>
    <row r="126" spans="1:5" ht="12.75">
      <c r="A126" t="s">
        <v>59</v>
      </c>
      <c r="E126" s="39" t="s">
        <v>91</v>
      </c>
    </row>
    <row r="127" spans="1:16" ht="12.75">
      <c r="A127" t="s">
        <v>49</v>
      </c>
      <c s="34" t="s">
        <v>192</v>
      </c>
      <c s="34" t="s">
        <v>456</v>
      </c>
      <c s="35" t="s">
        <v>47</v>
      </c>
      <c s="6" t="s">
        <v>457</v>
      </c>
      <c s="36" t="s">
        <v>97</v>
      </c>
      <c s="37">
        <v>3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380</v>
      </c>
      <c>
        <f>(M127*21)/100</f>
      </c>
      <c t="s">
        <v>27</v>
      </c>
    </row>
    <row r="128" spans="1:5" ht="12.75">
      <c r="A128" s="35" t="s">
        <v>55</v>
      </c>
      <c r="E128" s="39" t="s">
        <v>51</v>
      </c>
    </row>
    <row r="129" spans="1:5" ht="12.75">
      <c r="A129" s="35" t="s">
        <v>57</v>
      </c>
      <c r="E129" s="40" t="s">
        <v>455</v>
      </c>
    </row>
    <row r="130" spans="1:5" ht="12.75">
      <c r="A130" t="s">
        <v>59</v>
      </c>
      <c r="E130" s="39" t="s">
        <v>91</v>
      </c>
    </row>
    <row r="131" spans="1:16" ht="12.75">
      <c r="A131" t="s">
        <v>49</v>
      </c>
      <c s="34" t="s">
        <v>196</v>
      </c>
      <c s="34" t="s">
        <v>458</v>
      </c>
      <c s="35" t="s">
        <v>47</v>
      </c>
      <c s="6" t="s">
        <v>459</v>
      </c>
      <c s="36" t="s">
        <v>175</v>
      </c>
      <c s="37">
        <v>108.9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380</v>
      </c>
      <c>
        <f>(M131*21)/100</f>
      </c>
      <c t="s">
        <v>27</v>
      </c>
    </row>
    <row r="132" spans="1:5" ht="12.75">
      <c r="A132" s="35" t="s">
        <v>55</v>
      </c>
      <c r="E132" s="39" t="s">
        <v>51</v>
      </c>
    </row>
    <row r="133" spans="1:5" ht="12.75">
      <c r="A133" s="35" t="s">
        <v>57</v>
      </c>
      <c r="E133" s="40" t="s">
        <v>455</v>
      </c>
    </row>
    <row r="134" spans="1:5" ht="12.75">
      <c r="A134" t="s">
        <v>59</v>
      </c>
      <c r="E134" s="39" t="s">
        <v>91</v>
      </c>
    </row>
    <row r="135" spans="1:16" ht="25.5">
      <c r="A135" t="s">
        <v>49</v>
      </c>
      <c s="34" t="s">
        <v>199</v>
      </c>
      <c s="34" t="s">
        <v>460</v>
      </c>
      <c s="35" t="s">
        <v>47</v>
      </c>
      <c s="6" t="s">
        <v>461</v>
      </c>
      <c s="36" t="s">
        <v>94</v>
      </c>
      <c s="37">
        <v>7.8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380</v>
      </c>
      <c>
        <f>(M135*21)/100</f>
      </c>
      <c t="s">
        <v>27</v>
      </c>
    </row>
    <row r="136" spans="1:5" ht="12.75">
      <c r="A136" s="35" t="s">
        <v>55</v>
      </c>
      <c r="E136" s="39" t="s">
        <v>51</v>
      </c>
    </row>
    <row r="137" spans="1:5" ht="12.75">
      <c r="A137" s="35" t="s">
        <v>57</v>
      </c>
      <c r="E137" s="40" t="s">
        <v>455</v>
      </c>
    </row>
    <row r="138" spans="1:5" ht="12.75">
      <c r="A138" t="s">
        <v>59</v>
      </c>
      <c r="E138" s="39" t="s">
        <v>91</v>
      </c>
    </row>
    <row r="139" spans="1:16" ht="25.5">
      <c r="A139" t="s">
        <v>49</v>
      </c>
      <c s="34" t="s">
        <v>203</v>
      </c>
      <c s="34" t="s">
        <v>462</v>
      </c>
      <c s="35" t="s">
        <v>47</v>
      </c>
      <c s="6" t="s">
        <v>463</v>
      </c>
      <c s="36" t="s">
        <v>97</v>
      </c>
      <c s="37">
        <v>6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380</v>
      </c>
      <c>
        <f>(M139*21)/100</f>
      </c>
      <c t="s">
        <v>27</v>
      </c>
    </row>
    <row r="140" spans="1:5" ht="12.75">
      <c r="A140" s="35" t="s">
        <v>55</v>
      </c>
      <c r="E140" s="39" t="s">
        <v>51</v>
      </c>
    </row>
    <row r="141" spans="1:5" ht="12.75">
      <c r="A141" s="35" t="s">
        <v>57</v>
      </c>
      <c r="E141" s="40" t="s">
        <v>455</v>
      </c>
    </row>
    <row r="142" spans="1:5" ht="12.75">
      <c r="A142" t="s">
        <v>59</v>
      </c>
      <c r="E142" s="39" t="s">
        <v>91</v>
      </c>
    </row>
    <row r="143" spans="1:13" ht="12.75">
      <c r="A143" t="s">
        <v>46</v>
      </c>
      <c r="C143" s="31" t="s">
        <v>117</v>
      </c>
      <c r="E143" s="33" t="s">
        <v>185</v>
      </c>
      <c r="J143" s="32">
        <f>0</f>
      </c>
      <c s="32">
        <f>0</f>
      </c>
      <c s="32">
        <f>0+L144+L148+L152</f>
      </c>
      <c s="32">
        <f>0+M144+M148+M152</f>
      </c>
    </row>
    <row r="144" spans="1:16" ht="12.75">
      <c r="A144" t="s">
        <v>49</v>
      </c>
      <c s="34" t="s">
        <v>206</v>
      </c>
      <c s="34" t="s">
        <v>453</v>
      </c>
      <c s="35" t="s">
        <v>47</v>
      </c>
      <c s="6" t="s">
        <v>464</v>
      </c>
      <c s="36" t="s">
        <v>103</v>
      </c>
      <c s="37">
        <v>190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380</v>
      </c>
      <c>
        <f>(M144*21)/100</f>
      </c>
      <c t="s">
        <v>27</v>
      </c>
    </row>
    <row r="145" spans="1:5" ht="12.75">
      <c r="A145" s="35" t="s">
        <v>55</v>
      </c>
      <c r="E145" s="39" t="s">
        <v>51</v>
      </c>
    </row>
    <row r="146" spans="1:5" ht="12.75">
      <c r="A146" s="35" t="s">
        <v>57</v>
      </c>
      <c r="E146" s="40" t="s">
        <v>465</v>
      </c>
    </row>
    <row r="147" spans="1:5" ht="12.75">
      <c r="A147" t="s">
        <v>59</v>
      </c>
      <c r="E147" s="39" t="s">
        <v>91</v>
      </c>
    </row>
    <row r="148" spans="1:16" ht="12.75">
      <c r="A148" t="s">
        <v>49</v>
      </c>
      <c s="34" t="s">
        <v>209</v>
      </c>
      <c s="34" t="s">
        <v>466</v>
      </c>
      <c s="35" t="s">
        <v>47</v>
      </c>
      <c s="6" t="s">
        <v>467</v>
      </c>
      <c s="36" t="s">
        <v>103</v>
      </c>
      <c s="37">
        <v>130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298</v>
      </c>
      <c>
        <f>(M148*21)/100</f>
      </c>
      <c t="s">
        <v>27</v>
      </c>
    </row>
    <row r="149" spans="1:5" ht="12.75">
      <c r="A149" s="35" t="s">
        <v>55</v>
      </c>
      <c r="E149" s="39" t="s">
        <v>468</v>
      </c>
    </row>
    <row r="150" spans="1:5" ht="12.75">
      <c r="A150" s="35" t="s">
        <v>57</v>
      </c>
      <c r="E150" s="40" t="s">
        <v>455</v>
      </c>
    </row>
    <row r="151" spans="1:5" ht="12.75">
      <c r="A151" t="s">
        <v>59</v>
      </c>
      <c r="E151" s="39" t="s">
        <v>91</v>
      </c>
    </row>
    <row r="152" spans="1:16" ht="25.5">
      <c r="A152" t="s">
        <v>49</v>
      </c>
      <c s="34" t="s">
        <v>212</v>
      </c>
      <c s="34" t="s">
        <v>469</v>
      </c>
      <c s="35" t="s">
        <v>47</v>
      </c>
      <c s="6" t="s">
        <v>470</v>
      </c>
      <c s="36" t="s">
        <v>175</v>
      </c>
      <c s="37">
        <v>120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380</v>
      </c>
      <c>
        <f>(M152*21)/100</f>
      </c>
      <c t="s">
        <v>27</v>
      </c>
    </row>
    <row r="153" spans="1:5" ht="12.75">
      <c r="A153" s="35" t="s">
        <v>55</v>
      </c>
      <c r="E153" s="39" t="s">
        <v>51</v>
      </c>
    </row>
    <row r="154" spans="1:5" ht="12.75">
      <c r="A154" s="35" t="s">
        <v>57</v>
      </c>
      <c r="E154" s="40" t="s">
        <v>455</v>
      </c>
    </row>
    <row r="155" spans="1:5" ht="12.75">
      <c r="A155" t="s">
        <v>59</v>
      </c>
      <c r="E155" s="39" t="s">
        <v>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1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370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370</v>
      </c>
      <c r="E4" s="26" t="s">
        <v>371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COUNTIFS(L8:L144,"=0",A8:A144,"P")+COUNTIFS(L8:L144,"",A8:A144,"P")+SUM(Q8:Q144)</f>
      </c>
    </row>
    <row r="8" spans="1:13" ht="12.75">
      <c r="A8" t="s">
        <v>44</v>
      </c>
      <c r="C8" s="28" t="s">
        <v>473</v>
      </c>
      <c r="E8" s="30" t="s">
        <v>472</v>
      </c>
      <c r="J8" s="29">
        <f>0+J9+J82+J135</f>
      </c>
      <c s="29">
        <f>0+K9+K82+K135</f>
      </c>
      <c s="29">
        <f>0+L9+L82+L135</f>
      </c>
      <c s="29">
        <f>0+M9+M82+M135</f>
      </c>
    </row>
    <row r="9" spans="1:13" ht="12.75">
      <c r="A9" t="s">
        <v>46</v>
      </c>
      <c r="C9" s="31" t="s">
        <v>47</v>
      </c>
      <c r="E9" s="33" t="s">
        <v>85</v>
      </c>
      <c r="J9" s="32">
        <f>0</f>
      </c>
      <c s="32">
        <f>0</f>
      </c>
      <c s="32">
        <f>0+L10+L14+L18+L22+L26+L30+L34+L38+L42+L46+L50+L54+L58+L62+L66+L70+L74+L78</f>
      </c>
      <c s="32">
        <f>0+M10+M14+M18+M22+M26+M30+M34+M38+M42+M46+M50+M54+M58+M62+M66+M70+M74+M78</f>
      </c>
    </row>
    <row r="10" spans="1:16" ht="12.75">
      <c r="A10" t="s">
        <v>49</v>
      </c>
      <c s="34" t="s">
        <v>47</v>
      </c>
      <c s="34" t="s">
        <v>375</v>
      </c>
      <c s="35" t="s">
        <v>47</v>
      </c>
      <c s="6" t="s">
        <v>376</v>
      </c>
      <c s="36" t="s">
        <v>88</v>
      </c>
      <c s="37">
        <v>200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57</v>
      </c>
      <c r="E12" s="40" t="s">
        <v>474</v>
      </c>
    </row>
    <row r="13" spans="1:5" ht="12.75">
      <c r="A13" t="s">
        <v>59</v>
      </c>
      <c r="E13" s="39" t="s">
        <v>91</v>
      </c>
    </row>
    <row r="14" spans="1:16" ht="12.75">
      <c r="A14" t="s">
        <v>49</v>
      </c>
      <c s="34" t="s">
        <v>27</v>
      </c>
      <c s="34" t="s">
        <v>379</v>
      </c>
      <c s="35" t="s">
        <v>47</v>
      </c>
      <c s="6" t="s">
        <v>205</v>
      </c>
      <c s="36" t="s">
        <v>88</v>
      </c>
      <c s="37">
        <v>200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380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474</v>
      </c>
    </row>
    <row r="17" spans="1:5" ht="12.75">
      <c r="A17" t="s">
        <v>59</v>
      </c>
      <c r="E17" s="39" t="s">
        <v>91</v>
      </c>
    </row>
    <row r="18" spans="1:16" ht="12.75">
      <c r="A18" t="s">
        <v>49</v>
      </c>
      <c s="34" t="s">
        <v>26</v>
      </c>
      <c s="34" t="s">
        <v>381</v>
      </c>
      <c s="35" t="s">
        <v>47</v>
      </c>
      <c s="6" t="s">
        <v>382</v>
      </c>
      <c s="36" t="s">
        <v>97</v>
      </c>
      <c s="37">
        <v>24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380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215</v>
      </c>
    </row>
    <row r="21" spans="1:5" ht="12.75">
      <c r="A21" t="s">
        <v>59</v>
      </c>
      <c r="E21" s="39" t="s">
        <v>91</v>
      </c>
    </row>
    <row r="22" spans="1:16" ht="12.75">
      <c r="A22" t="s">
        <v>49</v>
      </c>
      <c s="34" t="s">
        <v>70</v>
      </c>
      <c s="34" t="s">
        <v>383</v>
      </c>
      <c s="35" t="s">
        <v>47</v>
      </c>
      <c s="6" t="s">
        <v>384</v>
      </c>
      <c s="36" t="s">
        <v>94</v>
      </c>
      <c s="37">
        <v>2.8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380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151</v>
      </c>
    </row>
    <row r="25" spans="1:5" ht="12.75">
      <c r="A25" t="s">
        <v>59</v>
      </c>
      <c r="E25" s="39" t="s">
        <v>91</v>
      </c>
    </row>
    <row r="26" spans="1:16" ht="12.75">
      <c r="A26" t="s">
        <v>49</v>
      </c>
      <c s="34" t="s">
        <v>75</v>
      </c>
      <c s="34" t="s">
        <v>385</v>
      </c>
      <c s="35" t="s">
        <v>47</v>
      </c>
      <c s="6" t="s">
        <v>386</v>
      </c>
      <c s="36" t="s">
        <v>94</v>
      </c>
      <c s="37">
        <v>2.8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380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57</v>
      </c>
      <c r="E28" s="40" t="s">
        <v>387</v>
      </c>
    </row>
    <row r="29" spans="1:5" ht="12.75">
      <c r="A29" t="s">
        <v>59</v>
      </c>
      <c r="E29" s="39" t="s">
        <v>91</v>
      </c>
    </row>
    <row r="30" spans="1:16" ht="12.75">
      <c r="A30" t="s">
        <v>49</v>
      </c>
      <c s="34" t="s">
        <v>105</v>
      </c>
      <c s="34" t="s">
        <v>388</v>
      </c>
      <c s="35" t="s">
        <v>47</v>
      </c>
      <c s="6" t="s">
        <v>389</v>
      </c>
      <c s="36" t="s">
        <v>94</v>
      </c>
      <c s="37">
        <v>2.8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380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57</v>
      </c>
      <c r="E32" s="40" t="s">
        <v>387</v>
      </c>
    </row>
    <row r="33" spans="1:5" ht="12.75">
      <c r="A33" t="s">
        <v>59</v>
      </c>
      <c r="E33" s="39" t="s">
        <v>91</v>
      </c>
    </row>
    <row r="34" spans="1:16" ht="12.75">
      <c r="A34" t="s">
        <v>49</v>
      </c>
      <c s="34" t="s">
        <v>109</v>
      </c>
      <c s="34" t="s">
        <v>390</v>
      </c>
      <c s="35" t="s">
        <v>47</v>
      </c>
      <c s="6" t="s">
        <v>391</v>
      </c>
      <c s="36" t="s">
        <v>94</v>
      </c>
      <c s="37">
        <v>2.8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380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57</v>
      </c>
      <c r="E36" s="40" t="s">
        <v>387</v>
      </c>
    </row>
    <row r="37" spans="1:5" ht="12.75">
      <c r="A37" t="s">
        <v>59</v>
      </c>
      <c r="E37" s="39" t="s">
        <v>91</v>
      </c>
    </row>
    <row r="38" spans="1:16" ht="25.5">
      <c r="A38" t="s">
        <v>49</v>
      </c>
      <c s="34" t="s">
        <v>113</v>
      </c>
      <c s="34" t="s">
        <v>392</v>
      </c>
      <c s="35" t="s">
        <v>47</v>
      </c>
      <c s="6" t="s">
        <v>393</v>
      </c>
      <c s="36" t="s">
        <v>94</v>
      </c>
      <c s="37">
        <v>28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380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57</v>
      </c>
      <c r="E40" s="40" t="s">
        <v>394</v>
      </c>
    </row>
    <row r="41" spans="1:5" ht="12.75">
      <c r="A41" t="s">
        <v>59</v>
      </c>
      <c r="E41" s="39" t="s">
        <v>91</v>
      </c>
    </row>
    <row r="42" spans="1:16" ht="12.75">
      <c r="A42" t="s">
        <v>49</v>
      </c>
      <c s="34" t="s">
        <v>117</v>
      </c>
      <c s="34" t="s">
        <v>395</v>
      </c>
      <c s="35" t="s">
        <v>47</v>
      </c>
      <c s="6" t="s">
        <v>396</v>
      </c>
      <c s="36" t="s">
        <v>94</v>
      </c>
      <c s="37">
        <v>2.8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380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57</v>
      </c>
      <c r="E44" s="40" t="s">
        <v>397</v>
      </c>
    </row>
    <row r="45" spans="1:5" ht="12.75">
      <c r="A45" t="s">
        <v>59</v>
      </c>
      <c r="E45" s="39" t="s">
        <v>91</v>
      </c>
    </row>
    <row r="46" spans="1:16" ht="12.75">
      <c r="A46" t="s">
        <v>49</v>
      </c>
      <c s="34" t="s">
        <v>120</v>
      </c>
      <c s="34" t="s">
        <v>395</v>
      </c>
      <c s="35" t="s">
        <v>124</v>
      </c>
      <c s="6" t="s">
        <v>398</v>
      </c>
      <c s="36" t="s">
        <v>131</v>
      </c>
      <c s="37">
        <v>2.8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380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57</v>
      </c>
      <c r="E48" s="40" t="s">
        <v>387</v>
      </c>
    </row>
    <row r="49" spans="1:5" ht="12.75">
      <c r="A49" t="s">
        <v>59</v>
      </c>
      <c r="E49" s="39" t="s">
        <v>91</v>
      </c>
    </row>
    <row r="50" spans="1:16" ht="12.75">
      <c r="A50" t="s">
        <v>49</v>
      </c>
      <c s="34" t="s">
        <v>124</v>
      </c>
      <c s="34" t="s">
        <v>399</v>
      </c>
      <c s="35" t="s">
        <v>47</v>
      </c>
      <c s="6" t="s">
        <v>400</v>
      </c>
      <c s="36" t="s">
        <v>131</v>
      </c>
      <c s="37">
        <v>7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380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57</v>
      </c>
      <c r="E52" s="40" t="s">
        <v>151</v>
      </c>
    </row>
    <row r="53" spans="1:5" ht="12.75">
      <c r="A53" t="s">
        <v>59</v>
      </c>
      <c r="E53" s="39" t="s">
        <v>91</v>
      </c>
    </row>
    <row r="54" spans="1:16" ht="12.75">
      <c r="A54" t="s">
        <v>49</v>
      </c>
      <c s="34" t="s">
        <v>128</v>
      </c>
      <c s="34" t="s">
        <v>401</v>
      </c>
      <c s="35" t="s">
        <v>47</v>
      </c>
      <c s="6" t="s">
        <v>402</v>
      </c>
      <c s="36" t="s">
        <v>94</v>
      </c>
      <c s="37">
        <v>48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298</v>
      </c>
      <c>
        <f>(M54*21)/100</f>
      </c>
      <c t="s">
        <v>27</v>
      </c>
    </row>
    <row r="55" spans="1:5" ht="12.75">
      <c r="A55" s="35" t="s">
        <v>55</v>
      </c>
      <c r="E55" s="39" t="s">
        <v>403</v>
      </c>
    </row>
    <row r="56" spans="1:5" ht="12.75">
      <c r="A56" s="35" t="s">
        <v>57</v>
      </c>
      <c r="E56" s="40" t="s">
        <v>475</v>
      </c>
    </row>
    <row r="57" spans="1:5" ht="12.75">
      <c r="A57" t="s">
        <v>59</v>
      </c>
      <c r="E57" s="39" t="s">
        <v>91</v>
      </c>
    </row>
    <row r="58" spans="1:16" ht="12.75">
      <c r="A58" t="s">
        <v>49</v>
      </c>
      <c s="34" t="s">
        <v>133</v>
      </c>
      <c s="34" t="s">
        <v>405</v>
      </c>
      <c s="35" t="s">
        <v>47</v>
      </c>
      <c s="6" t="s">
        <v>205</v>
      </c>
      <c s="36" t="s">
        <v>88</v>
      </c>
      <c s="37">
        <v>320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380</v>
      </c>
      <c>
        <f>(M58*21)/100</f>
      </c>
      <c t="s">
        <v>27</v>
      </c>
    </row>
    <row r="59" spans="1:5" ht="12.75">
      <c r="A59" s="35" t="s">
        <v>55</v>
      </c>
      <c r="E59" s="39" t="s">
        <v>406</v>
      </c>
    </row>
    <row r="60" spans="1:5" ht="12.75">
      <c r="A60" s="35" t="s">
        <v>57</v>
      </c>
      <c r="E60" s="40" t="s">
        <v>476</v>
      </c>
    </row>
    <row r="61" spans="1:5" ht="12.75">
      <c r="A61" t="s">
        <v>59</v>
      </c>
      <c r="E61" s="39" t="s">
        <v>91</v>
      </c>
    </row>
    <row r="62" spans="1:16" ht="12.75">
      <c r="A62" t="s">
        <v>49</v>
      </c>
      <c s="34" t="s">
        <v>136</v>
      </c>
      <c s="34" t="s">
        <v>408</v>
      </c>
      <c s="35" t="s">
        <v>47</v>
      </c>
      <c s="6" t="s">
        <v>409</v>
      </c>
      <c s="36" t="s">
        <v>94</v>
      </c>
      <c s="37">
        <v>73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377</v>
      </c>
      <c>
        <f>(M62*21)/100</f>
      </c>
      <c t="s">
        <v>27</v>
      </c>
    </row>
    <row r="63" spans="1:5" ht="12.75">
      <c r="A63" s="35" t="s">
        <v>55</v>
      </c>
      <c r="E63" s="39" t="s">
        <v>410</v>
      </c>
    </row>
    <row r="64" spans="1:5" ht="12.75">
      <c r="A64" s="35" t="s">
        <v>57</v>
      </c>
      <c r="E64" s="40" t="s">
        <v>477</v>
      </c>
    </row>
    <row r="65" spans="1:5" ht="12.75">
      <c r="A65" t="s">
        <v>59</v>
      </c>
      <c r="E65" s="39" t="s">
        <v>91</v>
      </c>
    </row>
    <row r="66" spans="1:16" ht="12.75">
      <c r="A66" t="s">
        <v>49</v>
      </c>
      <c s="34" t="s">
        <v>140</v>
      </c>
      <c s="34" t="s">
        <v>399</v>
      </c>
      <c s="35" t="s">
        <v>124</v>
      </c>
      <c s="6" t="s">
        <v>412</v>
      </c>
      <c s="36" t="s">
        <v>131</v>
      </c>
      <c s="37">
        <v>115.2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380</v>
      </c>
      <c>
        <f>(M66*21)/100</f>
      </c>
      <c t="s">
        <v>27</v>
      </c>
    </row>
    <row r="67" spans="1:5" ht="12.75">
      <c r="A67" s="35" t="s">
        <v>55</v>
      </c>
      <c r="E67" s="39" t="s">
        <v>51</v>
      </c>
    </row>
    <row r="68" spans="1:5" ht="12.75">
      <c r="A68" s="35" t="s">
        <v>57</v>
      </c>
      <c r="E68" s="40" t="s">
        <v>478</v>
      </c>
    </row>
    <row r="69" spans="1:5" ht="12.75">
      <c r="A69" t="s">
        <v>59</v>
      </c>
      <c r="E69" s="39" t="s">
        <v>91</v>
      </c>
    </row>
    <row r="70" spans="1:16" ht="12.75">
      <c r="A70" t="s">
        <v>49</v>
      </c>
      <c s="34" t="s">
        <v>144</v>
      </c>
      <c s="34" t="s">
        <v>414</v>
      </c>
      <c s="35" t="s">
        <v>47</v>
      </c>
      <c s="6" t="s">
        <v>415</v>
      </c>
      <c s="36" t="s">
        <v>94</v>
      </c>
      <c s="37">
        <v>9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377</v>
      </c>
      <c>
        <f>(M70*21)/100</f>
      </c>
      <c t="s">
        <v>27</v>
      </c>
    </row>
    <row r="71" spans="1:5" ht="12.75">
      <c r="A71" s="35" t="s">
        <v>55</v>
      </c>
      <c r="E71" s="39" t="s">
        <v>416</v>
      </c>
    </row>
    <row r="72" spans="1:5" ht="12.75">
      <c r="A72" s="35" t="s">
        <v>57</v>
      </c>
      <c r="E72" s="40" t="s">
        <v>51</v>
      </c>
    </row>
    <row r="73" spans="1:5" ht="12.75">
      <c r="A73" t="s">
        <v>59</v>
      </c>
      <c r="E73" s="39" t="s">
        <v>91</v>
      </c>
    </row>
    <row r="74" spans="1:16" ht="12.75">
      <c r="A74" t="s">
        <v>49</v>
      </c>
      <c s="34" t="s">
        <v>148</v>
      </c>
      <c s="34" t="s">
        <v>418</v>
      </c>
      <c s="35" t="s">
        <v>47</v>
      </c>
      <c s="6" t="s">
        <v>419</v>
      </c>
      <c s="36" t="s">
        <v>94</v>
      </c>
      <c s="37">
        <v>9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380</v>
      </c>
      <c>
        <f>(M74*21)/100</f>
      </c>
      <c t="s">
        <v>27</v>
      </c>
    </row>
    <row r="75" spans="1:5" ht="12.75">
      <c r="A75" s="35" t="s">
        <v>55</v>
      </c>
      <c r="E75" s="39" t="s">
        <v>51</v>
      </c>
    </row>
    <row r="76" spans="1:5" ht="12.75">
      <c r="A76" s="35" t="s">
        <v>57</v>
      </c>
      <c r="E76" s="40" t="s">
        <v>51</v>
      </c>
    </row>
    <row r="77" spans="1:5" ht="12.75">
      <c r="A77" t="s">
        <v>59</v>
      </c>
      <c r="E77" s="39" t="s">
        <v>91</v>
      </c>
    </row>
    <row r="78" spans="1:16" ht="12.75">
      <c r="A78" t="s">
        <v>49</v>
      </c>
      <c s="34" t="s">
        <v>151</v>
      </c>
      <c s="34" t="s">
        <v>420</v>
      </c>
      <c s="35" t="s">
        <v>47</v>
      </c>
      <c s="6" t="s">
        <v>421</v>
      </c>
      <c s="36" t="s">
        <v>88</v>
      </c>
      <c s="37">
        <v>200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377</v>
      </c>
      <c>
        <f>(M78*21)/100</f>
      </c>
      <c t="s">
        <v>27</v>
      </c>
    </row>
    <row r="79" spans="1:5" ht="12.75">
      <c r="A79" s="35" t="s">
        <v>55</v>
      </c>
      <c r="E79" s="39" t="s">
        <v>51</v>
      </c>
    </row>
    <row r="80" spans="1:5" ht="12.75">
      <c r="A80" s="35" t="s">
        <v>57</v>
      </c>
      <c r="E80" s="40" t="s">
        <v>474</v>
      </c>
    </row>
    <row r="81" spans="1:5" ht="12.75">
      <c r="A81" t="s">
        <v>59</v>
      </c>
      <c r="E81" s="39" t="s">
        <v>91</v>
      </c>
    </row>
    <row r="82" spans="1:13" ht="12.75">
      <c r="A82" t="s">
        <v>46</v>
      </c>
      <c r="C82" s="31" t="s">
        <v>27</v>
      </c>
      <c r="E82" s="33" t="s">
        <v>164</v>
      </c>
      <c r="J82" s="32">
        <f>0</f>
      </c>
      <c s="32">
        <f>0</f>
      </c>
      <c s="32">
        <f>0+L83+L87+L91+L95+L99+L103+L107+L111+L115+L119+L123+L127+L131</f>
      </c>
      <c s="32">
        <f>0+M83+M87+M91+M95+M99+M103+M107+M111+M115+M119+M123+M127+M131</f>
      </c>
    </row>
    <row r="83" spans="1:16" ht="12.75">
      <c r="A83" t="s">
        <v>49</v>
      </c>
      <c s="34" t="s">
        <v>154</v>
      </c>
      <c s="34" t="s">
        <v>423</v>
      </c>
      <c s="35" t="s">
        <v>47</v>
      </c>
      <c s="6" t="s">
        <v>424</v>
      </c>
      <c s="36" t="s">
        <v>103</v>
      </c>
      <c s="37">
        <v>303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377</v>
      </c>
      <c>
        <f>(M83*21)/100</f>
      </c>
      <c t="s">
        <v>27</v>
      </c>
    </row>
    <row r="84" spans="1:5" ht="25.5">
      <c r="A84" s="35" t="s">
        <v>55</v>
      </c>
      <c r="E84" s="39" t="s">
        <v>479</v>
      </c>
    </row>
    <row r="85" spans="1:5" ht="12.75">
      <c r="A85" s="35" t="s">
        <v>57</v>
      </c>
      <c r="E85" s="40" t="s">
        <v>480</v>
      </c>
    </row>
    <row r="86" spans="1:5" ht="12.75">
      <c r="A86" t="s">
        <v>59</v>
      </c>
      <c r="E86" s="39" t="s">
        <v>91</v>
      </c>
    </row>
    <row r="87" spans="1:16" ht="12.75">
      <c r="A87" t="s">
        <v>49</v>
      </c>
      <c s="34" t="s">
        <v>157</v>
      </c>
      <c s="34" t="s">
        <v>204</v>
      </c>
      <c s="35" t="s">
        <v>47</v>
      </c>
      <c s="6" t="s">
        <v>427</v>
      </c>
      <c s="36" t="s">
        <v>103</v>
      </c>
      <c s="37">
        <v>303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380</v>
      </c>
      <c>
        <f>(M87*21)/100</f>
      </c>
      <c t="s">
        <v>27</v>
      </c>
    </row>
    <row r="88" spans="1:5" ht="12.75">
      <c r="A88" s="35" t="s">
        <v>55</v>
      </c>
      <c r="E88" s="39" t="s">
        <v>51</v>
      </c>
    </row>
    <row r="89" spans="1:5" ht="12.75">
      <c r="A89" s="35" t="s">
        <v>57</v>
      </c>
      <c r="E89" s="40" t="s">
        <v>480</v>
      </c>
    </row>
    <row r="90" spans="1:5" ht="12.75">
      <c r="A90" t="s">
        <v>59</v>
      </c>
      <c r="E90" s="39" t="s">
        <v>91</v>
      </c>
    </row>
    <row r="91" spans="1:16" ht="25.5">
      <c r="A91" t="s">
        <v>49</v>
      </c>
      <c s="34" t="s">
        <v>161</v>
      </c>
      <c s="34" t="s">
        <v>431</v>
      </c>
      <c s="35" t="s">
        <v>47</v>
      </c>
      <c s="6" t="s">
        <v>432</v>
      </c>
      <c s="36" t="s">
        <v>88</v>
      </c>
      <c s="37">
        <v>320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380</v>
      </c>
      <c>
        <f>(M91*21)/100</f>
      </c>
      <c t="s">
        <v>27</v>
      </c>
    </row>
    <row r="92" spans="1:5" ht="12.75">
      <c r="A92" s="35" t="s">
        <v>55</v>
      </c>
      <c r="E92" s="39" t="s">
        <v>51</v>
      </c>
    </row>
    <row r="93" spans="1:5" ht="12.75">
      <c r="A93" s="35" t="s">
        <v>57</v>
      </c>
      <c r="E93" s="40" t="s">
        <v>476</v>
      </c>
    </row>
    <row r="94" spans="1:5" ht="12.75">
      <c r="A94" t="s">
        <v>59</v>
      </c>
      <c r="E94" s="39" t="s">
        <v>91</v>
      </c>
    </row>
    <row r="95" spans="1:16" ht="25.5">
      <c r="A95" t="s">
        <v>49</v>
      </c>
      <c s="34" t="s">
        <v>165</v>
      </c>
      <c s="34" t="s">
        <v>434</v>
      </c>
      <c s="35" t="s">
        <v>47</v>
      </c>
      <c s="6" t="s">
        <v>435</v>
      </c>
      <c s="36" t="s">
        <v>436</v>
      </c>
      <c s="37">
        <v>5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380</v>
      </c>
      <c>
        <f>(M95*21)/100</f>
      </c>
      <c t="s">
        <v>27</v>
      </c>
    </row>
    <row r="96" spans="1:5" ht="12.75">
      <c r="A96" s="35" t="s">
        <v>55</v>
      </c>
      <c r="E96" s="39" t="s">
        <v>51</v>
      </c>
    </row>
    <row r="97" spans="1:5" ht="12.75">
      <c r="A97" s="35" t="s">
        <v>57</v>
      </c>
      <c r="E97" s="40" t="s">
        <v>437</v>
      </c>
    </row>
    <row r="98" spans="1:5" ht="12.75">
      <c r="A98" t="s">
        <v>59</v>
      </c>
      <c r="E98" s="39" t="s">
        <v>91</v>
      </c>
    </row>
    <row r="99" spans="1:16" ht="25.5">
      <c r="A99" t="s">
        <v>49</v>
      </c>
      <c s="34" t="s">
        <v>169</v>
      </c>
      <c s="34" t="s">
        <v>441</v>
      </c>
      <c s="35" t="s">
        <v>47</v>
      </c>
      <c s="6" t="s">
        <v>442</v>
      </c>
      <c s="36" t="s">
        <v>103</v>
      </c>
      <c s="37">
        <v>100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380</v>
      </c>
      <c>
        <f>(M99*21)/100</f>
      </c>
      <c t="s">
        <v>27</v>
      </c>
    </row>
    <row r="100" spans="1:5" ht="12.75">
      <c r="A100" s="35" t="s">
        <v>55</v>
      </c>
      <c r="E100" s="39" t="s">
        <v>51</v>
      </c>
    </row>
    <row r="101" spans="1:5" ht="12.75">
      <c r="A101" s="35" t="s">
        <v>57</v>
      </c>
      <c r="E101" s="40" t="s">
        <v>481</v>
      </c>
    </row>
    <row r="102" spans="1:5" ht="12.75">
      <c r="A102" t="s">
        <v>59</v>
      </c>
      <c r="E102" s="39" t="s">
        <v>91</v>
      </c>
    </row>
    <row r="103" spans="1:16" ht="25.5">
      <c r="A103" t="s">
        <v>49</v>
      </c>
      <c s="34" t="s">
        <v>172</v>
      </c>
      <c s="34" t="s">
        <v>444</v>
      </c>
      <c s="35" t="s">
        <v>47</v>
      </c>
      <c s="6" t="s">
        <v>482</v>
      </c>
      <c s="36" t="s">
        <v>103</v>
      </c>
      <c s="37">
        <v>250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380</v>
      </c>
      <c>
        <f>(M103*21)/100</f>
      </c>
      <c t="s">
        <v>27</v>
      </c>
    </row>
    <row r="104" spans="1:5" ht="12.75">
      <c r="A104" s="35" t="s">
        <v>55</v>
      </c>
      <c r="E104" s="39" t="s">
        <v>51</v>
      </c>
    </row>
    <row r="105" spans="1:5" ht="12.75">
      <c r="A105" s="35" t="s">
        <v>57</v>
      </c>
      <c r="E105" s="40" t="s">
        <v>483</v>
      </c>
    </row>
    <row r="106" spans="1:5" ht="12.75">
      <c r="A106" t="s">
        <v>59</v>
      </c>
      <c r="E106" s="39" t="s">
        <v>91</v>
      </c>
    </row>
    <row r="107" spans="1:16" ht="12.75">
      <c r="A107" t="s">
        <v>49</v>
      </c>
      <c s="34" t="s">
        <v>177</v>
      </c>
      <c s="34" t="s">
        <v>447</v>
      </c>
      <c s="35" t="s">
        <v>47</v>
      </c>
      <c s="6" t="s">
        <v>448</v>
      </c>
      <c s="36" t="s">
        <v>103</v>
      </c>
      <c s="37">
        <v>160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380</v>
      </c>
      <c>
        <f>(M107*21)/100</f>
      </c>
      <c t="s">
        <v>27</v>
      </c>
    </row>
    <row r="108" spans="1:5" ht="12.75">
      <c r="A108" s="35" t="s">
        <v>55</v>
      </c>
      <c r="E108" s="39" t="s">
        <v>51</v>
      </c>
    </row>
    <row r="109" spans="1:5" ht="12.75">
      <c r="A109" s="35" t="s">
        <v>57</v>
      </c>
      <c r="E109" s="40" t="s">
        <v>484</v>
      </c>
    </row>
    <row r="110" spans="1:5" ht="12.75">
      <c r="A110" t="s">
        <v>59</v>
      </c>
      <c r="E110" s="39" t="s">
        <v>91</v>
      </c>
    </row>
    <row r="111" spans="1:16" ht="12.75">
      <c r="A111" t="s">
        <v>49</v>
      </c>
      <c s="34" t="s">
        <v>181</v>
      </c>
      <c s="34" t="s">
        <v>450</v>
      </c>
      <c s="35" t="s">
        <v>47</v>
      </c>
      <c s="6" t="s">
        <v>451</v>
      </c>
      <c s="36" t="s">
        <v>103</v>
      </c>
      <c s="37">
        <v>207.7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380</v>
      </c>
      <c>
        <f>(M111*21)/100</f>
      </c>
      <c t="s">
        <v>27</v>
      </c>
    </row>
    <row r="112" spans="1:5" ht="12.75">
      <c r="A112" s="35" t="s">
        <v>55</v>
      </c>
      <c r="E112" s="39" t="s">
        <v>51</v>
      </c>
    </row>
    <row r="113" spans="1:5" ht="12.75">
      <c r="A113" s="35" t="s">
        <v>57</v>
      </c>
      <c r="E113" s="40" t="s">
        <v>485</v>
      </c>
    </row>
    <row r="114" spans="1:5" ht="12.75">
      <c r="A114" t="s">
        <v>59</v>
      </c>
      <c r="E114" s="39" t="s">
        <v>91</v>
      </c>
    </row>
    <row r="115" spans="1:16" ht="12.75">
      <c r="A115" t="s">
        <v>49</v>
      </c>
      <c s="34" t="s">
        <v>186</v>
      </c>
      <c s="34" t="s">
        <v>453</v>
      </c>
      <c s="35" t="s">
        <v>47</v>
      </c>
      <c s="6" t="s">
        <v>486</v>
      </c>
      <c s="36" t="s">
        <v>131</v>
      </c>
      <c s="37">
        <v>37.962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380</v>
      </c>
      <c>
        <f>(M115*21)/100</f>
      </c>
      <c t="s">
        <v>27</v>
      </c>
    </row>
    <row r="116" spans="1:5" ht="12.75">
      <c r="A116" s="35" t="s">
        <v>55</v>
      </c>
      <c r="E116" s="39" t="s">
        <v>51</v>
      </c>
    </row>
    <row r="117" spans="1:5" ht="12.75">
      <c r="A117" s="35" t="s">
        <v>57</v>
      </c>
      <c r="E117" s="40" t="s">
        <v>455</v>
      </c>
    </row>
    <row r="118" spans="1:5" ht="12.75">
      <c r="A118" t="s">
        <v>59</v>
      </c>
      <c r="E118" s="39" t="s">
        <v>91</v>
      </c>
    </row>
    <row r="119" spans="1:16" ht="12.75">
      <c r="A119" t="s">
        <v>49</v>
      </c>
      <c s="34" t="s">
        <v>189</v>
      </c>
      <c s="34" t="s">
        <v>456</v>
      </c>
      <c s="35" t="s">
        <v>47</v>
      </c>
      <c s="6" t="s">
        <v>457</v>
      </c>
      <c s="36" t="s">
        <v>97</v>
      </c>
      <c s="37">
        <v>3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380</v>
      </c>
      <c>
        <f>(M119*21)/100</f>
      </c>
      <c t="s">
        <v>27</v>
      </c>
    </row>
    <row r="120" spans="1:5" ht="12.75">
      <c r="A120" s="35" t="s">
        <v>55</v>
      </c>
      <c r="E120" s="39" t="s">
        <v>51</v>
      </c>
    </row>
    <row r="121" spans="1:5" ht="12.75">
      <c r="A121" s="35" t="s">
        <v>57</v>
      </c>
      <c r="E121" s="40" t="s">
        <v>455</v>
      </c>
    </row>
    <row r="122" spans="1:5" ht="12.75">
      <c r="A122" t="s">
        <v>59</v>
      </c>
      <c r="E122" s="39" t="s">
        <v>91</v>
      </c>
    </row>
    <row r="123" spans="1:16" ht="12.75">
      <c r="A123" t="s">
        <v>49</v>
      </c>
      <c s="34" t="s">
        <v>192</v>
      </c>
      <c s="34" t="s">
        <v>458</v>
      </c>
      <c s="35" t="s">
        <v>47</v>
      </c>
      <c s="6" t="s">
        <v>459</v>
      </c>
      <c s="36" t="s">
        <v>175</v>
      </c>
      <c s="37">
        <v>108.9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380</v>
      </c>
      <c>
        <f>(M123*21)/100</f>
      </c>
      <c t="s">
        <v>27</v>
      </c>
    </row>
    <row r="124" spans="1:5" ht="12.75">
      <c r="A124" s="35" t="s">
        <v>55</v>
      </c>
      <c r="E124" s="39" t="s">
        <v>51</v>
      </c>
    </row>
    <row r="125" spans="1:5" ht="12.75">
      <c r="A125" s="35" t="s">
        <v>57</v>
      </c>
      <c r="E125" s="40" t="s">
        <v>455</v>
      </c>
    </row>
    <row r="126" spans="1:5" ht="12.75">
      <c r="A126" t="s">
        <v>59</v>
      </c>
      <c r="E126" s="39" t="s">
        <v>91</v>
      </c>
    </row>
    <row r="127" spans="1:16" ht="25.5">
      <c r="A127" t="s">
        <v>49</v>
      </c>
      <c s="34" t="s">
        <v>196</v>
      </c>
      <c s="34" t="s">
        <v>460</v>
      </c>
      <c s="35" t="s">
        <v>47</v>
      </c>
      <c s="6" t="s">
        <v>461</v>
      </c>
      <c s="36" t="s">
        <v>94</v>
      </c>
      <c s="37">
        <v>7.8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380</v>
      </c>
      <c>
        <f>(M127*21)/100</f>
      </c>
      <c t="s">
        <v>27</v>
      </c>
    </row>
    <row r="128" spans="1:5" ht="12.75">
      <c r="A128" s="35" t="s">
        <v>55</v>
      </c>
      <c r="E128" s="39" t="s">
        <v>51</v>
      </c>
    </row>
    <row r="129" spans="1:5" ht="12.75">
      <c r="A129" s="35" t="s">
        <v>57</v>
      </c>
      <c r="E129" s="40" t="s">
        <v>455</v>
      </c>
    </row>
    <row r="130" spans="1:5" ht="12.75">
      <c r="A130" t="s">
        <v>59</v>
      </c>
      <c r="E130" s="39" t="s">
        <v>91</v>
      </c>
    </row>
    <row r="131" spans="1:16" ht="25.5">
      <c r="A131" t="s">
        <v>49</v>
      </c>
      <c s="34" t="s">
        <v>199</v>
      </c>
      <c s="34" t="s">
        <v>462</v>
      </c>
      <c s="35" t="s">
        <v>47</v>
      </c>
      <c s="6" t="s">
        <v>463</v>
      </c>
      <c s="36" t="s">
        <v>97</v>
      </c>
      <c s="37">
        <v>6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380</v>
      </c>
      <c>
        <f>(M131*21)/100</f>
      </c>
      <c t="s">
        <v>27</v>
      </c>
    </row>
    <row r="132" spans="1:5" ht="12.75">
      <c r="A132" s="35" t="s">
        <v>55</v>
      </c>
      <c r="E132" s="39" t="s">
        <v>51</v>
      </c>
    </row>
    <row r="133" spans="1:5" ht="12.75">
      <c r="A133" s="35" t="s">
        <v>57</v>
      </c>
      <c r="E133" s="40" t="s">
        <v>455</v>
      </c>
    </row>
    <row r="134" spans="1:5" ht="12.75">
      <c r="A134" t="s">
        <v>59</v>
      </c>
      <c r="E134" s="39" t="s">
        <v>91</v>
      </c>
    </row>
    <row r="135" spans="1:13" ht="12.75">
      <c r="A135" t="s">
        <v>46</v>
      </c>
      <c r="C135" s="31" t="s">
        <v>117</v>
      </c>
      <c r="E135" s="33" t="s">
        <v>185</v>
      </c>
      <c r="J135" s="32">
        <f>0</f>
      </c>
      <c s="32">
        <f>0</f>
      </c>
      <c s="32">
        <f>0+L136+L140+L144</f>
      </c>
      <c s="32">
        <f>0+M136+M140+M144</f>
      </c>
    </row>
    <row r="136" spans="1:16" ht="12.75">
      <c r="A136" t="s">
        <v>49</v>
      </c>
      <c s="34" t="s">
        <v>203</v>
      </c>
      <c s="34" t="s">
        <v>453</v>
      </c>
      <c s="35" t="s">
        <v>47</v>
      </c>
      <c s="6" t="s">
        <v>464</v>
      </c>
      <c s="36" t="s">
        <v>103</v>
      </c>
      <c s="37">
        <v>50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380</v>
      </c>
      <c>
        <f>(M136*21)/100</f>
      </c>
      <c t="s">
        <v>27</v>
      </c>
    </row>
    <row r="137" spans="1:5" ht="12.75">
      <c r="A137" s="35" t="s">
        <v>55</v>
      </c>
      <c r="E137" s="39" t="s">
        <v>51</v>
      </c>
    </row>
    <row r="138" spans="1:5" ht="12.75">
      <c r="A138" s="35" t="s">
        <v>57</v>
      </c>
      <c r="E138" s="40" t="s">
        <v>341</v>
      </c>
    </row>
    <row r="139" spans="1:5" ht="12.75">
      <c r="A139" t="s">
        <v>59</v>
      </c>
      <c r="E139" s="39" t="s">
        <v>91</v>
      </c>
    </row>
    <row r="140" spans="1:16" ht="12.75">
      <c r="A140" t="s">
        <v>49</v>
      </c>
      <c s="34" t="s">
        <v>206</v>
      </c>
      <c s="34" t="s">
        <v>466</v>
      </c>
      <c s="35" t="s">
        <v>47</v>
      </c>
      <c s="6" t="s">
        <v>467</v>
      </c>
      <c s="36" t="s">
        <v>103</v>
      </c>
      <c s="37">
        <v>130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298</v>
      </c>
      <c>
        <f>(M140*21)/100</f>
      </c>
      <c t="s">
        <v>27</v>
      </c>
    </row>
    <row r="141" spans="1:5" ht="12.75">
      <c r="A141" s="35" t="s">
        <v>55</v>
      </c>
      <c r="E141" s="39" t="s">
        <v>468</v>
      </c>
    </row>
    <row r="142" spans="1:5" ht="12.75">
      <c r="A142" s="35" t="s">
        <v>57</v>
      </c>
      <c r="E142" s="40" t="s">
        <v>455</v>
      </c>
    </row>
    <row r="143" spans="1:5" ht="12.75">
      <c r="A143" t="s">
        <v>59</v>
      </c>
      <c r="E143" s="39" t="s">
        <v>91</v>
      </c>
    </row>
    <row r="144" spans="1:16" ht="25.5">
      <c r="A144" t="s">
        <v>49</v>
      </c>
      <c s="34" t="s">
        <v>209</v>
      </c>
      <c s="34" t="s">
        <v>469</v>
      </c>
      <c s="35" t="s">
        <v>47</v>
      </c>
      <c s="6" t="s">
        <v>470</v>
      </c>
      <c s="36" t="s">
        <v>175</v>
      </c>
      <c s="37">
        <v>120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380</v>
      </c>
      <c>
        <f>(M144*21)/100</f>
      </c>
      <c t="s">
        <v>27</v>
      </c>
    </row>
    <row r="145" spans="1:5" ht="12.75">
      <c r="A145" s="35" t="s">
        <v>55</v>
      </c>
      <c r="E145" s="39" t="s">
        <v>51</v>
      </c>
    </row>
    <row r="146" spans="1:5" ht="12.75">
      <c r="A146" s="35" t="s">
        <v>57</v>
      </c>
      <c r="E146" s="40" t="s">
        <v>455</v>
      </c>
    </row>
    <row r="147" spans="1:5" ht="12.75">
      <c r="A147" t="s">
        <v>59</v>
      </c>
      <c r="E147" s="39" t="s">
        <v>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370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370</v>
      </c>
      <c r="E4" s="26" t="s">
        <v>371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COUNTIFS(L8:L92,"=0",A8:A92,"P")+COUNTIFS(L8:L92,"",A8:A92,"P")+SUM(Q8:Q92)</f>
      </c>
    </row>
    <row r="8" spans="1:13" ht="12.75">
      <c r="A8" t="s">
        <v>44</v>
      </c>
      <c r="C8" s="28" t="s">
        <v>489</v>
      </c>
      <c r="E8" s="30" t="s">
        <v>488</v>
      </c>
      <c r="J8" s="29">
        <f>0+J9+J78+J83</f>
      </c>
      <c s="29">
        <f>0+K9+K78+K83</f>
      </c>
      <c s="29">
        <f>0+L9+L78+L83</f>
      </c>
      <c s="29">
        <f>0+M9+M78+M83</f>
      </c>
    </row>
    <row r="9" spans="1:13" ht="12.75">
      <c r="A9" t="s">
        <v>46</v>
      </c>
      <c r="C9" s="31" t="s">
        <v>47</v>
      </c>
      <c r="E9" s="33" t="s">
        <v>85</v>
      </c>
      <c r="J9" s="32">
        <f>0</f>
      </c>
      <c s="32">
        <f>0</f>
      </c>
      <c s="32">
        <f>0+L10+L14+L18+L22+L26+L30+L34+L38+L42+L46+L50+L54+L58+L62+L66+L70+L74</f>
      </c>
      <c s="32">
        <f>0+M10+M14+M18+M22+M26+M30+M34+M38+M42+M46+M50+M54+M58+M62+M66+M70+M74</f>
      </c>
    </row>
    <row r="10" spans="1:16" ht="12.75">
      <c r="A10" t="s">
        <v>49</v>
      </c>
      <c s="34" t="s">
        <v>47</v>
      </c>
      <c s="34" t="s">
        <v>375</v>
      </c>
      <c s="35" t="s">
        <v>47</v>
      </c>
      <c s="6" t="s">
        <v>376</v>
      </c>
      <c s="36" t="s">
        <v>88</v>
      </c>
      <c s="37">
        <v>300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57</v>
      </c>
      <c r="E12" s="40" t="s">
        <v>490</v>
      </c>
    </row>
    <row r="13" spans="1:5" ht="12.75">
      <c r="A13" t="s">
        <v>59</v>
      </c>
      <c r="E13" s="39" t="s">
        <v>91</v>
      </c>
    </row>
    <row r="14" spans="1:16" ht="12.75">
      <c r="A14" t="s">
        <v>49</v>
      </c>
      <c s="34" t="s">
        <v>27</v>
      </c>
      <c s="34" t="s">
        <v>379</v>
      </c>
      <c s="35" t="s">
        <v>47</v>
      </c>
      <c s="6" t="s">
        <v>205</v>
      </c>
      <c s="36" t="s">
        <v>88</v>
      </c>
      <c s="37">
        <v>200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380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491</v>
      </c>
    </row>
    <row r="17" spans="1:5" ht="12.75">
      <c r="A17" t="s">
        <v>59</v>
      </c>
      <c r="E17" s="39" t="s">
        <v>91</v>
      </c>
    </row>
    <row r="18" spans="1:16" ht="12.75">
      <c r="A18" t="s">
        <v>49</v>
      </c>
      <c s="34" t="s">
        <v>26</v>
      </c>
      <c s="34" t="s">
        <v>381</v>
      </c>
      <c s="35" t="s">
        <v>47</v>
      </c>
      <c s="6" t="s">
        <v>382</v>
      </c>
      <c s="36" t="s">
        <v>97</v>
      </c>
      <c s="37">
        <v>15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380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215</v>
      </c>
    </row>
    <row r="21" spans="1:5" ht="12.75">
      <c r="A21" t="s">
        <v>59</v>
      </c>
      <c r="E21" s="39" t="s">
        <v>91</v>
      </c>
    </row>
    <row r="22" spans="1:16" ht="12.75">
      <c r="A22" t="s">
        <v>49</v>
      </c>
      <c s="34" t="s">
        <v>70</v>
      </c>
      <c s="34" t="s">
        <v>383</v>
      </c>
      <c s="35" t="s">
        <v>47</v>
      </c>
      <c s="6" t="s">
        <v>384</v>
      </c>
      <c s="36" t="s">
        <v>94</v>
      </c>
      <c s="37">
        <v>6.5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380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151</v>
      </c>
    </row>
    <row r="25" spans="1:5" ht="12.75">
      <c r="A25" t="s">
        <v>59</v>
      </c>
      <c r="E25" s="39" t="s">
        <v>91</v>
      </c>
    </row>
    <row r="26" spans="1:16" ht="12.75">
      <c r="A26" t="s">
        <v>49</v>
      </c>
      <c s="34" t="s">
        <v>75</v>
      </c>
      <c s="34" t="s">
        <v>385</v>
      </c>
      <c s="35" t="s">
        <v>47</v>
      </c>
      <c s="6" t="s">
        <v>386</v>
      </c>
      <c s="36" t="s">
        <v>94</v>
      </c>
      <c s="37">
        <v>2.5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380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57</v>
      </c>
      <c r="E28" s="40" t="s">
        <v>387</v>
      </c>
    </row>
    <row r="29" spans="1:5" ht="12.75">
      <c r="A29" t="s">
        <v>59</v>
      </c>
      <c r="E29" s="39" t="s">
        <v>91</v>
      </c>
    </row>
    <row r="30" spans="1:16" ht="12.75">
      <c r="A30" t="s">
        <v>49</v>
      </c>
      <c s="34" t="s">
        <v>105</v>
      </c>
      <c s="34" t="s">
        <v>388</v>
      </c>
      <c s="35" t="s">
        <v>47</v>
      </c>
      <c s="6" t="s">
        <v>389</v>
      </c>
      <c s="36" t="s">
        <v>94</v>
      </c>
      <c s="37">
        <v>2.5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380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57</v>
      </c>
      <c r="E32" s="40" t="s">
        <v>387</v>
      </c>
    </row>
    <row r="33" spans="1:5" ht="12.75">
      <c r="A33" t="s">
        <v>59</v>
      </c>
      <c r="E33" s="39" t="s">
        <v>91</v>
      </c>
    </row>
    <row r="34" spans="1:16" ht="12.75">
      <c r="A34" t="s">
        <v>49</v>
      </c>
      <c s="34" t="s">
        <v>109</v>
      </c>
      <c s="34" t="s">
        <v>390</v>
      </c>
      <c s="35" t="s">
        <v>47</v>
      </c>
      <c s="6" t="s">
        <v>391</v>
      </c>
      <c s="36" t="s">
        <v>94</v>
      </c>
      <c s="37">
        <v>2.5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380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57</v>
      </c>
      <c r="E36" s="40" t="s">
        <v>387</v>
      </c>
    </row>
    <row r="37" spans="1:5" ht="12.75">
      <c r="A37" t="s">
        <v>59</v>
      </c>
      <c r="E37" s="39" t="s">
        <v>91</v>
      </c>
    </row>
    <row r="38" spans="1:16" ht="25.5">
      <c r="A38" t="s">
        <v>49</v>
      </c>
      <c s="34" t="s">
        <v>113</v>
      </c>
      <c s="34" t="s">
        <v>392</v>
      </c>
      <c s="35" t="s">
        <v>47</v>
      </c>
      <c s="6" t="s">
        <v>393</v>
      </c>
      <c s="36" t="s">
        <v>94</v>
      </c>
      <c s="37">
        <v>25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380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57</v>
      </c>
      <c r="E40" s="40" t="s">
        <v>394</v>
      </c>
    </row>
    <row r="41" spans="1:5" ht="12.75">
      <c r="A41" t="s">
        <v>59</v>
      </c>
      <c r="E41" s="39" t="s">
        <v>91</v>
      </c>
    </row>
    <row r="42" spans="1:16" ht="12.75">
      <c r="A42" t="s">
        <v>49</v>
      </c>
      <c s="34" t="s">
        <v>117</v>
      </c>
      <c s="34" t="s">
        <v>395</v>
      </c>
      <c s="35" t="s">
        <v>47</v>
      </c>
      <c s="6" t="s">
        <v>396</v>
      </c>
      <c s="36" t="s">
        <v>94</v>
      </c>
      <c s="37">
        <v>2.5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380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57</v>
      </c>
      <c r="E44" s="40" t="s">
        <v>397</v>
      </c>
    </row>
    <row r="45" spans="1:5" ht="12.75">
      <c r="A45" t="s">
        <v>59</v>
      </c>
      <c r="E45" s="39" t="s">
        <v>91</v>
      </c>
    </row>
    <row r="46" spans="1:16" ht="12.75">
      <c r="A46" t="s">
        <v>49</v>
      </c>
      <c s="34" t="s">
        <v>120</v>
      </c>
      <c s="34" t="s">
        <v>395</v>
      </c>
      <c s="35" t="s">
        <v>124</v>
      </c>
      <c s="6" t="s">
        <v>398</v>
      </c>
      <c s="36" t="s">
        <v>131</v>
      </c>
      <c s="37">
        <v>2.5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380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57</v>
      </c>
      <c r="E48" s="40" t="s">
        <v>387</v>
      </c>
    </row>
    <row r="49" spans="1:5" ht="12.75">
      <c r="A49" t="s">
        <v>59</v>
      </c>
      <c r="E49" s="39" t="s">
        <v>91</v>
      </c>
    </row>
    <row r="50" spans="1:16" ht="12.75">
      <c r="A50" t="s">
        <v>49</v>
      </c>
      <c s="34" t="s">
        <v>124</v>
      </c>
      <c s="34" t="s">
        <v>399</v>
      </c>
      <c s="35" t="s">
        <v>47</v>
      </c>
      <c s="6" t="s">
        <v>400</v>
      </c>
      <c s="36" t="s">
        <v>131</v>
      </c>
      <c s="37">
        <v>5.4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380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57</v>
      </c>
      <c r="E52" s="40" t="s">
        <v>151</v>
      </c>
    </row>
    <row r="53" spans="1:5" ht="12.75">
      <c r="A53" t="s">
        <v>59</v>
      </c>
      <c r="E53" s="39" t="s">
        <v>91</v>
      </c>
    </row>
    <row r="54" spans="1:16" ht="12.75">
      <c r="A54" t="s">
        <v>49</v>
      </c>
      <c s="34" t="s">
        <v>128</v>
      </c>
      <c s="34" t="s">
        <v>401</v>
      </c>
      <c s="35" t="s">
        <v>47</v>
      </c>
      <c s="6" t="s">
        <v>402</v>
      </c>
      <c s="36" t="s">
        <v>94</v>
      </c>
      <c s="37">
        <v>100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298</v>
      </c>
      <c>
        <f>(M54*21)/100</f>
      </c>
      <c t="s">
        <v>27</v>
      </c>
    </row>
    <row r="55" spans="1:5" ht="12.75">
      <c r="A55" s="35" t="s">
        <v>55</v>
      </c>
      <c r="E55" s="39" t="s">
        <v>492</v>
      </c>
    </row>
    <row r="56" spans="1:5" ht="12.75">
      <c r="A56" s="35" t="s">
        <v>57</v>
      </c>
      <c r="E56" s="40" t="s">
        <v>493</v>
      </c>
    </row>
    <row r="57" spans="1:5" ht="12.75">
      <c r="A57" t="s">
        <v>59</v>
      </c>
      <c r="E57" s="39" t="s">
        <v>91</v>
      </c>
    </row>
    <row r="58" spans="1:16" ht="12.75">
      <c r="A58" t="s">
        <v>49</v>
      </c>
      <c s="34" t="s">
        <v>133</v>
      </c>
      <c s="34" t="s">
        <v>405</v>
      </c>
      <c s="35" t="s">
        <v>47</v>
      </c>
      <c s="6" t="s">
        <v>205</v>
      </c>
      <c s="36" t="s">
        <v>88</v>
      </c>
      <c s="37">
        <v>200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380</v>
      </c>
      <c>
        <f>(M58*21)/100</f>
      </c>
      <c t="s">
        <v>27</v>
      </c>
    </row>
    <row r="59" spans="1:5" ht="12.75">
      <c r="A59" s="35" t="s">
        <v>55</v>
      </c>
      <c r="E59" s="39" t="s">
        <v>406</v>
      </c>
    </row>
    <row r="60" spans="1:5" ht="12.75">
      <c r="A60" s="35" t="s">
        <v>57</v>
      </c>
      <c r="E60" s="40" t="s">
        <v>491</v>
      </c>
    </row>
    <row r="61" spans="1:5" ht="12.75">
      <c r="A61" t="s">
        <v>59</v>
      </c>
      <c r="E61" s="39" t="s">
        <v>91</v>
      </c>
    </row>
    <row r="62" spans="1:16" ht="12.75">
      <c r="A62" t="s">
        <v>49</v>
      </c>
      <c s="34" t="s">
        <v>136</v>
      </c>
      <c s="34" t="s">
        <v>408</v>
      </c>
      <c s="35" t="s">
        <v>47</v>
      </c>
      <c s="6" t="s">
        <v>409</v>
      </c>
      <c s="36" t="s">
        <v>94</v>
      </c>
      <c s="37">
        <v>125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377</v>
      </c>
      <c>
        <f>(M62*21)/100</f>
      </c>
      <c t="s">
        <v>27</v>
      </c>
    </row>
    <row r="63" spans="1:5" ht="12.75">
      <c r="A63" s="35" t="s">
        <v>55</v>
      </c>
      <c r="E63" s="39" t="s">
        <v>410</v>
      </c>
    </row>
    <row r="64" spans="1:5" ht="12.75">
      <c r="A64" s="35" t="s">
        <v>57</v>
      </c>
      <c r="E64" s="40" t="s">
        <v>494</v>
      </c>
    </row>
    <row r="65" spans="1:5" ht="12.75">
      <c r="A65" t="s">
        <v>59</v>
      </c>
      <c r="E65" s="39" t="s">
        <v>91</v>
      </c>
    </row>
    <row r="66" spans="1:16" ht="12.75">
      <c r="A66" t="s">
        <v>49</v>
      </c>
      <c s="34" t="s">
        <v>140</v>
      </c>
      <c s="34" t="s">
        <v>399</v>
      </c>
      <c s="35" t="s">
        <v>124</v>
      </c>
      <c s="6" t="s">
        <v>412</v>
      </c>
      <c s="36" t="s">
        <v>131</v>
      </c>
      <c s="37">
        <v>300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380</v>
      </c>
      <c>
        <f>(M66*21)/100</f>
      </c>
      <c t="s">
        <v>27</v>
      </c>
    </row>
    <row r="67" spans="1:5" ht="12.75">
      <c r="A67" s="35" t="s">
        <v>55</v>
      </c>
      <c r="E67" s="39" t="s">
        <v>51</v>
      </c>
    </row>
    <row r="68" spans="1:5" ht="12.75">
      <c r="A68" s="35" t="s">
        <v>57</v>
      </c>
      <c r="E68" s="40" t="s">
        <v>495</v>
      </c>
    </row>
    <row r="69" spans="1:5" ht="12.75">
      <c r="A69" t="s">
        <v>59</v>
      </c>
      <c r="E69" s="39" t="s">
        <v>91</v>
      </c>
    </row>
    <row r="70" spans="1:16" ht="12.75">
      <c r="A70" t="s">
        <v>49</v>
      </c>
      <c s="34" t="s">
        <v>144</v>
      </c>
      <c s="34" t="s">
        <v>420</v>
      </c>
      <c s="35" t="s">
        <v>47</v>
      </c>
      <c s="6" t="s">
        <v>421</v>
      </c>
      <c s="36" t="s">
        <v>88</v>
      </c>
      <c s="37">
        <v>250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377</v>
      </c>
      <c>
        <f>(M70*21)/100</f>
      </c>
      <c t="s">
        <v>27</v>
      </c>
    </row>
    <row r="71" spans="1:5" ht="12.75">
      <c r="A71" s="35" t="s">
        <v>55</v>
      </c>
      <c r="E71" s="39" t="s">
        <v>51</v>
      </c>
    </row>
    <row r="72" spans="1:5" ht="12.75">
      <c r="A72" s="35" t="s">
        <v>57</v>
      </c>
      <c r="E72" s="40" t="s">
        <v>496</v>
      </c>
    </row>
    <row r="73" spans="1:5" ht="12.75">
      <c r="A73" t="s">
        <v>59</v>
      </c>
      <c r="E73" s="39" t="s">
        <v>91</v>
      </c>
    </row>
    <row r="74" spans="1:16" ht="12.75">
      <c r="A74" t="s">
        <v>49</v>
      </c>
      <c s="34" t="s">
        <v>148</v>
      </c>
      <c s="34" t="s">
        <v>497</v>
      </c>
      <c s="35" t="s">
        <v>47</v>
      </c>
      <c s="6" t="s">
        <v>498</v>
      </c>
      <c s="36" t="s">
        <v>94</v>
      </c>
      <c s="37">
        <v>472.5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377</v>
      </c>
      <c>
        <f>(M74*21)/100</f>
      </c>
      <c t="s">
        <v>27</v>
      </c>
    </row>
    <row r="75" spans="1:5" ht="12.75">
      <c r="A75" s="35" t="s">
        <v>55</v>
      </c>
      <c r="E75" s="39" t="s">
        <v>51</v>
      </c>
    </row>
    <row r="76" spans="1:5" ht="12.75">
      <c r="A76" s="35" t="s">
        <v>57</v>
      </c>
      <c r="E76" s="40" t="s">
        <v>499</v>
      </c>
    </row>
    <row r="77" spans="1:5" ht="12.75">
      <c r="A77" t="s">
        <v>59</v>
      </c>
      <c r="E77" s="39" t="s">
        <v>91</v>
      </c>
    </row>
    <row r="78" spans="1:13" ht="12.75">
      <c r="A78" t="s">
        <v>46</v>
      </c>
      <c r="C78" s="31" t="s">
        <v>70</v>
      </c>
      <c r="E78" s="33" t="s">
        <v>500</v>
      </c>
      <c r="J78" s="32">
        <f>0</f>
      </c>
      <c s="32">
        <f>0</f>
      </c>
      <c s="32">
        <f>0+L79</f>
      </c>
      <c s="32">
        <f>0+M79</f>
      </c>
    </row>
    <row r="79" spans="1:16" ht="12.75">
      <c r="A79" t="s">
        <v>49</v>
      </c>
      <c s="34" t="s">
        <v>151</v>
      </c>
      <c s="34" t="s">
        <v>501</v>
      </c>
      <c s="35" t="s">
        <v>47</v>
      </c>
      <c s="6" t="s">
        <v>502</v>
      </c>
      <c s="36" t="s">
        <v>94</v>
      </c>
      <c s="37">
        <v>1.8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380</v>
      </c>
      <c>
        <f>(M79*21)/100</f>
      </c>
      <c t="s">
        <v>27</v>
      </c>
    </row>
    <row r="80" spans="1:5" ht="12.75">
      <c r="A80" s="35" t="s">
        <v>55</v>
      </c>
      <c r="E80" s="39" t="s">
        <v>51</v>
      </c>
    </row>
    <row r="81" spans="1:5" ht="12.75">
      <c r="A81" s="35" t="s">
        <v>57</v>
      </c>
      <c r="E81" s="40" t="s">
        <v>503</v>
      </c>
    </row>
    <row r="82" spans="1:5" ht="12.75">
      <c r="A82" t="s">
        <v>59</v>
      </c>
      <c r="E82" s="39" t="s">
        <v>91</v>
      </c>
    </row>
    <row r="83" spans="1:13" ht="12.75">
      <c r="A83" t="s">
        <v>46</v>
      </c>
      <c r="C83" s="31" t="s">
        <v>117</v>
      </c>
      <c r="E83" s="33" t="s">
        <v>185</v>
      </c>
      <c r="J83" s="32">
        <f>0</f>
      </c>
      <c s="32">
        <f>0</f>
      </c>
      <c s="32">
        <f>0+L84+L88+L92</f>
      </c>
      <c s="32">
        <f>0+M84+M88+M92</f>
      </c>
    </row>
    <row r="84" spans="1:16" ht="12.75">
      <c r="A84" t="s">
        <v>49</v>
      </c>
      <c s="34" t="s">
        <v>154</v>
      </c>
      <c s="34" t="s">
        <v>453</v>
      </c>
      <c s="35" t="s">
        <v>47</v>
      </c>
      <c s="6" t="s">
        <v>464</v>
      </c>
      <c s="36" t="s">
        <v>103</v>
      </c>
      <c s="37">
        <v>10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380</v>
      </c>
      <c>
        <f>(M84*21)/100</f>
      </c>
      <c t="s">
        <v>27</v>
      </c>
    </row>
    <row r="85" spans="1:5" ht="12.75">
      <c r="A85" s="35" t="s">
        <v>55</v>
      </c>
      <c r="E85" s="39" t="s">
        <v>51</v>
      </c>
    </row>
    <row r="86" spans="1:5" ht="12.75">
      <c r="A86" s="35" t="s">
        <v>57</v>
      </c>
      <c r="E86" s="40" t="s">
        <v>120</v>
      </c>
    </row>
    <row r="87" spans="1:5" ht="12.75">
      <c r="A87" t="s">
        <v>59</v>
      </c>
      <c r="E87" s="39" t="s">
        <v>91</v>
      </c>
    </row>
    <row r="88" spans="1:16" ht="25.5">
      <c r="A88" t="s">
        <v>49</v>
      </c>
      <c s="34" t="s">
        <v>157</v>
      </c>
      <c s="34" t="s">
        <v>469</v>
      </c>
      <c s="35" t="s">
        <v>47</v>
      </c>
      <c s="6" t="s">
        <v>470</v>
      </c>
      <c s="36" t="s">
        <v>175</v>
      </c>
      <c s="37">
        <v>120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380</v>
      </c>
      <c>
        <f>(M88*21)/100</f>
      </c>
      <c t="s">
        <v>27</v>
      </c>
    </row>
    <row r="89" spans="1:5" ht="12.75">
      <c r="A89" s="35" t="s">
        <v>55</v>
      </c>
      <c r="E89" s="39" t="s">
        <v>51</v>
      </c>
    </row>
    <row r="90" spans="1:5" ht="12.75">
      <c r="A90" s="35" t="s">
        <v>57</v>
      </c>
      <c r="E90" s="40" t="s">
        <v>455</v>
      </c>
    </row>
    <row r="91" spans="1:5" ht="12.75">
      <c r="A91" t="s">
        <v>59</v>
      </c>
      <c r="E91" s="39" t="s">
        <v>91</v>
      </c>
    </row>
    <row r="92" spans="1:16" ht="12.75">
      <c r="A92" t="s">
        <v>49</v>
      </c>
      <c s="34" t="s">
        <v>161</v>
      </c>
      <c s="34" t="s">
        <v>318</v>
      </c>
      <c s="35" t="s">
        <v>47</v>
      </c>
      <c s="6" t="s">
        <v>319</v>
      </c>
      <c s="36" t="s">
        <v>94</v>
      </c>
      <c s="37">
        <v>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377</v>
      </c>
      <c>
        <f>(M92*21)/100</f>
      </c>
      <c t="s">
        <v>27</v>
      </c>
    </row>
    <row r="93" spans="1:5" ht="12.75">
      <c r="A93" s="35" t="s">
        <v>55</v>
      </c>
      <c r="E93" s="39" t="s">
        <v>51</v>
      </c>
    </row>
    <row r="94" spans="1:5" ht="12.75">
      <c r="A94" s="35" t="s">
        <v>57</v>
      </c>
      <c r="E94" s="40" t="s">
        <v>504</v>
      </c>
    </row>
    <row r="95" spans="1:5" ht="12.75">
      <c r="A95" t="s">
        <v>59</v>
      </c>
      <c r="E95" s="39" t="s">
        <v>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COUNTIFS(L8:L27,"=0",A8:A27,"P")+COUNTIFS(L8:L27,"",A8:A27,"P")+SUM(Q8:Q27)</f>
      </c>
    </row>
    <row r="8" spans="1:13" ht="12.75">
      <c r="A8" t="s">
        <v>44</v>
      </c>
      <c r="C8" s="28" t="s">
        <v>45</v>
      </c>
      <c r="E8" s="30" t="s">
        <v>17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89.2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61</v>
      </c>
      <c s="35" t="s">
        <v>51</v>
      </c>
      <c s="6" t="s">
        <v>62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63</v>
      </c>
    </row>
    <row r="16" spans="1:5" ht="12.75">
      <c r="A16" s="35" t="s">
        <v>57</v>
      </c>
      <c r="E16" s="40" t="s">
        <v>58</v>
      </c>
    </row>
    <row r="17" spans="1:5" ht="102">
      <c r="A17" t="s">
        <v>59</v>
      </c>
      <c r="E17" s="39" t="s">
        <v>64</v>
      </c>
    </row>
    <row r="18" spans="1:16" ht="12.75">
      <c r="A18" t="s">
        <v>49</v>
      </c>
      <c s="34" t="s">
        <v>26</v>
      </c>
      <c s="34" t="s">
        <v>65</v>
      </c>
      <c s="35" t="s">
        <v>51</v>
      </c>
      <c s="6" t="s">
        <v>66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67</v>
      </c>
    </row>
    <row r="20" spans="1:5" ht="12.75">
      <c r="A20" s="35" t="s">
        <v>57</v>
      </c>
      <c r="E20" s="40" t="s">
        <v>58</v>
      </c>
    </row>
    <row r="21" spans="1:5" ht="38.25">
      <c r="A21" t="s">
        <v>59</v>
      </c>
      <c r="E21" s="39" t="s">
        <v>68</v>
      </c>
    </row>
    <row r="22" spans="1:13" ht="12.75">
      <c r="A22" t="s">
        <v>46</v>
      </c>
      <c r="C22" s="31" t="s">
        <v>27</v>
      </c>
      <c r="E22" s="33" t="s">
        <v>69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49</v>
      </c>
      <c s="34" t="s">
        <v>70</v>
      </c>
      <c s="34" t="s">
        <v>71</v>
      </c>
      <c s="35" t="s">
        <v>51</v>
      </c>
      <c s="6" t="s">
        <v>72</v>
      </c>
      <c s="36" t="s">
        <v>53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73</v>
      </c>
    </row>
    <row r="25" spans="1:5" ht="12.75">
      <c r="A25" s="35" t="s">
        <v>57</v>
      </c>
      <c r="E25" s="40" t="s">
        <v>58</v>
      </c>
    </row>
    <row r="26" spans="1:5" ht="89.25">
      <c r="A26" t="s">
        <v>59</v>
      </c>
      <c r="E26" s="39" t="s">
        <v>74</v>
      </c>
    </row>
    <row r="27" spans="1:16" ht="12.75">
      <c r="A27" t="s">
        <v>49</v>
      </c>
      <c s="34" t="s">
        <v>75</v>
      </c>
      <c s="34" t="s">
        <v>76</v>
      </c>
      <c s="35" t="s">
        <v>51</v>
      </c>
      <c s="6" t="s">
        <v>77</v>
      </c>
      <c s="36" t="s">
        <v>53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78</v>
      </c>
    </row>
    <row r="29" spans="1:5" ht="12.75">
      <c r="A29" s="35" t="s">
        <v>57</v>
      </c>
      <c r="E29" s="40" t="s">
        <v>58</v>
      </c>
    </row>
    <row r="30" spans="1:5" ht="76.5">
      <c r="A30" t="s">
        <v>59</v>
      </c>
      <c r="E30" s="39" t="s">
        <v>79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80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80</v>
      </c>
      <c r="E4" s="26" t="s">
        <v>81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COUNTIFS(L8:L164,"=0",A8:A164,"P")+COUNTIFS(L8:L164,"",A8:A164,"P")+SUM(Q8:Q164)</f>
      </c>
    </row>
    <row r="8" spans="1:13" ht="12.75">
      <c r="A8" t="s">
        <v>44</v>
      </c>
      <c r="C8" s="28" t="s">
        <v>84</v>
      </c>
      <c r="E8" s="30" t="s">
        <v>83</v>
      </c>
      <c r="J8" s="29">
        <f>0+J9+J94+J115</f>
      </c>
      <c s="29">
        <f>0+K9+K94+K115</f>
      </c>
      <c s="29">
        <f>0+L9+L94+L115</f>
      </c>
      <c s="29">
        <f>0+M9+M94+M115</f>
      </c>
    </row>
    <row r="9" spans="1:13" ht="12.75">
      <c r="A9" t="s">
        <v>46</v>
      </c>
      <c r="C9" s="31" t="s">
        <v>47</v>
      </c>
      <c r="E9" s="33" t="s">
        <v>85</v>
      </c>
      <c r="J9" s="32">
        <f>0</f>
      </c>
      <c s="32">
        <f>0</f>
      </c>
      <c s="32">
        <f>0+L10+L14+L18+L22+L26+L30+L34+L38+L42+L46+L50+L54+L58+L62+L66+L70+L74+L78+L82+L86+L90</f>
      </c>
      <c s="32">
        <f>0+M10+M14+M18+M22+M26+M30+M34+M38+M42+M46+M50+M54+M58+M62+M66+M70+M74+M78+M82+M86+M90</f>
      </c>
    </row>
    <row r="10" spans="1:16" ht="25.5">
      <c r="A10" t="s">
        <v>49</v>
      </c>
      <c s="34" t="s">
        <v>47</v>
      </c>
      <c s="34" t="s">
        <v>86</v>
      </c>
      <c s="35" t="s">
        <v>47</v>
      </c>
      <c s="6" t="s">
        <v>87</v>
      </c>
      <c s="36" t="s">
        <v>88</v>
      </c>
      <c s="37">
        <v>72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89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57</v>
      </c>
      <c r="E12" s="40" t="s">
        <v>90</v>
      </c>
    </row>
    <row r="13" spans="1:5" ht="12.75">
      <c r="A13" t="s">
        <v>59</v>
      </c>
      <c r="E13" s="39" t="s">
        <v>91</v>
      </c>
    </row>
    <row r="14" spans="1:16" ht="12.75">
      <c r="A14" t="s">
        <v>49</v>
      </c>
      <c s="34" t="s">
        <v>27</v>
      </c>
      <c s="34" t="s">
        <v>92</v>
      </c>
      <c s="35" t="s">
        <v>47</v>
      </c>
      <c s="6" t="s">
        <v>93</v>
      </c>
      <c s="36" t="s">
        <v>94</v>
      </c>
      <c s="37">
        <v>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89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51</v>
      </c>
    </row>
    <row r="17" spans="1:5" ht="12.75">
      <c r="A17" t="s">
        <v>59</v>
      </c>
      <c r="E17" s="39" t="s">
        <v>91</v>
      </c>
    </row>
    <row r="18" spans="1:16" ht="25.5">
      <c r="A18" t="s">
        <v>49</v>
      </c>
      <c s="34" t="s">
        <v>26</v>
      </c>
      <c s="34" t="s">
        <v>95</v>
      </c>
      <c s="35" t="s">
        <v>47</v>
      </c>
      <c s="6" t="s">
        <v>96</v>
      </c>
      <c s="36" t="s">
        <v>97</v>
      </c>
      <c s="37">
        <v>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89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51</v>
      </c>
    </row>
    <row r="21" spans="1:5" ht="12.75">
      <c r="A21" t="s">
        <v>59</v>
      </c>
      <c r="E21" s="39" t="s">
        <v>91</v>
      </c>
    </row>
    <row r="22" spans="1:16" ht="25.5">
      <c r="A22" t="s">
        <v>49</v>
      </c>
      <c s="34" t="s">
        <v>70</v>
      </c>
      <c s="34" t="s">
        <v>98</v>
      </c>
      <c s="35" t="s">
        <v>47</v>
      </c>
      <c s="6" t="s">
        <v>99</v>
      </c>
      <c s="36" t="s">
        <v>94</v>
      </c>
      <c s="37">
        <v>6.66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89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100</v>
      </c>
    </row>
    <row r="25" spans="1:5" ht="12.75">
      <c r="A25" t="s">
        <v>59</v>
      </c>
      <c r="E25" s="39" t="s">
        <v>91</v>
      </c>
    </row>
    <row r="26" spans="1:16" ht="12.75">
      <c r="A26" t="s">
        <v>49</v>
      </c>
      <c s="34" t="s">
        <v>75</v>
      </c>
      <c s="34" t="s">
        <v>101</v>
      </c>
      <c s="35" t="s">
        <v>47</v>
      </c>
      <c s="6" t="s">
        <v>102</v>
      </c>
      <c s="36" t="s">
        <v>103</v>
      </c>
      <c s="37">
        <v>120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89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57</v>
      </c>
      <c r="E28" s="40" t="s">
        <v>104</v>
      </c>
    </row>
    <row r="29" spans="1:5" ht="12.75">
      <c r="A29" t="s">
        <v>59</v>
      </c>
      <c r="E29" s="39" t="s">
        <v>91</v>
      </c>
    </row>
    <row r="30" spans="1:16" ht="25.5">
      <c r="A30" t="s">
        <v>49</v>
      </c>
      <c s="34" t="s">
        <v>105</v>
      </c>
      <c s="34" t="s">
        <v>106</v>
      </c>
      <c s="35" t="s">
        <v>47</v>
      </c>
      <c s="6" t="s">
        <v>107</v>
      </c>
      <c s="36" t="s">
        <v>103</v>
      </c>
      <c s="37">
        <v>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89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57</v>
      </c>
      <c r="E32" s="40" t="s">
        <v>108</v>
      </c>
    </row>
    <row r="33" spans="1:5" ht="12.75">
      <c r="A33" t="s">
        <v>59</v>
      </c>
      <c r="E33" s="39" t="s">
        <v>91</v>
      </c>
    </row>
    <row r="34" spans="1:16" ht="25.5">
      <c r="A34" t="s">
        <v>49</v>
      </c>
      <c s="34" t="s">
        <v>109</v>
      </c>
      <c s="34" t="s">
        <v>110</v>
      </c>
      <c s="35" t="s">
        <v>47</v>
      </c>
      <c s="6" t="s">
        <v>111</v>
      </c>
      <c s="36" t="s">
        <v>97</v>
      </c>
      <c s="37">
        <v>30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89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57</v>
      </c>
      <c r="E36" s="40" t="s">
        <v>112</v>
      </c>
    </row>
    <row r="37" spans="1:5" ht="12.75">
      <c r="A37" t="s">
        <v>59</v>
      </c>
      <c r="E37" s="39" t="s">
        <v>91</v>
      </c>
    </row>
    <row r="38" spans="1:16" ht="12.75">
      <c r="A38" t="s">
        <v>49</v>
      </c>
      <c s="34" t="s">
        <v>113</v>
      </c>
      <c s="34" t="s">
        <v>114</v>
      </c>
      <c s="35" t="s">
        <v>47</v>
      </c>
      <c s="6" t="s">
        <v>115</v>
      </c>
      <c s="36" t="s">
        <v>97</v>
      </c>
      <c s="37">
        <v>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89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57</v>
      </c>
      <c r="E40" s="40" t="s">
        <v>116</v>
      </c>
    </row>
    <row r="41" spans="1:5" ht="12.75">
      <c r="A41" t="s">
        <v>59</v>
      </c>
      <c r="E41" s="39" t="s">
        <v>91</v>
      </c>
    </row>
    <row r="42" spans="1:16" ht="25.5">
      <c r="A42" t="s">
        <v>49</v>
      </c>
      <c s="34" t="s">
        <v>117</v>
      </c>
      <c s="34" t="s">
        <v>118</v>
      </c>
      <c s="35" t="s">
        <v>47</v>
      </c>
      <c s="6" t="s">
        <v>119</v>
      </c>
      <c s="36" t="s">
        <v>97</v>
      </c>
      <c s="37">
        <v>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89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57</v>
      </c>
      <c r="E44" s="40" t="s">
        <v>51</v>
      </c>
    </row>
    <row r="45" spans="1:5" ht="12.75">
      <c r="A45" t="s">
        <v>59</v>
      </c>
      <c r="E45" s="39" t="s">
        <v>91</v>
      </c>
    </row>
    <row r="46" spans="1:16" ht="12.75">
      <c r="A46" t="s">
        <v>49</v>
      </c>
      <c s="34" t="s">
        <v>120</v>
      </c>
      <c s="34" t="s">
        <v>121</v>
      </c>
      <c s="35" t="s">
        <v>47</v>
      </c>
      <c s="6" t="s">
        <v>122</v>
      </c>
      <c s="36" t="s">
        <v>94</v>
      </c>
      <c s="37">
        <v>6.6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89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57</v>
      </c>
      <c r="E48" s="40" t="s">
        <v>123</v>
      </c>
    </row>
    <row r="49" spans="1:5" ht="12.75">
      <c r="A49" t="s">
        <v>59</v>
      </c>
      <c r="E49" s="39" t="s">
        <v>91</v>
      </c>
    </row>
    <row r="50" spans="1:16" ht="25.5">
      <c r="A50" t="s">
        <v>49</v>
      </c>
      <c s="34" t="s">
        <v>124</v>
      </c>
      <c s="34" t="s">
        <v>125</v>
      </c>
      <c s="35" t="s">
        <v>47</v>
      </c>
      <c s="6" t="s">
        <v>126</v>
      </c>
      <c s="36" t="s">
        <v>94</v>
      </c>
      <c s="37">
        <v>132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89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57</v>
      </c>
      <c r="E52" s="40" t="s">
        <v>127</v>
      </c>
    </row>
    <row r="53" spans="1:5" ht="12.75">
      <c r="A53" t="s">
        <v>59</v>
      </c>
      <c r="E53" s="39" t="s">
        <v>91</v>
      </c>
    </row>
    <row r="54" spans="1:16" ht="12.75">
      <c r="A54" t="s">
        <v>49</v>
      </c>
      <c s="34" t="s">
        <v>128</v>
      </c>
      <c s="34" t="s">
        <v>129</v>
      </c>
      <c s="35" t="s">
        <v>47</v>
      </c>
      <c s="6" t="s">
        <v>130</v>
      </c>
      <c s="36" t="s">
        <v>131</v>
      </c>
      <c s="37">
        <v>12.21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89</v>
      </c>
      <c>
        <f>(M54*21)/100</f>
      </c>
      <c t="s">
        <v>27</v>
      </c>
    </row>
    <row r="55" spans="1:5" ht="12.75">
      <c r="A55" s="35" t="s">
        <v>55</v>
      </c>
      <c r="E55" s="39" t="s">
        <v>51</v>
      </c>
    </row>
    <row r="56" spans="1:5" ht="12.75">
      <c r="A56" s="35" t="s">
        <v>57</v>
      </c>
      <c r="E56" s="40" t="s">
        <v>132</v>
      </c>
    </row>
    <row r="57" spans="1:5" ht="12.75">
      <c r="A57" t="s">
        <v>59</v>
      </c>
      <c r="E57" s="39" t="s">
        <v>91</v>
      </c>
    </row>
    <row r="58" spans="1:16" ht="12.75">
      <c r="A58" t="s">
        <v>49</v>
      </c>
      <c s="34" t="s">
        <v>133</v>
      </c>
      <c s="34" t="s">
        <v>134</v>
      </c>
      <c s="35" t="s">
        <v>47</v>
      </c>
      <c s="6" t="s">
        <v>135</v>
      </c>
      <c s="36" t="s">
        <v>131</v>
      </c>
      <c s="37">
        <v>12.21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89</v>
      </c>
      <c>
        <f>(M58*21)/100</f>
      </c>
      <c t="s">
        <v>27</v>
      </c>
    </row>
    <row r="59" spans="1:5" ht="12.75">
      <c r="A59" s="35" t="s">
        <v>55</v>
      </c>
      <c r="E59" s="39" t="s">
        <v>51</v>
      </c>
    </row>
    <row r="60" spans="1:5" ht="12.75">
      <c r="A60" s="35" t="s">
        <v>57</v>
      </c>
      <c r="E60" s="40" t="s">
        <v>132</v>
      </c>
    </row>
    <row r="61" spans="1:5" ht="12.75">
      <c r="A61" t="s">
        <v>59</v>
      </c>
      <c r="E61" s="39" t="s">
        <v>91</v>
      </c>
    </row>
    <row r="62" spans="1:16" ht="12.75">
      <c r="A62" t="s">
        <v>49</v>
      </c>
      <c s="34" t="s">
        <v>136</v>
      </c>
      <c s="34" t="s">
        <v>137</v>
      </c>
      <c s="35" t="s">
        <v>47</v>
      </c>
      <c s="6" t="s">
        <v>138</v>
      </c>
      <c s="36" t="s">
        <v>94</v>
      </c>
      <c s="37">
        <v>14.097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89</v>
      </c>
      <c>
        <f>(M62*21)/100</f>
      </c>
      <c t="s">
        <v>27</v>
      </c>
    </row>
    <row r="63" spans="1:5" ht="12.75">
      <c r="A63" s="35" t="s">
        <v>55</v>
      </c>
      <c r="E63" s="39" t="s">
        <v>51</v>
      </c>
    </row>
    <row r="64" spans="1:5" ht="12.75">
      <c r="A64" s="35" t="s">
        <v>57</v>
      </c>
      <c r="E64" s="40" t="s">
        <v>139</v>
      </c>
    </row>
    <row r="65" spans="1:5" ht="12.75">
      <c r="A65" t="s">
        <v>59</v>
      </c>
      <c r="E65" s="39" t="s">
        <v>91</v>
      </c>
    </row>
    <row r="66" spans="1:16" ht="12.75">
      <c r="A66" t="s">
        <v>49</v>
      </c>
      <c s="34" t="s">
        <v>140</v>
      </c>
      <c s="34" t="s">
        <v>141</v>
      </c>
      <c s="35" t="s">
        <v>47</v>
      </c>
      <c s="6" t="s">
        <v>142</v>
      </c>
      <c s="36" t="s">
        <v>131</v>
      </c>
      <c s="37">
        <v>20.229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89</v>
      </c>
      <c>
        <f>(M66*21)/100</f>
      </c>
      <c t="s">
        <v>27</v>
      </c>
    </row>
    <row r="67" spans="1:5" ht="12.75">
      <c r="A67" s="35" t="s">
        <v>55</v>
      </c>
      <c r="E67" s="39" t="s">
        <v>51</v>
      </c>
    </row>
    <row r="68" spans="1:5" ht="12.75">
      <c r="A68" s="35" t="s">
        <v>57</v>
      </c>
      <c r="E68" s="40" t="s">
        <v>143</v>
      </c>
    </row>
    <row r="69" spans="1:5" ht="12.75">
      <c r="A69" t="s">
        <v>59</v>
      </c>
      <c r="E69" s="39" t="s">
        <v>91</v>
      </c>
    </row>
    <row r="70" spans="1:16" ht="25.5">
      <c r="A70" t="s">
        <v>49</v>
      </c>
      <c s="34" t="s">
        <v>144</v>
      </c>
      <c s="34" t="s">
        <v>145</v>
      </c>
      <c s="35" t="s">
        <v>47</v>
      </c>
      <c s="6" t="s">
        <v>146</v>
      </c>
      <c s="36" t="s">
        <v>97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147</v>
      </c>
      <c>
        <f>(M70*21)/100</f>
      </c>
      <c t="s">
        <v>27</v>
      </c>
    </row>
    <row r="71" spans="1:5" ht="12.75">
      <c r="A71" s="35" t="s">
        <v>55</v>
      </c>
      <c r="E71" s="39" t="s">
        <v>51</v>
      </c>
    </row>
    <row r="72" spans="1:5" ht="12.75">
      <c r="A72" s="35" t="s">
        <v>57</v>
      </c>
      <c r="E72" s="40" t="s">
        <v>51</v>
      </c>
    </row>
    <row r="73" spans="1:5" ht="12.75">
      <c r="A73" t="s">
        <v>59</v>
      </c>
      <c r="E73" s="39" t="s">
        <v>91</v>
      </c>
    </row>
    <row r="74" spans="1:16" ht="25.5">
      <c r="A74" t="s">
        <v>49</v>
      </c>
      <c s="34" t="s">
        <v>148</v>
      </c>
      <c s="34" t="s">
        <v>149</v>
      </c>
      <c s="35" t="s">
        <v>47</v>
      </c>
      <c s="6" t="s">
        <v>150</v>
      </c>
      <c s="36" t="s">
        <v>97</v>
      </c>
      <c s="37">
        <v>13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147</v>
      </c>
      <c>
        <f>(M74*21)/100</f>
      </c>
      <c t="s">
        <v>27</v>
      </c>
    </row>
    <row r="75" spans="1:5" ht="12.75">
      <c r="A75" s="35" t="s">
        <v>55</v>
      </c>
      <c r="E75" s="39" t="s">
        <v>51</v>
      </c>
    </row>
    <row r="76" spans="1:5" ht="12.75">
      <c r="A76" s="35" t="s">
        <v>57</v>
      </c>
      <c r="E76" s="40" t="s">
        <v>133</v>
      </c>
    </row>
    <row r="77" spans="1:5" ht="12.75">
      <c r="A77" t="s">
        <v>59</v>
      </c>
      <c r="E77" s="39" t="s">
        <v>91</v>
      </c>
    </row>
    <row r="78" spans="1:16" ht="12.75">
      <c r="A78" t="s">
        <v>49</v>
      </c>
      <c s="34" t="s">
        <v>151</v>
      </c>
      <c s="34" t="s">
        <v>152</v>
      </c>
      <c s="35" t="s">
        <v>47</v>
      </c>
      <c s="6" t="s">
        <v>153</v>
      </c>
      <c s="36" t="s">
        <v>88</v>
      </c>
      <c s="37">
        <v>72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147</v>
      </c>
      <c>
        <f>(M78*21)/100</f>
      </c>
      <c t="s">
        <v>27</v>
      </c>
    </row>
    <row r="79" spans="1:5" ht="12.75">
      <c r="A79" s="35" t="s">
        <v>55</v>
      </c>
      <c r="E79" s="39" t="s">
        <v>51</v>
      </c>
    </row>
    <row r="80" spans="1:5" ht="12.75">
      <c r="A80" s="35" t="s">
        <v>57</v>
      </c>
      <c r="E80" s="40" t="s">
        <v>90</v>
      </c>
    </row>
    <row r="81" spans="1:5" ht="12.75">
      <c r="A81" t="s">
        <v>59</v>
      </c>
      <c r="E81" s="39" t="s">
        <v>91</v>
      </c>
    </row>
    <row r="82" spans="1:16" ht="12.75">
      <c r="A82" t="s">
        <v>49</v>
      </c>
      <c s="34" t="s">
        <v>154</v>
      </c>
      <c s="34" t="s">
        <v>155</v>
      </c>
      <c s="35" t="s">
        <v>47</v>
      </c>
      <c s="6" t="s">
        <v>156</v>
      </c>
      <c s="36" t="s">
        <v>88</v>
      </c>
      <c s="37">
        <v>72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89</v>
      </c>
      <c>
        <f>(M82*21)/100</f>
      </c>
      <c t="s">
        <v>27</v>
      </c>
    </row>
    <row r="83" spans="1:5" ht="12.75">
      <c r="A83" s="35" t="s">
        <v>55</v>
      </c>
      <c r="E83" s="39" t="s">
        <v>51</v>
      </c>
    </row>
    <row r="84" spans="1:5" ht="12.75">
      <c r="A84" s="35" t="s">
        <v>57</v>
      </c>
      <c r="E84" s="40" t="s">
        <v>90</v>
      </c>
    </row>
    <row r="85" spans="1:5" ht="12.75">
      <c r="A85" t="s">
        <v>59</v>
      </c>
      <c r="E85" s="39" t="s">
        <v>91</v>
      </c>
    </row>
    <row r="86" spans="1:16" ht="12.75">
      <c r="A86" t="s">
        <v>49</v>
      </c>
      <c s="34" t="s">
        <v>157</v>
      </c>
      <c s="34" t="s">
        <v>158</v>
      </c>
      <c s="35" t="s">
        <v>47</v>
      </c>
      <c s="6" t="s">
        <v>159</v>
      </c>
      <c s="36" t="s">
        <v>103</v>
      </c>
      <c s="37">
        <v>320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89</v>
      </c>
      <c>
        <f>(M86*21)/100</f>
      </c>
      <c t="s">
        <v>27</v>
      </c>
    </row>
    <row r="87" spans="1:5" ht="12.75">
      <c r="A87" s="35" t="s">
        <v>55</v>
      </c>
      <c r="E87" s="39" t="s">
        <v>51</v>
      </c>
    </row>
    <row r="88" spans="1:5" ht="12.75">
      <c r="A88" s="35" t="s">
        <v>57</v>
      </c>
      <c r="E88" s="40" t="s">
        <v>160</v>
      </c>
    </row>
    <row r="89" spans="1:5" ht="12.75">
      <c r="A89" t="s">
        <v>59</v>
      </c>
      <c r="E89" s="39" t="s">
        <v>91</v>
      </c>
    </row>
    <row r="90" spans="1:16" ht="12.75">
      <c r="A90" t="s">
        <v>49</v>
      </c>
      <c s="34" t="s">
        <v>161</v>
      </c>
      <c s="34" t="s">
        <v>162</v>
      </c>
      <c s="35" t="s">
        <v>47</v>
      </c>
      <c s="6" t="s">
        <v>163</v>
      </c>
      <c s="36" t="s">
        <v>103</v>
      </c>
      <c s="37">
        <v>320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89</v>
      </c>
      <c>
        <f>(M90*21)/100</f>
      </c>
      <c t="s">
        <v>27</v>
      </c>
    </row>
    <row r="91" spans="1:5" ht="12.75">
      <c r="A91" s="35" t="s">
        <v>55</v>
      </c>
      <c r="E91" s="39" t="s">
        <v>51</v>
      </c>
    </row>
    <row r="92" spans="1:5" ht="12.75">
      <c r="A92" s="35" t="s">
        <v>57</v>
      </c>
      <c r="E92" s="40" t="s">
        <v>160</v>
      </c>
    </row>
    <row r="93" spans="1:5" ht="12.75">
      <c r="A93" t="s">
        <v>59</v>
      </c>
      <c r="E93" s="39" t="s">
        <v>91</v>
      </c>
    </row>
    <row r="94" spans="1:13" ht="12.75">
      <c r="A94" t="s">
        <v>46</v>
      </c>
      <c r="C94" s="31" t="s">
        <v>27</v>
      </c>
      <c r="E94" s="33" t="s">
        <v>164</v>
      </c>
      <c r="J94" s="32">
        <f>0</f>
      </c>
      <c s="32">
        <f>0</f>
      </c>
      <c s="32">
        <f>0+L95+L99+L103+L107+L111</f>
      </c>
      <c s="32">
        <f>0+M95+M99+M103+M107+M111</f>
      </c>
    </row>
    <row r="95" spans="1:16" ht="12.75">
      <c r="A95" t="s">
        <v>49</v>
      </c>
      <c s="34" t="s">
        <v>165</v>
      </c>
      <c s="34" t="s">
        <v>166</v>
      </c>
      <c s="35" t="s">
        <v>47</v>
      </c>
      <c s="6" t="s">
        <v>167</v>
      </c>
      <c s="36" t="s">
        <v>94</v>
      </c>
      <c s="37">
        <v>0.792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89</v>
      </c>
      <c>
        <f>(M95*21)/100</f>
      </c>
      <c t="s">
        <v>27</v>
      </c>
    </row>
    <row r="96" spans="1:5" ht="12.75">
      <c r="A96" s="35" t="s">
        <v>55</v>
      </c>
      <c r="E96" s="39" t="s">
        <v>51</v>
      </c>
    </row>
    <row r="97" spans="1:5" ht="12.75">
      <c r="A97" s="35" t="s">
        <v>57</v>
      </c>
      <c r="E97" s="40" t="s">
        <v>168</v>
      </c>
    </row>
    <row r="98" spans="1:5" ht="12.75">
      <c r="A98" t="s">
        <v>59</v>
      </c>
      <c r="E98" s="39" t="s">
        <v>91</v>
      </c>
    </row>
    <row r="99" spans="1:16" ht="12.75">
      <c r="A99" t="s">
        <v>49</v>
      </c>
      <c s="34" t="s">
        <v>169</v>
      </c>
      <c s="34" t="s">
        <v>170</v>
      </c>
      <c s="35" t="s">
        <v>47</v>
      </c>
      <c s="6" t="s">
        <v>171</v>
      </c>
      <c s="36" t="s">
        <v>103</v>
      </c>
      <c s="37">
        <v>120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89</v>
      </c>
      <c>
        <f>(M99*21)/100</f>
      </c>
      <c t="s">
        <v>27</v>
      </c>
    </row>
    <row r="100" spans="1:5" ht="12.75">
      <c r="A100" s="35" t="s">
        <v>55</v>
      </c>
      <c r="E100" s="39" t="s">
        <v>51</v>
      </c>
    </row>
    <row r="101" spans="1:5" ht="12.75">
      <c r="A101" s="35" t="s">
        <v>57</v>
      </c>
      <c r="E101" s="40" t="s">
        <v>104</v>
      </c>
    </row>
    <row r="102" spans="1:5" ht="12.75">
      <c r="A102" t="s">
        <v>59</v>
      </c>
      <c r="E102" s="39" t="s">
        <v>91</v>
      </c>
    </row>
    <row r="103" spans="1:16" ht="12.75">
      <c r="A103" t="s">
        <v>49</v>
      </c>
      <c s="34" t="s">
        <v>172</v>
      </c>
      <c s="34" t="s">
        <v>173</v>
      </c>
      <c s="35" t="s">
        <v>47</v>
      </c>
      <c s="6" t="s">
        <v>174</v>
      </c>
      <c s="36" t="s">
        <v>175</v>
      </c>
      <c s="37">
        <v>13.827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89</v>
      </c>
      <c>
        <f>(M103*21)/100</f>
      </c>
      <c t="s">
        <v>27</v>
      </c>
    </row>
    <row r="104" spans="1:5" ht="12.75">
      <c r="A104" s="35" t="s">
        <v>55</v>
      </c>
      <c r="E104" s="39" t="s">
        <v>51</v>
      </c>
    </row>
    <row r="105" spans="1:5" ht="12.75">
      <c r="A105" s="35" t="s">
        <v>57</v>
      </c>
      <c r="E105" s="40" t="s">
        <v>176</v>
      </c>
    </row>
    <row r="106" spans="1:5" ht="12.75">
      <c r="A106" t="s">
        <v>59</v>
      </c>
      <c r="E106" s="39" t="s">
        <v>91</v>
      </c>
    </row>
    <row r="107" spans="1:16" ht="12.75">
      <c r="A107" t="s">
        <v>49</v>
      </c>
      <c s="34" t="s">
        <v>177</v>
      </c>
      <c s="34" t="s">
        <v>178</v>
      </c>
      <c s="35" t="s">
        <v>47</v>
      </c>
      <c s="6" t="s">
        <v>179</v>
      </c>
      <c s="36" t="s">
        <v>131</v>
      </c>
      <c s="37">
        <v>5.043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89</v>
      </c>
      <c>
        <f>(M107*21)/100</f>
      </c>
      <c t="s">
        <v>27</v>
      </c>
    </row>
    <row r="108" spans="1:5" ht="12.75">
      <c r="A108" s="35" t="s">
        <v>55</v>
      </c>
      <c r="E108" s="39" t="s">
        <v>51</v>
      </c>
    </row>
    <row r="109" spans="1:5" ht="12.75">
      <c r="A109" s="35" t="s">
        <v>57</v>
      </c>
      <c r="E109" s="40" t="s">
        <v>180</v>
      </c>
    </row>
    <row r="110" spans="1:5" ht="12.75">
      <c r="A110" t="s">
        <v>59</v>
      </c>
      <c r="E110" s="39" t="s">
        <v>91</v>
      </c>
    </row>
    <row r="111" spans="1:16" ht="25.5">
      <c r="A111" t="s">
        <v>49</v>
      </c>
      <c s="34" t="s">
        <v>181</v>
      </c>
      <c s="34" t="s">
        <v>182</v>
      </c>
      <c s="35" t="s">
        <v>47</v>
      </c>
      <c s="6" t="s">
        <v>183</v>
      </c>
      <c s="36" t="s">
        <v>103</v>
      </c>
      <c s="37">
        <v>13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89</v>
      </c>
      <c>
        <f>(M111*21)/100</f>
      </c>
      <c t="s">
        <v>27</v>
      </c>
    </row>
    <row r="112" spans="1:5" ht="12.75">
      <c r="A112" s="35" t="s">
        <v>55</v>
      </c>
      <c r="E112" s="39" t="s">
        <v>51</v>
      </c>
    </row>
    <row r="113" spans="1:5" ht="12.75">
      <c r="A113" s="35" t="s">
        <v>57</v>
      </c>
      <c r="E113" s="40" t="s">
        <v>184</v>
      </c>
    </row>
    <row r="114" spans="1:5" ht="12.75">
      <c r="A114" t="s">
        <v>59</v>
      </c>
      <c r="E114" s="39" t="s">
        <v>91</v>
      </c>
    </row>
    <row r="115" spans="1:13" ht="12.75">
      <c r="A115" t="s">
        <v>46</v>
      </c>
      <c r="C115" s="31" t="s">
        <v>117</v>
      </c>
      <c r="E115" s="33" t="s">
        <v>185</v>
      </c>
      <c r="J115" s="32">
        <f>0</f>
      </c>
      <c s="32">
        <f>0</f>
      </c>
      <c s="32">
        <f>0+L116+L120+L124+L128+L132+L136+L140+L144+L148+L152+L156+L160+L164</f>
      </c>
      <c s="32">
        <f>0+M116+M120+M124+M128+M132+M136+M140+M144+M148+M152+M156+M160+M164</f>
      </c>
    </row>
    <row r="116" spans="1:16" ht="12.75">
      <c r="A116" t="s">
        <v>49</v>
      </c>
      <c s="34" t="s">
        <v>186</v>
      </c>
      <c s="34" t="s">
        <v>187</v>
      </c>
      <c s="35" t="s">
        <v>47</v>
      </c>
      <c s="6" t="s">
        <v>188</v>
      </c>
      <c s="36" t="s">
        <v>97</v>
      </c>
      <c s="37">
        <v>15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89</v>
      </c>
      <c>
        <f>(M116*21)/100</f>
      </c>
      <c t="s">
        <v>27</v>
      </c>
    </row>
    <row r="117" spans="1:5" ht="12.75">
      <c r="A117" s="35" t="s">
        <v>55</v>
      </c>
      <c r="E117" s="39" t="s">
        <v>51</v>
      </c>
    </row>
    <row r="118" spans="1:5" ht="12.75">
      <c r="A118" s="35" t="s">
        <v>57</v>
      </c>
      <c r="E118" s="40" t="s">
        <v>140</v>
      </c>
    </row>
    <row r="119" spans="1:5" ht="12.75">
      <c r="A119" t="s">
        <v>59</v>
      </c>
      <c r="E119" s="39" t="s">
        <v>91</v>
      </c>
    </row>
    <row r="120" spans="1:16" ht="12.75">
      <c r="A120" t="s">
        <v>49</v>
      </c>
      <c s="34" t="s">
        <v>189</v>
      </c>
      <c s="34" t="s">
        <v>190</v>
      </c>
      <c s="35" t="s">
        <v>47</v>
      </c>
      <c s="6" t="s">
        <v>191</v>
      </c>
      <c s="36" t="s">
        <v>97</v>
      </c>
      <c s="37">
        <v>15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147</v>
      </c>
      <c>
        <f>(M120*21)/100</f>
      </c>
      <c t="s">
        <v>27</v>
      </c>
    </row>
    <row r="121" spans="1:5" ht="12.75">
      <c r="A121" s="35" t="s">
        <v>55</v>
      </c>
      <c r="E121" s="39" t="s">
        <v>51</v>
      </c>
    </row>
    <row r="122" spans="1:5" ht="12.75">
      <c r="A122" s="35" t="s">
        <v>57</v>
      </c>
      <c r="E122" s="40" t="s">
        <v>140</v>
      </c>
    </row>
    <row r="123" spans="1:5" ht="12.75">
      <c r="A123" t="s">
        <v>59</v>
      </c>
      <c r="E123" s="39" t="s">
        <v>91</v>
      </c>
    </row>
    <row r="124" spans="1:16" ht="25.5">
      <c r="A124" t="s">
        <v>49</v>
      </c>
      <c s="34" t="s">
        <v>192</v>
      </c>
      <c s="34" t="s">
        <v>193</v>
      </c>
      <c s="35" t="s">
        <v>47</v>
      </c>
      <c s="6" t="s">
        <v>194</v>
      </c>
      <c s="36" t="s">
        <v>97</v>
      </c>
      <c s="37">
        <v>42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89</v>
      </c>
      <c>
        <f>(M124*21)/100</f>
      </c>
      <c t="s">
        <v>27</v>
      </c>
    </row>
    <row r="125" spans="1:5" ht="12.75">
      <c r="A125" s="35" t="s">
        <v>55</v>
      </c>
      <c r="E125" s="39" t="s">
        <v>51</v>
      </c>
    </row>
    <row r="126" spans="1:5" ht="12.75">
      <c r="A126" s="35" t="s">
        <v>57</v>
      </c>
      <c r="E126" s="40" t="s">
        <v>195</v>
      </c>
    </row>
    <row r="127" spans="1:5" ht="12.75">
      <c r="A127" t="s">
        <v>59</v>
      </c>
      <c r="E127" s="39" t="s">
        <v>91</v>
      </c>
    </row>
    <row r="128" spans="1:16" ht="12.75">
      <c r="A128" t="s">
        <v>49</v>
      </c>
      <c s="34" t="s">
        <v>196</v>
      </c>
      <c s="34" t="s">
        <v>197</v>
      </c>
      <c s="35" t="s">
        <v>47</v>
      </c>
      <c s="6" t="s">
        <v>198</v>
      </c>
      <c s="36" t="s">
        <v>97</v>
      </c>
      <c s="37">
        <v>42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89</v>
      </c>
      <c>
        <f>(M128*21)/100</f>
      </c>
      <c t="s">
        <v>27</v>
      </c>
    </row>
    <row r="129" spans="1:5" ht="12.75">
      <c r="A129" s="35" t="s">
        <v>55</v>
      </c>
      <c r="E129" s="39" t="s">
        <v>51</v>
      </c>
    </row>
    <row r="130" spans="1:5" ht="12.75">
      <c r="A130" s="35" t="s">
        <v>57</v>
      </c>
      <c r="E130" s="40" t="s">
        <v>195</v>
      </c>
    </row>
    <row r="131" spans="1:5" ht="12.75">
      <c r="A131" t="s">
        <v>59</v>
      </c>
      <c r="E131" s="39" t="s">
        <v>91</v>
      </c>
    </row>
    <row r="132" spans="1:16" ht="12.75">
      <c r="A132" t="s">
        <v>49</v>
      </c>
      <c s="34" t="s">
        <v>199</v>
      </c>
      <c s="34" t="s">
        <v>200</v>
      </c>
      <c s="35" t="s">
        <v>47</v>
      </c>
      <c s="6" t="s">
        <v>201</v>
      </c>
      <c s="36" t="s">
        <v>131</v>
      </c>
      <c s="37">
        <v>42.926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89</v>
      </c>
      <c>
        <f>(M132*21)/100</f>
      </c>
      <c t="s">
        <v>27</v>
      </c>
    </row>
    <row r="133" spans="1:5" ht="12.75">
      <c r="A133" s="35" t="s">
        <v>55</v>
      </c>
      <c r="E133" s="39" t="s">
        <v>51</v>
      </c>
    </row>
    <row r="134" spans="1:5" ht="12.75">
      <c r="A134" s="35" t="s">
        <v>57</v>
      </c>
      <c r="E134" s="40" t="s">
        <v>202</v>
      </c>
    </row>
    <row r="135" spans="1:5" ht="12.75">
      <c r="A135" t="s">
        <v>59</v>
      </c>
      <c r="E135" s="39" t="s">
        <v>91</v>
      </c>
    </row>
    <row r="136" spans="1:16" ht="12.75">
      <c r="A136" t="s">
        <v>49</v>
      </c>
      <c s="34" t="s">
        <v>203</v>
      </c>
      <c s="34" t="s">
        <v>204</v>
      </c>
      <c s="35" t="s">
        <v>47</v>
      </c>
      <c s="6" t="s">
        <v>205</v>
      </c>
      <c s="36" t="s">
        <v>103</v>
      </c>
      <c s="37">
        <v>42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147</v>
      </c>
      <c>
        <f>(M136*21)/100</f>
      </c>
      <c t="s">
        <v>27</v>
      </c>
    </row>
    <row r="137" spans="1:5" ht="12.75">
      <c r="A137" s="35" t="s">
        <v>55</v>
      </c>
      <c r="E137" s="39" t="s">
        <v>51</v>
      </c>
    </row>
    <row r="138" spans="1:5" ht="12.75">
      <c r="A138" s="35" t="s">
        <v>57</v>
      </c>
      <c r="E138" s="40" t="s">
        <v>195</v>
      </c>
    </row>
    <row r="139" spans="1:5" ht="12.75">
      <c r="A139" t="s">
        <v>59</v>
      </c>
      <c r="E139" s="39" t="s">
        <v>91</v>
      </c>
    </row>
    <row r="140" spans="1:16" ht="12.75">
      <c r="A140" t="s">
        <v>49</v>
      </c>
      <c s="34" t="s">
        <v>206</v>
      </c>
      <c s="34" t="s">
        <v>207</v>
      </c>
      <c s="35" t="s">
        <v>47</v>
      </c>
      <c s="6" t="s">
        <v>208</v>
      </c>
      <c s="36" t="s">
        <v>53</v>
      </c>
      <c s="37">
        <v>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89</v>
      </c>
      <c>
        <f>(M140*21)/100</f>
      </c>
      <c t="s">
        <v>27</v>
      </c>
    </row>
    <row r="141" spans="1:5" ht="12.75">
      <c r="A141" s="35" t="s">
        <v>55</v>
      </c>
      <c r="E141" s="39" t="s">
        <v>51</v>
      </c>
    </row>
    <row r="142" spans="1:5" ht="12.75">
      <c r="A142" s="35" t="s">
        <v>57</v>
      </c>
      <c r="E142" s="40" t="s">
        <v>51</v>
      </c>
    </row>
    <row r="143" spans="1:5" ht="12.75">
      <c r="A143" t="s">
        <v>59</v>
      </c>
      <c r="E143" s="39" t="s">
        <v>91</v>
      </c>
    </row>
    <row r="144" spans="1:16" ht="12.75">
      <c r="A144" t="s">
        <v>49</v>
      </c>
      <c s="34" t="s">
        <v>209</v>
      </c>
      <c s="34" t="s">
        <v>210</v>
      </c>
      <c s="35" t="s">
        <v>47</v>
      </c>
      <c s="6" t="s">
        <v>211</v>
      </c>
      <c s="36" t="s">
        <v>53</v>
      </c>
      <c s="37">
        <v>1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89</v>
      </c>
      <c>
        <f>(M144*21)/100</f>
      </c>
      <c t="s">
        <v>27</v>
      </c>
    </row>
    <row r="145" spans="1:5" ht="12.75">
      <c r="A145" s="35" t="s">
        <v>55</v>
      </c>
      <c r="E145" s="39" t="s">
        <v>51</v>
      </c>
    </row>
    <row r="146" spans="1:5" ht="12.75">
      <c r="A146" s="35" t="s">
        <v>57</v>
      </c>
      <c r="E146" s="40" t="s">
        <v>51</v>
      </c>
    </row>
    <row r="147" spans="1:5" ht="12.75">
      <c r="A147" t="s">
        <v>59</v>
      </c>
      <c r="E147" s="39" t="s">
        <v>91</v>
      </c>
    </row>
    <row r="148" spans="1:16" ht="12.75">
      <c r="A148" t="s">
        <v>49</v>
      </c>
      <c s="34" t="s">
        <v>212</v>
      </c>
      <c s="34" t="s">
        <v>213</v>
      </c>
      <c s="35" t="s">
        <v>47</v>
      </c>
      <c s="6" t="s">
        <v>214</v>
      </c>
      <c s="36" t="s">
        <v>103</v>
      </c>
      <c s="37">
        <v>45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89</v>
      </c>
      <c>
        <f>(M148*21)/100</f>
      </c>
      <c t="s">
        <v>27</v>
      </c>
    </row>
    <row r="149" spans="1:5" ht="12.75">
      <c r="A149" s="35" t="s">
        <v>55</v>
      </c>
      <c r="E149" s="39" t="s">
        <v>51</v>
      </c>
    </row>
    <row r="150" spans="1:5" ht="12.75">
      <c r="A150" s="35" t="s">
        <v>57</v>
      </c>
      <c r="E150" s="40" t="s">
        <v>215</v>
      </c>
    </row>
    <row r="151" spans="1:5" ht="12.75">
      <c r="A151" t="s">
        <v>59</v>
      </c>
      <c r="E151" s="39" t="s">
        <v>91</v>
      </c>
    </row>
    <row r="152" spans="1:16" ht="12.75">
      <c r="A152" t="s">
        <v>49</v>
      </c>
      <c s="34" t="s">
        <v>216</v>
      </c>
      <c s="34" t="s">
        <v>217</v>
      </c>
      <c s="35" t="s">
        <v>47</v>
      </c>
      <c s="6" t="s">
        <v>218</v>
      </c>
      <c s="36" t="s">
        <v>103</v>
      </c>
      <c s="37">
        <v>45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89</v>
      </c>
      <c>
        <f>(M152*21)/100</f>
      </c>
      <c t="s">
        <v>27</v>
      </c>
    </row>
    <row r="153" spans="1:5" ht="12.75">
      <c r="A153" s="35" t="s">
        <v>55</v>
      </c>
      <c r="E153" s="39" t="s">
        <v>51</v>
      </c>
    </row>
    <row r="154" spans="1:5" ht="12.75">
      <c r="A154" s="35" t="s">
        <v>57</v>
      </c>
      <c r="E154" s="40" t="s">
        <v>215</v>
      </c>
    </row>
    <row r="155" spans="1:5" ht="12.75">
      <c r="A155" t="s">
        <v>59</v>
      </c>
      <c r="E155" s="39" t="s">
        <v>91</v>
      </c>
    </row>
    <row r="156" spans="1:16" ht="12.75">
      <c r="A156" t="s">
        <v>49</v>
      </c>
      <c s="34" t="s">
        <v>219</v>
      </c>
      <c s="34" t="s">
        <v>220</v>
      </c>
      <c s="35" t="s">
        <v>47</v>
      </c>
      <c s="6" t="s">
        <v>221</v>
      </c>
      <c s="36" t="s">
        <v>222</v>
      </c>
      <c s="37">
        <v>0.045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89</v>
      </c>
      <c>
        <f>(M156*21)/100</f>
      </c>
      <c t="s">
        <v>27</v>
      </c>
    </row>
    <row r="157" spans="1:5" ht="12.75">
      <c r="A157" s="35" t="s">
        <v>55</v>
      </c>
      <c r="E157" s="39" t="s">
        <v>51</v>
      </c>
    </row>
    <row r="158" spans="1:5" ht="12.75">
      <c r="A158" s="35" t="s">
        <v>57</v>
      </c>
      <c r="E158" s="40" t="s">
        <v>223</v>
      </c>
    </row>
    <row r="159" spans="1:5" ht="12.75">
      <c r="A159" t="s">
        <v>59</v>
      </c>
      <c r="E159" s="39" t="s">
        <v>91</v>
      </c>
    </row>
    <row r="160" spans="1:16" ht="25.5">
      <c r="A160" t="s">
        <v>49</v>
      </c>
      <c s="34" t="s">
        <v>224</v>
      </c>
      <c s="34" t="s">
        <v>225</v>
      </c>
      <c s="35" t="s">
        <v>47</v>
      </c>
      <c s="6" t="s">
        <v>226</v>
      </c>
      <c s="36" t="s">
        <v>103</v>
      </c>
      <c s="37">
        <v>45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89</v>
      </c>
      <c>
        <f>(M160*21)/100</f>
      </c>
      <c t="s">
        <v>27</v>
      </c>
    </row>
    <row r="161" spans="1:5" ht="12.75">
      <c r="A161" s="35" t="s">
        <v>55</v>
      </c>
      <c r="E161" s="39" t="s">
        <v>51</v>
      </c>
    </row>
    <row r="162" spans="1:5" ht="12.75">
      <c r="A162" s="35" t="s">
        <v>57</v>
      </c>
      <c r="E162" s="40" t="s">
        <v>215</v>
      </c>
    </row>
    <row r="163" spans="1:5" ht="12.75">
      <c r="A163" t="s">
        <v>59</v>
      </c>
      <c r="E163" s="39" t="s">
        <v>91</v>
      </c>
    </row>
    <row r="164" spans="1:16" ht="12.75">
      <c r="A164" t="s">
        <v>49</v>
      </c>
      <c s="34" t="s">
        <v>227</v>
      </c>
      <c s="34" t="s">
        <v>228</v>
      </c>
      <c s="35" t="s">
        <v>47</v>
      </c>
      <c s="6" t="s">
        <v>229</v>
      </c>
      <c s="36" t="s">
        <v>103</v>
      </c>
      <c s="37">
        <v>45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89</v>
      </c>
      <c>
        <f>(M164*21)/100</f>
      </c>
      <c t="s">
        <v>27</v>
      </c>
    </row>
    <row r="165" spans="1:5" ht="12.75">
      <c r="A165" s="35" t="s">
        <v>55</v>
      </c>
      <c r="E165" s="39" t="s">
        <v>51</v>
      </c>
    </row>
    <row r="166" spans="1:5" ht="12.75">
      <c r="A166" s="35" t="s">
        <v>57</v>
      </c>
      <c r="E166" s="40" t="s">
        <v>215</v>
      </c>
    </row>
    <row r="167" spans="1:5" ht="12.75">
      <c r="A167" t="s">
        <v>59</v>
      </c>
      <c r="E167" s="39" t="s">
        <v>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80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80</v>
      </c>
      <c r="E4" s="26" t="s">
        <v>81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COUNTIFS(L8:L164,"=0",A8:A164,"P")+COUNTIFS(L8:L164,"",A8:A164,"P")+SUM(Q8:Q164)</f>
      </c>
    </row>
    <row r="8" spans="1:13" ht="12.75">
      <c r="A8" t="s">
        <v>44</v>
      </c>
      <c r="C8" s="28" t="s">
        <v>232</v>
      </c>
      <c r="E8" s="30" t="s">
        <v>231</v>
      </c>
      <c r="J8" s="29">
        <f>0+J9+J94+J115</f>
      </c>
      <c s="29">
        <f>0+K9+K94+K115</f>
      </c>
      <c s="29">
        <f>0+L9+L94+L115</f>
      </c>
      <c s="29">
        <f>0+M9+M94+M115</f>
      </c>
    </row>
    <row r="9" spans="1:13" ht="12.75">
      <c r="A9" t="s">
        <v>46</v>
      </c>
      <c r="C9" s="31" t="s">
        <v>47</v>
      </c>
      <c r="E9" s="33" t="s">
        <v>85</v>
      </c>
      <c r="J9" s="32">
        <f>0</f>
      </c>
      <c s="32">
        <f>0</f>
      </c>
      <c s="32">
        <f>0+L10+L14+L18+L22+L26+L30+L34+L38+L42+L46+L50+L54+L58+L62+L66+L70+L74+L78+L82+L86+L90</f>
      </c>
      <c s="32">
        <f>0+M10+M14+M18+M22+M26+M30+M34+M38+M42+M46+M50+M54+M58+M62+M66+M70+M74+M78+M82+M86+M90</f>
      </c>
    </row>
    <row r="10" spans="1:16" ht="25.5">
      <c r="A10" t="s">
        <v>49</v>
      </c>
      <c s="34" t="s">
        <v>47</v>
      </c>
      <c s="34" t="s">
        <v>86</v>
      </c>
      <c s="35" t="s">
        <v>47</v>
      </c>
      <c s="6" t="s">
        <v>87</v>
      </c>
      <c s="36" t="s">
        <v>88</v>
      </c>
      <c s="37">
        <v>24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89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57</v>
      </c>
      <c r="E12" s="40" t="s">
        <v>233</v>
      </c>
    </row>
    <row r="13" spans="1:5" ht="12.75">
      <c r="A13" t="s">
        <v>59</v>
      </c>
      <c r="E13" s="39" t="s">
        <v>91</v>
      </c>
    </row>
    <row r="14" spans="1:16" ht="12.75">
      <c r="A14" t="s">
        <v>49</v>
      </c>
      <c s="34" t="s">
        <v>27</v>
      </c>
      <c s="34" t="s">
        <v>92</v>
      </c>
      <c s="35" t="s">
        <v>47</v>
      </c>
      <c s="6" t="s">
        <v>93</v>
      </c>
      <c s="36" t="s">
        <v>94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89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51</v>
      </c>
    </row>
    <row r="17" spans="1:5" ht="12.75">
      <c r="A17" t="s">
        <v>59</v>
      </c>
      <c r="E17" s="39" t="s">
        <v>91</v>
      </c>
    </row>
    <row r="18" spans="1:16" ht="25.5">
      <c r="A18" t="s">
        <v>49</v>
      </c>
      <c s="34" t="s">
        <v>26</v>
      </c>
      <c s="34" t="s">
        <v>95</v>
      </c>
      <c s="35" t="s">
        <v>47</v>
      </c>
      <c s="6" t="s">
        <v>96</v>
      </c>
      <c s="36" t="s">
        <v>97</v>
      </c>
      <c s="37">
        <v>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89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51</v>
      </c>
    </row>
    <row r="21" spans="1:5" ht="12.75">
      <c r="A21" t="s">
        <v>59</v>
      </c>
      <c r="E21" s="39" t="s">
        <v>91</v>
      </c>
    </row>
    <row r="22" spans="1:16" ht="25.5">
      <c r="A22" t="s">
        <v>49</v>
      </c>
      <c s="34" t="s">
        <v>70</v>
      </c>
      <c s="34" t="s">
        <v>98</v>
      </c>
      <c s="35" t="s">
        <v>47</v>
      </c>
      <c s="6" t="s">
        <v>99</v>
      </c>
      <c s="36" t="s">
        <v>94</v>
      </c>
      <c s="37">
        <v>2.64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89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234</v>
      </c>
    </row>
    <row r="25" spans="1:5" ht="12.75">
      <c r="A25" t="s">
        <v>59</v>
      </c>
      <c r="E25" s="39" t="s">
        <v>91</v>
      </c>
    </row>
    <row r="26" spans="1:16" ht="12.75">
      <c r="A26" t="s">
        <v>49</v>
      </c>
      <c s="34" t="s">
        <v>75</v>
      </c>
      <c s="34" t="s">
        <v>101</v>
      </c>
      <c s="35" t="s">
        <v>47</v>
      </c>
      <c s="6" t="s">
        <v>102</v>
      </c>
      <c s="36" t="s">
        <v>103</v>
      </c>
      <c s="37">
        <v>40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89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57</v>
      </c>
      <c r="E28" s="40" t="s">
        <v>235</v>
      </c>
    </row>
    <row r="29" spans="1:5" ht="12.75">
      <c r="A29" t="s">
        <v>59</v>
      </c>
      <c r="E29" s="39" t="s">
        <v>91</v>
      </c>
    </row>
    <row r="30" spans="1:16" ht="25.5">
      <c r="A30" t="s">
        <v>49</v>
      </c>
      <c s="34" t="s">
        <v>105</v>
      </c>
      <c s="34" t="s">
        <v>106</v>
      </c>
      <c s="35" t="s">
        <v>47</v>
      </c>
      <c s="6" t="s">
        <v>107</v>
      </c>
      <c s="36" t="s">
        <v>103</v>
      </c>
      <c s="37">
        <v>10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89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57</v>
      </c>
      <c r="E32" s="40" t="s">
        <v>236</v>
      </c>
    </row>
    <row r="33" spans="1:5" ht="12.75">
      <c r="A33" t="s">
        <v>59</v>
      </c>
      <c r="E33" s="39" t="s">
        <v>91</v>
      </c>
    </row>
    <row r="34" spans="1:16" ht="25.5">
      <c r="A34" t="s">
        <v>49</v>
      </c>
      <c s="34" t="s">
        <v>109</v>
      </c>
      <c s="34" t="s">
        <v>110</v>
      </c>
      <c s="35" t="s">
        <v>47</v>
      </c>
      <c s="6" t="s">
        <v>111</v>
      </c>
      <c s="36" t="s">
        <v>97</v>
      </c>
      <c s="37">
        <v>10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89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57</v>
      </c>
      <c r="E36" s="40" t="s">
        <v>236</v>
      </c>
    </row>
    <row r="37" spans="1:5" ht="12.75">
      <c r="A37" t="s">
        <v>59</v>
      </c>
      <c r="E37" s="39" t="s">
        <v>91</v>
      </c>
    </row>
    <row r="38" spans="1:16" ht="12.75">
      <c r="A38" t="s">
        <v>49</v>
      </c>
      <c s="34" t="s">
        <v>113</v>
      </c>
      <c s="34" t="s">
        <v>114</v>
      </c>
      <c s="35" t="s">
        <v>47</v>
      </c>
      <c s="6" t="s">
        <v>115</v>
      </c>
      <c s="36" t="s">
        <v>97</v>
      </c>
      <c s="37">
        <v>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89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57</v>
      </c>
      <c r="E40" s="40" t="s">
        <v>116</v>
      </c>
    </row>
    <row r="41" spans="1:5" ht="12.75">
      <c r="A41" t="s">
        <v>59</v>
      </c>
      <c r="E41" s="39" t="s">
        <v>91</v>
      </c>
    </row>
    <row r="42" spans="1:16" ht="25.5">
      <c r="A42" t="s">
        <v>49</v>
      </c>
      <c s="34" t="s">
        <v>117</v>
      </c>
      <c s="34" t="s">
        <v>118</v>
      </c>
      <c s="35" t="s">
        <v>47</v>
      </c>
      <c s="6" t="s">
        <v>119</v>
      </c>
      <c s="36" t="s">
        <v>97</v>
      </c>
      <c s="37">
        <v>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89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57</v>
      </c>
      <c r="E44" s="40" t="s">
        <v>51</v>
      </c>
    </row>
    <row r="45" spans="1:5" ht="12.75">
      <c r="A45" t="s">
        <v>59</v>
      </c>
      <c r="E45" s="39" t="s">
        <v>91</v>
      </c>
    </row>
    <row r="46" spans="1:16" ht="12.75">
      <c r="A46" t="s">
        <v>49</v>
      </c>
      <c s="34" t="s">
        <v>120</v>
      </c>
      <c s="34" t="s">
        <v>121</v>
      </c>
      <c s="35" t="s">
        <v>47</v>
      </c>
      <c s="6" t="s">
        <v>122</v>
      </c>
      <c s="36" t="s">
        <v>94</v>
      </c>
      <c s="37">
        <v>2.64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89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57</v>
      </c>
      <c r="E48" s="40" t="s">
        <v>237</v>
      </c>
    </row>
    <row r="49" spans="1:5" ht="12.75">
      <c r="A49" t="s">
        <v>59</v>
      </c>
      <c r="E49" s="39" t="s">
        <v>91</v>
      </c>
    </row>
    <row r="50" spans="1:16" ht="25.5">
      <c r="A50" t="s">
        <v>49</v>
      </c>
      <c s="34" t="s">
        <v>124</v>
      </c>
      <c s="34" t="s">
        <v>125</v>
      </c>
      <c s="35" t="s">
        <v>47</v>
      </c>
      <c s="6" t="s">
        <v>126</v>
      </c>
      <c s="36" t="s">
        <v>94</v>
      </c>
      <c s="37">
        <v>52.8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89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57</v>
      </c>
      <c r="E52" s="40" t="s">
        <v>238</v>
      </c>
    </row>
    <row r="53" spans="1:5" ht="12.75">
      <c r="A53" t="s">
        <v>59</v>
      </c>
      <c r="E53" s="39" t="s">
        <v>91</v>
      </c>
    </row>
    <row r="54" spans="1:16" ht="12.75">
      <c r="A54" t="s">
        <v>49</v>
      </c>
      <c s="34" t="s">
        <v>128</v>
      </c>
      <c s="34" t="s">
        <v>129</v>
      </c>
      <c s="35" t="s">
        <v>47</v>
      </c>
      <c s="6" t="s">
        <v>130</v>
      </c>
      <c s="36" t="s">
        <v>131</v>
      </c>
      <c s="37">
        <v>4.884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89</v>
      </c>
      <c>
        <f>(M54*21)/100</f>
      </c>
      <c t="s">
        <v>27</v>
      </c>
    </row>
    <row r="55" spans="1:5" ht="12.75">
      <c r="A55" s="35" t="s">
        <v>55</v>
      </c>
      <c r="E55" s="39" t="s">
        <v>51</v>
      </c>
    </row>
    <row r="56" spans="1:5" ht="12.75">
      <c r="A56" s="35" t="s">
        <v>57</v>
      </c>
      <c r="E56" s="40" t="s">
        <v>239</v>
      </c>
    </row>
    <row r="57" spans="1:5" ht="12.75">
      <c r="A57" t="s">
        <v>59</v>
      </c>
      <c r="E57" s="39" t="s">
        <v>91</v>
      </c>
    </row>
    <row r="58" spans="1:16" ht="12.75">
      <c r="A58" t="s">
        <v>49</v>
      </c>
      <c s="34" t="s">
        <v>133</v>
      </c>
      <c s="34" t="s">
        <v>134</v>
      </c>
      <c s="35" t="s">
        <v>47</v>
      </c>
      <c s="6" t="s">
        <v>135</v>
      </c>
      <c s="36" t="s">
        <v>131</v>
      </c>
      <c s="37">
        <v>4.884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89</v>
      </c>
      <c>
        <f>(M58*21)/100</f>
      </c>
      <c t="s">
        <v>27</v>
      </c>
    </row>
    <row r="59" spans="1:5" ht="12.75">
      <c r="A59" s="35" t="s">
        <v>55</v>
      </c>
      <c r="E59" s="39" t="s">
        <v>51</v>
      </c>
    </row>
    <row r="60" spans="1:5" ht="12.75">
      <c r="A60" s="35" t="s">
        <v>57</v>
      </c>
      <c r="E60" s="40" t="s">
        <v>239</v>
      </c>
    </row>
    <row r="61" spans="1:5" ht="12.75">
      <c r="A61" t="s">
        <v>59</v>
      </c>
      <c r="E61" s="39" t="s">
        <v>91</v>
      </c>
    </row>
    <row r="62" spans="1:16" ht="12.75">
      <c r="A62" t="s">
        <v>49</v>
      </c>
      <c s="34" t="s">
        <v>136</v>
      </c>
      <c s="34" t="s">
        <v>137</v>
      </c>
      <c s="35" t="s">
        <v>47</v>
      </c>
      <c s="6" t="s">
        <v>138</v>
      </c>
      <c s="36" t="s">
        <v>94</v>
      </c>
      <c s="37">
        <v>4.774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89</v>
      </c>
      <c>
        <f>(M62*21)/100</f>
      </c>
      <c t="s">
        <v>27</v>
      </c>
    </row>
    <row r="63" spans="1:5" ht="12.75">
      <c r="A63" s="35" t="s">
        <v>55</v>
      </c>
      <c r="E63" s="39" t="s">
        <v>51</v>
      </c>
    </row>
    <row r="64" spans="1:5" ht="12.75">
      <c r="A64" s="35" t="s">
        <v>57</v>
      </c>
      <c r="E64" s="40" t="s">
        <v>240</v>
      </c>
    </row>
    <row r="65" spans="1:5" ht="12.75">
      <c r="A65" t="s">
        <v>59</v>
      </c>
      <c r="E65" s="39" t="s">
        <v>91</v>
      </c>
    </row>
    <row r="66" spans="1:16" ht="12.75">
      <c r="A66" t="s">
        <v>49</v>
      </c>
      <c s="34" t="s">
        <v>140</v>
      </c>
      <c s="34" t="s">
        <v>141</v>
      </c>
      <c s="35" t="s">
        <v>47</v>
      </c>
      <c s="6" t="s">
        <v>142</v>
      </c>
      <c s="36" t="s">
        <v>131</v>
      </c>
      <c s="37">
        <v>6.851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89</v>
      </c>
      <c>
        <f>(M66*21)/100</f>
      </c>
      <c t="s">
        <v>27</v>
      </c>
    </row>
    <row r="67" spans="1:5" ht="12.75">
      <c r="A67" s="35" t="s">
        <v>55</v>
      </c>
      <c r="E67" s="39" t="s">
        <v>51</v>
      </c>
    </row>
    <row r="68" spans="1:5" ht="12.75">
      <c r="A68" s="35" t="s">
        <v>57</v>
      </c>
      <c r="E68" s="40" t="s">
        <v>241</v>
      </c>
    </row>
    <row r="69" spans="1:5" ht="12.75">
      <c r="A69" t="s">
        <v>59</v>
      </c>
      <c r="E69" s="39" t="s">
        <v>91</v>
      </c>
    </row>
    <row r="70" spans="1:16" ht="25.5">
      <c r="A70" t="s">
        <v>49</v>
      </c>
      <c s="34" t="s">
        <v>144</v>
      </c>
      <c s="34" t="s">
        <v>145</v>
      </c>
      <c s="35" t="s">
        <v>47</v>
      </c>
      <c s="6" t="s">
        <v>146</v>
      </c>
      <c s="36" t="s">
        <v>97</v>
      </c>
      <c s="37">
        <v>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89</v>
      </c>
      <c>
        <f>(M70*21)/100</f>
      </c>
      <c t="s">
        <v>27</v>
      </c>
    </row>
    <row r="71" spans="1:5" ht="12.75">
      <c r="A71" s="35" t="s">
        <v>55</v>
      </c>
      <c r="E71" s="39" t="s">
        <v>51</v>
      </c>
    </row>
    <row r="72" spans="1:5" ht="12.75">
      <c r="A72" s="35" t="s">
        <v>57</v>
      </c>
      <c r="E72" s="40" t="s">
        <v>51</v>
      </c>
    </row>
    <row r="73" spans="1:5" ht="12.75">
      <c r="A73" t="s">
        <v>59</v>
      </c>
      <c r="E73" s="39" t="s">
        <v>91</v>
      </c>
    </row>
    <row r="74" spans="1:16" ht="25.5">
      <c r="A74" t="s">
        <v>49</v>
      </c>
      <c s="34" t="s">
        <v>148</v>
      </c>
      <c s="34" t="s">
        <v>149</v>
      </c>
      <c s="35" t="s">
        <v>47</v>
      </c>
      <c s="6" t="s">
        <v>150</v>
      </c>
      <c s="36" t="s">
        <v>97</v>
      </c>
      <c s="37">
        <v>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89</v>
      </c>
      <c>
        <f>(M74*21)/100</f>
      </c>
      <c t="s">
        <v>27</v>
      </c>
    </row>
    <row r="75" spans="1:5" ht="12.75">
      <c r="A75" s="35" t="s">
        <v>55</v>
      </c>
      <c r="E75" s="39" t="s">
        <v>51</v>
      </c>
    </row>
    <row r="76" spans="1:5" ht="12.75">
      <c r="A76" s="35" t="s">
        <v>57</v>
      </c>
      <c r="E76" s="40" t="s">
        <v>51</v>
      </c>
    </row>
    <row r="77" spans="1:5" ht="12.75">
      <c r="A77" t="s">
        <v>59</v>
      </c>
      <c r="E77" s="39" t="s">
        <v>91</v>
      </c>
    </row>
    <row r="78" spans="1:16" ht="12.75">
      <c r="A78" t="s">
        <v>49</v>
      </c>
      <c s="34" t="s">
        <v>151</v>
      </c>
      <c s="34" t="s">
        <v>152</v>
      </c>
      <c s="35" t="s">
        <v>47</v>
      </c>
      <c s="6" t="s">
        <v>153</v>
      </c>
      <c s="36" t="s">
        <v>88</v>
      </c>
      <c s="37">
        <v>24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89</v>
      </c>
      <c>
        <f>(M78*21)/100</f>
      </c>
      <c t="s">
        <v>27</v>
      </c>
    </row>
    <row r="79" spans="1:5" ht="12.75">
      <c r="A79" s="35" t="s">
        <v>55</v>
      </c>
      <c r="E79" s="39" t="s">
        <v>51</v>
      </c>
    </row>
    <row r="80" spans="1:5" ht="12.75">
      <c r="A80" s="35" t="s">
        <v>57</v>
      </c>
      <c r="E80" s="40" t="s">
        <v>233</v>
      </c>
    </row>
    <row r="81" spans="1:5" ht="12.75">
      <c r="A81" t="s">
        <v>59</v>
      </c>
      <c r="E81" s="39" t="s">
        <v>91</v>
      </c>
    </row>
    <row r="82" spans="1:16" ht="12.75">
      <c r="A82" t="s">
        <v>49</v>
      </c>
      <c s="34" t="s">
        <v>154</v>
      </c>
      <c s="34" t="s">
        <v>155</v>
      </c>
      <c s="35" t="s">
        <v>47</v>
      </c>
      <c s="6" t="s">
        <v>156</v>
      </c>
      <c s="36" t="s">
        <v>88</v>
      </c>
      <c s="37">
        <v>24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89</v>
      </c>
      <c>
        <f>(M82*21)/100</f>
      </c>
      <c t="s">
        <v>27</v>
      </c>
    </row>
    <row r="83" spans="1:5" ht="12.75">
      <c r="A83" s="35" t="s">
        <v>55</v>
      </c>
      <c r="E83" s="39" t="s">
        <v>51</v>
      </c>
    </row>
    <row r="84" spans="1:5" ht="12.75">
      <c r="A84" s="35" t="s">
        <v>57</v>
      </c>
      <c r="E84" s="40" t="s">
        <v>233</v>
      </c>
    </row>
    <row r="85" spans="1:5" ht="12.75">
      <c r="A85" t="s">
        <v>59</v>
      </c>
      <c r="E85" s="39" t="s">
        <v>91</v>
      </c>
    </row>
    <row r="86" spans="1:16" ht="12.75">
      <c r="A86" t="s">
        <v>49</v>
      </c>
      <c s="34" t="s">
        <v>157</v>
      </c>
      <c s="34" t="s">
        <v>158</v>
      </c>
      <c s="35" t="s">
        <v>47</v>
      </c>
      <c s="6" t="s">
        <v>159</v>
      </c>
      <c s="36" t="s">
        <v>103</v>
      </c>
      <c s="37">
        <v>80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89</v>
      </c>
      <c>
        <f>(M86*21)/100</f>
      </c>
      <c t="s">
        <v>27</v>
      </c>
    </row>
    <row r="87" spans="1:5" ht="12.75">
      <c r="A87" s="35" t="s">
        <v>55</v>
      </c>
      <c r="E87" s="39" t="s">
        <v>51</v>
      </c>
    </row>
    <row r="88" spans="1:5" ht="12.75">
      <c r="A88" s="35" t="s">
        <v>57</v>
      </c>
      <c r="E88" s="40" t="s">
        <v>242</v>
      </c>
    </row>
    <row r="89" spans="1:5" ht="12.75">
      <c r="A89" t="s">
        <v>59</v>
      </c>
      <c r="E89" s="39" t="s">
        <v>91</v>
      </c>
    </row>
    <row r="90" spans="1:16" ht="12.75">
      <c r="A90" t="s">
        <v>49</v>
      </c>
      <c s="34" t="s">
        <v>161</v>
      </c>
      <c s="34" t="s">
        <v>162</v>
      </c>
      <c s="35" t="s">
        <v>47</v>
      </c>
      <c s="6" t="s">
        <v>163</v>
      </c>
      <c s="36" t="s">
        <v>103</v>
      </c>
      <c s="37">
        <v>80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89</v>
      </c>
      <c>
        <f>(M90*21)/100</f>
      </c>
      <c t="s">
        <v>27</v>
      </c>
    </row>
    <row r="91" spans="1:5" ht="12.75">
      <c r="A91" s="35" t="s">
        <v>55</v>
      </c>
      <c r="E91" s="39" t="s">
        <v>51</v>
      </c>
    </row>
    <row r="92" spans="1:5" ht="12.75">
      <c r="A92" s="35" t="s">
        <v>57</v>
      </c>
      <c r="E92" s="40" t="s">
        <v>242</v>
      </c>
    </row>
    <row r="93" spans="1:5" ht="12.75">
      <c r="A93" t="s">
        <v>59</v>
      </c>
      <c r="E93" s="39" t="s">
        <v>91</v>
      </c>
    </row>
    <row r="94" spans="1:13" ht="12.75">
      <c r="A94" t="s">
        <v>46</v>
      </c>
      <c r="C94" s="31" t="s">
        <v>27</v>
      </c>
      <c r="E94" s="33" t="s">
        <v>164</v>
      </c>
      <c r="J94" s="32">
        <f>0</f>
      </c>
      <c s="32">
        <f>0</f>
      </c>
      <c s="32">
        <f>0+L95+L99+L103+L107+L111</f>
      </c>
      <c s="32">
        <f>0+M95+M99+M103+M107+M111</f>
      </c>
    </row>
    <row r="95" spans="1:16" ht="12.75">
      <c r="A95" t="s">
        <v>49</v>
      </c>
      <c s="34" t="s">
        <v>165</v>
      </c>
      <c s="34" t="s">
        <v>166</v>
      </c>
      <c s="35" t="s">
        <v>47</v>
      </c>
      <c s="6" t="s">
        <v>167</v>
      </c>
      <c s="36" t="s">
        <v>94</v>
      </c>
      <c s="37">
        <v>0.264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89</v>
      </c>
      <c>
        <f>(M95*21)/100</f>
      </c>
      <c t="s">
        <v>27</v>
      </c>
    </row>
    <row r="96" spans="1:5" ht="12.75">
      <c r="A96" s="35" t="s">
        <v>55</v>
      </c>
      <c r="E96" s="39" t="s">
        <v>51</v>
      </c>
    </row>
    <row r="97" spans="1:5" ht="12.75">
      <c r="A97" s="35" t="s">
        <v>57</v>
      </c>
      <c r="E97" s="40" t="s">
        <v>243</v>
      </c>
    </row>
    <row r="98" spans="1:5" ht="12.75">
      <c r="A98" t="s">
        <v>59</v>
      </c>
      <c r="E98" s="39" t="s">
        <v>91</v>
      </c>
    </row>
    <row r="99" spans="1:16" ht="12.75">
      <c r="A99" t="s">
        <v>49</v>
      </c>
      <c s="34" t="s">
        <v>169</v>
      </c>
      <c s="34" t="s">
        <v>170</v>
      </c>
      <c s="35" t="s">
        <v>47</v>
      </c>
      <c s="6" t="s">
        <v>171</v>
      </c>
      <c s="36" t="s">
        <v>103</v>
      </c>
      <c s="37">
        <v>40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89</v>
      </c>
      <c>
        <f>(M99*21)/100</f>
      </c>
      <c t="s">
        <v>27</v>
      </c>
    </row>
    <row r="100" spans="1:5" ht="12.75">
      <c r="A100" s="35" t="s">
        <v>55</v>
      </c>
      <c r="E100" s="39" t="s">
        <v>51</v>
      </c>
    </row>
    <row r="101" spans="1:5" ht="12.75">
      <c r="A101" s="35" t="s">
        <v>57</v>
      </c>
      <c r="E101" s="40" t="s">
        <v>235</v>
      </c>
    </row>
    <row r="102" spans="1:5" ht="12.75">
      <c r="A102" t="s">
        <v>59</v>
      </c>
      <c r="E102" s="39" t="s">
        <v>91</v>
      </c>
    </row>
    <row r="103" spans="1:16" ht="12.75">
      <c r="A103" t="s">
        <v>49</v>
      </c>
      <c s="34" t="s">
        <v>172</v>
      </c>
      <c s="34" t="s">
        <v>173</v>
      </c>
      <c s="35" t="s">
        <v>47</v>
      </c>
      <c s="6" t="s">
        <v>174</v>
      </c>
      <c s="36" t="s">
        <v>175</v>
      </c>
      <c s="37">
        <v>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89</v>
      </c>
      <c>
        <f>(M103*21)/100</f>
      </c>
      <c t="s">
        <v>27</v>
      </c>
    </row>
    <row r="104" spans="1:5" ht="12.75">
      <c r="A104" s="35" t="s">
        <v>55</v>
      </c>
      <c r="E104" s="39" t="s">
        <v>51</v>
      </c>
    </row>
    <row r="105" spans="1:5" ht="12.75">
      <c r="A105" s="35" t="s">
        <v>57</v>
      </c>
      <c r="E105" s="40" t="s">
        <v>244</v>
      </c>
    </row>
    <row r="106" spans="1:5" ht="12.75">
      <c r="A106" t="s">
        <v>59</v>
      </c>
      <c r="E106" s="39" t="s">
        <v>91</v>
      </c>
    </row>
    <row r="107" spans="1:16" ht="12.75">
      <c r="A107" t="s">
        <v>49</v>
      </c>
      <c s="34" t="s">
        <v>177</v>
      </c>
      <c s="34" t="s">
        <v>178</v>
      </c>
      <c s="35" t="s">
        <v>47</v>
      </c>
      <c s="6" t="s">
        <v>179</v>
      </c>
      <c s="36" t="s">
        <v>131</v>
      </c>
      <c s="37">
        <v>1.824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89</v>
      </c>
      <c>
        <f>(M107*21)/100</f>
      </c>
      <c t="s">
        <v>27</v>
      </c>
    </row>
    <row r="108" spans="1:5" ht="12.75">
      <c r="A108" s="35" t="s">
        <v>55</v>
      </c>
      <c r="E108" s="39" t="s">
        <v>51</v>
      </c>
    </row>
    <row r="109" spans="1:5" ht="12.75">
      <c r="A109" s="35" t="s">
        <v>57</v>
      </c>
      <c r="E109" s="40" t="s">
        <v>245</v>
      </c>
    </row>
    <row r="110" spans="1:5" ht="12.75">
      <c r="A110" t="s">
        <v>59</v>
      </c>
      <c r="E110" s="39" t="s">
        <v>91</v>
      </c>
    </row>
    <row r="111" spans="1:16" ht="25.5">
      <c r="A111" t="s">
        <v>49</v>
      </c>
      <c s="34" t="s">
        <v>181</v>
      </c>
      <c s="34" t="s">
        <v>182</v>
      </c>
      <c s="35" t="s">
        <v>47</v>
      </c>
      <c s="6" t="s">
        <v>183</v>
      </c>
      <c s="36" t="s">
        <v>103</v>
      </c>
      <c s="37">
        <v>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89</v>
      </c>
      <c>
        <f>(M111*21)/100</f>
      </c>
      <c t="s">
        <v>27</v>
      </c>
    </row>
    <row r="112" spans="1:5" ht="12.75">
      <c r="A112" s="35" t="s">
        <v>55</v>
      </c>
      <c r="E112" s="39" t="s">
        <v>51</v>
      </c>
    </row>
    <row r="113" spans="1:5" ht="12.75">
      <c r="A113" s="35" t="s">
        <v>57</v>
      </c>
      <c r="E113" s="40" t="s">
        <v>246</v>
      </c>
    </row>
    <row r="114" spans="1:5" ht="12.75">
      <c r="A114" t="s">
        <v>59</v>
      </c>
      <c r="E114" s="39" t="s">
        <v>91</v>
      </c>
    </row>
    <row r="115" spans="1:13" ht="12.75">
      <c r="A115" t="s">
        <v>46</v>
      </c>
      <c r="C115" s="31" t="s">
        <v>117</v>
      </c>
      <c r="E115" s="33" t="s">
        <v>185</v>
      </c>
      <c r="J115" s="32">
        <f>0</f>
      </c>
      <c s="32">
        <f>0</f>
      </c>
      <c s="32">
        <f>0+L116+L120+L124+L128+L132+L136+L140+L144+L148+L152+L156+L160+L164</f>
      </c>
      <c s="32">
        <f>0+M116+M120+M124+M128+M132+M136+M140+M144+M148+M152+M156+M160+M164</f>
      </c>
    </row>
    <row r="116" spans="1:16" ht="12.75">
      <c r="A116" t="s">
        <v>49</v>
      </c>
      <c s="34" t="s">
        <v>186</v>
      </c>
      <c s="34" t="s">
        <v>187</v>
      </c>
      <c s="35" t="s">
        <v>47</v>
      </c>
      <c s="6" t="s">
        <v>188</v>
      </c>
      <c s="36" t="s">
        <v>97</v>
      </c>
      <c s="37">
        <v>5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89</v>
      </c>
      <c>
        <f>(M116*21)/100</f>
      </c>
      <c t="s">
        <v>27</v>
      </c>
    </row>
    <row r="117" spans="1:5" ht="12.75">
      <c r="A117" s="35" t="s">
        <v>55</v>
      </c>
      <c r="E117" s="39" t="s">
        <v>51</v>
      </c>
    </row>
    <row r="118" spans="1:5" ht="12.75">
      <c r="A118" s="35" t="s">
        <v>57</v>
      </c>
      <c r="E118" s="40" t="s">
        <v>51</v>
      </c>
    </row>
    <row r="119" spans="1:5" ht="12.75">
      <c r="A119" t="s">
        <v>59</v>
      </c>
      <c r="E119" s="39" t="s">
        <v>91</v>
      </c>
    </row>
    <row r="120" spans="1:16" ht="12.75">
      <c r="A120" t="s">
        <v>49</v>
      </c>
      <c s="34" t="s">
        <v>189</v>
      </c>
      <c s="34" t="s">
        <v>190</v>
      </c>
      <c s="35" t="s">
        <v>47</v>
      </c>
      <c s="6" t="s">
        <v>191</v>
      </c>
      <c s="36" t="s">
        <v>97</v>
      </c>
      <c s="37">
        <v>5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89</v>
      </c>
      <c>
        <f>(M120*21)/100</f>
      </c>
      <c t="s">
        <v>27</v>
      </c>
    </row>
    <row r="121" spans="1:5" ht="12.75">
      <c r="A121" s="35" t="s">
        <v>55</v>
      </c>
      <c r="E121" s="39" t="s">
        <v>51</v>
      </c>
    </row>
    <row r="122" spans="1:5" ht="12.75">
      <c r="A122" s="35" t="s">
        <v>57</v>
      </c>
      <c r="E122" s="40" t="s">
        <v>51</v>
      </c>
    </row>
    <row r="123" spans="1:5" ht="12.75">
      <c r="A123" t="s">
        <v>59</v>
      </c>
      <c r="E123" s="39" t="s">
        <v>91</v>
      </c>
    </row>
    <row r="124" spans="1:16" ht="25.5">
      <c r="A124" t="s">
        <v>49</v>
      </c>
      <c s="34" t="s">
        <v>192</v>
      </c>
      <c s="34" t="s">
        <v>193</v>
      </c>
      <c s="35" t="s">
        <v>47</v>
      </c>
      <c s="6" t="s">
        <v>194</v>
      </c>
      <c s="36" t="s">
        <v>97</v>
      </c>
      <c s="37">
        <v>12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89</v>
      </c>
      <c>
        <f>(M124*21)/100</f>
      </c>
      <c t="s">
        <v>27</v>
      </c>
    </row>
    <row r="125" spans="1:5" ht="12.75">
      <c r="A125" s="35" t="s">
        <v>55</v>
      </c>
      <c r="E125" s="39" t="s">
        <v>51</v>
      </c>
    </row>
    <row r="126" spans="1:5" ht="12.75">
      <c r="A126" s="35" t="s">
        <v>57</v>
      </c>
      <c r="E126" s="40" t="s">
        <v>128</v>
      </c>
    </row>
    <row r="127" spans="1:5" ht="12.75">
      <c r="A127" t="s">
        <v>59</v>
      </c>
      <c r="E127" s="39" t="s">
        <v>91</v>
      </c>
    </row>
    <row r="128" spans="1:16" ht="12.75">
      <c r="A128" t="s">
        <v>49</v>
      </c>
      <c s="34" t="s">
        <v>196</v>
      </c>
      <c s="34" t="s">
        <v>197</v>
      </c>
      <c s="35" t="s">
        <v>47</v>
      </c>
      <c s="6" t="s">
        <v>198</v>
      </c>
      <c s="36" t="s">
        <v>97</v>
      </c>
      <c s="37">
        <v>12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89</v>
      </c>
      <c>
        <f>(M128*21)/100</f>
      </c>
      <c t="s">
        <v>27</v>
      </c>
    </row>
    <row r="129" spans="1:5" ht="12.75">
      <c r="A129" s="35" t="s">
        <v>55</v>
      </c>
      <c r="E129" s="39" t="s">
        <v>51</v>
      </c>
    </row>
    <row r="130" spans="1:5" ht="12.75">
      <c r="A130" s="35" t="s">
        <v>57</v>
      </c>
      <c r="E130" s="40" t="s">
        <v>128</v>
      </c>
    </row>
    <row r="131" spans="1:5" ht="12.75">
      <c r="A131" t="s">
        <v>59</v>
      </c>
      <c r="E131" s="39" t="s">
        <v>91</v>
      </c>
    </row>
    <row r="132" spans="1:16" ht="12.75">
      <c r="A132" t="s">
        <v>49</v>
      </c>
      <c s="34" t="s">
        <v>199</v>
      </c>
      <c s="34" t="s">
        <v>200</v>
      </c>
      <c s="35" t="s">
        <v>47</v>
      </c>
      <c s="6" t="s">
        <v>201</v>
      </c>
      <c s="36" t="s">
        <v>131</v>
      </c>
      <c s="37">
        <v>14.012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89</v>
      </c>
      <c>
        <f>(M132*21)/100</f>
      </c>
      <c t="s">
        <v>27</v>
      </c>
    </row>
    <row r="133" spans="1:5" ht="12.75">
      <c r="A133" s="35" t="s">
        <v>55</v>
      </c>
      <c r="E133" s="39" t="s">
        <v>51</v>
      </c>
    </row>
    <row r="134" spans="1:5" ht="12.75">
      <c r="A134" s="35" t="s">
        <v>57</v>
      </c>
      <c r="E134" s="40" t="s">
        <v>247</v>
      </c>
    </row>
    <row r="135" spans="1:5" ht="12.75">
      <c r="A135" t="s">
        <v>59</v>
      </c>
      <c r="E135" s="39" t="s">
        <v>91</v>
      </c>
    </row>
    <row r="136" spans="1:16" ht="12.75">
      <c r="A136" t="s">
        <v>49</v>
      </c>
      <c s="34" t="s">
        <v>203</v>
      </c>
      <c s="34" t="s">
        <v>204</v>
      </c>
      <c s="35" t="s">
        <v>47</v>
      </c>
      <c s="6" t="s">
        <v>205</v>
      </c>
      <c s="36" t="s">
        <v>103</v>
      </c>
      <c s="37">
        <v>15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89</v>
      </c>
      <c>
        <f>(M136*21)/100</f>
      </c>
      <c t="s">
        <v>27</v>
      </c>
    </row>
    <row r="137" spans="1:5" ht="12.75">
      <c r="A137" s="35" t="s">
        <v>55</v>
      </c>
      <c r="E137" s="39" t="s">
        <v>51</v>
      </c>
    </row>
    <row r="138" spans="1:5" ht="12.75">
      <c r="A138" s="35" t="s">
        <v>57</v>
      </c>
      <c r="E138" s="40" t="s">
        <v>140</v>
      </c>
    </row>
    <row r="139" spans="1:5" ht="12.75">
      <c r="A139" t="s">
        <v>59</v>
      </c>
      <c r="E139" s="39" t="s">
        <v>91</v>
      </c>
    </row>
    <row r="140" spans="1:16" ht="12.75">
      <c r="A140" t="s">
        <v>49</v>
      </c>
      <c s="34" t="s">
        <v>206</v>
      </c>
      <c s="34" t="s">
        <v>207</v>
      </c>
      <c s="35" t="s">
        <v>47</v>
      </c>
      <c s="6" t="s">
        <v>208</v>
      </c>
      <c s="36" t="s">
        <v>53</v>
      </c>
      <c s="37">
        <v>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89</v>
      </c>
      <c>
        <f>(M140*21)/100</f>
      </c>
      <c t="s">
        <v>27</v>
      </c>
    </row>
    <row r="141" spans="1:5" ht="12.75">
      <c r="A141" s="35" t="s">
        <v>55</v>
      </c>
      <c r="E141" s="39" t="s">
        <v>51</v>
      </c>
    </row>
    <row r="142" spans="1:5" ht="12.75">
      <c r="A142" s="35" t="s">
        <v>57</v>
      </c>
      <c r="E142" s="40" t="s">
        <v>51</v>
      </c>
    </row>
    <row r="143" spans="1:5" ht="12.75">
      <c r="A143" t="s">
        <v>59</v>
      </c>
      <c r="E143" s="39" t="s">
        <v>91</v>
      </c>
    </row>
    <row r="144" spans="1:16" ht="12.75">
      <c r="A144" t="s">
        <v>49</v>
      </c>
      <c s="34" t="s">
        <v>209</v>
      </c>
      <c s="34" t="s">
        <v>210</v>
      </c>
      <c s="35" t="s">
        <v>47</v>
      </c>
      <c s="6" t="s">
        <v>211</v>
      </c>
      <c s="36" t="s">
        <v>53</v>
      </c>
      <c s="37">
        <v>1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89</v>
      </c>
      <c>
        <f>(M144*21)/100</f>
      </c>
      <c t="s">
        <v>27</v>
      </c>
    </row>
    <row r="145" spans="1:5" ht="12.75">
      <c r="A145" s="35" t="s">
        <v>55</v>
      </c>
      <c r="E145" s="39" t="s">
        <v>51</v>
      </c>
    </row>
    <row r="146" spans="1:5" ht="12.75">
      <c r="A146" s="35" t="s">
        <v>57</v>
      </c>
      <c r="E146" s="40" t="s">
        <v>51</v>
      </c>
    </row>
    <row r="147" spans="1:5" ht="12.75">
      <c r="A147" t="s">
        <v>59</v>
      </c>
      <c r="E147" s="39" t="s">
        <v>91</v>
      </c>
    </row>
    <row r="148" spans="1:16" ht="12.75">
      <c r="A148" t="s">
        <v>49</v>
      </c>
      <c s="34" t="s">
        <v>212</v>
      </c>
      <c s="34" t="s">
        <v>213</v>
      </c>
      <c s="35" t="s">
        <v>47</v>
      </c>
      <c s="6" t="s">
        <v>214</v>
      </c>
      <c s="36" t="s">
        <v>103</v>
      </c>
      <c s="37">
        <v>23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89</v>
      </c>
      <c>
        <f>(M148*21)/100</f>
      </c>
      <c t="s">
        <v>27</v>
      </c>
    </row>
    <row r="149" spans="1:5" ht="12.75">
      <c r="A149" s="35" t="s">
        <v>55</v>
      </c>
      <c r="E149" s="39" t="s">
        <v>51</v>
      </c>
    </row>
    <row r="150" spans="1:5" ht="12.75">
      <c r="A150" s="35" t="s">
        <v>57</v>
      </c>
      <c r="E150" s="40" t="s">
        <v>169</v>
      </c>
    </row>
    <row r="151" spans="1:5" ht="12.75">
      <c r="A151" t="s">
        <v>59</v>
      </c>
      <c r="E151" s="39" t="s">
        <v>91</v>
      </c>
    </row>
    <row r="152" spans="1:16" ht="12.75">
      <c r="A152" t="s">
        <v>49</v>
      </c>
      <c s="34" t="s">
        <v>216</v>
      </c>
      <c s="34" t="s">
        <v>217</v>
      </c>
      <c s="35" t="s">
        <v>47</v>
      </c>
      <c s="6" t="s">
        <v>218</v>
      </c>
      <c s="36" t="s">
        <v>103</v>
      </c>
      <c s="37">
        <v>23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89</v>
      </c>
      <c>
        <f>(M152*21)/100</f>
      </c>
      <c t="s">
        <v>27</v>
      </c>
    </row>
    <row r="153" spans="1:5" ht="12.75">
      <c r="A153" s="35" t="s">
        <v>55</v>
      </c>
      <c r="E153" s="39" t="s">
        <v>51</v>
      </c>
    </row>
    <row r="154" spans="1:5" ht="12.75">
      <c r="A154" s="35" t="s">
        <v>57</v>
      </c>
      <c r="E154" s="40" t="s">
        <v>169</v>
      </c>
    </row>
    <row r="155" spans="1:5" ht="12.75">
      <c r="A155" t="s">
        <v>59</v>
      </c>
      <c r="E155" s="39" t="s">
        <v>91</v>
      </c>
    </row>
    <row r="156" spans="1:16" ht="12.75">
      <c r="A156" t="s">
        <v>49</v>
      </c>
      <c s="34" t="s">
        <v>219</v>
      </c>
      <c s="34" t="s">
        <v>220</v>
      </c>
      <c s="35" t="s">
        <v>47</v>
      </c>
      <c s="6" t="s">
        <v>221</v>
      </c>
      <c s="36" t="s">
        <v>222</v>
      </c>
      <c s="37">
        <v>0.023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89</v>
      </c>
      <c>
        <f>(M156*21)/100</f>
      </c>
      <c t="s">
        <v>27</v>
      </c>
    </row>
    <row r="157" spans="1:5" ht="12.75">
      <c r="A157" s="35" t="s">
        <v>55</v>
      </c>
      <c r="E157" s="39" t="s">
        <v>51</v>
      </c>
    </row>
    <row r="158" spans="1:5" ht="12.75">
      <c r="A158" s="35" t="s">
        <v>57</v>
      </c>
      <c r="E158" s="40" t="s">
        <v>248</v>
      </c>
    </row>
    <row r="159" spans="1:5" ht="12.75">
      <c r="A159" t="s">
        <v>59</v>
      </c>
      <c r="E159" s="39" t="s">
        <v>91</v>
      </c>
    </row>
    <row r="160" spans="1:16" ht="25.5">
      <c r="A160" t="s">
        <v>49</v>
      </c>
      <c s="34" t="s">
        <v>224</v>
      </c>
      <c s="34" t="s">
        <v>225</v>
      </c>
      <c s="35" t="s">
        <v>47</v>
      </c>
      <c s="6" t="s">
        <v>226</v>
      </c>
      <c s="36" t="s">
        <v>103</v>
      </c>
      <c s="37">
        <v>23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89</v>
      </c>
      <c>
        <f>(M160*21)/100</f>
      </c>
      <c t="s">
        <v>27</v>
      </c>
    </row>
    <row r="161" spans="1:5" ht="12.75">
      <c r="A161" s="35" t="s">
        <v>55</v>
      </c>
      <c r="E161" s="39" t="s">
        <v>51</v>
      </c>
    </row>
    <row r="162" spans="1:5" ht="12.75">
      <c r="A162" s="35" t="s">
        <v>57</v>
      </c>
      <c r="E162" s="40" t="s">
        <v>169</v>
      </c>
    </row>
    <row r="163" spans="1:5" ht="12.75">
      <c r="A163" t="s">
        <v>59</v>
      </c>
      <c r="E163" s="39" t="s">
        <v>91</v>
      </c>
    </row>
    <row r="164" spans="1:16" ht="12.75">
      <c r="A164" t="s">
        <v>49</v>
      </c>
      <c s="34" t="s">
        <v>227</v>
      </c>
      <c s="34" t="s">
        <v>228</v>
      </c>
      <c s="35" t="s">
        <v>47</v>
      </c>
      <c s="6" t="s">
        <v>229</v>
      </c>
      <c s="36" t="s">
        <v>103</v>
      </c>
      <c s="37">
        <v>23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89</v>
      </c>
      <c>
        <f>(M164*21)/100</f>
      </c>
      <c t="s">
        <v>27</v>
      </c>
    </row>
    <row r="165" spans="1:5" ht="12.75">
      <c r="A165" s="35" t="s">
        <v>55</v>
      </c>
      <c r="E165" s="39" t="s">
        <v>51</v>
      </c>
    </row>
    <row r="166" spans="1:5" ht="12.75">
      <c r="A166" s="35" t="s">
        <v>57</v>
      </c>
      <c r="E166" s="40" t="s">
        <v>169</v>
      </c>
    </row>
    <row r="167" spans="1:5" ht="12.75">
      <c r="A167" t="s">
        <v>59</v>
      </c>
      <c r="E167" s="39" t="s">
        <v>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1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80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80</v>
      </c>
      <c r="E4" s="26" t="s">
        <v>81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COUNTIFS(L8:L112,"=0",A8:A112,"P")+COUNTIFS(L8:L112,"",A8:A112,"P")+SUM(Q8:Q112)</f>
      </c>
    </row>
    <row r="8" spans="1:13" ht="12.75">
      <c r="A8" t="s">
        <v>44</v>
      </c>
      <c r="C8" s="28" t="s">
        <v>251</v>
      </c>
      <c r="E8" s="30" t="s">
        <v>250</v>
      </c>
      <c r="J8" s="29">
        <f>0+J9+J46+J63</f>
      </c>
      <c s="29">
        <f>0+K9+K46+K63</f>
      </c>
      <c s="29">
        <f>0+L9+L46+L63</f>
      </c>
      <c s="29">
        <f>0+M9+M46+M63</f>
      </c>
    </row>
    <row r="9" spans="1:13" ht="12.75">
      <c r="A9" t="s">
        <v>46</v>
      </c>
      <c r="C9" s="31" t="s">
        <v>47</v>
      </c>
      <c r="E9" s="33" t="s">
        <v>85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25.5">
      <c r="A10" t="s">
        <v>49</v>
      </c>
      <c s="34" t="s">
        <v>47</v>
      </c>
      <c s="34" t="s">
        <v>98</v>
      </c>
      <c s="35" t="s">
        <v>47</v>
      </c>
      <c s="6" t="s">
        <v>99</v>
      </c>
      <c s="36" t="s">
        <v>94</v>
      </c>
      <c s="37">
        <v>8.704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89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57</v>
      </c>
      <c r="E12" s="40" t="s">
        <v>252</v>
      </c>
    </row>
    <row r="13" spans="1:5" ht="12.75">
      <c r="A13" t="s">
        <v>59</v>
      </c>
      <c r="E13" s="39" t="s">
        <v>91</v>
      </c>
    </row>
    <row r="14" spans="1:16" ht="12.75">
      <c r="A14" t="s">
        <v>49</v>
      </c>
      <c s="34" t="s">
        <v>27</v>
      </c>
      <c s="34" t="s">
        <v>101</v>
      </c>
      <c s="35" t="s">
        <v>47</v>
      </c>
      <c s="6" t="s">
        <v>102</v>
      </c>
      <c s="36" t="s">
        <v>103</v>
      </c>
      <c s="37">
        <v>104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89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253</v>
      </c>
    </row>
    <row r="17" spans="1:5" ht="12.75">
      <c r="A17" t="s">
        <v>59</v>
      </c>
      <c r="E17" s="39" t="s">
        <v>91</v>
      </c>
    </row>
    <row r="18" spans="1:16" ht="25.5">
      <c r="A18" t="s">
        <v>49</v>
      </c>
      <c s="34" t="s">
        <v>26</v>
      </c>
      <c s="34" t="s">
        <v>110</v>
      </c>
      <c s="35" t="s">
        <v>47</v>
      </c>
      <c s="6" t="s">
        <v>111</v>
      </c>
      <c s="36" t="s">
        <v>97</v>
      </c>
      <c s="37">
        <v>26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89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254</v>
      </c>
    </row>
    <row r="21" spans="1:5" ht="12.75">
      <c r="A21" t="s">
        <v>59</v>
      </c>
      <c r="E21" s="39" t="s">
        <v>91</v>
      </c>
    </row>
    <row r="22" spans="1:16" ht="12.75">
      <c r="A22" t="s">
        <v>49</v>
      </c>
      <c s="34" t="s">
        <v>70</v>
      </c>
      <c s="34" t="s">
        <v>121</v>
      </c>
      <c s="35" t="s">
        <v>47</v>
      </c>
      <c s="6" t="s">
        <v>122</v>
      </c>
      <c s="36" t="s">
        <v>94</v>
      </c>
      <c s="37">
        <v>8.704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89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255</v>
      </c>
    </row>
    <row r="25" spans="1:5" ht="12.75">
      <c r="A25" t="s">
        <v>59</v>
      </c>
      <c r="E25" s="39" t="s">
        <v>91</v>
      </c>
    </row>
    <row r="26" spans="1:16" ht="25.5">
      <c r="A26" t="s">
        <v>49</v>
      </c>
      <c s="34" t="s">
        <v>75</v>
      </c>
      <c s="34" t="s">
        <v>125</v>
      </c>
      <c s="35" t="s">
        <v>47</v>
      </c>
      <c s="6" t="s">
        <v>126</v>
      </c>
      <c s="36" t="s">
        <v>94</v>
      </c>
      <c s="37">
        <v>174.08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89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57</v>
      </c>
      <c r="E28" s="40" t="s">
        <v>256</v>
      </c>
    </row>
    <row r="29" spans="1:5" ht="12.75">
      <c r="A29" t="s">
        <v>59</v>
      </c>
      <c r="E29" s="39" t="s">
        <v>91</v>
      </c>
    </row>
    <row r="30" spans="1:16" ht="12.75">
      <c r="A30" t="s">
        <v>49</v>
      </c>
      <c s="34" t="s">
        <v>105</v>
      </c>
      <c s="34" t="s">
        <v>129</v>
      </c>
      <c s="35" t="s">
        <v>47</v>
      </c>
      <c s="6" t="s">
        <v>130</v>
      </c>
      <c s="36" t="s">
        <v>131</v>
      </c>
      <c s="37">
        <v>16.102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89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57</v>
      </c>
      <c r="E32" s="40" t="s">
        <v>257</v>
      </c>
    </row>
    <row r="33" spans="1:5" ht="12.75">
      <c r="A33" t="s">
        <v>59</v>
      </c>
      <c r="E33" s="39" t="s">
        <v>91</v>
      </c>
    </row>
    <row r="34" spans="1:16" ht="12.75">
      <c r="A34" t="s">
        <v>49</v>
      </c>
      <c s="34" t="s">
        <v>109</v>
      </c>
      <c s="34" t="s">
        <v>134</v>
      </c>
      <c s="35" t="s">
        <v>47</v>
      </c>
      <c s="6" t="s">
        <v>135</v>
      </c>
      <c s="36" t="s">
        <v>131</v>
      </c>
      <c s="37">
        <v>16.102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89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57</v>
      </c>
      <c r="E36" s="40" t="s">
        <v>257</v>
      </c>
    </row>
    <row r="37" spans="1:5" ht="12.75">
      <c r="A37" t="s">
        <v>59</v>
      </c>
      <c r="E37" s="39" t="s">
        <v>91</v>
      </c>
    </row>
    <row r="38" spans="1:16" ht="12.75">
      <c r="A38" t="s">
        <v>49</v>
      </c>
      <c s="34" t="s">
        <v>113</v>
      </c>
      <c s="34" t="s">
        <v>137</v>
      </c>
      <c s="35" t="s">
        <v>47</v>
      </c>
      <c s="6" t="s">
        <v>138</v>
      </c>
      <c s="36" t="s">
        <v>94</v>
      </c>
      <c s="37">
        <v>10.656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89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57</v>
      </c>
      <c r="E40" s="40" t="s">
        <v>258</v>
      </c>
    </row>
    <row r="41" spans="1:5" ht="12.75">
      <c r="A41" t="s">
        <v>59</v>
      </c>
      <c r="E41" s="39" t="s">
        <v>91</v>
      </c>
    </row>
    <row r="42" spans="1:16" ht="12.75">
      <c r="A42" t="s">
        <v>49</v>
      </c>
      <c s="34" t="s">
        <v>117</v>
      </c>
      <c s="34" t="s">
        <v>141</v>
      </c>
      <c s="35" t="s">
        <v>47</v>
      </c>
      <c s="6" t="s">
        <v>142</v>
      </c>
      <c s="36" t="s">
        <v>131</v>
      </c>
      <c s="37">
        <v>15.291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89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57</v>
      </c>
      <c r="E44" s="40" t="s">
        <v>259</v>
      </c>
    </row>
    <row r="45" spans="1:5" ht="12.75">
      <c r="A45" t="s">
        <v>59</v>
      </c>
      <c r="E45" s="39" t="s">
        <v>91</v>
      </c>
    </row>
    <row r="46" spans="1:13" ht="12.75">
      <c r="A46" t="s">
        <v>46</v>
      </c>
      <c r="C46" s="31" t="s">
        <v>27</v>
      </c>
      <c r="E46" s="33" t="s">
        <v>164</v>
      </c>
      <c r="J46" s="32">
        <f>0</f>
      </c>
      <c s="32">
        <f>0</f>
      </c>
      <c s="32">
        <f>0+L47+L51+L55+L59</f>
      </c>
      <c s="32">
        <f>0+M47+M51+M55+M59</f>
      </c>
    </row>
    <row r="47" spans="1:16" ht="12.75">
      <c r="A47" t="s">
        <v>49</v>
      </c>
      <c s="34" t="s">
        <v>120</v>
      </c>
      <c s="34" t="s">
        <v>166</v>
      </c>
      <c s="35" t="s">
        <v>47</v>
      </c>
      <c s="6" t="s">
        <v>167</v>
      </c>
      <c s="36" t="s">
        <v>94</v>
      </c>
      <c s="37">
        <v>0.686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89</v>
      </c>
      <c>
        <f>(M47*21)/100</f>
      </c>
      <c t="s">
        <v>27</v>
      </c>
    </row>
    <row r="48" spans="1:5" ht="12.75">
      <c r="A48" s="35" t="s">
        <v>55</v>
      </c>
      <c r="E48" s="39" t="s">
        <v>51</v>
      </c>
    </row>
    <row r="49" spans="1:5" ht="12.75">
      <c r="A49" s="35" t="s">
        <v>57</v>
      </c>
      <c r="E49" s="40" t="s">
        <v>260</v>
      </c>
    </row>
    <row r="50" spans="1:5" ht="12.75">
      <c r="A50" t="s">
        <v>59</v>
      </c>
      <c r="E50" s="39" t="s">
        <v>91</v>
      </c>
    </row>
    <row r="51" spans="1:16" ht="12.75">
      <c r="A51" t="s">
        <v>49</v>
      </c>
      <c s="34" t="s">
        <v>124</v>
      </c>
      <c s="34" t="s">
        <v>170</v>
      </c>
      <c s="35" t="s">
        <v>47</v>
      </c>
      <c s="6" t="s">
        <v>171</v>
      </c>
      <c s="36" t="s">
        <v>103</v>
      </c>
      <c s="37">
        <v>104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89</v>
      </c>
      <c>
        <f>(M51*21)/100</f>
      </c>
      <c t="s">
        <v>27</v>
      </c>
    </row>
    <row r="52" spans="1:5" ht="12.75">
      <c r="A52" s="35" t="s">
        <v>55</v>
      </c>
      <c r="E52" s="39" t="s">
        <v>51</v>
      </c>
    </row>
    <row r="53" spans="1:5" ht="12.75">
      <c r="A53" s="35" t="s">
        <v>57</v>
      </c>
      <c r="E53" s="40" t="s">
        <v>253</v>
      </c>
    </row>
    <row r="54" spans="1:5" ht="12.75">
      <c r="A54" t="s">
        <v>59</v>
      </c>
      <c r="E54" s="39" t="s">
        <v>91</v>
      </c>
    </row>
    <row r="55" spans="1:16" ht="12.75">
      <c r="A55" t="s">
        <v>49</v>
      </c>
      <c s="34" t="s">
        <v>128</v>
      </c>
      <c s="34" t="s">
        <v>173</v>
      </c>
      <c s="35" t="s">
        <v>47</v>
      </c>
      <c s="6" t="s">
        <v>174</v>
      </c>
      <c s="36" t="s">
        <v>175</v>
      </c>
      <c s="37">
        <v>10.4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89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12.75">
      <c r="A57" s="35" t="s">
        <v>57</v>
      </c>
      <c r="E57" s="40" t="s">
        <v>261</v>
      </c>
    </row>
    <row r="58" spans="1:5" ht="12.75">
      <c r="A58" t="s">
        <v>59</v>
      </c>
      <c r="E58" s="39" t="s">
        <v>91</v>
      </c>
    </row>
    <row r="59" spans="1:16" ht="12.75">
      <c r="A59" t="s">
        <v>49</v>
      </c>
      <c s="34" t="s">
        <v>133</v>
      </c>
      <c s="34" t="s">
        <v>178</v>
      </c>
      <c s="35" t="s">
        <v>47</v>
      </c>
      <c s="6" t="s">
        <v>179</v>
      </c>
      <c s="36" t="s">
        <v>131</v>
      </c>
      <c s="37">
        <v>3.793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89</v>
      </c>
      <c>
        <f>(M59*21)/100</f>
      </c>
      <c t="s">
        <v>27</v>
      </c>
    </row>
    <row r="60" spans="1:5" ht="12.75">
      <c r="A60" s="35" t="s">
        <v>55</v>
      </c>
      <c r="E60" s="39" t="s">
        <v>51</v>
      </c>
    </row>
    <row r="61" spans="1:5" ht="12.75">
      <c r="A61" s="35" t="s">
        <v>57</v>
      </c>
      <c r="E61" s="40" t="s">
        <v>262</v>
      </c>
    </row>
    <row r="62" spans="1:5" ht="12.75">
      <c r="A62" t="s">
        <v>59</v>
      </c>
      <c r="E62" s="39" t="s">
        <v>91</v>
      </c>
    </row>
    <row r="63" spans="1:13" ht="12.75">
      <c r="A63" t="s">
        <v>46</v>
      </c>
      <c r="C63" s="31" t="s">
        <v>117</v>
      </c>
      <c r="E63" s="33" t="s">
        <v>185</v>
      </c>
      <c r="J63" s="32">
        <f>0</f>
      </c>
      <c s="32">
        <f>0</f>
      </c>
      <c s="32">
        <f>0+L64+L68+L72+L76+L80+L84+L88+L92+L96+L100+L104+L108+L112</f>
      </c>
      <c s="32">
        <f>0+M64+M68+M72+M76+M80+M84+M88+M92+M96+M100+M104+M108+M112</f>
      </c>
    </row>
    <row r="64" spans="1:16" ht="12.75">
      <c r="A64" t="s">
        <v>49</v>
      </c>
      <c s="34" t="s">
        <v>136</v>
      </c>
      <c s="34" t="s">
        <v>187</v>
      </c>
      <c s="35" t="s">
        <v>47</v>
      </c>
      <c s="6" t="s">
        <v>188</v>
      </c>
      <c s="36" t="s">
        <v>97</v>
      </c>
      <c s="37">
        <v>13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89</v>
      </c>
      <c>
        <f>(M64*21)/100</f>
      </c>
      <c t="s">
        <v>27</v>
      </c>
    </row>
    <row r="65" spans="1:5" ht="12.75">
      <c r="A65" s="35" t="s">
        <v>55</v>
      </c>
      <c r="E65" s="39" t="s">
        <v>51</v>
      </c>
    </row>
    <row r="66" spans="1:5" ht="12.75">
      <c r="A66" s="35" t="s">
        <v>57</v>
      </c>
      <c r="E66" s="40" t="s">
        <v>133</v>
      </c>
    </row>
    <row r="67" spans="1:5" ht="12.75">
      <c r="A67" t="s">
        <v>59</v>
      </c>
      <c r="E67" s="39" t="s">
        <v>91</v>
      </c>
    </row>
    <row r="68" spans="1:16" ht="12.75">
      <c r="A68" t="s">
        <v>49</v>
      </c>
      <c s="34" t="s">
        <v>140</v>
      </c>
      <c s="34" t="s">
        <v>190</v>
      </c>
      <c s="35" t="s">
        <v>47</v>
      </c>
      <c s="6" t="s">
        <v>191</v>
      </c>
      <c s="36" t="s">
        <v>97</v>
      </c>
      <c s="37">
        <v>13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89</v>
      </c>
      <c>
        <f>(M68*21)/100</f>
      </c>
      <c t="s">
        <v>27</v>
      </c>
    </row>
    <row r="69" spans="1:5" ht="12.75">
      <c r="A69" s="35" t="s">
        <v>55</v>
      </c>
      <c r="E69" s="39" t="s">
        <v>51</v>
      </c>
    </row>
    <row r="70" spans="1:5" ht="12.75">
      <c r="A70" s="35" t="s">
        <v>57</v>
      </c>
      <c r="E70" s="40" t="s">
        <v>133</v>
      </c>
    </row>
    <row r="71" spans="1:5" ht="12.75">
      <c r="A71" t="s">
        <v>59</v>
      </c>
      <c r="E71" s="39" t="s">
        <v>91</v>
      </c>
    </row>
    <row r="72" spans="1:16" ht="25.5">
      <c r="A72" t="s">
        <v>49</v>
      </c>
      <c s="34" t="s">
        <v>144</v>
      </c>
      <c s="34" t="s">
        <v>193</v>
      </c>
      <c s="35" t="s">
        <v>47</v>
      </c>
      <c s="6" t="s">
        <v>194</v>
      </c>
      <c s="36" t="s">
        <v>97</v>
      </c>
      <c s="37">
        <v>36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89</v>
      </c>
      <c>
        <f>(M72*21)/100</f>
      </c>
      <c t="s">
        <v>27</v>
      </c>
    </row>
    <row r="73" spans="1:5" ht="12.75">
      <c r="A73" s="35" t="s">
        <v>55</v>
      </c>
      <c r="E73" s="39" t="s">
        <v>51</v>
      </c>
    </row>
    <row r="74" spans="1:5" ht="12.75">
      <c r="A74" s="35" t="s">
        <v>57</v>
      </c>
      <c r="E74" s="40" t="s">
        <v>216</v>
      </c>
    </row>
    <row r="75" spans="1:5" ht="12.75">
      <c r="A75" t="s">
        <v>59</v>
      </c>
      <c r="E75" s="39" t="s">
        <v>91</v>
      </c>
    </row>
    <row r="76" spans="1:16" ht="12.75">
      <c r="A76" t="s">
        <v>49</v>
      </c>
      <c s="34" t="s">
        <v>148</v>
      </c>
      <c s="34" t="s">
        <v>197</v>
      </c>
      <c s="35" t="s">
        <v>47</v>
      </c>
      <c s="6" t="s">
        <v>198</v>
      </c>
      <c s="36" t="s">
        <v>97</v>
      </c>
      <c s="37">
        <v>36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89</v>
      </c>
      <c>
        <f>(M76*21)/100</f>
      </c>
      <c t="s">
        <v>27</v>
      </c>
    </row>
    <row r="77" spans="1:5" ht="12.75">
      <c r="A77" s="35" t="s">
        <v>55</v>
      </c>
      <c r="E77" s="39" t="s">
        <v>51</v>
      </c>
    </row>
    <row r="78" spans="1:5" ht="12.75">
      <c r="A78" s="35" t="s">
        <v>57</v>
      </c>
      <c r="E78" s="40" t="s">
        <v>216</v>
      </c>
    </row>
    <row r="79" spans="1:5" ht="12.75">
      <c r="A79" t="s">
        <v>59</v>
      </c>
      <c r="E79" s="39" t="s">
        <v>91</v>
      </c>
    </row>
    <row r="80" spans="1:16" ht="12.75">
      <c r="A80" t="s">
        <v>49</v>
      </c>
      <c s="34" t="s">
        <v>151</v>
      </c>
      <c s="34" t="s">
        <v>200</v>
      </c>
      <c s="35" t="s">
        <v>47</v>
      </c>
      <c s="6" t="s">
        <v>201</v>
      </c>
      <c s="36" t="s">
        <v>131</v>
      </c>
      <c s="37">
        <v>30.938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89</v>
      </c>
      <c>
        <f>(M80*21)/100</f>
      </c>
      <c t="s">
        <v>27</v>
      </c>
    </row>
    <row r="81" spans="1:5" ht="12.75">
      <c r="A81" s="35" t="s">
        <v>55</v>
      </c>
      <c r="E81" s="39" t="s">
        <v>51</v>
      </c>
    </row>
    <row r="82" spans="1:5" ht="12.75">
      <c r="A82" s="35" t="s">
        <v>57</v>
      </c>
      <c r="E82" s="40" t="s">
        <v>263</v>
      </c>
    </row>
    <row r="83" spans="1:5" ht="12.75">
      <c r="A83" t="s">
        <v>59</v>
      </c>
      <c r="E83" s="39" t="s">
        <v>91</v>
      </c>
    </row>
    <row r="84" spans="1:16" ht="12.75">
      <c r="A84" t="s">
        <v>49</v>
      </c>
      <c s="34" t="s">
        <v>154</v>
      </c>
      <c s="34" t="s">
        <v>204</v>
      </c>
      <c s="35" t="s">
        <v>47</v>
      </c>
      <c s="6" t="s">
        <v>205</v>
      </c>
      <c s="36" t="s">
        <v>103</v>
      </c>
      <c s="37">
        <v>30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89</v>
      </c>
      <c>
        <f>(M84*21)/100</f>
      </c>
      <c t="s">
        <v>27</v>
      </c>
    </row>
    <row r="85" spans="1:5" ht="12.75">
      <c r="A85" s="35" t="s">
        <v>55</v>
      </c>
      <c r="E85" s="39" t="s">
        <v>51</v>
      </c>
    </row>
    <row r="86" spans="1:5" ht="12.75">
      <c r="A86" s="35" t="s">
        <v>57</v>
      </c>
      <c r="E86" s="40" t="s">
        <v>196</v>
      </c>
    </row>
    <row r="87" spans="1:5" ht="12.75">
      <c r="A87" t="s">
        <v>59</v>
      </c>
      <c r="E87" s="39" t="s">
        <v>91</v>
      </c>
    </row>
    <row r="88" spans="1:16" ht="12.75">
      <c r="A88" t="s">
        <v>49</v>
      </c>
      <c s="34" t="s">
        <v>157</v>
      </c>
      <c s="34" t="s">
        <v>207</v>
      </c>
      <c s="35" t="s">
        <v>47</v>
      </c>
      <c s="6" t="s">
        <v>208</v>
      </c>
      <c s="36" t="s">
        <v>53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89</v>
      </c>
      <c>
        <f>(M88*21)/100</f>
      </c>
      <c t="s">
        <v>27</v>
      </c>
    </row>
    <row r="89" spans="1:5" ht="12.75">
      <c r="A89" s="35" t="s">
        <v>55</v>
      </c>
      <c r="E89" s="39" t="s">
        <v>51</v>
      </c>
    </row>
    <row r="90" spans="1:5" ht="12.75">
      <c r="A90" s="35" t="s">
        <v>57</v>
      </c>
      <c r="E90" s="40" t="s">
        <v>51</v>
      </c>
    </row>
    <row r="91" spans="1:5" ht="12.75">
      <c r="A91" t="s">
        <v>59</v>
      </c>
      <c r="E91" s="39" t="s">
        <v>91</v>
      </c>
    </row>
    <row r="92" spans="1:16" ht="12.75">
      <c r="A92" t="s">
        <v>49</v>
      </c>
      <c s="34" t="s">
        <v>161</v>
      </c>
      <c s="34" t="s">
        <v>210</v>
      </c>
      <c s="35" t="s">
        <v>47</v>
      </c>
      <c s="6" t="s">
        <v>211</v>
      </c>
      <c s="36" t="s">
        <v>53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89</v>
      </c>
      <c>
        <f>(M92*21)/100</f>
      </c>
      <c t="s">
        <v>27</v>
      </c>
    </row>
    <row r="93" spans="1:5" ht="12.75">
      <c r="A93" s="35" t="s">
        <v>55</v>
      </c>
      <c r="E93" s="39" t="s">
        <v>51</v>
      </c>
    </row>
    <row r="94" spans="1:5" ht="12.75">
      <c r="A94" s="35" t="s">
        <v>57</v>
      </c>
      <c r="E94" s="40" t="s">
        <v>51</v>
      </c>
    </row>
    <row r="95" spans="1:5" ht="12.75">
      <c r="A95" t="s">
        <v>59</v>
      </c>
      <c r="E95" s="39" t="s">
        <v>91</v>
      </c>
    </row>
    <row r="96" spans="1:16" ht="12.75">
      <c r="A96" t="s">
        <v>49</v>
      </c>
      <c s="34" t="s">
        <v>165</v>
      </c>
      <c s="34" t="s">
        <v>213</v>
      </c>
      <c s="35" t="s">
        <v>47</v>
      </c>
      <c s="6" t="s">
        <v>214</v>
      </c>
      <c s="36" t="s">
        <v>103</v>
      </c>
      <c s="37">
        <v>40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89</v>
      </c>
      <c>
        <f>(M96*21)/100</f>
      </c>
      <c t="s">
        <v>27</v>
      </c>
    </row>
    <row r="97" spans="1:5" ht="12.75">
      <c r="A97" s="35" t="s">
        <v>55</v>
      </c>
      <c r="E97" s="39" t="s">
        <v>51</v>
      </c>
    </row>
    <row r="98" spans="1:5" ht="12.75">
      <c r="A98" s="35" t="s">
        <v>57</v>
      </c>
      <c r="E98" s="40" t="s">
        <v>264</v>
      </c>
    </row>
    <row r="99" spans="1:5" ht="12.75">
      <c r="A99" t="s">
        <v>59</v>
      </c>
      <c r="E99" s="39" t="s">
        <v>91</v>
      </c>
    </row>
    <row r="100" spans="1:16" ht="12.75">
      <c r="A100" t="s">
        <v>49</v>
      </c>
      <c s="34" t="s">
        <v>169</v>
      </c>
      <c s="34" t="s">
        <v>217</v>
      </c>
      <c s="35" t="s">
        <v>47</v>
      </c>
      <c s="6" t="s">
        <v>218</v>
      </c>
      <c s="36" t="s">
        <v>103</v>
      </c>
      <c s="37">
        <v>40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89</v>
      </c>
      <c>
        <f>(M100*21)/100</f>
      </c>
      <c t="s">
        <v>27</v>
      </c>
    </row>
    <row r="101" spans="1:5" ht="12.75">
      <c r="A101" s="35" t="s">
        <v>55</v>
      </c>
      <c r="E101" s="39" t="s">
        <v>51</v>
      </c>
    </row>
    <row r="102" spans="1:5" ht="12.75">
      <c r="A102" s="35" t="s">
        <v>57</v>
      </c>
      <c r="E102" s="40" t="s">
        <v>264</v>
      </c>
    </row>
    <row r="103" spans="1:5" ht="12.75">
      <c r="A103" t="s">
        <v>59</v>
      </c>
      <c r="E103" s="39" t="s">
        <v>91</v>
      </c>
    </row>
    <row r="104" spans="1:16" ht="12.75">
      <c r="A104" t="s">
        <v>49</v>
      </c>
      <c s="34" t="s">
        <v>172</v>
      </c>
      <c s="34" t="s">
        <v>220</v>
      </c>
      <c s="35" t="s">
        <v>47</v>
      </c>
      <c s="6" t="s">
        <v>221</v>
      </c>
      <c s="36" t="s">
        <v>222</v>
      </c>
      <c s="37">
        <v>0.04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89</v>
      </c>
      <c>
        <f>(M104*21)/100</f>
      </c>
      <c t="s">
        <v>27</v>
      </c>
    </row>
    <row r="105" spans="1:5" ht="12.75">
      <c r="A105" s="35" t="s">
        <v>55</v>
      </c>
      <c r="E105" s="39" t="s">
        <v>51</v>
      </c>
    </row>
    <row r="106" spans="1:5" ht="12.75">
      <c r="A106" s="35" t="s">
        <v>57</v>
      </c>
      <c r="E106" s="40" t="s">
        <v>265</v>
      </c>
    </row>
    <row r="107" spans="1:5" ht="12.75">
      <c r="A107" t="s">
        <v>59</v>
      </c>
      <c r="E107" s="39" t="s">
        <v>91</v>
      </c>
    </row>
    <row r="108" spans="1:16" ht="25.5">
      <c r="A108" t="s">
        <v>49</v>
      </c>
      <c s="34" t="s">
        <v>177</v>
      </c>
      <c s="34" t="s">
        <v>225</v>
      </c>
      <c s="35" t="s">
        <v>47</v>
      </c>
      <c s="6" t="s">
        <v>226</v>
      </c>
      <c s="36" t="s">
        <v>103</v>
      </c>
      <c s="37">
        <v>40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89</v>
      </c>
      <c>
        <f>(M108*21)/100</f>
      </c>
      <c t="s">
        <v>27</v>
      </c>
    </row>
    <row r="109" spans="1:5" ht="12.75">
      <c r="A109" s="35" t="s">
        <v>55</v>
      </c>
      <c r="E109" s="39" t="s">
        <v>51</v>
      </c>
    </row>
    <row r="110" spans="1:5" ht="12.75">
      <c r="A110" s="35" t="s">
        <v>57</v>
      </c>
      <c r="E110" s="40" t="s">
        <v>264</v>
      </c>
    </row>
    <row r="111" spans="1:5" ht="12.75">
      <c r="A111" t="s">
        <v>59</v>
      </c>
      <c r="E111" s="39" t="s">
        <v>91</v>
      </c>
    </row>
    <row r="112" spans="1:16" ht="12.75">
      <c r="A112" t="s">
        <v>49</v>
      </c>
      <c s="34" t="s">
        <v>181</v>
      </c>
      <c s="34" t="s">
        <v>228</v>
      </c>
      <c s="35" t="s">
        <v>47</v>
      </c>
      <c s="6" t="s">
        <v>229</v>
      </c>
      <c s="36" t="s">
        <v>103</v>
      </c>
      <c s="37">
        <v>40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89</v>
      </c>
      <c>
        <f>(M112*21)/100</f>
      </c>
      <c t="s">
        <v>27</v>
      </c>
    </row>
    <row r="113" spans="1:5" ht="12.75">
      <c r="A113" s="35" t="s">
        <v>55</v>
      </c>
      <c r="E113" s="39" t="s">
        <v>51</v>
      </c>
    </row>
    <row r="114" spans="1:5" ht="12.75">
      <c r="A114" s="35" t="s">
        <v>57</v>
      </c>
      <c r="E114" s="40" t="s">
        <v>264</v>
      </c>
    </row>
    <row r="115" spans="1:5" ht="12.75">
      <c r="A115" t="s">
        <v>59</v>
      </c>
      <c r="E115" s="39" t="s">
        <v>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80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80</v>
      </c>
      <c r="E4" s="26" t="s">
        <v>81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COUNTIFS(L8:L148,"=0",A8:A148,"P")+COUNTIFS(L8:L148,"",A8:A148,"P")+SUM(Q8:Q148)</f>
      </c>
    </row>
    <row r="8" spans="1:13" ht="12.75">
      <c r="A8" t="s">
        <v>44</v>
      </c>
      <c r="C8" s="28" t="s">
        <v>268</v>
      </c>
      <c r="E8" s="30" t="s">
        <v>267</v>
      </c>
      <c r="J8" s="29">
        <f>0+J9+J78+J99</f>
      </c>
      <c s="29">
        <f>0+K9+K78+K99</f>
      </c>
      <c s="29">
        <f>0+L9+L78+L99</f>
      </c>
      <c s="29">
        <f>0+M9+M78+M99</f>
      </c>
    </row>
    <row r="9" spans="1:13" ht="12.75">
      <c r="A9" t="s">
        <v>46</v>
      </c>
      <c r="C9" s="31" t="s">
        <v>47</v>
      </c>
      <c r="E9" s="33" t="s">
        <v>85</v>
      </c>
      <c r="J9" s="32">
        <f>0</f>
      </c>
      <c s="32">
        <f>0</f>
      </c>
      <c s="32">
        <f>0+L10+L14+L18+L22+L26+L30+L34+L38+L42+L46+L50+L54+L58+L62+L66+L70+L74</f>
      </c>
      <c s="32">
        <f>0+M10+M14+M18+M22+M26+M30+M34+M38+M42+M46+M50+M54+M58+M62+M66+M70+M74</f>
      </c>
    </row>
    <row r="10" spans="1:16" ht="25.5">
      <c r="A10" t="s">
        <v>49</v>
      </c>
      <c s="34" t="s">
        <v>47</v>
      </c>
      <c s="34" t="s">
        <v>98</v>
      </c>
      <c s="35" t="s">
        <v>47</v>
      </c>
      <c s="6" t="s">
        <v>99</v>
      </c>
      <c s="36" t="s">
        <v>94</v>
      </c>
      <c s="37">
        <v>1.98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89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57</v>
      </c>
      <c r="E12" s="40" t="s">
        <v>269</v>
      </c>
    </row>
    <row r="13" spans="1:5" ht="12.75">
      <c r="A13" t="s">
        <v>59</v>
      </c>
      <c r="E13" s="39" t="s">
        <v>91</v>
      </c>
    </row>
    <row r="14" spans="1:16" ht="12.75">
      <c r="A14" t="s">
        <v>49</v>
      </c>
      <c s="34" t="s">
        <v>27</v>
      </c>
      <c s="34" t="s">
        <v>101</v>
      </c>
      <c s="35" t="s">
        <v>47</v>
      </c>
      <c s="6" t="s">
        <v>102</v>
      </c>
      <c s="36" t="s">
        <v>103</v>
      </c>
      <c s="37">
        <v>72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89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270</v>
      </c>
    </row>
    <row r="17" spans="1:5" ht="12.75">
      <c r="A17" t="s">
        <v>59</v>
      </c>
      <c r="E17" s="39" t="s">
        <v>91</v>
      </c>
    </row>
    <row r="18" spans="1:16" ht="25.5">
      <c r="A18" t="s">
        <v>49</v>
      </c>
      <c s="34" t="s">
        <v>26</v>
      </c>
      <c s="34" t="s">
        <v>106</v>
      </c>
      <c s="35" t="s">
        <v>47</v>
      </c>
      <c s="6" t="s">
        <v>107</v>
      </c>
      <c s="36" t="s">
        <v>103</v>
      </c>
      <c s="37">
        <v>18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89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271</v>
      </c>
    </row>
    <row r="21" spans="1:5" ht="12.75">
      <c r="A21" t="s">
        <v>59</v>
      </c>
      <c r="E21" s="39" t="s">
        <v>91</v>
      </c>
    </row>
    <row r="22" spans="1:16" ht="25.5">
      <c r="A22" t="s">
        <v>49</v>
      </c>
      <c s="34" t="s">
        <v>70</v>
      </c>
      <c s="34" t="s">
        <v>110</v>
      </c>
      <c s="35" t="s">
        <v>47</v>
      </c>
      <c s="6" t="s">
        <v>111</v>
      </c>
      <c s="36" t="s">
        <v>97</v>
      </c>
      <c s="37">
        <v>18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89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271</v>
      </c>
    </row>
    <row r="25" spans="1:5" ht="12.75">
      <c r="A25" t="s">
        <v>59</v>
      </c>
      <c r="E25" s="39" t="s">
        <v>91</v>
      </c>
    </row>
    <row r="26" spans="1:16" ht="12.75">
      <c r="A26" t="s">
        <v>49</v>
      </c>
      <c s="34" t="s">
        <v>75</v>
      </c>
      <c s="34" t="s">
        <v>114</v>
      </c>
      <c s="35" t="s">
        <v>47</v>
      </c>
      <c s="6" t="s">
        <v>115</v>
      </c>
      <c s="36" t="s">
        <v>97</v>
      </c>
      <c s="37">
        <v>16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89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57</v>
      </c>
      <c r="E28" s="40" t="s">
        <v>272</v>
      </c>
    </row>
    <row r="29" spans="1:5" ht="12.75">
      <c r="A29" t="s">
        <v>59</v>
      </c>
      <c r="E29" s="39" t="s">
        <v>91</v>
      </c>
    </row>
    <row r="30" spans="1:16" ht="12.75">
      <c r="A30" t="s">
        <v>49</v>
      </c>
      <c s="34" t="s">
        <v>105</v>
      </c>
      <c s="34" t="s">
        <v>121</v>
      </c>
      <c s="35" t="s">
        <v>47</v>
      </c>
      <c s="6" t="s">
        <v>122</v>
      </c>
      <c s="36" t="s">
        <v>94</v>
      </c>
      <c s="37">
        <v>1.98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89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57</v>
      </c>
      <c r="E32" s="40" t="s">
        <v>273</v>
      </c>
    </row>
    <row r="33" spans="1:5" ht="12.75">
      <c r="A33" t="s">
        <v>59</v>
      </c>
      <c r="E33" s="39" t="s">
        <v>91</v>
      </c>
    </row>
    <row r="34" spans="1:16" ht="25.5">
      <c r="A34" t="s">
        <v>49</v>
      </c>
      <c s="34" t="s">
        <v>109</v>
      </c>
      <c s="34" t="s">
        <v>125</v>
      </c>
      <c s="35" t="s">
        <v>47</v>
      </c>
      <c s="6" t="s">
        <v>126</v>
      </c>
      <c s="36" t="s">
        <v>94</v>
      </c>
      <c s="37">
        <v>39.6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89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57</v>
      </c>
      <c r="E36" s="40" t="s">
        <v>274</v>
      </c>
    </row>
    <row r="37" spans="1:5" ht="12.75">
      <c r="A37" t="s">
        <v>59</v>
      </c>
      <c r="E37" s="39" t="s">
        <v>91</v>
      </c>
    </row>
    <row r="38" spans="1:16" ht="12.75">
      <c r="A38" t="s">
        <v>49</v>
      </c>
      <c s="34" t="s">
        <v>113</v>
      </c>
      <c s="34" t="s">
        <v>129</v>
      </c>
      <c s="35" t="s">
        <v>47</v>
      </c>
      <c s="6" t="s">
        <v>130</v>
      </c>
      <c s="36" t="s">
        <v>131</v>
      </c>
      <c s="37">
        <v>3.663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89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57</v>
      </c>
      <c r="E40" s="40" t="s">
        <v>275</v>
      </c>
    </row>
    <row r="41" spans="1:5" ht="12.75">
      <c r="A41" t="s">
        <v>59</v>
      </c>
      <c r="E41" s="39" t="s">
        <v>91</v>
      </c>
    </row>
    <row r="42" spans="1:16" ht="12.75">
      <c r="A42" t="s">
        <v>49</v>
      </c>
      <c s="34" t="s">
        <v>117</v>
      </c>
      <c s="34" t="s">
        <v>134</v>
      </c>
      <c s="35" t="s">
        <v>47</v>
      </c>
      <c s="6" t="s">
        <v>135</v>
      </c>
      <c s="36" t="s">
        <v>131</v>
      </c>
      <c s="37">
        <v>3.663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89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57</v>
      </c>
      <c r="E44" s="40" t="s">
        <v>275</v>
      </c>
    </row>
    <row r="45" spans="1:5" ht="12.75">
      <c r="A45" t="s">
        <v>59</v>
      </c>
      <c r="E45" s="39" t="s">
        <v>91</v>
      </c>
    </row>
    <row r="46" spans="1:16" ht="12.75">
      <c r="A46" t="s">
        <v>49</v>
      </c>
      <c s="34" t="s">
        <v>120</v>
      </c>
      <c s="34" t="s">
        <v>137</v>
      </c>
      <c s="35" t="s">
        <v>47</v>
      </c>
      <c s="6" t="s">
        <v>138</v>
      </c>
      <c s="36" t="s">
        <v>94</v>
      </c>
      <c s="37">
        <v>18.75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89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57</v>
      </c>
      <c r="E48" s="40" t="s">
        <v>276</v>
      </c>
    </row>
    <row r="49" spans="1:5" ht="12.75">
      <c r="A49" t="s">
        <v>59</v>
      </c>
      <c r="E49" s="39" t="s">
        <v>91</v>
      </c>
    </row>
    <row r="50" spans="1:16" ht="12.75">
      <c r="A50" t="s">
        <v>49</v>
      </c>
      <c s="34" t="s">
        <v>124</v>
      </c>
      <c s="34" t="s">
        <v>141</v>
      </c>
      <c s="35" t="s">
        <v>47</v>
      </c>
      <c s="6" t="s">
        <v>142</v>
      </c>
      <c s="36" t="s">
        <v>131</v>
      </c>
      <c s="37">
        <v>26.906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89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57</v>
      </c>
      <c r="E52" s="40" t="s">
        <v>277</v>
      </c>
    </row>
    <row r="53" spans="1:5" ht="12.75">
      <c r="A53" t="s">
        <v>59</v>
      </c>
      <c r="E53" s="39" t="s">
        <v>91</v>
      </c>
    </row>
    <row r="54" spans="1:16" ht="25.5">
      <c r="A54" t="s">
        <v>49</v>
      </c>
      <c s="34" t="s">
        <v>128</v>
      </c>
      <c s="34" t="s">
        <v>145</v>
      </c>
      <c s="35" t="s">
        <v>47</v>
      </c>
      <c s="6" t="s">
        <v>146</v>
      </c>
      <c s="36" t="s">
        <v>97</v>
      </c>
      <c s="37">
        <v>9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89</v>
      </c>
      <c>
        <f>(M54*21)/100</f>
      </c>
      <c t="s">
        <v>27</v>
      </c>
    </row>
    <row r="55" spans="1:5" ht="12.75">
      <c r="A55" s="35" t="s">
        <v>55</v>
      </c>
      <c r="E55" s="39" t="s">
        <v>51</v>
      </c>
    </row>
    <row r="56" spans="1:5" ht="12.75">
      <c r="A56" s="35" t="s">
        <v>57</v>
      </c>
      <c r="E56" s="40" t="s">
        <v>51</v>
      </c>
    </row>
    <row r="57" spans="1:5" ht="12.75">
      <c r="A57" t="s">
        <v>59</v>
      </c>
      <c r="E57" s="39" t="s">
        <v>91</v>
      </c>
    </row>
    <row r="58" spans="1:16" ht="25.5">
      <c r="A58" t="s">
        <v>49</v>
      </c>
      <c s="34" t="s">
        <v>133</v>
      </c>
      <c s="34" t="s">
        <v>149</v>
      </c>
      <c s="35" t="s">
        <v>47</v>
      </c>
      <c s="6" t="s">
        <v>150</v>
      </c>
      <c s="36" t="s">
        <v>97</v>
      </c>
      <c s="37">
        <v>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89</v>
      </c>
      <c>
        <f>(M58*21)/100</f>
      </c>
      <c t="s">
        <v>27</v>
      </c>
    </row>
    <row r="59" spans="1:5" ht="12.75">
      <c r="A59" s="35" t="s">
        <v>55</v>
      </c>
      <c r="E59" s="39" t="s">
        <v>51</v>
      </c>
    </row>
    <row r="60" spans="1:5" ht="12.75">
      <c r="A60" s="35" t="s">
        <v>57</v>
      </c>
      <c r="E60" s="40" t="s">
        <v>51</v>
      </c>
    </row>
    <row r="61" spans="1:5" ht="12.75">
      <c r="A61" t="s">
        <v>59</v>
      </c>
      <c r="E61" s="39" t="s">
        <v>91</v>
      </c>
    </row>
    <row r="62" spans="1:16" ht="12.75">
      <c r="A62" t="s">
        <v>49</v>
      </c>
      <c s="34" t="s">
        <v>136</v>
      </c>
      <c s="34" t="s">
        <v>152</v>
      </c>
      <c s="35" t="s">
        <v>47</v>
      </c>
      <c s="6" t="s">
        <v>153</v>
      </c>
      <c s="36" t="s">
        <v>88</v>
      </c>
      <c s="37">
        <v>45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89</v>
      </c>
      <c>
        <f>(M62*21)/100</f>
      </c>
      <c t="s">
        <v>27</v>
      </c>
    </row>
    <row r="63" spans="1:5" ht="12.75">
      <c r="A63" s="35" t="s">
        <v>55</v>
      </c>
      <c r="E63" s="39" t="s">
        <v>51</v>
      </c>
    </row>
    <row r="64" spans="1:5" ht="12.75">
      <c r="A64" s="35" t="s">
        <v>57</v>
      </c>
      <c r="E64" s="40" t="s">
        <v>278</v>
      </c>
    </row>
    <row r="65" spans="1:5" ht="12.75">
      <c r="A65" t="s">
        <v>59</v>
      </c>
      <c r="E65" s="39" t="s">
        <v>91</v>
      </c>
    </row>
    <row r="66" spans="1:16" ht="12.75">
      <c r="A66" t="s">
        <v>49</v>
      </c>
      <c s="34" t="s">
        <v>140</v>
      </c>
      <c s="34" t="s">
        <v>155</v>
      </c>
      <c s="35" t="s">
        <v>47</v>
      </c>
      <c s="6" t="s">
        <v>156</v>
      </c>
      <c s="36" t="s">
        <v>88</v>
      </c>
      <c s="37">
        <v>45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89</v>
      </c>
      <c>
        <f>(M66*21)/100</f>
      </c>
      <c t="s">
        <v>27</v>
      </c>
    </row>
    <row r="67" spans="1:5" ht="12.75">
      <c r="A67" s="35" t="s">
        <v>55</v>
      </c>
      <c r="E67" s="39" t="s">
        <v>51</v>
      </c>
    </row>
    <row r="68" spans="1:5" ht="12.75">
      <c r="A68" s="35" t="s">
        <v>57</v>
      </c>
      <c r="E68" s="40" t="s">
        <v>278</v>
      </c>
    </row>
    <row r="69" spans="1:5" ht="12.75">
      <c r="A69" t="s">
        <v>59</v>
      </c>
      <c r="E69" s="39" t="s">
        <v>91</v>
      </c>
    </row>
    <row r="70" spans="1:16" ht="12.75">
      <c r="A70" t="s">
        <v>49</v>
      </c>
      <c s="34" t="s">
        <v>144</v>
      </c>
      <c s="34" t="s">
        <v>158</v>
      </c>
      <c s="35" t="s">
        <v>47</v>
      </c>
      <c s="6" t="s">
        <v>159</v>
      </c>
      <c s="36" t="s">
        <v>103</v>
      </c>
      <c s="37">
        <v>120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89</v>
      </c>
      <c>
        <f>(M70*21)/100</f>
      </c>
      <c t="s">
        <v>27</v>
      </c>
    </row>
    <row r="71" spans="1:5" ht="12.75">
      <c r="A71" s="35" t="s">
        <v>55</v>
      </c>
      <c r="E71" s="39" t="s">
        <v>51</v>
      </c>
    </row>
    <row r="72" spans="1:5" ht="12.75">
      <c r="A72" s="35" t="s">
        <v>57</v>
      </c>
      <c r="E72" s="40" t="s">
        <v>279</v>
      </c>
    </row>
    <row r="73" spans="1:5" ht="12.75">
      <c r="A73" t="s">
        <v>59</v>
      </c>
      <c r="E73" s="39" t="s">
        <v>91</v>
      </c>
    </row>
    <row r="74" spans="1:16" ht="12.75">
      <c r="A74" t="s">
        <v>49</v>
      </c>
      <c s="34" t="s">
        <v>148</v>
      </c>
      <c s="34" t="s">
        <v>162</v>
      </c>
      <c s="35" t="s">
        <v>47</v>
      </c>
      <c s="6" t="s">
        <v>163</v>
      </c>
      <c s="36" t="s">
        <v>103</v>
      </c>
      <c s="37">
        <v>120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89</v>
      </c>
      <c>
        <f>(M74*21)/100</f>
      </c>
      <c t="s">
        <v>27</v>
      </c>
    </row>
    <row r="75" spans="1:5" ht="12.75">
      <c r="A75" s="35" t="s">
        <v>55</v>
      </c>
      <c r="E75" s="39" t="s">
        <v>51</v>
      </c>
    </row>
    <row r="76" spans="1:5" ht="12.75">
      <c r="A76" s="35" t="s">
        <v>57</v>
      </c>
      <c r="E76" s="40" t="s">
        <v>279</v>
      </c>
    </row>
    <row r="77" spans="1:5" ht="12.75">
      <c r="A77" t="s">
        <v>59</v>
      </c>
      <c r="E77" s="39" t="s">
        <v>91</v>
      </c>
    </row>
    <row r="78" spans="1:13" ht="12.75">
      <c r="A78" t="s">
        <v>46</v>
      </c>
      <c r="C78" s="31" t="s">
        <v>27</v>
      </c>
      <c r="E78" s="33" t="s">
        <v>164</v>
      </c>
      <c r="J78" s="32">
        <f>0</f>
      </c>
      <c s="32">
        <f>0</f>
      </c>
      <c s="32">
        <f>0+L79+L83+L87+L91+L95</f>
      </c>
      <c s="32">
        <f>0+M79+M83+M87+M91+M95</f>
      </c>
    </row>
    <row r="79" spans="1:16" ht="12.75">
      <c r="A79" t="s">
        <v>49</v>
      </c>
      <c s="34" t="s">
        <v>151</v>
      </c>
      <c s="34" t="s">
        <v>166</v>
      </c>
      <c s="35" t="s">
        <v>47</v>
      </c>
      <c s="6" t="s">
        <v>167</v>
      </c>
      <c s="36" t="s">
        <v>94</v>
      </c>
      <c s="37">
        <v>0.504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89</v>
      </c>
      <c>
        <f>(M79*21)/100</f>
      </c>
      <c t="s">
        <v>27</v>
      </c>
    </row>
    <row r="80" spans="1:5" ht="12.75">
      <c r="A80" s="35" t="s">
        <v>55</v>
      </c>
      <c r="E80" s="39" t="s">
        <v>51</v>
      </c>
    </row>
    <row r="81" spans="1:5" ht="12.75">
      <c r="A81" s="35" t="s">
        <v>57</v>
      </c>
      <c r="E81" s="40" t="s">
        <v>280</v>
      </c>
    </row>
    <row r="82" spans="1:5" ht="12.75">
      <c r="A82" t="s">
        <v>59</v>
      </c>
      <c r="E82" s="39" t="s">
        <v>91</v>
      </c>
    </row>
    <row r="83" spans="1:16" ht="12.75">
      <c r="A83" t="s">
        <v>49</v>
      </c>
      <c s="34" t="s">
        <v>154</v>
      </c>
      <c s="34" t="s">
        <v>170</v>
      </c>
      <c s="35" t="s">
        <v>47</v>
      </c>
      <c s="6" t="s">
        <v>171</v>
      </c>
      <c s="36" t="s">
        <v>103</v>
      </c>
      <c s="37">
        <v>72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89</v>
      </c>
      <c>
        <f>(M83*21)/100</f>
      </c>
      <c t="s">
        <v>27</v>
      </c>
    </row>
    <row r="84" spans="1:5" ht="12.75">
      <c r="A84" s="35" t="s">
        <v>55</v>
      </c>
      <c r="E84" s="39" t="s">
        <v>51</v>
      </c>
    </row>
    <row r="85" spans="1:5" ht="12.75">
      <c r="A85" s="35" t="s">
        <v>57</v>
      </c>
      <c r="E85" s="40" t="s">
        <v>270</v>
      </c>
    </row>
    <row r="86" spans="1:5" ht="12.75">
      <c r="A86" t="s">
        <v>59</v>
      </c>
      <c r="E86" s="39" t="s">
        <v>91</v>
      </c>
    </row>
    <row r="87" spans="1:16" ht="12.75">
      <c r="A87" t="s">
        <v>49</v>
      </c>
      <c s="34" t="s">
        <v>157</v>
      </c>
      <c s="34" t="s">
        <v>173</v>
      </c>
      <c s="35" t="s">
        <v>47</v>
      </c>
      <c s="6" t="s">
        <v>174</v>
      </c>
      <c s="36" t="s">
        <v>175</v>
      </c>
      <c s="37">
        <v>8.133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89</v>
      </c>
      <c>
        <f>(M87*21)/100</f>
      </c>
      <c t="s">
        <v>27</v>
      </c>
    </row>
    <row r="88" spans="1:5" ht="12.75">
      <c r="A88" s="35" t="s">
        <v>55</v>
      </c>
      <c r="E88" s="39" t="s">
        <v>51</v>
      </c>
    </row>
    <row r="89" spans="1:5" ht="12.75">
      <c r="A89" s="35" t="s">
        <v>57</v>
      </c>
      <c r="E89" s="40" t="s">
        <v>281</v>
      </c>
    </row>
    <row r="90" spans="1:5" ht="12.75">
      <c r="A90" t="s">
        <v>59</v>
      </c>
      <c r="E90" s="39" t="s">
        <v>91</v>
      </c>
    </row>
    <row r="91" spans="1:16" ht="12.75">
      <c r="A91" t="s">
        <v>49</v>
      </c>
      <c s="34" t="s">
        <v>161</v>
      </c>
      <c s="34" t="s">
        <v>178</v>
      </c>
      <c s="35" t="s">
        <v>47</v>
      </c>
      <c s="6" t="s">
        <v>179</v>
      </c>
      <c s="36" t="s">
        <v>131</v>
      </c>
      <c s="37">
        <v>2.967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89</v>
      </c>
      <c>
        <f>(M91*21)/100</f>
      </c>
      <c t="s">
        <v>27</v>
      </c>
    </row>
    <row r="92" spans="1:5" ht="12.75">
      <c r="A92" s="35" t="s">
        <v>55</v>
      </c>
      <c r="E92" s="39" t="s">
        <v>51</v>
      </c>
    </row>
    <row r="93" spans="1:5" ht="12.75">
      <c r="A93" s="35" t="s">
        <v>57</v>
      </c>
      <c r="E93" s="40" t="s">
        <v>282</v>
      </c>
    </row>
    <row r="94" spans="1:5" ht="12.75">
      <c r="A94" t="s">
        <v>59</v>
      </c>
      <c r="E94" s="39" t="s">
        <v>91</v>
      </c>
    </row>
    <row r="95" spans="1:16" ht="25.5">
      <c r="A95" t="s">
        <v>49</v>
      </c>
      <c s="34" t="s">
        <v>165</v>
      </c>
      <c s="34" t="s">
        <v>182</v>
      </c>
      <c s="35" t="s">
        <v>47</v>
      </c>
      <c s="6" t="s">
        <v>183</v>
      </c>
      <c s="36" t="s">
        <v>103</v>
      </c>
      <c s="37">
        <v>6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89</v>
      </c>
      <c>
        <f>(M95*21)/100</f>
      </c>
      <c t="s">
        <v>27</v>
      </c>
    </row>
    <row r="96" spans="1:5" ht="12.75">
      <c r="A96" s="35" t="s">
        <v>55</v>
      </c>
      <c r="E96" s="39" t="s">
        <v>51</v>
      </c>
    </row>
    <row r="97" spans="1:5" ht="12.75">
      <c r="A97" s="35" t="s">
        <v>57</v>
      </c>
      <c r="E97" s="40" t="s">
        <v>283</v>
      </c>
    </row>
    <row r="98" spans="1:5" ht="12.75">
      <c r="A98" t="s">
        <v>59</v>
      </c>
      <c r="E98" s="39" t="s">
        <v>91</v>
      </c>
    </row>
    <row r="99" spans="1:13" ht="12.75">
      <c r="A99" t="s">
        <v>46</v>
      </c>
      <c r="C99" s="31" t="s">
        <v>117</v>
      </c>
      <c r="E99" s="33" t="s">
        <v>185</v>
      </c>
      <c r="J99" s="32">
        <f>0</f>
      </c>
      <c s="32">
        <f>0</f>
      </c>
      <c s="32">
        <f>0+L100+L104+L108+L112+L116+L120+L124+L128+L132+L136+L140+L144+L148</f>
      </c>
      <c s="32">
        <f>0+M100+M104+M108+M112+M116+M120+M124+M128+M132+M136+M140+M144+M148</f>
      </c>
    </row>
    <row r="100" spans="1:16" ht="12.75">
      <c r="A100" t="s">
        <v>49</v>
      </c>
      <c s="34" t="s">
        <v>169</v>
      </c>
      <c s="34" t="s">
        <v>187</v>
      </c>
      <c s="35" t="s">
        <v>47</v>
      </c>
      <c s="6" t="s">
        <v>188</v>
      </c>
      <c s="36" t="s">
        <v>97</v>
      </c>
      <c s="37">
        <v>7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89</v>
      </c>
      <c>
        <f>(M100*21)/100</f>
      </c>
      <c t="s">
        <v>27</v>
      </c>
    </row>
    <row r="101" spans="1:5" ht="12.75">
      <c r="A101" s="35" t="s">
        <v>55</v>
      </c>
      <c r="E101" s="39" t="s">
        <v>51</v>
      </c>
    </row>
    <row r="102" spans="1:5" ht="12.75">
      <c r="A102" s="35" t="s">
        <v>57</v>
      </c>
      <c r="E102" s="40" t="s">
        <v>51</v>
      </c>
    </row>
    <row r="103" spans="1:5" ht="12.75">
      <c r="A103" t="s">
        <v>59</v>
      </c>
      <c r="E103" s="39" t="s">
        <v>91</v>
      </c>
    </row>
    <row r="104" spans="1:16" ht="12.75">
      <c r="A104" t="s">
        <v>49</v>
      </c>
      <c s="34" t="s">
        <v>172</v>
      </c>
      <c s="34" t="s">
        <v>190</v>
      </c>
      <c s="35" t="s">
        <v>47</v>
      </c>
      <c s="6" t="s">
        <v>284</v>
      </c>
      <c s="36" t="s">
        <v>97</v>
      </c>
      <c s="37">
        <v>7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89</v>
      </c>
      <c>
        <f>(M104*21)/100</f>
      </c>
      <c t="s">
        <v>27</v>
      </c>
    </row>
    <row r="105" spans="1:5" ht="12.75">
      <c r="A105" s="35" t="s">
        <v>55</v>
      </c>
      <c r="E105" s="39" t="s">
        <v>51</v>
      </c>
    </row>
    <row r="106" spans="1:5" ht="12.75">
      <c r="A106" s="35" t="s">
        <v>57</v>
      </c>
      <c r="E106" s="40" t="s">
        <v>51</v>
      </c>
    </row>
    <row r="107" spans="1:5" ht="12.75">
      <c r="A107" t="s">
        <v>59</v>
      </c>
      <c r="E107" s="39" t="s">
        <v>91</v>
      </c>
    </row>
    <row r="108" spans="1:16" ht="25.5">
      <c r="A108" t="s">
        <v>49</v>
      </c>
      <c s="34" t="s">
        <v>177</v>
      </c>
      <c s="34" t="s">
        <v>193</v>
      </c>
      <c s="35" t="s">
        <v>47</v>
      </c>
      <c s="6" t="s">
        <v>194</v>
      </c>
      <c s="36" t="s">
        <v>97</v>
      </c>
      <c s="37">
        <v>25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89</v>
      </c>
      <c>
        <f>(M108*21)/100</f>
      </c>
      <c t="s">
        <v>27</v>
      </c>
    </row>
    <row r="109" spans="1:5" ht="12.75">
      <c r="A109" s="35" t="s">
        <v>55</v>
      </c>
      <c r="E109" s="39" t="s">
        <v>51</v>
      </c>
    </row>
    <row r="110" spans="1:5" ht="12.75">
      <c r="A110" s="35" t="s">
        <v>57</v>
      </c>
      <c r="E110" s="40" t="s">
        <v>285</v>
      </c>
    </row>
    <row r="111" spans="1:5" ht="12.75">
      <c r="A111" t="s">
        <v>59</v>
      </c>
      <c r="E111" s="39" t="s">
        <v>91</v>
      </c>
    </row>
    <row r="112" spans="1:16" ht="12.75">
      <c r="A112" t="s">
        <v>49</v>
      </c>
      <c s="34" t="s">
        <v>181</v>
      </c>
      <c s="34" t="s">
        <v>197</v>
      </c>
      <c s="35" t="s">
        <v>47</v>
      </c>
      <c s="6" t="s">
        <v>198</v>
      </c>
      <c s="36" t="s">
        <v>97</v>
      </c>
      <c s="37">
        <v>25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89</v>
      </c>
      <c>
        <f>(M112*21)/100</f>
      </c>
      <c t="s">
        <v>27</v>
      </c>
    </row>
    <row r="113" spans="1:5" ht="12.75">
      <c r="A113" s="35" t="s">
        <v>55</v>
      </c>
      <c r="E113" s="39" t="s">
        <v>51</v>
      </c>
    </row>
    <row r="114" spans="1:5" ht="12.75">
      <c r="A114" s="35" t="s">
        <v>57</v>
      </c>
      <c r="E114" s="40" t="s">
        <v>285</v>
      </c>
    </row>
    <row r="115" spans="1:5" ht="12.75">
      <c r="A115" t="s">
        <v>59</v>
      </c>
      <c r="E115" s="39" t="s">
        <v>91</v>
      </c>
    </row>
    <row r="116" spans="1:16" ht="12.75">
      <c r="A116" t="s">
        <v>49</v>
      </c>
      <c s="34" t="s">
        <v>186</v>
      </c>
      <c s="34" t="s">
        <v>200</v>
      </c>
      <c s="35" t="s">
        <v>47</v>
      </c>
      <c s="6" t="s">
        <v>201</v>
      </c>
      <c s="36" t="s">
        <v>131</v>
      </c>
      <c s="37">
        <v>34.41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89</v>
      </c>
      <c>
        <f>(M116*21)/100</f>
      </c>
      <c t="s">
        <v>27</v>
      </c>
    </row>
    <row r="117" spans="1:5" ht="12.75">
      <c r="A117" s="35" t="s">
        <v>55</v>
      </c>
      <c r="E117" s="39" t="s">
        <v>51</v>
      </c>
    </row>
    <row r="118" spans="1:5" ht="12.75">
      <c r="A118" s="35" t="s">
        <v>57</v>
      </c>
      <c r="E118" s="40" t="s">
        <v>286</v>
      </c>
    </row>
    <row r="119" spans="1:5" ht="12.75">
      <c r="A119" t="s">
        <v>59</v>
      </c>
      <c r="E119" s="39" t="s">
        <v>91</v>
      </c>
    </row>
    <row r="120" spans="1:16" ht="12.75">
      <c r="A120" t="s">
        <v>49</v>
      </c>
      <c s="34" t="s">
        <v>189</v>
      </c>
      <c s="34" t="s">
        <v>204</v>
      </c>
      <c s="35" t="s">
        <v>47</v>
      </c>
      <c s="6" t="s">
        <v>205</v>
      </c>
      <c s="36" t="s">
        <v>103</v>
      </c>
      <c s="37">
        <v>17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89</v>
      </c>
      <c>
        <f>(M120*21)/100</f>
      </c>
      <c t="s">
        <v>27</v>
      </c>
    </row>
    <row r="121" spans="1:5" ht="12.75">
      <c r="A121" s="35" t="s">
        <v>55</v>
      </c>
      <c r="E121" s="39" t="s">
        <v>51</v>
      </c>
    </row>
    <row r="122" spans="1:5" ht="12.75">
      <c r="A122" s="35" t="s">
        <v>57</v>
      </c>
      <c r="E122" s="40" t="s">
        <v>287</v>
      </c>
    </row>
    <row r="123" spans="1:5" ht="12.75">
      <c r="A123" t="s">
        <v>59</v>
      </c>
      <c r="E123" s="39" t="s">
        <v>91</v>
      </c>
    </row>
    <row r="124" spans="1:16" ht="12.75">
      <c r="A124" t="s">
        <v>49</v>
      </c>
      <c s="34" t="s">
        <v>192</v>
      </c>
      <c s="34" t="s">
        <v>207</v>
      </c>
      <c s="35" t="s">
        <v>47</v>
      </c>
      <c s="6" t="s">
        <v>208</v>
      </c>
      <c s="36" t="s">
        <v>53</v>
      </c>
      <c s="37">
        <v>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89</v>
      </c>
      <c>
        <f>(M124*21)/100</f>
      </c>
      <c t="s">
        <v>27</v>
      </c>
    </row>
    <row r="125" spans="1:5" ht="12.75">
      <c r="A125" s="35" t="s">
        <v>55</v>
      </c>
      <c r="E125" s="39" t="s">
        <v>51</v>
      </c>
    </row>
    <row r="126" spans="1:5" ht="12.75">
      <c r="A126" s="35" t="s">
        <v>57</v>
      </c>
      <c r="E126" s="40" t="s">
        <v>51</v>
      </c>
    </row>
    <row r="127" spans="1:5" ht="12.75">
      <c r="A127" t="s">
        <v>59</v>
      </c>
      <c r="E127" s="39" t="s">
        <v>91</v>
      </c>
    </row>
    <row r="128" spans="1:16" ht="12.75">
      <c r="A128" t="s">
        <v>49</v>
      </c>
      <c s="34" t="s">
        <v>196</v>
      </c>
      <c s="34" t="s">
        <v>210</v>
      </c>
      <c s="35" t="s">
        <v>47</v>
      </c>
      <c s="6" t="s">
        <v>211</v>
      </c>
      <c s="36" t="s">
        <v>53</v>
      </c>
      <c s="37">
        <v>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89</v>
      </c>
      <c>
        <f>(M128*21)/100</f>
      </c>
      <c t="s">
        <v>27</v>
      </c>
    </row>
    <row r="129" spans="1:5" ht="12.75">
      <c r="A129" s="35" t="s">
        <v>55</v>
      </c>
      <c r="E129" s="39" t="s">
        <v>51</v>
      </c>
    </row>
    <row r="130" spans="1:5" ht="12.75">
      <c r="A130" s="35" t="s">
        <v>57</v>
      </c>
      <c r="E130" s="40" t="s">
        <v>51</v>
      </c>
    </row>
    <row r="131" spans="1:5" ht="12.75">
      <c r="A131" t="s">
        <v>59</v>
      </c>
      <c r="E131" s="39" t="s">
        <v>91</v>
      </c>
    </row>
    <row r="132" spans="1:16" ht="12.75">
      <c r="A132" t="s">
        <v>49</v>
      </c>
      <c s="34" t="s">
        <v>199</v>
      </c>
      <c s="34" t="s">
        <v>213</v>
      </c>
      <c s="35" t="s">
        <v>47</v>
      </c>
      <c s="6" t="s">
        <v>214</v>
      </c>
      <c s="36" t="s">
        <v>103</v>
      </c>
      <c s="37">
        <v>27.5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89</v>
      </c>
      <c>
        <f>(M132*21)/100</f>
      </c>
      <c t="s">
        <v>27</v>
      </c>
    </row>
    <row r="133" spans="1:5" ht="12.75">
      <c r="A133" s="35" t="s">
        <v>55</v>
      </c>
      <c r="E133" s="39" t="s">
        <v>51</v>
      </c>
    </row>
    <row r="134" spans="1:5" ht="12.75">
      <c r="A134" s="35" t="s">
        <v>57</v>
      </c>
      <c r="E134" s="40" t="s">
        <v>288</v>
      </c>
    </row>
    <row r="135" spans="1:5" ht="12.75">
      <c r="A135" t="s">
        <v>59</v>
      </c>
      <c r="E135" s="39" t="s">
        <v>91</v>
      </c>
    </row>
    <row r="136" spans="1:16" ht="12.75">
      <c r="A136" t="s">
        <v>49</v>
      </c>
      <c s="34" t="s">
        <v>203</v>
      </c>
      <c s="34" t="s">
        <v>217</v>
      </c>
      <c s="35" t="s">
        <v>47</v>
      </c>
      <c s="6" t="s">
        <v>218</v>
      </c>
      <c s="36" t="s">
        <v>103</v>
      </c>
      <c s="37">
        <v>27.5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89</v>
      </c>
      <c>
        <f>(M136*21)/100</f>
      </c>
      <c t="s">
        <v>27</v>
      </c>
    </row>
    <row r="137" spans="1:5" ht="12.75">
      <c r="A137" s="35" t="s">
        <v>55</v>
      </c>
      <c r="E137" s="39" t="s">
        <v>51</v>
      </c>
    </row>
    <row r="138" spans="1:5" ht="12.75">
      <c r="A138" s="35" t="s">
        <v>57</v>
      </c>
      <c r="E138" s="40" t="s">
        <v>288</v>
      </c>
    </row>
    <row r="139" spans="1:5" ht="12.75">
      <c r="A139" t="s">
        <v>59</v>
      </c>
      <c r="E139" s="39" t="s">
        <v>91</v>
      </c>
    </row>
    <row r="140" spans="1:16" ht="12.75">
      <c r="A140" t="s">
        <v>49</v>
      </c>
      <c s="34" t="s">
        <v>206</v>
      </c>
      <c s="34" t="s">
        <v>220</v>
      </c>
      <c s="35" t="s">
        <v>47</v>
      </c>
      <c s="6" t="s">
        <v>221</v>
      </c>
      <c s="36" t="s">
        <v>222</v>
      </c>
      <c s="37">
        <v>0.033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89</v>
      </c>
      <c>
        <f>(M140*21)/100</f>
      </c>
      <c t="s">
        <v>27</v>
      </c>
    </row>
    <row r="141" spans="1:5" ht="12.75">
      <c r="A141" s="35" t="s">
        <v>55</v>
      </c>
      <c r="E141" s="39" t="s">
        <v>51</v>
      </c>
    </row>
    <row r="142" spans="1:5" ht="12.75">
      <c r="A142" s="35" t="s">
        <v>57</v>
      </c>
      <c r="E142" s="40" t="s">
        <v>289</v>
      </c>
    </row>
    <row r="143" spans="1:5" ht="12.75">
      <c r="A143" t="s">
        <v>59</v>
      </c>
      <c r="E143" s="39" t="s">
        <v>91</v>
      </c>
    </row>
    <row r="144" spans="1:16" ht="25.5">
      <c r="A144" t="s">
        <v>49</v>
      </c>
      <c s="34" t="s">
        <v>209</v>
      </c>
      <c s="34" t="s">
        <v>225</v>
      </c>
      <c s="35" t="s">
        <v>47</v>
      </c>
      <c s="6" t="s">
        <v>226</v>
      </c>
      <c s="36" t="s">
        <v>103</v>
      </c>
      <c s="37">
        <v>27.5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89</v>
      </c>
      <c>
        <f>(M144*21)/100</f>
      </c>
      <c t="s">
        <v>27</v>
      </c>
    </row>
    <row r="145" spans="1:5" ht="12.75">
      <c r="A145" s="35" t="s">
        <v>55</v>
      </c>
      <c r="E145" s="39" t="s">
        <v>51</v>
      </c>
    </row>
    <row r="146" spans="1:5" ht="12.75">
      <c r="A146" s="35" t="s">
        <v>57</v>
      </c>
      <c r="E146" s="40" t="s">
        <v>288</v>
      </c>
    </row>
    <row r="147" spans="1:5" ht="12.75">
      <c r="A147" t="s">
        <v>59</v>
      </c>
      <c r="E147" s="39" t="s">
        <v>91</v>
      </c>
    </row>
    <row r="148" spans="1:16" ht="12.75">
      <c r="A148" t="s">
        <v>49</v>
      </c>
      <c s="34" t="s">
        <v>212</v>
      </c>
      <c s="34" t="s">
        <v>228</v>
      </c>
      <c s="35" t="s">
        <v>47</v>
      </c>
      <c s="6" t="s">
        <v>229</v>
      </c>
      <c s="36" t="s">
        <v>103</v>
      </c>
      <c s="37">
        <v>27.5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89</v>
      </c>
      <c>
        <f>(M148*21)/100</f>
      </c>
      <c t="s">
        <v>27</v>
      </c>
    </row>
    <row r="149" spans="1:5" ht="12.75">
      <c r="A149" s="35" t="s">
        <v>55</v>
      </c>
      <c r="E149" s="39" t="s">
        <v>51</v>
      </c>
    </row>
    <row r="150" spans="1:5" ht="12.75">
      <c r="A150" s="35" t="s">
        <v>57</v>
      </c>
      <c r="E150" s="40" t="s">
        <v>288</v>
      </c>
    </row>
    <row r="151" spans="1:5" ht="12.75">
      <c r="A151" t="s">
        <v>59</v>
      </c>
      <c r="E151" s="39" t="s">
        <v>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80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80</v>
      </c>
      <c r="E4" s="26" t="s">
        <v>81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COUNTIFS(L8:L80,"=0",A8:A80,"P")+COUNTIFS(L8:L80,"",A8:A80,"P")+SUM(Q8:Q80)</f>
      </c>
    </row>
    <row r="8" spans="1:13" ht="12.75">
      <c r="A8" t="s">
        <v>44</v>
      </c>
      <c r="C8" s="28" t="s">
        <v>292</v>
      </c>
      <c r="E8" s="30" t="s">
        <v>291</v>
      </c>
      <c r="J8" s="29">
        <f>0+J9+J26+J39</f>
      </c>
      <c s="29">
        <f>0+K9+K26+K39</f>
      </c>
      <c s="29">
        <f>0+L9+L26+L39</f>
      </c>
      <c s="29">
        <f>0+M9+M26+M39</f>
      </c>
    </row>
    <row r="9" spans="1:13" ht="12.75">
      <c r="A9" t="s">
        <v>46</v>
      </c>
      <c r="C9" s="31" t="s">
        <v>47</v>
      </c>
      <c r="E9" s="33" t="s">
        <v>85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47</v>
      </c>
      <c s="34" t="s">
        <v>106</v>
      </c>
      <c s="35" t="s">
        <v>47</v>
      </c>
      <c s="6" t="s">
        <v>107</v>
      </c>
      <c s="36" t="s">
        <v>103</v>
      </c>
      <c s="37">
        <v>24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89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57</v>
      </c>
      <c r="E12" s="40" t="s">
        <v>293</v>
      </c>
    </row>
    <row r="13" spans="1:5" ht="12.75">
      <c r="A13" t="s">
        <v>59</v>
      </c>
      <c r="E13" s="39" t="s">
        <v>91</v>
      </c>
    </row>
    <row r="14" spans="1:16" ht="12.75">
      <c r="A14" t="s">
        <v>49</v>
      </c>
      <c s="34" t="s">
        <v>27</v>
      </c>
      <c s="34" t="s">
        <v>137</v>
      </c>
      <c s="35" t="s">
        <v>47</v>
      </c>
      <c s="6" t="s">
        <v>138</v>
      </c>
      <c s="36" t="s">
        <v>94</v>
      </c>
      <c s="37">
        <v>4.212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89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294</v>
      </c>
    </row>
    <row r="17" spans="1:5" ht="12.75">
      <c r="A17" t="s">
        <v>59</v>
      </c>
      <c r="E17" s="39" t="s">
        <v>91</v>
      </c>
    </row>
    <row r="18" spans="1:16" ht="12.75">
      <c r="A18" t="s">
        <v>49</v>
      </c>
      <c s="34" t="s">
        <v>26</v>
      </c>
      <c s="34" t="s">
        <v>141</v>
      </c>
      <c s="35" t="s">
        <v>47</v>
      </c>
      <c s="6" t="s">
        <v>142</v>
      </c>
      <c s="36" t="s">
        <v>131</v>
      </c>
      <c s="37">
        <v>6.044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89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295</v>
      </c>
    </row>
    <row r="21" spans="1:5" ht="12.75">
      <c r="A21" t="s">
        <v>59</v>
      </c>
      <c r="E21" s="39" t="s">
        <v>91</v>
      </c>
    </row>
    <row r="22" spans="1:16" ht="12.75">
      <c r="A22" t="s">
        <v>49</v>
      </c>
      <c s="34" t="s">
        <v>70</v>
      </c>
      <c s="34" t="s">
        <v>296</v>
      </c>
      <c s="35" t="s">
        <v>47</v>
      </c>
      <c s="6" t="s">
        <v>297</v>
      </c>
      <c s="36" t="s">
        <v>94</v>
      </c>
      <c s="37">
        <v>2.4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298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299</v>
      </c>
    </row>
    <row r="25" spans="1:5" ht="12.75">
      <c r="A25" t="s">
        <v>59</v>
      </c>
      <c r="E25" s="39" t="s">
        <v>91</v>
      </c>
    </row>
    <row r="26" spans="1:13" ht="12.75">
      <c r="A26" t="s">
        <v>46</v>
      </c>
      <c r="C26" s="31" t="s">
        <v>27</v>
      </c>
      <c r="E26" s="33" t="s">
        <v>164</v>
      </c>
      <c r="J26" s="32">
        <f>0</f>
      </c>
      <c s="32">
        <f>0</f>
      </c>
      <c s="32">
        <f>0+L27+L31+L35</f>
      </c>
      <c s="32">
        <f>0+M27+M31+M35</f>
      </c>
    </row>
    <row r="27" spans="1:16" ht="12.75">
      <c r="A27" t="s">
        <v>49</v>
      </c>
      <c s="34" t="s">
        <v>75</v>
      </c>
      <c s="34" t="s">
        <v>166</v>
      </c>
      <c s="35" t="s">
        <v>47</v>
      </c>
      <c s="6" t="s">
        <v>167</v>
      </c>
      <c s="36" t="s">
        <v>94</v>
      </c>
      <c s="37">
        <v>0.975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89</v>
      </c>
      <c>
        <f>(M27*21)/100</f>
      </c>
      <c t="s">
        <v>27</v>
      </c>
    </row>
    <row r="28" spans="1:5" ht="12.75">
      <c r="A28" s="35" t="s">
        <v>55</v>
      </c>
      <c r="E28" s="39" t="s">
        <v>51</v>
      </c>
    </row>
    <row r="29" spans="1:5" ht="12.75">
      <c r="A29" s="35" t="s">
        <v>57</v>
      </c>
      <c r="E29" s="40" t="s">
        <v>300</v>
      </c>
    </row>
    <row r="30" spans="1:5" ht="12.75">
      <c r="A30" t="s">
        <v>59</v>
      </c>
      <c r="E30" s="39" t="s">
        <v>91</v>
      </c>
    </row>
    <row r="31" spans="1:16" ht="12.75">
      <c r="A31" t="s">
        <v>49</v>
      </c>
      <c s="34" t="s">
        <v>105</v>
      </c>
      <c s="34" t="s">
        <v>173</v>
      </c>
      <c s="35" t="s">
        <v>47</v>
      </c>
      <c s="6" t="s">
        <v>174</v>
      </c>
      <c s="36" t="s">
        <v>175</v>
      </c>
      <c s="37">
        <v>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89</v>
      </c>
      <c>
        <f>(M31*21)/100</f>
      </c>
      <c t="s">
        <v>27</v>
      </c>
    </row>
    <row r="32" spans="1:5" ht="12.75">
      <c r="A32" s="35" t="s">
        <v>55</v>
      </c>
      <c r="E32" s="39" t="s">
        <v>51</v>
      </c>
    </row>
    <row r="33" spans="1:5" ht="12.75">
      <c r="A33" s="35" t="s">
        <v>57</v>
      </c>
      <c r="E33" s="40" t="s">
        <v>51</v>
      </c>
    </row>
    <row r="34" spans="1:5" ht="12.75">
      <c r="A34" t="s">
        <v>59</v>
      </c>
      <c r="E34" s="39" t="s">
        <v>91</v>
      </c>
    </row>
    <row r="35" spans="1:16" ht="12.75">
      <c r="A35" t="s">
        <v>49</v>
      </c>
      <c s="34" t="s">
        <v>109</v>
      </c>
      <c s="34" t="s">
        <v>178</v>
      </c>
      <c s="35" t="s">
        <v>47</v>
      </c>
      <c s="6" t="s">
        <v>179</v>
      </c>
      <c s="36" t="s">
        <v>131</v>
      </c>
      <c s="37">
        <v>0.632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89</v>
      </c>
      <c>
        <f>(M35*21)/100</f>
      </c>
      <c t="s">
        <v>27</v>
      </c>
    </row>
    <row r="36" spans="1:5" ht="12.75">
      <c r="A36" s="35" t="s">
        <v>55</v>
      </c>
      <c r="E36" s="39" t="s">
        <v>51</v>
      </c>
    </row>
    <row r="37" spans="1:5" ht="12.75">
      <c r="A37" s="35" t="s">
        <v>57</v>
      </c>
      <c r="E37" s="40" t="s">
        <v>301</v>
      </c>
    </row>
    <row r="38" spans="1:5" ht="12.75">
      <c r="A38" t="s">
        <v>59</v>
      </c>
      <c r="E38" s="39" t="s">
        <v>91</v>
      </c>
    </row>
    <row r="39" spans="1:13" ht="12.75">
      <c r="A39" t="s">
        <v>46</v>
      </c>
      <c r="C39" s="31" t="s">
        <v>117</v>
      </c>
      <c r="E39" s="33" t="s">
        <v>185</v>
      </c>
      <c r="J39" s="32">
        <f>0</f>
      </c>
      <c s="32">
        <f>0</f>
      </c>
      <c s="32">
        <f>0+L40+L44+L48+L52+L56+L60+L64+L68+L72+L76+L80</f>
      </c>
      <c s="32">
        <f>0+M40+M44+M48+M52+M56+M60+M64+M68+M72+M76+M80</f>
      </c>
    </row>
    <row r="40" spans="1:16" ht="12.75">
      <c r="A40" t="s">
        <v>49</v>
      </c>
      <c s="34" t="s">
        <v>113</v>
      </c>
      <c s="34" t="s">
        <v>200</v>
      </c>
      <c s="35" t="s">
        <v>47</v>
      </c>
      <c s="6" t="s">
        <v>201</v>
      </c>
      <c s="36" t="s">
        <v>131</v>
      </c>
      <c s="37">
        <v>6.676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89</v>
      </c>
      <c>
        <f>(M40*21)/100</f>
      </c>
      <c t="s">
        <v>27</v>
      </c>
    </row>
    <row r="41" spans="1:5" ht="12.75">
      <c r="A41" s="35" t="s">
        <v>55</v>
      </c>
      <c r="E41" s="39" t="s">
        <v>51</v>
      </c>
    </row>
    <row r="42" spans="1:5" ht="12.75">
      <c r="A42" s="35" t="s">
        <v>57</v>
      </c>
      <c r="E42" s="40" t="s">
        <v>302</v>
      </c>
    </row>
    <row r="43" spans="1:5" ht="12.75">
      <c r="A43" t="s">
        <v>59</v>
      </c>
      <c r="E43" s="39" t="s">
        <v>91</v>
      </c>
    </row>
    <row r="44" spans="1:16" ht="12.75">
      <c r="A44" t="s">
        <v>49</v>
      </c>
      <c s="34" t="s">
        <v>117</v>
      </c>
      <c s="34" t="s">
        <v>204</v>
      </c>
      <c s="35" t="s">
        <v>47</v>
      </c>
      <c s="6" t="s">
        <v>205</v>
      </c>
      <c s="36" t="s">
        <v>103</v>
      </c>
      <c s="37">
        <v>12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89</v>
      </c>
      <c>
        <f>(M44*21)/100</f>
      </c>
      <c t="s">
        <v>27</v>
      </c>
    </row>
    <row r="45" spans="1:5" ht="12.75">
      <c r="A45" s="35" t="s">
        <v>55</v>
      </c>
      <c r="E45" s="39" t="s">
        <v>51</v>
      </c>
    </row>
    <row r="46" spans="1:5" ht="12.75">
      <c r="A46" s="35" t="s">
        <v>57</v>
      </c>
      <c r="E46" s="40" t="s">
        <v>128</v>
      </c>
    </row>
    <row r="47" spans="1:5" ht="12.75">
      <c r="A47" t="s">
        <v>59</v>
      </c>
      <c r="E47" s="39" t="s">
        <v>91</v>
      </c>
    </row>
    <row r="48" spans="1:16" ht="12.75">
      <c r="A48" t="s">
        <v>49</v>
      </c>
      <c s="34" t="s">
        <v>120</v>
      </c>
      <c s="34" t="s">
        <v>207</v>
      </c>
      <c s="35" t="s">
        <v>47</v>
      </c>
      <c s="6" t="s">
        <v>208</v>
      </c>
      <c s="36" t="s">
        <v>53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89</v>
      </c>
      <c>
        <f>(M48*21)/100</f>
      </c>
      <c t="s">
        <v>27</v>
      </c>
    </row>
    <row r="49" spans="1:5" ht="12.75">
      <c r="A49" s="35" t="s">
        <v>55</v>
      </c>
      <c r="E49" s="39" t="s">
        <v>51</v>
      </c>
    </row>
    <row r="50" spans="1:5" ht="12.75">
      <c r="A50" s="35" t="s">
        <v>57</v>
      </c>
      <c r="E50" s="40" t="s">
        <v>51</v>
      </c>
    </row>
    <row r="51" spans="1:5" ht="12.75">
      <c r="A51" t="s">
        <v>59</v>
      </c>
      <c r="E51" s="39" t="s">
        <v>91</v>
      </c>
    </row>
    <row r="52" spans="1:16" ht="12.75">
      <c r="A52" t="s">
        <v>49</v>
      </c>
      <c s="34" t="s">
        <v>124</v>
      </c>
      <c s="34" t="s">
        <v>210</v>
      </c>
      <c s="35" t="s">
        <v>47</v>
      </c>
      <c s="6" t="s">
        <v>211</v>
      </c>
      <c s="36" t="s">
        <v>53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89</v>
      </c>
      <c>
        <f>(M52*21)/100</f>
      </c>
      <c t="s">
        <v>27</v>
      </c>
    </row>
    <row r="53" spans="1:5" ht="12.75">
      <c r="A53" s="35" t="s">
        <v>55</v>
      </c>
      <c r="E53" s="39" t="s">
        <v>51</v>
      </c>
    </row>
    <row r="54" spans="1:5" ht="12.75">
      <c r="A54" s="35" t="s">
        <v>57</v>
      </c>
      <c r="E54" s="40" t="s">
        <v>51</v>
      </c>
    </row>
    <row r="55" spans="1:5" ht="12.75">
      <c r="A55" t="s">
        <v>59</v>
      </c>
      <c r="E55" s="39" t="s">
        <v>91</v>
      </c>
    </row>
    <row r="56" spans="1:16" ht="12.75">
      <c r="A56" t="s">
        <v>49</v>
      </c>
      <c s="34" t="s">
        <v>128</v>
      </c>
      <c s="34" t="s">
        <v>303</v>
      </c>
      <c s="35" t="s">
        <v>47</v>
      </c>
      <c s="6" t="s">
        <v>304</v>
      </c>
      <c s="36" t="s">
        <v>94</v>
      </c>
      <c s="37">
        <v>4.32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305</v>
      </c>
      <c>
        <f>(M56*21)/100</f>
      </c>
      <c t="s">
        <v>27</v>
      </c>
    </row>
    <row r="57" spans="1:5" ht="12.75">
      <c r="A57" s="35" t="s">
        <v>55</v>
      </c>
      <c r="E57" s="39" t="s">
        <v>51</v>
      </c>
    </row>
    <row r="58" spans="1:5" ht="12.75">
      <c r="A58" s="35" t="s">
        <v>57</v>
      </c>
      <c r="E58" s="40" t="s">
        <v>306</v>
      </c>
    </row>
    <row r="59" spans="1:5" ht="12.75">
      <c r="A59" t="s">
        <v>59</v>
      </c>
      <c r="E59" s="39" t="s">
        <v>91</v>
      </c>
    </row>
    <row r="60" spans="1:16" ht="12.75">
      <c r="A60" t="s">
        <v>49</v>
      </c>
      <c s="34" t="s">
        <v>133</v>
      </c>
      <c s="34" t="s">
        <v>307</v>
      </c>
      <c s="35" t="s">
        <v>47</v>
      </c>
      <c s="6" t="s">
        <v>308</v>
      </c>
      <c s="36" t="s">
        <v>94</v>
      </c>
      <c s="37">
        <v>4.32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305</v>
      </c>
      <c>
        <f>(M60*21)/100</f>
      </c>
      <c t="s">
        <v>27</v>
      </c>
    </row>
    <row r="61" spans="1:5" ht="12.75">
      <c r="A61" s="35" t="s">
        <v>55</v>
      </c>
      <c r="E61" s="39" t="s">
        <v>51</v>
      </c>
    </row>
    <row r="62" spans="1:5" ht="12.75">
      <c r="A62" s="35" t="s">
        <v>57</v>
      </c>
      <c r="E62" s="40" t="s">
        <v>306</v>
      </c>
    </row>
    <row r="63" spans="1:5" ht="12.75">
      <c r="A63" t="s">
        <v>59</v>
      </c>
      <c r="E63" s="39" t="s">
        <v>91</v>
      </c>
    </row>
    <row r="64" spans="1:16" ht="25.5">
      <c r="A64" t="s">
        <v>49</v>
      </c>
      <c s="34" t="s">
        <v>133</v>
      </c>
      <c s="34" t="s">
        <v>309</v>
      </c>
      <c s="35" t="s">
        <v>47</v>
      </c>
      <c s="6" t="s">
        <v>310</v>
      </c>
      <c s="36" t="s">
        <v>311</v>
      </c>
      <c s="37">
        <v>86.4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305</v>
      </c>
      <c>
        <f>(M64*21)/100</f>
      </c>
      <c t="s">
        <v>27</v>
      </c>
    </row>
    <row r="65" spans="1:5" ht="12.75">
      <c r="A65" s="35" t="s">
        <v>55</v>
      </c>
      <c r="E65" s="39" t="s">
        <v>51</v>
      </c>
    </row>
    <row r="66" spans="1:5" ht="12.75">
      <c r="A66" s="35" t="s">
        <v>57</v>
      </c>
      <c r="E66" s="40" t="s">
        <v>312</v>
      </c>
    </row>
    <row r="67" spans="1:5" ht="12.75">
      <c r="A67" t="s">
        <v>59</v>
      </c>
      <c r="E67" s="39" t="s">
        <v>91</v>
      </c>
    </row>
    <row r="68" spans="1:16" ht="12.75">
      <c r="A68" t="s">
        <v>49</v>
      </c>
      <c s="34" t="s">
        <v>136</v>
      </c>
      <c s="34" t="s">
        <v>313</v>
      </c>
      <c s="35" t="s">
        <v>47</v>
      </c>
      <c s="6" t="s">
        <v>314</v>
      </c>
      <c s="36" t="s">
        <v>94</v>
      </c>
      <c s="37">
        <v>3.78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305</v>
      </c>
      <c>
        <f>(M68*21)/100</f>
      </c>
      <c t="s">
        <v>27</v>
      </c>
    </row>
    <row r="69" spans="1:5" ht="12.75">
      <c r="A69" s="35" t="s">
        <v>55</v>
      </c>
      <c r="E69" s="39" t="s">
        <v>51</v>
      </c>
    </row>
    <row r="70" spans="1:5" ht="12.75">
      <c r="A70" s="35" t="s">
        <v>57</v>
      </c>
      <c r="E70" s="40" t="s">
        <v>315</v>
      </c>
    </row>
    <row r="71" spans="1:5" ht="12.75">
      <c r="A71" t="s">
        <v>59</v>
      </c>
      <c r="E71" s="39" t="s">
        <v>91</v>
      </c>
    </row>
    <row r="72" spans="1:16" ht="12.75">
      <c r="A72" t="s">
        <v>49</v>
      </c>
      <c s="34" t="s">
        <v>140</v>
      </c>
      <c s="34" t="s">
        <v>316</v>
      </c>
      <c s="35" t="s">
        <v>47</v>
      </c>
      <c s="6" t="s">
        <v>317</v>
      </c>
      <c s="36" t="s">
        <v>103</v>
      </c>
      <c s="37">
        <v>6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305</v>
      </c>
      <c>
        <f>(M72*21)/100</f>
      </c>
      <c t="s">
        <v>27</v>
      </c>
    </row>
    <row r="73" spans="1:5" ht="12.75">
      <c r="A73" s="35" t="s">
        <v>55</v>
      </c>
      <c r="E73" s="39" t="s">
        <v>51</v>
      </c>
    </row>
    <row r="74" spans="1:5" ht="12.75">
      <c r="A74" s="35" t="s">
        <v>57</v>
      </c>
      <c r="E74" s="40" t="s">
        <v>51</v>
      </c>
    </row>
    <row r="75" spans="1:5" ht="12.75">
      <c r="A75" t="s">
        <v>59</v>
      </c>
      <c r="E75" s="39" t="s">
        <v>91</v>
      </c>
    </row>
    <row r="76" spans="1:16" ht="12.75">
      <c r="A76" t="s">
        <v>49</v>
      </c>
      <c s="34" t="s">
        <v>144</v>
      </c>
      <c s="34" t="s">
        <v>318</v>
      </c>
      <c s="35" t="s">
        <v>47</v>
      </c>
      <c s="6" t="s">
        <v>319</v>
      </c>
      <c s="36" t="s">
        <v>94</v>
      </c>
      <c s="37">
        <v>3.6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305</v>
      </c>
      <c>
        <f>(M76*21)/100</f>
      </c>
      <c t="s">
        <v>27</v>
      </c>
    </row>
    <row r="77" spans="1:5" ht="12.75">
      <c r="A77" s="35" t="s">
        <v>55</v>
      </c>
      <c r="E77" s="39" t="s">
        <v>51</v>
      </c>
    </row>
    <row r="78" spans="1:5" ht="12.75">
      <c r="A78" s="35" t="s">
        <v>57</v>
      </c>
      <c r="E78" s="40" t="s">
        <v>320</v>
      </c>
    </row>
    <row r="79" spans="1:5" ht="12.75">
      <c r="A79" t="s">
        <v>59</v>
      </c>
      <c r="E79" s="39" t="s">
        <v>91</v>
      </c>
    </row>
    <row r="80" spans="1:16" ht="12.75">
      <c r="A80" t="s">
        <v>49</v>
      </c>
      <c s="34" t="s">
        <v>144</v>
      </c>
      <c s="34" t="s">
        <v>321</v>
      </c>
      <c s="35" t="s">
        <v>47</v>
      </c>
      <c s="6" t="s">
        <v>322</v>
      </c>
      <c s="36" t="s">
        <v>323</v>
      </c>
      <c s="37">
        <v>246.92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305</v>
      </c>
      <c>
        <f>(M80*21)/100</f>
      </c>
      <c t="s">
        <v>27</v>
      </c>
    </row>
    <row r="81" spans="1:5" ht="12.75">
      <c r="A81" s="35" t="s">
        <v>55</v>
      </c>
      <c r="E81" s="39" t="s">
        <v>51</v>
      </c>
    </row>
    <row r="82" spans="1:5" ht="12.75">
      <c r="A82" s="35" t="s">
        <v>57</v>
      </c>
      <c r="E82" s="40" t="s">
        <v>324</v>
      </c>
    </row>
    <row r="83" spans="1:5" ht="12.75">
      <c r="A83" t="s">
        <v>59</v>
      </c>
      <c r="E83" s="39" t="s">
        <v>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80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80</v>
      </c>
      <c r="E4" s="26" t="s">
        <v>81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COUNTIFS(L8:L96,"=0",A8:A96,"P")+COUNTIFS(L8:L96,"",A8:A96,"P")+SUM(Q8:Q96)</f>
      </c>
    </row>
    <row r="8" spans="1:13" ht="12.75">
      <c r="A8" t="s">
        <v>44</v>
      </c>
      <c r="C8" s="28" t="s">
        <v>327</v>
      </c>
      <c r="E8" s="30" t="s">
        <v>326</v>
      </c>
      <c r="J8" s="29">
        <f>0+J9+J46+J63</f>
      </c>
      <c s="29">
        <f>0+K9+K46+K63</f>
      </c>
      <c s="29">
        <f>0+L9+L46+L63</f>
      </c>
      <c s="29">
        <f>0+M9+M46+M63</f>
      </c>
    </row>
    <row r="9" spans="1:13" ht="12.75">
      <c r="A9" t="s">
        <v>46</v>
      </c>
      <c r="C9" s="31" t="s">
        <v>47</v>
      </c>
      <c r="E9" s="33" t="s">
        <v>85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25.5">
      <c r="A10" t="s">
        <v>49</v>
      </c>
      <c s="34" t="s">
        <v>47</v>
      </c>
      <c s="34" t="s">
        <v>98</v>
      </c>
      <c s="35" t="s">
        <v>47</v>
      </c>
      <c s="6" t="s">
        <v>99</v>
      </c>
      <c s="36" t="s">
        <v>94</v>
      </c>
      <c s="37">
        <v>17.264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89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57</v>
      </c>
      <c r="E12" s="40" t="s">
        <v>328</v>
      </c>
    </row>
    <row r="13" spans="1:5" ht="12.75">
      <c r="A13" t="s">
        <v>59</v>
      </c>
      <c r="E13" s="39" t="s">
        <v>91</v>
      </c>
    </row>
    <row r="14" spans="1:16" ht="12.75">
      <c r="A14" t="s">
        <v>49</v>
      </c>
      <c s="34" t="s">
        <v>27</v>
      </c>
      <c s="34" t="s">
        <v>101</v>
      </c>
      <c s="35" t="s">
        <v>47</v>
      </c>
      <c s="6" t="s">
        <v>102</v>
      </c>
      <c s="36" t="s">
        <v>103</v>
      </c>
      <c s="37">
        <v>168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89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329</v>
      </c>
    </row>
    <row r="17" spans="1:5" ht="12.75">
      <c r="A17" t="s">
        <v>59</v>
      </c>
      <c r="E17" s="39" t="s">
        <v>91</v>
      </c>
    </row>
    <row r="18" spans="1:16" ht="25.5">
      <c r="A18" t="s">
        <v>49</v>
      </c>
      <c s="34" t="s">
        <v>26</v>
      </c>
      <c s="34" t="s">
        <v>110</v>
      </c>
      <c s="35" t="s">
        <v>47</v>
      </c>
      <c s="6" t="s">
        <v>111</v>
      </c>
      <c s="36" t="s">
        <v>97</v>
      </c>
      <c s="37">
        <v>42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89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330</v>
      </c>
    </row>
    <row r="21" spans="1:5" ht="12.75">
      <c r="A21" t="s">
        <v>59</v>
      </c>
      <c r="E21" s="39" t="s">
        <v>91</v>
      </c>
    </row>
    <row r="22" spans="1:16" ht="12.75">
      <c r="A22" t="s">
        <v>49</v>
      </c>
      <c s="34" t="s">
        <v>70</v>
      </c>
      <c s="34" t="s">
        <v>121</v>
      </c>
      <c s="35" t="s">
        <v>47</v>
      </c>
      <c s="6" t="s">
        <v>122</v>
      </c>
      <c s="36" t="s">
        <v>94</v>
      </c>
      <c s="37">
        <v>17.264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89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331</v>
      </c>
    </row>
    <row r="25" spans="1:5" ht="12.75">
      <c r="A25" t="s">
        <v>59</v>
      </c>
      <c r="E25" s="39" t="s">
        <v>91</v>
      </c>
    </row>
    <row r="26" spans="1:16" ht="25.5">
      <c r="A26" t="s">
        <v>49</v>
      </c>
      <c s="34" t="s">
        <v>75</v>
      </c>
      <c s="34" t="s">
        <v>125</v>
      </c>
      <c s="35" t="s">
        <v>47</v>
      </c>
      <c s="6" t="s">
        <v>126</v>
      </c>
      <c s="36" t="s">
        <v>94</v>
      </c>
      <c s="37">
        <v>345.28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89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57</v>
      </c>
      <c r="E28" s="40" t="s">
        <v>332</v>
      </c>
    </row>
    <row r="29" spans="1:5" ht="12.75">
      <c r="A29" t="s">
        <v>59</v>
      </c>
      <c r="E29" s="39" t="s">
        <v>91</v>
      </c>
    </row>
    <row r="30" spans="1:16" ht="12.75">
      <c r="A30" t="s">
        <v>49</v>
      </c>
      <c s="34" t="s">
        <v>105</v>
      </c>
      <c s="34" t="s">
        <v>129</v>
      </c>
      <c s="35" t="s">
        <v>47</v>
      </c>
      <c s="6" t="s">
        <v>130</v>
      </c>
      <c s="36" t="s">
        <v>131</v>
      </c>
      <c s="37">
        <v>31.938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89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57</v>
      </c>
      <c r="E32" s="40" t="s">
        <v>333</v>
      </c>
    </row>
    <row r="33" spans="1:5" ht="12.75">
      <c r="A33" t="s">
        <v>59</v>
      </c>
      <c r="E33" s="39" t="s">
        <v>91</v>
      </c>
    </row>
    <row r="34" spans="1:16" ht="12.75">
      <c r="A34" t="s">
        <v>49</v>
      </c>
      <c s="34" t="s">
        <v>109</v>
      </c>
      <c s="34" t="s">
        <v>134</v>
      </c>
      <c s="35" t="s">
        <v>47</v>
      </c>
      <c s="6" t="s">
        <v>135</v>
      </c>
      <c s="36" t="s">
        <v>131</v>
      </c>
      <c s="37">
        <v>31.938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89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57</v>
      </c>
      <c r="E36" s="40" t="s">
        <v>333</v>
      </c>
    </row>
    <row r="37" spans="1:5" ht="12.75">
      <c r="A37" t="s">
        <v>59</v>
      </c>
      <c r="E37" s="39" t="s">
        <v>91</v>
      </c>
    </row>
    <row r="38" spans="1:16" ht="12.75">
      <c r="A38" t="s">
        <v>49</v>
      </c>
      <c s="34" t="s">
        <v>113</v>
      </c>
      <c s="34" t="s">
        <v>137</v>
      </c>
      <c s="35" t="s">
        <v>47</v>
      </c>
      <c s="6" t="s">
        <v>138</v>
      </c>
      <c s="36" t="s">
        <v>94</v>
      </c>
      <c s="37">
        <v>16.068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89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57</v>
      </c>
      <c r="E40" s="40" t="s">
        <v>334</v>
      </c>
    </row>
    <row r="41" spans="1:5" ht="12.75">
      <c r="A41" t="s">
        <v>59</v>
      </c>
      <c r="E41" s="39" t="s">
        <v>91</v>
      </c>
    </row>
    <row r="42" spans="1:16" ht="12.75">
      <c r="A42" t="s">
        <v>49</v>
      </c>
      <c s="34" t="s">
        <v>117</v>
      </c>
      <c s="34" t="s">
        <v>141</v>
      </c>
      <c s="35" t="s">
        <v>47</v>
      </c>
      <c s="6" t="s">
        <v>142</v>
      </c>
      <c s="36" t="s">
        <v>131</v>
      </c>
      <c s="37">
        <v>23.058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89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57</v>
      </c>
      <c r="E44" s="40" t="s">
        <v>335</v>
      </c>
    </row>
    <row r="45" spans="1:5" ht="12.75">
      <c r="A45" t="s">
        <v>59</v>
      </c>
      <c r="E45" s="39" t="s">
        <v>91</v>
      </c>
    </row>
    <row r="46" spans="1:13" ht="12.75">
      <c r="A46" t="s">
        <v>46</v>
      </c>
      <c r="C46" s="31" t="s">
        <v>27</v>
      </c>
      <c r="E46" s="33" t="s">
        <v>164</v>
      </c>
      <c r="J46" s="32">
        <f>0</f>
      </c>
      <c s="32">
        <f>0</f>
      </c>
      <c s="32">
        <f>0+L47+L51+L55+L59</f>
      </c>
      <c s="32">
        <f>0+M47+M51+M55+M59</f>
      </c>
    </row>
    <row r="47" spans="1:16" ht="12.75">
      <c r="A47" t="s">
        <v>49</v>
      </c>
      <c s="34" t="s">
        <v>120</v>
      </c>
      <c s="34" t="s">
        <v>166</v>
      </c>
      <c s="35" t="s">
        <v>47</v>
      </c>
      <c s="6" t="s">
        <v>167</v>
      </c>
      <c s="36" t="s">
        <v>94</v>
      </c>
      <c s="37">
        <v>1.109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89</v>
      </c>
      <c>
        <f>(M47*21)/100</f>
      </c>
      <c t="s">
        <v>27</v>
      </c>
    </row>
    <row r="48" spans="1:5" ht="12.75">
      <c r="A48" s="35" t="s">
        <v>55</v>
      </c>
      <c r="E48" s="39" t="s">
        <v>51</v>
      </c>
    </row>
    <row r="49" spans="1:5" ht="12.75">
      <c r="A49" s="35" t="s">
        <v>57</v>
      </c>
      <c r="E49" s="40" t="s">
        <v>336</v>
      </c>
    </row>
    <row r="50" spans="1:5" ht="12.75">
      <c r="A50" t="s">
        <v>59</v>
      </c>
      <c r="E50" s="39" t="s">
        <v>91</v>
      </c>
    </row>
    <row r="51" spans="1:16" ht="12.75">
      <c r="A51" t="s">
        <v>49</v>
      </c>
      <c s="34" t="s">
        <v>124</v>
      </c>
      <c s="34" t="s">
        <v>170</v>
      </c>
      <c s="35" t="s">
        <v>47</v>
      </c>
      <c s="6" t="s">
        <v>171</v>
      </c>
      <c s="36" t="s">
        <v>103</v>
      </c>
      <c s="37">
        <v>168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89</v>
      </c>
      <c>
        <f>(M51*21)/100</f>
      </c>
      <c t="s">
        <v>27</v>
      </c>
    </row>
    <row r="52" spans="1:5" ht="12.75">
      <c r="A52" s="35" t="s">
        <v>55</v>
      </c>
      <c r="E52" s="39" t="s">
        <v>51</v>
      </c>
    </row>
    <row r="53" spans="1:5" ht="12.75">
      <c r="A53" s="35" t="s">
        <v>57</v>
      </c>
      <c r="E53" s="40" t="s">
        <v>329</v>
      </c>
    </row>
    <row r="54" spans="1:5" ht="12.75">
      <c r="A54" t="s">
        <v>59</v>
      </c>
      <c r="E54" s="39" t="s">
        <v>91</v>
      </c>
    </row>
    <row r="55" spans="1:16" ht="12.75">
      <c r="A55" t="s">
        <v>49</v>
      </c>
      <c s="34" t="s">
        <v>128</v>
      </c>
      <c s="34" t="s">
        <v>173</v>
      </c>
      <c s="35" t="s">
        <v>47</v>
      </c>
      <c s="6" t="s">
        <v>174</v>
      </c>
      <c s="36" t="s">
        <v>175</v>
      </c>
      <c s="37">
        <v>16.8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89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12.75">
      <c r="A57" s="35" t="s">
        <v>57</v>
      </c>
      <c r="E57" s="40" t="s">
        <v>337</v>
      </c>
    </row>
    <row r="58" spans="1:5" ht="12.75">
      <c r="A58" t="s">
        <v>59</v>
      </c>
      <c r="E58" s="39" t="s">
        <v>91</v>
      </c>
    </row>
    <row r="59" spans="1:16" ht="12.75">
      <c r="A59" t="s">
        <v>49</v>
      </c>
      <c s="34" t="s">
        <v>133</v>
      </c>
      <c s="34" t="s">
        <v>178</v>
      </c>
      <c s="35" t="s">
        <v>47</v>
      </c>
      <c s="6" t="s">
        <v>179</v>
      </c>
      <c s="36" t="s">
        <v>131</v>
      </c>
      <c s="37">
        <v>6.128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89</v>
      </c>
      <c>
        <f>(M59*21)/100</f>
      </c>
      <c t="s">
        <v>27</v>
      </c>
    </row>
    <row r="60" spans="1:5" ht="12.75">
      <c r="A60" s="35" t="s">
        <v>55</v>
      </c>
      <c r="E60" s="39" t="s">
        <v>51</v>
      </c>
    </row>
    <row r="61" spans="1:5" ht="12.75">
      <c r="A61" s="35" t="s">
        <v>57</v>
      </c>
      <c r="E61" s="40" t="s">
        <v>338</v>
      </c>
    </row>
    <row r="62" spans="1:5" ht="12.75">
      <c r="A62" t="s">
        <v>59</v>
      </c>
      <c r="E62" s="39" t="s">
        <v>91</v>
      </c>
    </row>
    <row r="63" spans="1:13" ht="12.75">
      <c r="A63" t="s">
        <v>46</v>
      </c>
      <c r="C63" s="31" t="s">
        <v>117</v>
      </c>
      <c r="E63" s="33" t="s">
        <v>185</v>
      </c>
      <c r="J63" s="32">
        <f>0</f>
      </c>
      <c s="32">
        <f>0</f>
      </c>
      <c s="32">
        <f>0+L64+L68+L72+L76+L80+L84+L88+L92+L96</f>
      </c>
      <c s="32">
        <f>0+M64+M68+M72+M76+M80+M84+M88+M92+M96</f>
      </c>
    </row>
    <row r="64" spans="1:16" ht="12.75">
      <c r="A64" t="s">
        <v>49</v>
      </c>
      <c s="34" t="s">
        <v>136</v>
      </c>
      <c s="34" t="s">
        <v>187</v>
      </c>
      <c s="35" t="s">
        <v>47</v>
      </c>
      <c s="6" t="s">
        <v>188</v>
      </c>
      <c s="36" t="s">
        <v>97</v>
      </c>
      <c s="37">
        <v>21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89</v>
      </c>
      <c>
        <f>(M64*21)/100</f>
      </c>
      <c t="s">
        <v>27</v>
      </c>
    </row>
    <row r="65" spans="1:5" ht="12.75">
      <c r="A65" s="35" t="s">
        <v>55</v>
      </c>
      <c r="E65" s="39" t="s">
        <v>51</v>
      </c>
    </row>
    <row r="66" spans="1:5" ht="12.75">
      <c r="A66" s="35" t="s">
        <v>57</v>
      </c>
      <c r="E66" s="40" t="s">
        <v>161</v>
      </c>
    </row>
    <row r="67" spans="1:5" ht="12.75">
      <c r="A67" t="s">
        <v>59</v>
      </c>
      <c r="E67" s="39" t="s">
        <v>91</v>
      </c>
    </row>
    <row r="68" spans="1:16" ht="12.75">
      <c r="A68" t="s">
        <v>49</v>
      </c>
      <c s="34" t="s">
        <v>140</v>
      </c>
      <c s="34" t="s">
        <v>190</v>
      </c>
      <c s="35" t="s">
        <v>47</v>
      </c>
      <c s="6" t="s">
        <v>191</v>
      </c>
      <c s="36" t="s">
        <v>97</v>
      </c>
      <c s="37">
        <v>21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89</v>
      </c>
      <c>
        <f>(M68*21)/100</f>
      </c>
      <c t="s">
        <v>27</v>
      </c>
    </row>
    <row r="69" spans="1:5" ht="12.75">
      <c r="A69" s="35" t="s">
        <v>55</v>
      </c>
      <c r="E69" s="39" t="s">
        <v>51</v>
      </c>
    </row>
    <row r="70" spans="1:5" ht="12.75">
      <c r="A70" s="35" t="s">
        <v>57</v>
      </c>
      <c r="E70" s="40" t="s">
        <v>161</v>
      </c>
    </row>
    <row r="71" spans="1:5" ht="12.75">
      <c r="A71" t="s">
        <v>59</v>
      </c>
      <c r="E71" s="39" t="s">
        <v>91</v>
      </c>
    </row>
    <row r="72" spans="1:16" ht="25.5">
      <c r="A72" t="s">
        <v>49</v>
      </c>
      <c s="34" t="s">
        <v>144</v>
      </c>
      <c s="34" t="s">
        <v>193</v>
      </c>
      <c s="35" t="s">
        <v>47</v>
      </c>
      <c s="6" t="s">
        <v>194</v>
      </c>
      <c s="36" t="s">
        <v>97</v>
      </c>
      <c s="37">
        <v>60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89</v>
      </c>
      <c>
        <f>(M72*21)/100</f>
      </c>
      <c t="s">
        <v>27</v>
      </c>
    </row>
    <row r="73" spans="1:5" ht="12.75">
      <c r="A73" s="35" t="s">
        <v>55</v>
      </c>
      <c r="E73" s="39" t="s">
        <v>51</v>
      </c>
    </row>
    <row r="74" spans="1:5" ht="12.75">
      <c r="A74" s="35" t="s">
        <v>57</v>
      </c>
      <c r="E74" s="40" t="s">
        <v>339</v>
      </c>
    </row>
    <row r="75" spans="1:5" ht="12.75">
      <c r="A75" t="s">
        <v>59</v>
      </c>
      <c r="E75" s="39" t="s">
        <v>91</v>
      </c>
    </row>
    <row r="76" spans="1:16" ht="12.75">
      <c r="A76" t="s">
        <v>49</v>
      </c>
      <c s="34" t="s">
        <v>148</v>
      </c>
      <c s="34" t="s">
        <v>197</v>
      </c>
      <c s="35" t="s">
        <v>47</v>
      </c>
      <c s="6" t="s">
        <v>198</v>
      </c>
      <c s="36" t="s">
        <v>97</v>
      </c>
      <c s="37">
        <v>60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89</v>
      </c>
      <c>
        <f>(M76*21)/100</f>
      </c>
      <c t="s">
        <v>27</v>
      </c>
    </row>
    <row r="77" spans="1:5" ht="12.75">
      <c r="A77" s="35" t="s">
        <v>55</v>
      </c>
      <c r="E77" s="39" t="s">
        <v>51</v>
      </c>
    </row>
    <row r="78" spans="1:5" ht="12.75">
      <c r="A78" s="35" t="s">
        <v>57</v>
      </c>
      <c r="E78" s="40" t="s">
        <v>339</v>
      </c>
    </row>
    <row r="79" spans="1:5" ht="12.75">
      <c r="A79" t="s">
        <v>59</v>
      </c>
      <c r="E79" s="39" t="s">
        <v>91</v>
      </c>
    </row>
    <row r="80" spans="1:16" ht="12.75">
      <c r="A80" t="s">
        <v>49</v>
      </c>
      <c s="34" t="s">
        <v>151</v>
      </c>
      <c s="34" t="s">
        <v>200</v>
      </c>
      <c s="35" t="s">
        <v>47</v>
      </c>
      <c s="6" t="s">
        <v>201</v>
      </c>
      <c s="36" t="s">
        <v>131</v>
      </c>
      <c s="37">
        <v>47.948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89</v>
      </c>
      <c>
        <f>(M80*21)/100</f>
      </c>
      <c t="s">
        <v>27</v>
      </c>
    </row>
    <row r="81" spans="1:5" ht="12.75">
      <c r="A81" s="35" t="s">
        <v>55</v>
      </c>
      <c r="E81" s="39" t="s">
        <v>51</v>
      </c>
    </row>
    <row r="82" spans="1:5" ht="12.75">
      <c r="A82" s="35" t="s">
        <v>57</v>
      </c>
      <c r="E82" s="40" t="s">
        <v>340</v>
      </c>
    </row>
    <row r="83" spans="1:5" ht="12.75">
      <c r="A83" t="s">
        <v>59</v>
      </c>
      <c r="E83" s="39" t="s">
        <v>91</v>
      </c>
    </row>
    <row r="84" spans="1:16" ht="12.75">
      <c r="A84" t="s">
        <v>49</v>
      </c>
      <c s="34" t="s">
        <v>154</v>
      </c>
      <c s="34" t="s">
        <v>204</v>
      </c>
      <c s="35" t="s">
        <v>47</v>
      </c>
      <c s="6" t="s">
        <v>205</v>
      </c>
      <c s="36" t="s">
        <v>103</v>
      </c>
      <c s="37">
        <v>50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89</v>
      </c>
      <c>
        <f>(M84*21)/100</f>
      </c>
      <c t="s">
        <v>27</v>
      </c>
    </row>
    <row r="85" spans="1:5" ht="12.75">
      <c r="A85" s="35" t="s">
        <v>55</v>
      </c>
      <c r="E85" s="39" t="s">
        <v>51</v>
      </c>
    </row>
    <row r="86" spans="1:5" ht="12.75">
      <c r="A86" s="35" t="s">
        <v>57</v>
      </c>
      <c r="E86" s="40" t="s">
        <v>341</v>
      </c>
    </row>
    <row r="87" spans="1:5" ht="12.75">
      <c r="A87" t="s">
        <v>59</v>
      </c>
      <c r="E87" s="39" t="s">
        <v>91</v>
      </c>
    </row>
    <row r="88" spans="1:16" ht="12.75">
      <c r="A88" t="s">
        <v>49</v>
      </c>
      <c s="34" t="s">
        <v>157</v>
      </c>
      <c s="34" t="s">
        <v>207</v>
      </c>
      <c s="35" t="s">
        <v>47</v>
      </c>
      <c s="6" t="s">
        <v>208</v>
      </c>
      <c s="36" t="s">
        <v>53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89</v>
      </c>
      <c>
        <f>(M88*21)/100</f>
      </c>
      <c t="s">
        <v>27</v>
      </c>
    </row>
    <row r="89" spans="1:5" ht="12.75">
      <c r="A89" s="35" t="s">
        <v>55</v>
      </c>
      <c r="E89" s="39" t="s">
        <v>51</v>
      </c>
    </row>
    <row r="90" spans="1:5" ht="12.75">
      <c r="A90" s="35" t="s">
        <v>57</v>
      </c>
      <c r="E90" s="40" t="s">
        <v>51</v>
      </c>
    </row>
    <row r="91" spans="1:5" ht="12.75">
      <c r="A91" t="s">
        <v>59</v>
      </c>
      <c r="E91" s="39" t="s">
        <v>91</v>
      </c>
    </row>
    <row r="92" spans="1:16" ht="12.75">
      <c r="A92" t="s">
        <v>49</v>
      </c>
      <c s="34" t="s">
        <v>161</v>
      </c>
      <c s="34" t="s">
        <v>210</v>
      </c>
      <c s="35" t="s">
        <v>47</v>
      </c>
      <c s="6" t="s">
        <v>211</v>
      </c>
      <c s="36" t="s">
        <v>53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89</v>
      </c>
      <c>
        <f>(M92*21)/100</f>
      </c>
      <c t="s">
        <v>27</v>
      </c>
    </row>
    <row r="93" spans="1:5" ht="12.75">
      <c r="A93" s="35" t="s">
        <v>55</v>
      </c>
      <c r="E93" s="39" t="s">
        <v>51</v>
      </c>
    </row>
    <row r="94" spans="1:5" ht="12.75">
      <c r="A94" s="35" t="s">
        <v>57</v>
      </c>
      <c r="E94" s="40" t="s">
        <v>51</v>
      </c>
    </row>
    <row r="95" spans="1:5" ht="12.75">
      <c r="A95" t="s">
        <v>59</v>
      </c>
      <c r="E95" s="39" t="s">
        <v>91</v>
      </c>
    </row>
    <row r="96" spans="1:16" ht="12.75">
      <c r="A96" t="s">
        <v>49</v>
      </c>
      <c s="34" t="s">
        <v>165</v>
      </c>
      <c s="34" t="s">
        <v>220</v>
      </c>
      <c s="35" t="s">
        <v>47</v>
      </c>
      <c s="6" t="s">
        <v>221</v>
      </c>
      <c s="36" t="s">
        <v>222</v>
      </c>
      <c s="37">
        <v>0.05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89</v>
      </c>
      <c>
        <f>(M96*21)/100</f>
      </c>
      <c t="s">
        <v>27</v>
      </c>
    </row>
    <row r="97" spans="1:5" ht="12.75">
      <c r="A97" s="35" t="s">
        <v>55</v>
      </c>
      <c r="E97" s="39" t="s">
        <v>51</v>
      </c>
    </row>
    <row r="98" spans="1:5" ht="12.75">
      <c r="A98" s="35" t="s">
        <v>57</v>
      </c>
      <c r="E98" s="40" t="s">
        <v>342</v>
      </c>
    </row>
    <row r="99" spans="1:5" ht="12.75">
      <c r="A99" t="s">
        <v>59</v>
      </c>
      <c r="E99" s="39" t="s">
        <v>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1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80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80</v>
      </c>
      <c r="E4" s="26" t="s">
        <v>81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COUNTIFS(L8:L112,"=0",A8:A112,"P")+COUNTIFS(L8:L112,"",A8:A112,"P")+SUM(Q8:Q112)</f>
      </c>
    </row>
    <row r="8" spans="1:13" ht="12.75">
      <c r="A8" t="s">
        <v>44</v>
      </c>
      <c r="C8" s="28" t="s">
        <v>345</v>
      </c>
      <c r="E8" s="30" t="s">
        <v>344</v>
      </c>
      <c r="J8" s="29">
        <f>0+J9+J46+J63</f>
      </c>
      <c s="29">
        <f>0+K9+K46+K63</f>
      </c>
      <c s="29">
        <f>0+L9+L46+L63</f>
      </c>
      <c s="29">
        <f>0+M9+M46+M63</f>
      </c>
    </row>
    <row r="9" spans="1:13" ht="12.75">
      <c r="A9" t="s">
        <v>46</v>
      </c>
      <c r="C9" s="31" t="s">
        <v>47</v>
      </c>
      <c r="E9" s="33" t="s">
        <v>85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25.5">
      <c r="A10" t="s">
        <v>49</v>
      </c>
      <c s="34" t="s">
        <v>47</v>
      </c>
      <c s="34" t="s">
        <v>98</v>
      </c>
      <c s="35" t="s">
        <v>47</v>
      </c>
      <c s="6" t="s">
        <v>99</v>
      </c>
      <c s="36" t="s">
        <v>94</v>
      </c>
      <c s="37">
        <v>18.662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89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57</v>
      </c>
      <c r="E12" s="40" t="s">
        <v>346</v>
      </c>
    </row>
    <row r="13" spans="1:5" ht="12.75">
      <c r="A13" t="s">
        <v>59</v>
      </c>
      <c r="E13" s="39" t="s">
        <v>91</v>
      </c>
    </row>
    <row r="14" spans="1:16" ht="12.75">
      <c r="A14" t="s">
        <v>49</v>
      </c>
      <c s="34" t="s">
        <v>27</v>
      </c>
      <c s="34" t="s">
        <v>101</v>
      </c>
      <c s="35" t="s">
        <v>47</v>
      </c>
      <c s="6" t="s">
        <v>102</v>
      </c>
      <c s="36" t="s">
        <v>103</v>
      </c>
      <c s="37">
        <v>200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89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347</v>
      </c>
    </row>
    <row r="17" spans="1:5" ht="12.75">
      <c r="A17" t="s">
        <v>59</v>
      </c>
      <c r="E17" s="39" t="s">
        <v>91</v>
      </c>
    </row>
    <row r="18" spans="1:16" ht="25.5">
      <c r="A18" t="s">
        <v>49</v>
      </c>
      <c s="34" t="s">
        <v>26</v>
      </c>
      <c s="34" t="s">
        <v>110</v>
      </c>
      <c s="35" t="s">
        <v>47</v>
      </c>
      <c s="6" t="s">
        <v>111</v>
      </c>
      <c s="36" t="s">
        <v>97</v>
      </c>
      <c s="37">
        <v>50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89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348</v>
      </c>
    </row>
    <row r="21" spans="1:5" ht="12.75">
      <c r="A21" t="s">
        <v>59</v>
      </c>
      <c r="E21" s="39" t="s">
        <v>91</v>
      </c>
    </row>
    <row r="22" spans="1:16" ht="12.75">
      <c r="A22" t="s">
        <v>49</v>
      </c>
      <c s="34" t="s">
        <v>70</v>
      </c>
      <c s="34" t="s">
        <v>121</v>
      </c>
      <c s="35" t="s">
        <v>47</v>
      </c>
      <c s="6" t="s">
        <v>122</v>
      </c>
      <c s="36" t="s">
        <v>94</v>
      </c>
      <c s="37">
        <v>18.662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89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349</v>
      </c>
    </row>
    <row r="25" spans="1:5" ht="12.75">
      <c r="A25" t="s">
        <v>59</v>
      </c>
      <c r="E25" s="39" t="s">
        <v>91</v>
      </c>
    </row>
    <row r="26" spans="1:16" ht="25.5">
      <c r="A26" t="s">
        <v>49</v>
      </c>
      <c s="34" t="s">
        <v>75</v>
      </c>
      <c s="34" t="s">
        <v>125</v>
      </c>
      <c s="35" t="s">
        <v>47</v>
      </c>
      <c s="6" t="s">
        <v>126</v>
      </c>
      <c s="36" t="s">
        <v>94</v>
      </c>
      <c s="37">
        <v>373.24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89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57</v>
      </c>
      <c r="E28" s="40" t="s">
        <v>350</v>
      </c>
    </row>
    <row r="29" spans="1:5" ht="12.75">
      <c r="A29" t="s">
        <v>59</v>
      </c>
      <c r="E29" s="39" t="s">
        <v>91</v>
      </c>
    </row>
    <row r="30" spans="1:16" ht="12.75">
      <c r="A30" t="s">
        <v>49</v>
      </c>
      <c s="34" t="s">
        <v>105</v>
      </c>
      <c s="34" t="s">
        <v>129</v>
      </c>
      <c s="35" t="s">
        <v>47</v>
      </c>
      <c s="6" t="s">
        <v>130</v>
      </c>
      <c s="36" t="s">
        <v>131</v>
      </c>
      <c s="37">
        <v>34.525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89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57</v>
      </c>
      <c r="E32" s="40" t="s">
        <v>351</v>
      </c>
    </row>
    <row r="33" spans="1:5" ht="12.75">
      <c r="A33" t="s">
        <v>59</v>
      </c>
      <c r="E33" s="39" t="s">
        <v>91</v>
      </c>
    </row>
    <row r="34" spans="1:16" ht="12.75">
      <c r="A34" t="s">
        <v>49</v>
      </c>
      <c s="34" t="s">
        <v>109</v>
      </c>
      <c s="34" t="s">
        <v>134</v>
      </c>
      <c s="35" t="s">
        <v>47</v>
      </c>
      <c s="6" t="s">
        <v>135</v>
      </c>
      <c s="36" t="s">
        <v>131</v>
      </c>
      <c s="37">
        <v>34.525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89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57</v>
      </c>
      <c r="E36" s="40" t="s">
        <v>351</v>
      </c>
    </row>
    <row r="37" spans="1:5" ht="12.75">
      <c r="A37" t="s">
        <v>59</v>
      </c>
      <c r="E37" s="39" t="s">
        <v>91</v>
      </c>
    </row>
    <row r="38" spans="1:16" ht="12.75">
      <c r="A38" t="s">
        <v>49</v>
      </c>
      <c s="34" t="s">
        <v>113</v>
      </c>
      <c s="34" t="s">
        <v>137</v>
      </c>
      <c s="35" t="s">
        <v>47</v>
      </c>
      <c s="6" t="s">
        <v>138</v>
      </c>
      <c s="36" t="s">
        <v>94</v>
      </c>
      <c s="37">
        <v>23.002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89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57</v>
      </c>
      <c r="E40" s="40" t="s">
        <v>352</v>
      </c>
    </row>
    <row r="41" spans="1:5" ht="12.75">
      <c r="A41" t="s">
        <v>59</v>
      </c>
      <c r="E41" s="39" t="s">
        <v>91</v>
      </c>
    </row>
    <row r="42" spans="1:16" ht="12.75">
      <c r="A42" t="s">
        <v>49</v>
      </c>
      <c s="34" t="s">
        <v>117</v>
      </c>
      <c s="34" t="s">
        <v>141</v>
      </c>
      <c s="35" t="s">
        <v>47</v>
      </c>
      <c s="6" t="s">
        <v>142</v>
      </c>
      <c s="36" t="s">
        <v>131</v>
      </c>
      <c s="37">
        <v>33.008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89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57</v>
      </c>
      <c r="E44" s="40" t="s">
        <v>353</v>
      </c>
    </row>
    <row r="45" spans="1:5" ht="12.75">
      <c r="A45" t="s">
        <v>59</v>
      </c>
      <c r="E45" s="39" t="s">
        <v>91</v>
      </c>
    </row>
    <row r="46" spans="1:13" ht="12.75">
      <c r="A46" t="s">
        <v>46</v>
      </c>
      <c r="C46" s="31" t="s">
        <v>27</v>
      </c>
      <c r="E46" s="33" t="s">
        <v>164</v>
      </c>
      <c r="J46" s="32">
        <f>0</f>
      </c>
      <c s="32">
        <f>0</f>
      </c>
      <c s="32">
        <f>0+L47+L51+L55+L59</f>
      </c>
      <c s="32">
        <f>0+M47+M51+M55+M59</f>
      </c>
    </row>
    <row r="47" spans="1:16" ht="12.75">
      <c r="A47" t="s">
        <v>49</v>
      </c>
      <c s="34" t="s">
        <v>120</v>
      </c>
      <c s="34" t="s">
        <v>166</v>
      </c>
      <c s="35" t="s">
        <v>47</v>
      </c>
      <c s="6" t="s">
        <v>167</v>
      </c>
      <c s="36" t="s">
        <v>94</v>
      </c>
      <c s="37">
        <v>1.32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89</v>
      </c>
      <c>
        <f>(M47*21)/100</f>
      </c>
      <c t="s">
        <v>27</v>
      </c>
    </row>
    <row r="48" spans="1:5" ht="12.75">
      <c r="A48" s="35" t="s">
        <v>55</v>
      </c>
      <c r="E48" s="39" t="s">
        <v>51</v>
      </c>
    </row>
    <row r="49" spans="1:5" ht="12.75">
      <c r="A49" s="35" t="s">
        <v>57</v>
      </c>
      <c r="E49" s="40" t="s">
        <v>354</v>
      </c>
    </row>
    <row r="50" spans="1:5" ht="12.75">
      <c r="A50" t="s">
        <v>59</v>
      </c>
      <c r="E50" s="39" t="s">
        <v>91</v>
      </c>
    </row>
    <row r="51" spans="1:16" ht="12.75">
      <c r="A51" t="s">
        <v>49</v>
      </c>
      <c s="34" t="s">
        <v>124</v>
      </c>
      <c s="34" t="s">
        <v>170</v>
      </c>
      <c s="35" t="s">
        <v>47</v>
      </c>
      <c s="6" t="s">
        <v>171</v>
      </c>
      <c s="36" t="s">
        <v>103</v>
      </c>
      <c s="37">
        <v>200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89</v>
      </c>
      <c>
        <f>(M51*21)/100</f>
      </c>
      <c t="s">
        <v>27</v>
      </c>
    </row>
    <row r="52" spans="1:5" ht="12.75">
      <c r="A52" s="35" t="s">
        <v>55</v>
      </c>
      <c r="E52" s="39" t="s">
        <v>51</v>
      </c>
    </row>
    <row r="53" spans="1:5" ht="12.75">
      <c r="A53" s="35" t="s">
        <v>57</v>
      </c>
      <c r="E53" s="40" t="s">
        <v>347</v>
      </c>
    </row>
    <row r="54" spans="1:5" ht="12.75">
      <c r="A54" t="s">
        <v>59</v>
      </c>
      <c r="E54" s="39" t="s">
        <v>91</v>
      </c>
    </row>
    <row r="55" spans="1:16" ht="12.75">
      <c r="A55" t="s">
        <v>49</v>
      </c>
      <c s="34" t="s">
        <v>128</v>
      </c>
      <c s="34" t="s">
        <v>173</v>
      </c>
      <c s="35" t="s">
        <v>47</v>
      </c>
      <c s="6" t="s">
        <v>174</v>
      </c>
      <c s="36" t="s">
        <v>175</v>
      </c>
      <c s="37">
        <v>20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89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12.75">
      <c r="A57" s="35" t="s">
        <v>57</v>
      </c>
      <c r="E57" s="40" t="s">
        <v>355</v>
      </c>
    </row>
    <row r="58" spans="1:5" ht="12.75">
      <c r="A58" t="s">
        <v>59</v>
      </c>
      <c r="E58" s="39" t="s">
        <v>91</v>
      </c>
    </row>
    <row r="59" spans="1:16" ht="12.75">
      <c r="A59" t="s">
        <v>49</v>
      </c>
      <c s="34" t="s">
        <v>133</v>
      </c>
      <c s="34" t="s">
        <v>178</v>
      </c>
      <c s="35" t="s">
        <v>47</v>
      </c>
      <c s="6" t="s">
        <v>179</v>
      </c>
      <c s="36" t="s">
        <v>131</v>
      </c>
      <c s="37">
        <v>7.295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89</v>
      </c>
      <c>
        <f>(M59*21)/100</f>
      </c>
      <c t="s">
        <v>27</v>
      </c>
    </row>
    <row r="60" spans="1:5" ht="12.75">
      <c r="A60" s="35" t="s">
        <v>55</v>
      </c>
      <c r="E60" s="39" t="s">
        <v>51</v>
      </c>
    </row>
    <row r="61" spans="1:5" ht="12.75">
      <c r="A61" s="35" t="s">
        <v>57</v>
      </c>
      <c r="E61" s="40" t="s">
        <v>356</v>
      </c>
    </row>
    <row r="62" spans="1:5" ht="12.75">
      <c r="A62" t="s">
        <v>59</v>
      </c>
      <c r="E62" s="39" t="s">
        <v>91</v>
      </c>
    </row>
    <row r="63" spans="1:13" ht="12.75">
      <c r="A63" t="s">
        <v>46</v>
      </c>
      <c r="C63" s="31" t="s">
        <v>117</v>
      </c>
      <c r="E63" s="33" t="s">
        <v>185</v>
      </c>
      <c r="J63" s="32">
        <f>0</f>
      </c>
      <c s="32">
        <f>0</f>
      </c>
      <c s="32">
        <f>0+L64+L68+L72+L76+L80+L84+L88+L92+L96+L100+L104+L108+L112</f>
      </c>
      <c s="32">
        <f>0+M64+M68+M72+M76+M80+M84+M88+M92+M96+M100+M104+M108+M112</f>
      </c>
    </row>
    <row r="64" spans="1:16" ht="12.75">
      <c r="A64" t="s">
        <v>49</v>
      </c>
      <c s="34" t="s">
        <v>136</v>
      </c>
      <c s="34" t="s">
        <v>187</v>
      </c>
      <c s="35" t="s">
        <v>47</v>
      </c>
      <c s="6" t="s">
        <v>188</v>
      </c>
      <c s="36" t="s">
        <v>97</v>
      </c>
      <c s="37">
        <v>25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89</v>
      </c>
      <c>
        <f>(M64*21)/100</f>
      </c>
      <c t="s">
        <v>27</v>
      </c>
    </row>
    <row r="65" spans="1:5" ht="12.75">
      <c r="A65" s="35" t="s">
        <v>55</v>
      </c>
      <c r="E65" s="39" t="s">
        <v>51</v>
      </c>
    </row>
    <row r="66" spans="1:5" ht="12.75">
      <c r="A66" s="35" t="s">
        <v>57</v>
      </c>
      <c r="E66" s="40" t="s">
        <v>177</v>
      </c>
    </row>
    <row r="67" spans="1:5" ht="12.75">
      <c r="A67" t="s">
        <v>59</v>
      </c>
      <c r="E67" s="39" t="s">
        <v>91</v>
      </c>
    </row>
    <row r="68" spans="1:16" ht="12.75">
      <c r="A68" t="s">
        <v>49</v>
      </c>
      <c s="34" t="s">
        <v>140</v>
      </c>
      <c s="34" t="s">
        <v>190</v>
      </c>
      <c s="35" t="s">
        <v>47</v>
      </c>
      <c s="6" t="s">
        <v>191</v>
      </c>
      <c s="36" t="s">
        <v>97</v>
      </c>
      <c s="37">
        <v>25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89</v>
      </c>
      <c>
        <f>(M68*21)/100</f>
      </c>
      <c t="s">
        <v>27</v>
      </c>
    </row>
    <row r="69" spans="1:5" ht="12.75">
      <c r="A69" s="35" t="s">
        <v>55</v>
      </c>
      <c r="E69" s="39" t="s">
        <v>51</v>
      </c>
    </row>
    <row r="70" spans="1:5" ht="12.75">
      <c r="A70" s="35" t="s">
        <v>57</v>
      </c>
      <c r="E70" s="40" t="s">
        <v>177</v>
      </c>
    </row>
    <row r="71" spans="1:5" ht="12.75">
      <c r="A71" t="s">
        <v>59</v>
      </c>
      <c r="E71" s="39" t="s">
        <v>91</v>
      </c>
    </row>
    <row r="72" spans="1:16" ht="25.5">
      <c r="A72" t="s">
        <v>49</v>
      </c>
      <c s="34" t="s">
        <v>144</v>
      </c>
      <c s="34" t="s">
        <v>193</v>
      </c>
      <c s="35" t="s">
        <v>47</v>
      </c>
      <c s="6" t="s">
        <v>194</v>
      </c>
      <c s="36" t="s">
        <v>97</v>
      </c>
      <c s="37">
        <v>72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89</v>
      </c>
      <c>
        <f>(M72*21)/100</f>
      </c>
      <c t="s">
        <v>27</v>
      </c>
    </row>
    <row r="73" spans="1:5" ht="12.75">
      <c r="A73" s="35" t="s">
        <v>55</v>
      </c>
      <c r="E73" s="39" t="s">
        <v>51</v>
      </c>
    </row>
    <row r="74" spans="1:5" ht="12.75">
      <c r="A74" s="35" t="s">
        <v>57</v>
      </c>
      <c r="E74" s="40" t="s">
        <v>357</v>
      </c>
    </row>
    <row r="75" spans="1:5" ht="12.75">
      <c r="A75" t="s">
        <v>59</v>
      </c>
      <c r="E75" s="39" t="s">
        <v>91</v>
      </c>
    </row>
    <row r="76" spans="1:16" ht="12.75">
      <c r="A76" t="s">
        <v>49</v>
      </c>
      <c s="34" t="s">
        <v>148</v>
      </c>
      <c s="34" t="s">
        <v>197</v>
      </c>
      <c s="35" t="s">
        <v>47</v>
      </c>
      <c s="6" t="s">
        <v>198</v>
      </c>
      <c s="36" t="s">
        <v>97</v>
      </c>
      <c s="37">
        <v>72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89</v>
      </c>
      <c>
        <f>(M76*21)/100</f>
      </c>
      <c t="s">
        <v>27</v>
      </c>
    </row>
    <row r="77" spans="1:5" ht="12.75">
      <c r="A77" s="35" t="s">
        <v>55</v>
      </c>
      <c r="E77" s="39" t="s">
        <v>51</v>
      </c>
    </row>
    <row r="78" spans="1:5" ht="12.75">
      <c r="A78" s="35" t="s">
        <v>57</v>
      </c>
      <c r="E78" s="40" t="s">
        <v>357</v>
      </c>
    </row>
    <row r="79" spans="1:5" ht="12.75">
      <c r="A79" t="s">
        <v>59</v>
      </c>
      <c r="E79" s="39" t="s">
        <v>91</v>
      </c>
    </row>
    <row r="80" spans="1:16" ht="12.75">
      <c r="A80" t="s">
        <v>49</v>
      </c>
      <c s="34" t="s">
        <v>151</v>
      </c>
      <c s="34" t="s">
        <v>200</v>
      </c>
      <c s="35" t="s">
        <v>47</v>
      </c>
      <c s="6" t="s">
        <v>201</v>
      </c>
      <c s="36" t="s">
        <v>131</v>
      </c>
      <c s="37">
        <v>62.793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89</v>
      </c>
      <c>
        <f>(M80*21)/100</f>
      </c>
      <c t="s">
        <v>27</v>
      </c>
    </row>
    <row r="81" spans="1:5" ht="12.75">
      <c r="A81" s="35" t="s">
        <v>55</v>
      </c>
      <c r="E81" s="39" t="s">
        <v>51</v>
      </c>
    </row>
    <row r="82" spans="1:5" ht="12.75">
      <c r="A82" s="35" t="s">
        <v>57</v>
      </c>
      <c r="E82" s="40" t="s">
        <v>358</v>
      </c>
    </row>
    <row r="83" spans="1:5" ht="12.75">
      <c r="A83" t="s">
        <v>59</v>
      </c>
      <c r="E83" s="39" t="s">
        <v>91</v>
      </c>
    </row>
    <row r="84" spans="1:16" ht="12.75">
      <c r="A84" t="s">
        <v>49</v>
      </c>
      <c s="34" t="s">
        <v>154</v>
      </c>
      <c s="34" t="s">
        <v>204</v>
      </c>
      <c s="35" t="s">
        <v>47</v>
      </c>
      <c s="6" t="s">
        <v>205</v>
      </c>
      <c s="36" t="s">
        <v>103</v>
      </c>
      <c s="37">
        <v>60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89</v>
      </c>
      <c>
        <f>(M84*21)/100</f>
      </c>
      <c t="s">
        <v>27</v>
      </c>
    </row>
    <row r="85" spans="1:5" ht="12.75">
      <c r="A85" s="35" t="s">
        <v>55</v>
      </c>
      <c r="E85" s="39" t="s">
        <v>51</v>
      </c>
    </row>
    <row r="86" spans="1:5" ht="12.75">
      <c r="A86" s="35" t="s">
        <v>57</v>
      </c>
      <c r="E86" s="40" t="s">
        <v>339</v>
      </c>
    </row>
    <row r="87" spans="1:5" ht="12.75">
      <c r="A87" t="s">
        <v>59</v>
      </c>
      <c r="E87" s="39" t="s">
        <v>91</v>
      </c>
    </row>
    <row r="88" spans="1:16" ht="12.75">
      <c r="A88" t="s">
        <v>49</v>
      </c>
      <c s="34" t="s">
        <v>157</v>
      </c>
      <c s="34" t="s">
        <v>207</v>
      </c>
      <c s="35" t="s">
        <v>47</v>
      </c>
      <c s="6" t="s">
        <v>208</v>
      </c>
      <c s="36" t="s">
        <v>53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89</v>
      </c>
      <c>
        <f>(M88*21)/100</f>
      </c>
      <c t="s">
        <v>27</v>
      </c>
    </row>
    <row r="89" spans="1:5" ht="12.75">
      <c r="A89" s="35" t="s">
        <v>55</v>
      </c>
      <c r="E89" s="39" t="s">
        <v>51</v>
      </c>
    </row>
    <row r="90" spans="1:5" ht="12.75">
      <c r="A90" s="35" t="s">
        <v>57</v>
      </c>
      <c r="E90" s="40" t="s">
        <v>51</v>
      </c>
    </row>
    <row r="91" spans="1:5" ht="12.75">
      <c r="A91" t="s">
        <v>59</v>
      </c>
      <c r="E91" s="39" t="s">
        <v>91</v>
      </c>
    </row>
    <row r="92" spans="1:16" ht="12.75">
      <c r="A92" t="s">
        <v>49</v>
      </c>
      <c s="34" t="s">
        <v>161</v>
      </c>
      <c s="34" t="s">
        <v>210</v>
      </c>
      <c s="35" t="s">
        <v>47</v>
      </c>
      <c s="6" t="s">
        <v>211</v>
      </c>
      <c s="36" t="s">
        <v>53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89</v>
      </c>
      <c>
        <f>(M92*21)/100</f>
      </c>
      <c t="s">
        <v>27</v>
      </c>
    </row>
    <row r="93" spans="1:5" ht="12.75">
      <c r="A93" s="35" t="s">
        <v>55</v>
      </c>
      <c r="E93" s="39" t="s">
        <v>51</v>
      </c>
    </row>
    <row r="94" spans="1:5" ht="12.75">
      <c r="A94" s="35" t="s">
        <v>57</v>
      </c>
      <c r="E94" s="40" t="s">
        <v>51</v>
      </c>
    </row>
    <row r="95" spans="1:5" ht="12.75">
      <c r="A95" t="s">
        <v>59</v>
      </c>
      <c r="E95" s="39" t="s">
        <v>91</v>
      </c>
    </row>
    <row r="96" spans="1:16" ht="12.75">
      <c r="A96" t="s">
        <v>49</v>
      </c>
      <c s="34" t="s">
        <v>165</v>
      </c>
      <c s="34" t="s">
        <v>213</v>
      </c>
      <c s="35" t="s">
        <v>47</v>
      </c>
      <c s="6" t="s">
        <v>214</v>
      </c>
      <c s="36" t="s">
        <v>103</v>
      </c>
      <c s="37">
        <v>70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89</v>
      </c>
      <c>
        <f>(M96*21)/100</f>
      </c>
      <c t="s">
        <v>27</v>
      </c>
    </row>
    <row r="97" spans="1:5" ht="12.75">
      <c r="A97" s="35" t="s">
        <v>55</v>
      </c>
      <c r="E97" s="39" t="s">
        <v>51</v>
      </c>
    </row>
    <row r="98" spans="1:5" ht="12.75">
      <c r="A98" s="35" t="s">
        <v>57</v>
      </c>
      <c r="E98" s="40" t="s">
        <v>359</v>
      </c>
    </row>
    <row r="99" spans="1:5" ht="12.75">
      <c r="A99" t="s">
        <v>59</v>
      </c>
      <c r="E99" s="39" t="s">
        <v>91</v>
      </c>
    </row>
    <row r="100" spans="1:16" ht="12.75">
      <c r="A100" t="s">
        <v>49</v>
      </c>
      <c s="34" t="s">
        <v>169</v>
      </c>
      <c s="34" t="s">
        <v>217</v>
      </c>
      <c s="35" t="s">
        <v>47</v>
      </c>
      <c s="6" t="s">
        <v>218</v>
      </c>
      <c s="36" t="s">
        <v>103</v>
      </c>
      <c s="37">
        <v>70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89</v>
      </c>
      <c>
        <f>(M100*21)/100</f>
      </c>
      <c t="s">
        <v>27</v>
      </c>
    </row>
    <row r="101" spans="1:5" ht="12.75">
      <c r="A101" s="35" t="s">
        <v>55</v>
      </c>
      <c r="E101" s="39" t="s">
        <v>51</v>
      </c>
    </row>
    <row r="102" spans="1:5" ht="12.75">
      <c r="A102" s="35" t="s">
        <v>57</v>
      </c>
      <c r="E102" s="40" t="s">
        <v>359</v>
      </c>
    </row>
    <row r="103" spans="1:5" ht="12.75">
      <c r="A103" t="s">
        <v>59</v>
      </c>
      <c r="E103" s="39" t="s">
        <v>91</v>
      </c>
    </row>
    <row r="104" spans="1:16" ht="12.75">
      <c r="A104" t="s">
        <v>49</v>
      </c>
      <c s="34" t="s">
        <v>172</v>
      </c>
      <c s="34" t="s">
        <v>220</v>
      </c>
      <c s="35" t="s">
        <v>47</v>
      </c>
      <c s="6" t="s">
        <v>221</v>
      </c>
      <c s="36" t="s">
        <v>222</v>
      </c>
      <c s="37">
        <v>0.07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89</v>
      </c>
      <c>
        <f>(M104*21)/100</f>
      </c>
      <c t="s">
        <v>27</v>
      </c>
    </row>
    <row r="105" spans="1:5" ht="12.75">
      <c r="A105" s="35" t="s">
        <v>55</v>
      </c>
      <c r="E105" s="39" t="s">
        <v>51</v>
      </c>
    </row>
    <row r="106" spans="1:5" ht="12.75">
      <c r="A106" s="35" t="s">
        <v>57</v>
      </c>
      <c r="E106" s="40" t="s">
        <v>360</v>
      </c>
    </row>
    <row r="107" spans="1:5" ht="12.75">
      <c r="A107" t="s">
        <v>59</v>
      </c>
      <c r="E107" s="39" t="s">
        <v>91</v>
      </c>
    </row>
    <row r="108" spans="1:16" ht="25.5">
      <c r="A108" t="s">
        <v>49</v>
      </c>
      <c s="34" t="s">
        <v>177</v>
      </c>
      <c s="34" t="s">
        <v>225</v>
      </c>
      <c s="35" t="s">
        <v>47</v>
      </c>
      <c s="6" t="s">
        <v>226</v>
      </c>
      <c s="36" t="s">
        <v>103</v>
      </c>
      <c s="37">
        <v>70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89</v>
      </c>
      <c>
        <f>(M108*21)/100</f>
      </c>
      <c t="s">
        <v>27</v>
      </c>
    </row>
    <row r="109" spans="1:5" ht="12.75">
      <c r="A109" s="35" t="s">
        <v>55</v>
      </c>
      <c r="E109" s="39" t="s">
        <v>51</v>
      </c>
    </row>
    <row r="110" spans="1:5" ht="12.75">
      <c r="A110" s="35" t="s">
        <v>57</v>
      </c>
      <c r="E110" s="40" t="s">
        <v>359</v>
      </c>
    </row>
    <row r="111" spans="1:5" ht="12.75">
      <c r="A111" t="s">
        <v>59</v>
      </c>
      <c r="E111" s="39" t="s">
        <v>91</v>
      </c>
    </row>
    <row r="112" spans="1:16" ht="12.75">
      <c r="A112" t="s">
        <v>49</v>
      </c>
      <c s="34" t="s">
        <v>181</v>
      </c>
      <c s="34" t="s">
        <v>228</v>
      </c>
      <c s="35" t="s">
        <v>47</v>
      </c>
      <c s="6" t="s">
        <v>229</v>
      </c>
      <c s="36" t="s">
        <v>103</v>
      </c>
      <c s="37">
        <v>70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89</v>
      </c>
      <c>
        <f>(M112*21)/100</f>
      </c>
      <c t="s">
        <v>27</v>
      </c>
    </row>
    <row r="113" spans="1:5" ht="12.75">
      <c r="A113" s="35" t="s">
        <v>55</v>
      </c>
      <c r="E113" s="39" t="s">
        <v>51</v>
      </c>
    </row>
    <row r="114" spans="1:5" ht="12.75">
      <c r="A114" s="35" t="s">
        <v>57</v>
      </c>
      <c r="E114" s="40" t="s">
        <v>359</v>
      </c>
    </row>
    <row r="115" spans="1:5" ht="12.75">
      <c r="A115" t="s">
        <v>59</v>
      </c>
      <c r="E115" s="39" t="s">
        <v>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