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2020\Projekty\EOV Prosenice\"/>
    </mc:Choice>
  </mc:AlternateContent>
  <bookViews>
    <workbookView xWindow="0" yWindow="0" windowWidth="0" windowHeight="0"/>
  </bookViews>
  <sheets>
    <sheet name="Rekapitulace stavby" sheetId="1" r:id="rId1"/>
    <sheet name="01-S - Oprava EOV v žst.P..." sheetId="2" r:id="rId2"/>
    <sheet name="01-U - Oprava EOV v žst.P..." sheetId="3" r:id="rId3"/>
    <sheet name="01-V - Oprava EOV v žst.P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'01-S - Oprava EOV v žst.P...'!$C$123:$L$340</definedName>
    <definedName name="_xlnm.Print_Area" localSheetId="1">'01-S - Oprava EOV v žst.P...'!$C$4:$K$76,'01-S - Oprava EOV v žst.P...'!$C$82:$K$105,'01-S - Oprava EOV v žst.P...'!$C$111:$L$340</definedName>
    <definedName name="_xlnm.Print_Titles" localSheetId="1">'01-S - Oprava EOV v žst.P...'!$123:$123</definedName>
    <definedName name="_xlnm._FilterDatabase" localSheetId="2" hidden="1">'01-U - Oprava EOV v žst.P...'!$C$121:$L$165</definedName>
    <definedName name="_xlnm.Print_Area" localSheetId="2">'01-U - Oprava EOV v žst.P...'!$C$4:$K$76,'01-U - Oprava EOV v žst.P...'!$C$82:$K$103,'01-U - Oprava EOV v žst.P...'!$C$109:$L$165</definedName>
    <definedName name="_xlnm.Print_Titles" localSheetId="2">'01-U - Oprava EOV v žst.P...'!$121:$121</definedName>
    <definedName name="_xlnm._FilterDatabase" localSheetId="3" hidden="1">'01-V - Oprava EOV v žst.P...'!$C$120:$L$145</definedName>
    <definedName name="_xlnm.Print_Area" localSheetId="3">'01-V - Oprava EOV v žst.P...'!$C$4:$K$76,'01-V - Oprava EOV v žst.P...'!$C$82:$K$102,'01-V - Oprava EOV v žst.P...'!$C$108:$L$145</definedName>
    <definedName name="_xlnm.Print_Titles" localSheetId="3">'01-V - Oprava EOV v žst.P...'!$120:$120</definedName>
  </definedNames>
  <calcPr/>
</workbook>
</file>

<file path=xl/calcChain.xml><?xml version="1.0" encoding="utf-8"?>
<calcChain xmlns="http://schemas.openxmlformats.org/spreadsheetml/2006/main">
  <c i="4" l="1" r="K39"/>
  <c r="K38"/>
  <c i="1" r="BA97"/>
  <c i="4" r="K37"/>
  <c i="1" r="AZ97"/>
  <c i="4" r="BI144"/>
  <c r="BH144"/>
  <c r="BG144"/>
  <c r="BF144"/>
  <c r="X144"/>
  <c r="X143"/>
  <c r="V144"/>
  <c r="V143"/>
  <c r="T144"/>
  <c r="T143"/>
  <c r="P144"/>
  <c r="BI141"/>
  <c r="BH141"/>
  <c r="BG141"/>
  <c r="BF141"/>
  <c r="X141"/>
  <c r="V141"/>
  <c r="T141"/>
  <c r="P141"/>
  <c r="BI139"/>
  <c r="BH139"/>
  <c r="BG139"/>
  <c r="BF139"/>
  <c r="X139"/>
  <c r="V139"/>
  <c r="T139"/>
  <c r="P139"/>
  <c r="BI136"/>
  <c r="BH136"/>
  <c r="BG136"/>
  <c r="BF136"/>
  <c r="X136"/>
  <c r="X135"/>
  <c r="V136"/>
  <c r="V135"/>
  <c r="T136"/>
  <c r="T135"/>
  <c r="P136"/>
  <c r="BI133"/>
  <c r="BH133"/>
  <c r="BG133"/>
  <c r="BF133"/>
  <c r="X133"/>
  <c r="V133"/>
  <c r="T133"/>
  <c r="P133"/>
  <c r="BI131"/>
  <c r="BH131"/>
  <c r="BG131"/>
  <c r="BF131"/>
  <c r="X131"/>
  <c r="V131"/>
  <c r="T131"/>
  <c r="P131"/>
  <c r="BI129"/>
  <c r="BH129"/>
  <c r="BG129"/>
  <c r="BF129"/>
  <c r="X129"/>
  <c r="V129"/>
  <c r="T129"/>
  <c r="P129"/>
  <c r="BI127"/>
  <c r="BH127"/>
  <c r="BG127"/>
  <c r="BF127"/>
  <c r="X127"/>
  <c r="V127"/>
  <c r="T127"/>
  <c r="P127"/>
  <c r="BI123"/>
  <c r="BH123"/>
  <c r="BG123"/>
  <c r="BF123"/>
  <c r="X123"/>
  <c r="V123"/>
  <c r="T123"/>
  <c r="P123"/>
  <c r="F115"/>
  <c r="E113"/>
  <c r="F89"/>
  <c r="E87"/>
  <c r="J24"/>
  <c r="E24"/>
  <c r="J118"/>
  <c r="J23"/>
  <c r="J21"/>
  <c r="E21"/>
  <c r="J91"/>
  <c r="J20"/>
  <c r="J18"/>
  <c r="E18"/>
  <c r="F92"/>
  <c r="J17"/>
  <c r="J15"/>
  <c r="E15"/>
  <c r="F117"/>
  <c r="J14"/>
  <c r="J12"/>
  <c r="J115"/>
  <c r="E7"/>
  <c r="E111"/>
  <c i="3" r="K39"/>
  <c r="K38"/>
  <c i="1" r="BA96"/>
  <c i="3" r="K37"/>
  <c i="1" r="AZ96"/>
  <c i="3" r="BI164"/>
  <c r="BH164"/>
  <c r="BG164"/>
  <c r="BF164"/>
  <c r="X164"/>
  <c r="V164"/>
  <c r="T164"/>
  <c r="P164"/>
  <c r="BI162"/>
  <c r="BH162"/>
  <c r="BG162"/>
  <c r="BF162"/>
  <c r="X162"/>
  <c r="V162"/>
  <c r="T162"/>
  <c r="P162"/>
  <c r="BI158"/>
  <c r="BH158"/>
  <c r="BG158"/>
  <c r="BF158"/>
  <c r="X158"/>
  <c r="X157"/>
  <c r="V158"/>
  <c r="V157"/>
  <c r="T158"/>
  <c r="T157"/>
  <c r="P158"/>
  <c r="BI154"/>
  <c r="BH154"/>
  <c r="BG154"/>
  <c r="BF154"/>
  <c r="X154"/>
  <c r="X153"/>
  <c r="V154"/>
  <c r="V153"/>
  <c r="T154"/>
  <c r="T153"/>
  <c r="P154"/>
  <c r="BI149"/>
  <c r="BH149"/>
  <c r="BG149"/>
  <c r="BF149"/>
  <c r="X149"/>
  <c r="X148"/>
  <c r="V149"/>
  <c r="V148"/>
  <c r="T149"/>
  <c r="T148"/>
  <c r="P149"/>
  <c r="BI145"/>
  <c r="BH145"/>
  <c r="BG145"/>
  <c r="BF145"/>
  <c r="X145"/>
  <c r="V145"/>
  <c r="T145"/>
  <c r="P145"/>
  <c r="BI142"/>
  <c r="BH142"/>
  <c r="BG142"/>
  <c r="BF142"/>
  <c r="X142"/>
  <c r="V142"/>
  <c r="T142"/>
  <c r="P142"/>
  <c r="BI139"/>
  <c r="BH139"/>
  <c r="BG139"/>
  <c r="BF139"/>
  <c r="X139"/>
  <c r="V139"/>
  <c r="T139"/>
  <c r="P139"/>
  <c r="BI135"/>
  <c r="BH135"/>
  <c r="BG135"/>
  <c r="BF135"/>
  <c r="X135"/>
  <c r="V135"/>
  <c r="T135"/>
  <c r="P135"/>
  <c r="BI130"/>
  <c r="BH130"/>
  <c r="BG130"/>
  <c r="BF130"/>
  <c r="X130"/>
  <c r="V130"/>
  <c r="T130"/>
  <c r="P130"/>
  <c r="BI128"/>
  <c r="BH128"/>
  <c r="BG128"/>
  <c r="BF128"/>
  <c r="X128"/>
  <c r="V128"/>
  <c r="T128"/>
  <c r="P128"/>
  <c r="BI126"/>
  <c r="BH126"/>
  <c r="BG126"/>
  <c r="BF126"/>
  <c r="X126"/>
  <c r="V126"/>
  <c r="T126"/>
  <c r="P126"/>
  <c r="BI123"/>
  <c r="BH123"/>
  <c r="BG123"/>
  <c r="BF123"/>
  <c r="X123"/>
  <c r="V123"/>
  <c r="T123"/>
  <c r="P123"/>
  <c r="F116"/>
  <c r="E114"/>
  <c r="F89"/>
  <c r="E87"/>
  <c r="J24"/>
  <c r="E24"/>
  <c r="J119"/>
  <c r="J23"/>
  <c r="J21"/>
  <c r="E21"/>
  <c r="J118"/>
  <c r="J20"/>
  <c r="J18"/>
  <c r="E18"/>
  <c r="F119"/>
  <c r="J17"/>
  <c r="J15"/>
  <c r="E15"/>
  <c r="F91"/>
  <c r="J14"/>
  <c r="J12"/>
  <c r="J89"/>
  <c r="E7"/>
  <c r="E112"/>
  <c i="2" r="K39"/>
  <c r="K38"/>
  <c i="1" r="BA95"/>
  <c i="2" r="K37"/>
  <c i="1" r="AZ95"/>
  <c i="2" r="BI338"/>
  <c r="BH338"/>
  <c r="BG338"/>
  <c r="BF338"/>
  <c r="X338"/>
  <c r="V338"/>
  <c r="T338"/>
  <c r="P338"/>
  <c r="BI335"/>
  <c r="BH335"/>
  <c r="BG335"/>
  <c r="BF335"/>
  <c r="X335"/>
  <c r="V335"/>
  <c r="T335"/>
  <c r="P335"/>
  <c r="BI332"/>
  <c r="BH332"/>
  <c r="BG332"/>
  <c r="BF332"/>
  <c r="X332"/>
  <c r="V332"/>
  <c r="T332"/>
  <c r="P332"/>
  <c r="BI329"/>
  <c r="BH329"/>
  <c r="BG329"/>
  <c r="BF329"/>
  <c r="X329"/>
  <c r="V329"/>
  <c r="T329"/>
  <c r="P329"/>
  <c r="BI326"/>
  <c r="BH326"/>
  <c r="BG326"/>
  <c r="BF326"/>
  <c r="X326"/>
  <c r="V326"/>
  <c r="T326"/>
  <c r="P326"/>
  <c r="BI323"/>
  <c r="BH323"/>
  <c r="BG323"/>
  <c r="BF323"/>
  <c r="X323"/>
  <c r="V323"/>
  <c r="T323"/>
  <c r="P323"/>
  <c r="BI320"/>
  <c r="BH320"/>
  <c r="BG320"/>
  <c r="BF320"/>
  <c r="X320"/>
  <c r="V320"/>
  <c r="T320"/>
  <c r="P320"/>
  <c r="BI317"/>
  <c r="BH317"/>
  <c r="BG317"/>
  <c r="BF317"/>
  <c r="X317"/>
  <c r="V317"/>
  <c r="T317"/>
  <c r="P317"/>
  <c r="BI315"/>
  <c r="BH315"/>
  <c r="BG315"/>
  <c r="BF315"/>
  <c r="X315"/>
  <c r="V315"/>
  <c r="T315"/>
  <c r="P315"/>
  <c r="BI313"/>
  <c r="BH313"/>
  <c r="BG313"/>
  <c r="BF313"/>
  <c r="X313"/>
  <c r="V313"/>
  <c r="T313"/>
  <c r="P313"/>
  <c r="BI311"/>
  <c r="BH311"/>
  <c r="BG311"/>
  <c r="BF311"/>
  <c r="X311"/>
  <c r="V311"/>
  <c r="T311"/>
  <c r="P311"/>
  <c r="BI309"/>
  <c r="BH309"/>
  <c r="BG309"/>
  <c r="BF309"/>
  <c r="X309"/>
  <c r="V309"/>
  <c r="T309"/>
  <c r="P309"/>
  <c r="BI307"/>
  <c r="BH307"/>
  <c r="BG307"/>
  <c r="BF307"/>
  <c r="X307"/>
  <c r="V307"/>
  <c r="T307"/>
  <c r="P307"/>
  <c r="BI305"/>
  <c r="BH305"/>
  <c r="BG305"/>
  <c r="BF305"/>
  <c r="X305"/>
  <c r="V305"/>
  <c r="T305"/>
  <c r="P305"/>
  <c r="BI303"/>
  <c r="BH303"/>
  <c r="BG303"/>
  <c r="BF303"/>
  <c r="X303"/>
  <c r="V303"/>
  <c r="T303"/>
  <c r="P303"/>
  <c r="BI301"/>
  <c r="BH301"/>
  <c r="BG301"/>
  <c r="BF301"/>
  <c r="X301"/>
  <c r="V301"/>
  <c r="T301"/>
  <c r="P301"/>
  <c r="BI299"/>
  <c r="BH299"/>
  <c r="BG299"/>
  <c r="BF299"/>
  <c r="X299"/>
  <c r="V299"/>
  <c r="T299"/>
  <c r="P299"/>
  <c r="BI297"/>
  <c r="BH297"/>
  <c r="BG297"/>
  <c r="BF297"/>
  <c r="X297"/>
  <c r="V297"/>
  <c r="T297"/>
  <c r="P297"/>
  <c r="BI295"/>
  <c r="BH295"/>
  <c r="BG295"/>
  <c r="BF295"/>
  <c r="X295"/>
  <c r="V295"/>
  <c r="T295"/>
  <c r="P295"/>
  <c r="BI293"/>
  <c r="BH293"/>
  <c r="BG293"/>
  <c r="BF293"/>
  <c r="X293"/>
  <c r="V293"/>
  <c r="T293"/>
  <c r="P293"/>
  <c r="BI291"/>
  <c r="BH291"/>
  <c r="BG291"/>
  <c r="BF291"/>
  <c r="X291"/>
  <c r="V291"/>
  <c r="T291"/>
  <c r="P291"/>
  <c r="BI289"/>
  <c r="BH289"/>
  <c r="BG289"/>
  <c r="BF289"/>
  <c r="X289"/>
  <c r="V289"/>
  <c r="T289"/>
  <c r="P289"/>
  <c r="BI286"/>
  <c r="BH286"/>
  <c r="BG286"/>
  <c r="BF286"/>
  <c r="X286"/>
  <c r="V286"/>
  <c r="T286"/>
  <c r="P286"/>
  <c r="BI284"/>
  <c r="BH284"/>
  <c r="BG284"/>
  <c r="BF284"/>
  <c r="X284"/>
  <c r="V284"/>
  <c r="T284"/>
  <c r="P284"/>
  <c r="BI282"/>
  <c r="BH282"/>
  <c r="BG282"/>
  <c r="BF282"/>
  <c r="X282"/>
  <c r="V282"/>
  <c r="T282"/>
  <c r="P282"/>
  <c r="BI280"/>
  <c r="BH280"/>
  <c r="BG280"/>
  <c r="BF280"/>
  <c r="X280"/>
  <c r="V280"/>
  <c r="T280"/>
  <c r="P280"/>
  <c r="BI278"/>
  <c r="BH278"/>
  <c r="BG278"/>
  <c r="BF278"/>
  <c r="X278"/>
  <c r="V278"/>
  <c r="T278"/>
  <c r="P278"/>
  <c r="BI276"/>
  <c r="BH276"/>
  <c r="BG276"/>
  <c r="BF276"/>
  <c r="X276"/>
  <c r="V276"/>
  <c r="T276"/>
  <c r="P276"/>
  <c r="BI274"/>
  <c r="BH274"/>
  <c r="BG274"/>
  <c r="BF274"/>
  <c r="X274"/>
  <c r="V274"/>
  <c r="T274"/>
  <c r="P274"/>
  <c r="BI271"/>
  <c r="BH271"/>
  <c r="BG271"/>
  <c r="BF271"/>
  <c r="X271"/>
  <c r="V271"/>
  <c r="T271"/>
  <c r="P271"/>
  <c r="BI269"/>
  <c r="BH269"/>
  <c r="BG269"/>
  <c r="BF269"/>
  <c r="X269"/>
  <c r="V269"/>
  <c r="T269"/>
  <c r="P269"/>
  <c r="BI267"/>
  <c r="BH267"/>
  <c r="BG267"/>
  <c r="BF267"/>
  <c r="X267"/>
  <c r="V267"/>
  <c r="T267"/>
  <c r="P267"/>
  <c r="BI264"/>
  <c r="BH264"/>
  <c r="BG264"/>
  <c r="BF264"/>
  <c r="X264"/>
  <c r="V264"/>
  <c r="T264"/>
  <c r="P264"/>
  <c r="BI262"/>
  <c r="BH262"/>
  <c r="BG262"/>
  <c r="BF262"/>
  <c r="X262"/>
  <c r="V262"/>
  <c r="T262"/>
  <c r="P262"/>
  <c r="BI260"/>
  <c r="BH260"/>
  <c r="BG260"/>
  <c r="BF260"/>
  <c r="X260"/>
  <c r="V260"/>
  <c r="T260"/>
  <c r="P260"/>
  <c r="BI258"/>
  <c r="BH258"/>
  <c r="BG258"/>
  <c r="BF258"/>
  <c r="X258"/>
  <c r="V258"/>
  <c r="T258"/>
  <c r="P258"/>
  <c r="BI256"/>
  <c r="BH256"/>
  <c r="BG256"/>
  <c r="BF256"/>
  <c r="X256"/>
  <c r="V256"/>
  <c r="T256"/>
  <c r="P256"/>
  <c r="BI254"/>
  <c r="BH254"/>
  <c r="BG254"/>
  <c r="BF254"/>
  <c r="X254"/>
  <c r="V254"/>
  <c r="T254"/>
  <c r="P254"/>
  <c r="BI252"/>
  <c r="BH252"/>
  <c r="BG252"/>
  <c r="BF252"/>
  <c r="X252"/>
  <c r="V252"/>
  <c r="T252"/>
  <c r="P252"/>
  <c r="BI250"/>
  <c r="BH250"/>
  <c r="BG250"/>
  <c r="BF250"/>
  <c r="X250"/>
  <c r="V250"/>
  <c r="T250"/>
  <c r="P250"/>
  <c r="BI248"/>
  <c r="BH248"/>
  <c r="BG248"/>
  <c r="BF248"/>
  <c r="X248"/>
  <c r="V248"/>
  <c r="T248"/>
  <c r="P248"/>
  <c r="BI245"/>
  <c r="BH245"/>
  <c r="BG245"/>
  <c r="BF245"/>
  <c r="X245"/>
  <c r="V245"/>
  <c r="T245"/>
  <c r="P245"/>
  <c r="BI243"/>
  <c r="BH243"/>
  <c r="BG243"/>
  <c r="BF243"/>
  <c r="X243"/>
  <c r="V243"/>
  <c r="T243"/>
  <c r="P243"/>
  <c r="BI241"/>
  <c r="BH241"/>
  <c r="BG241"/>
  <c r="BF241"/>
  <c r="X241"/>
  <c r="V241"/>
  <c r="T241"/>
  <c r="P241"/>
  <c r="BI239"/>
  <c r="BH239"/>
  <c r="BG239"/>
  <c r="BF239"/>
  <c r="X239"/>
  <c r="V239"/>
  <c r="T239"/>
  <c r="P239"/>
  <c r="BI237"/>
  <c r="BH237"/>
  <c r="BG237"/>
  <c r="BF237"/>
  <c r="X237"/>
  <c r="V237"/>
  <c r="T237"/>
  <c r="P237"/>
  <c r="BI235"/>
  <c r="BH235"/>
  <c r="BG235"/>
  <c r="BF235"/>
  <c r="X235"/>
  <c r="V235"/>
  <c r="T235"/>
  <c r="P235"/>
  <c r="BI233"/>
  <c r="BH233"/>
  <c r="BG233"/>
  <c r="BF233"/>
  <c r="X233"/>
  <c r="V233"/>
  <c r="T233"/>
  <c r="P233"/>
  <c r="BI230"/>
  <c r="BH230"/>
  <c r="BG230"/>
  <c r="BF230"/>
  <c r="X230"/>
  <c r="V230"/>
  <c r="T230"/>
  <c r="P230"/>
  <c r="BI227"/>
  <c r="BH227"/>
  <c r="BG227"/>
  <c r="BF227"/>
  <c r="X227"/>
  <c r="V227"/>
  <c r="T227"/>
  <c r="P227"/>
  <c r="BI225"/>
  <c r="BH225"/>
  <c r="BG225"/>
  <c r="BF225"/>
  <c r="X225"/>
  <c r="V225"/>
  <c r="T225"/>
  <c r="P225"/>
  <c r="BI223"/>
  <c r="BH223"/>
  <c r="BG223"/>
  <c r="BF223"/>
  <c r="X223"/>
  <c r="V223"/>
  <c r="T223"/>
  <c r="P223"/>
  <c r="BI221"/>
  <c r="BH221"/>
  <c r="BG221"/>
  <c r="BF221"/>
  <c r="X221"/>
  <c r="V221"/>
  <c r="T221"/>
  <c r="P221"/>
  <c r="BI219"/>
  <c r="BH219"/>
  <c r="BG219"/>
  <c r="BF219"/>
  <c r="X219"/>
  <c r="V219"/>
  <c r="T219"/>
  <c r="P219"/>
  <c r="BI217"/>
  <c r="BH217"/>
  <c r="BG217"/>
  <c r="BF217"/>
  <c r="X217"/>
  <c r="V217"/>
  <c r="T217"/>
  <c r="P217"/>
  <c r="BI215"/>
  <c r="BH215"/>
  <c r="BG215"/>
  <c r="BF215"/>
  <c r="X215"/>
  <c r="V215"/>
  <c r="T215"/>
  <c r="P215"/>
  <c r="BI213"/>
  <c r="BH213"/>
  <c r="BG213"/>
  <c r="BF213"/>
  <c r="X213"/>
  <c r="V213"/>
  <c r="T213"/>
  <c r="P213"/>
  <c r="BI211"/>
  <c r="BH211"/>
  <c r="BG211"/>
  <c r="BF211"/>
  <c r="X211"/>
  <c r="V211"/>
  <c r="T211"/>
  <c r="P211"/>
  <c r="BI208"/>
  <c r="BH208"/>
  <c r="BG208"/>
  <c r="BF208"/>
  <c r="X208"/>
  <c r="V208"/>
  <c r="T208"/>
  <c r="P208"/>
  <c r="BI206"/>
  <c r="BH206"/>
  <c r="BG206"/>
  <c r="BF206"/>
  <c r="X206"/>
  <c r="V206"/>
  <c r="T206"/>
  <c r="P206"/>
  <c r="BI204"/>
  <c r="BH204"/>
  <c r="BG204"/>
  <c r="BF204"/>
  <c r="X204"/>
  <c r="V204"/>
  <c r="T204"/>
  <c r="P204"/>
  <c r="BI202"/>
  <c r="BH202"/>
  <c r="BG202"/>
  <c r="BF202"/>
  <c r="X202"/>
  <c r="V202"/>
  <c r="T202"/>
  <c r="P202"/>
  <c r="BI200"/>
  <c r="BH200"/>
  <c r="BG200"/>
  <c r="BF200"/>
  <c r="X200"/>
  <c r="V200"/>
  <c r="T200"/>
  <c r="P200"/>
  <c r="BI198"/>
  <c r="BH198"/>
  <c r="BG198"/>
  <c r="BF198"/>
  <c r="X198"/>
  <c r="V198"/>
  <c r="T198"/>
  <c r="P198"/>
  <c r="BI196"/>
  <c r="BH196"/>
  <c r="BG196"/>
  <c r="BF196"/>
  <c r="X196"/>
  <c r="V196"/>
  <c r="T196"/>
  <c r="P196"/>
  <c r="BI194"/>
  <c r="BH194"/>
  <c r="BG194"/>
  <c r="BF194"/>
  <c r="X194"/>
  <c r="V194"/>
  <c r="T194"/>
  <c r="P194"/>
  <c r="BI192"/>
  <c r="BH192"/>
  <c r="BG192"/>
  <c r="BF192"/>
  <c r="X192"/>
  <c r="V192"/>
  <c r="T192"/>
  <c r="P192"/>
  <c r="BI190"/>
  <c r="BH190"/>
  <c r="BG190"/>
  <c r="BF190"/>
  <c r="X190"/>
  <c r="V190"/>
  <c r="T190"/>
  <c r="P190"/>
  <c r="BI188"/>
  <c r="BH188"/>
  <c r="BG188"/>
  <c r="BF188"/>
  <c r="X188"/>
  <c r="V188"/>
  <c r="T188"/>
  <c r="P188"/>
  <c r="BI186"/>
  <c r="BH186"/>
  <c r="BG186"/>
  <c r="BF186"/>
  <c r="X186"/>
  <c r="V186"/>
  <c r="T186"/>
  <c r="P186"/>
  <c r="BI184"/>
  <c r="BH184"/>
  <c r="BG184"/>
  <c r="BF184"/>
  <c r="X184"/>
  <c r="V184"/>
  <c r="T184"/>
  <c r="P184"/>
  <c r="BI182"/>
  <c r="BH182"/>
  <c r="BG182"/>
  <c r="BF182"/>
  <c r="X182"/>
  <c r="V182"/>
  <c r="T182"/>
  <c r="P182"/>
  <c r="BI180"/>
  <c r="BH180"/>
  <c r="BG180"/>
  <c r="BF180"/>
  <c r="X180"/>
  <c r="V180"/>
  <c r="T180"/>
  <c r="P180"/>
  <c r="BI178"/>
  <c r="BH178"/>
  <c r="BG178"/>
  <c r="BF178"/>
  <c r="X178"/>
  <c r="V178"/>
  <c r="T178"/>
  <c r="P178"/>
  <c r="BI176"/>
  <c r="BH176"/>
  <c r="BG176"/>
  <c r="BF176"/>
  <c r="X176"/>
  <c r="V176"/>
  <c r="T176"/>
  <c r="P176"/>
  <c r="BI174"/>
  <c r="BH174"/>
  <c r="BG174"/>
  <c r="BF174"/>
  <c r="X174"/>
  <c r="V174"/>
  <c r="T174"/>
  <c r="P174"/>
  <c r="BI172"/>
  <c r="BH172"/>
  <c r="BG172"/>
  <c r="BF172"/>
  <c r="X172"/>
  <c r="V172"/>
  <c r="T172"/>
  <c r="P172"/>
  <c r="BI170"/>
  <c r="BH170"/>
  <c r="BG170"/>
  <c r="BF170"/>
  <c r="X170"/>
  <c r="V170"/>
  <c r="T170"/>
  <c r="P170"/>
  <c r="BI168"/>
  <c r="BH168"/>
  <c r="BG168"/>
  <c r="BF168"/>
  <c r="X168"/>
  <c r="V168"/>
  <c r="T168"/>
  <c r="P168"/>
  <c r="BI166"/>
  <c r="BH166"/>
  <c r="BG166"/>
  <c r="BF166"/>
  <c r="X166"/>
  <c r="V166"/>
  <c r="T166"/>
  <c r="P166"/>
  <c r="BI164"/>
  <c r="BH164"/>
  <c r="BG164"/>
  <c r="BF164"/>
  <c r="X164"/>
  <c r="V164"/>
  <c r="T164"/>
  <c r="P164"/>
  <c r="BI162"/>
  <c r="BH162"/>
  <c r="BG162"/>
  <c r="BF162"/>
  <c r="X162"/>
  <c r="V162"/>
  <c r="T162"/>
  <c r="P162"/>
  <c r="BI160"/>
  <c r="BH160"/>
  <c r="BG160"/>
  <c r="BF160"/>
  <c r="X160"/>
  <c r="V160"/>
  <c r="T160"/>
  <c r="P160"/>
  <c r="BI158"/>
  <c r="BH158"/>
  <c r="BG158"/>
  <c r="BF158"/>
  <c r="X158"/>
  <c r="V158"/>
  <c r="T158"/>
  <c r="P158"/>
  <c r="BI155"/>
  <c r="BH155"/>
  <c r="BG155"/>
  <c r="BF155"/>
  <c r="X155"/>
  <c r="V155"/>
  <c r="T155"/>
  <c r="P155"/>
  <c r="BI152"/>
  <c r="BH152"/>
  <c r="BG152"/>
  <c r="BF152"/>
  <c r="X152"/>
  <c r="V152"/>
  <c r="T152"/>
  <c r="P152"/>
  <c r="BI150"/>
  <c r="BH150"/>
  <c r="BG150"/>
  <c r="BF150"/>
  <c r="X150"/>
  <c r="V150"/>
  <c r="T150"/>
  <c r="P150"/>
  <c r="BI148"/>
  <c r="BH148"/>
  <c r="BG148"/>
  <c r="BF148"/>
  <c r="X148"/>
  <c r="V148"/>
  <c r="T148"/>
  <c r="P148"/>
  <c r="BI145"/>
  <c r="BH145"/>
  <c r="BG145"/>
  <c r="BF145"/>
  <c r="X145"/>
  <c r="V145"/>
  <c r="T145"/>
  <c r="P145"/>
  <c r="BI143"/>
  <c r="BH143"/>
  <c r="BG143"/>
  <c r="BF143"/>
  <c r="X143"/>
  <c r="V143"/>
  <c r="T143"/>
  <c r="P143"/>
  <c r="BI141"/>
  <c r="BH141"/>
  <c r="BG141"/>
  <c r="BF141"/>
  <c r="X141"/>
  <c r="V141"/>
  <c r="T141"/>
  <c r="P141"/>
  <c r="BI139"/>
  <c r="BH139"/>
  <c r="BG139"/>
  <c r="BF139"/>
  <c r="X139"/>
  <c r="V139"/>
  <c r="T139"/>
  <c r="P139"/>
  <c r="BI136"/>
  <c r="BH136"/>
  <c r="BG136"/>
  <c r="BF136"/>
  <c r="X136"/>
  <c r="V136"/>
  <c r="T136"/>
  <c r="P136"/>
  <c r="BI134"/>
  <c r="BH134"/>
  <c r="BG134"/>
  <c r="BF134"/>
  <c r="X134"/>
  <c r="V134"/>
  <c r="T134"/>
  <c r="P134"/>
  <c r="BI132"/>
  <c r="BH132"/>
  <c r="BG132"/>
  <c r="BF132"/>
  <c r="X132"/>
  <c r="V132"/>
  <c r="T132"/>
  <c r="P132"/>
  <c r="BI129"/>
  <c r="BH129"/>
  <c r="BG129"/>
  <c r="BF129"/>
  <c r="X129"/>
  <c r="V129"/>
  <c r="T129"/>
  <c r="P129"/>
  <c r="BI126"/>
  <c r="BH126"/>
  <c r="BG126"/>
  <c r="BF126"/>
  <c r="X126"/>
  <c r="V126"/>
  <c r="T126"/>
  <c r="P126"/>
  <c r="F118"/>
  <c r="E116"/>
  <c r="F89"/>
  <c r="E87"/>
  <c r="J24"/>
  <c r="E24"/>
  <c r="J121"/>
  <c r="J23"/>
  <c r="J21"/>
  <c r="E21"/>
  <c r="J120"/>
  <c r="J20"/>
  <c r="J18"/>
  <c r="E18"/>
  <c r="F92"/>
  <c r="J17"/>
  <c r="J15"/>
  <c r="E15"/>
  <c r="F91"/>
  <c r="J14"/>
  <c r="J12"/>
  <c r="J118"/>
  <c r="E7"/>
  <c r="E85"/>
  <c i="1" r="L90"/>
  <c r="AM90"/>
  <c r="AM89"/>
  <c r="L89"/>
  <c r="AM87"/>
  <c r="L87"/>
  <c r="L85"/>
  <c r="L84"/>
  <c i="4" r="R144"/>
  <c r="R141"/>
  <c r="R131"/>
  <c i="3" r="Q164"/>
  <c r="Q154"/>
  <c r="Q145"/>
  <c r="Q135"/>
  <c r="R130"/>
  <c r="Q128"/>
  <c r="Q123"/>
  <c i="2" r="R326"/>
  <c r="Q323"/>
  <c r="R317"/>
  <c r="Q311"/>
  <c r="R309"/>
  <c r="R299"/>
  <c r="Q295"/>
  <c r="Q293"/>
  <c r="R286"/>
  <c r="Q282"/>
  <c r="R280"/>
  <c r="Q276"/>
  <c r="Q271"/>
  <c r="R269"/>
  <c r="R267"/>
  <c r="Q264"/>
  <c r="Q260"/>
  <c r="R258"/>
  <c r="Q254"/>
  <c r="R248"/>
  <c r="Q245"/>
  <c r="R241"/>
  <c r="R239"/>
  <c r="R237"/>
  <c r="R233"/>
  <c r="Q230"/>
  <c r="R227"/>
  <c r="Q221"/>
  <c r="Q217"/>
  <c r="Q208"/>
  <c r="R204"/>
  <c r="Q200"/>
  <c r="R196"/>
  <c r="Q192"/>
  <c r="R186"/>
  <c r="Q182"/>
  <c r="Q176"/>
  <c r="R174"/>
  <c r="Q168"/>
  <c r="Q162"/>
  <c r="R160"/>
  <c r="R158"/>
  <c r="R150"/>
  <c r="R148"/>
  <c r="R143"/>
  <c r="R139"/>
  <c r="R134"/>
  <c r="R126"/>
  <c i="4" r="Q139"/>
  <c r="Q136"/>
  <c r="R133"/>
  <c r="R129"/>
  <c r="R123"/>
  <c i="3" r="R164"/>
  <c r="R162"/>
  <c r="Q158"/>
  <c r="Q149"/>
  <c r="Q142"/>
  <c r="R139"/>
  <c r="Q126"/>
  <c i="2" r="R338"/>
  <c r="Q338"/>
  <c r="R335"/>
  <c r="Q335"/>
  <c r="R332"/>
  <c r="R329"/>
  <c r="Q326"/>
  <c r="R323"/>
  <c r="R320"/>
  <c r="Q317"/>
  <c r="Q313"/>
  <c r="R311"/>
  <c r="Q303"/>
  <c r="Q299"/>
  <c r="R295"/>
  <c r="R293"/>
  <c r="R291"/>
  <c r="Q289"/>
  <c r="R282"/>
  <c r="R278"/>
  <c r="R271"/>
  <c r="R262"/>
  <c r="Q258"/>
  <c r="R254"/>
  <c r="R252"/>
  <c r="Q250"/>
  <c r="R245"/>
  <c r="Q243"/>
  <c r="Q237"/>
  <c r="R235"/>
  <c r="Q233"/>
  <c r="Q227"/>
  <c r="Q225"/>
  <c r="Q219"/>
  <c r="R217"/>
  <c r="Q215"/>
  <c r="R211"/>
  <c r="R208"/>
  <c r="R206"/>
  <c r="R202"/>
  <c r="R200"/>
  <c r="R182"/>
  <c r="Q178"/>
  <c r="R176"/>
  <c r="Q174"/>
  <c r="Q172"/>
  <c r="Q170"/>
  <c r="Q164"/>
  <c r="R162"/>
  <c r="Q158"/>
  <c r="Q155"/>
  <c r="Q152"/>
  <c r="Q150"/>
  <c r="Q141"/>
  <c r="Q136"/>
  <c r="Q134"/>
  <c r="Q132"/>
  <c r="R129"/>
  <c i="4" r="Q144"/>
  <c r="Q141"/>
  <c r="R139"/>
  <c r="Q129"/>
  <c r="R127"/>
  <c i="3" r="Q162"/>
  <c r="R149"/>
  <c r="R142"/>
  <c r="Q139"/>
  <c r="R135"/>
  <c r="Q130"/>
  <c r="R126"/>
  <c r="R123"/>
  <c i="2" r="Q320"/>
  <c r="R315"/>
  <c r="R307"/>
  <c r="Q305"/>
  <c r="Q301"/>
  <c r="R297"/>
  <c r="Q286"/>
  <c r="Q284"/>
  <c r="Q280"/>
  <c r="R274"/>
  <c r="Q269"/>
  <c r="R264"/>
  <c r="Q262"/>
  <c r="R260"/>
  <c r="R256"/>
  <c r="Q248"/>
  <c r="R243"/>
  <c r="Q241"/>
  <c r="Q239"/>
  <c r="Q235"/>
  <c r="Q223"/>
  <c r="R221"/>
  <c r="R219"/>
  <c r="R215"/>
  <c r="Q213"/>
  <c r="Q206"/>
  <c r="BK204"/>
  <c r="Q202"/>
  <c r="R198"/>
  <c r="Q196"/>
  <c r="Q194"/>
  <c r="R192"/>
  <c r="Q190"/>
  <c r="Q188"/>
  <c r="R184"/>
  <c r="R180"/>
  <c r="R168"/>
  <c r="R166"/>
  <c r="R164"/>
  <c r="Q160"/>
  <c r="Q148"/>
  <c r="Q145"/>
  <c r="R141"/>
  <c r="Q139"/>
  <c r="R132"/>
  <c r="Q129"/>
  <c i="4" r="R136"/>
  <c r="Q133"/>
  <c r="Q131"/>
  <c r="Q127"/>
  <c r="Q123"/>
  <c i="3" r="R158"/>
  <c r="R154"/>
  <c r="R145"/>
  <c r="R128"/>
  <c i="2" r="Q332"/>
  <c r="Q329"/>
  <c r="Q315"/>
  <c r="R313"/>
  <c r="Q309"/>
  <c r="Q307"/>
  <c r="R305"/>
  <c r="R303"/>
  <c r="R301"/>
  <c r="Q297"/>
  <c r="Q291"/>
  <c r="R289"/>
  <c r="R284"/>
  <c r="Q278"/>
  <c r="R276"/>
  <c r="Q274"/>
  <c r="Q267"/>
  <c r="Q256"/>
  <c r="Q252"/>
  <c r="R250"/>
  <c r="R230"/>
  <c r="R225"/>
  <c r="R223"/>
  <c r="R213"/>
  <c r="Q211"/>
  <c r="Q204"/>
  <c r="K204"/>
  <c r="Q198"/>
  <c r="R194"/>
  <c r="R190"/>
  <c r="R188"/>
  <c r="Q186"/>
  <c r="Q184"/>
  <c r="Q180"/>
  <c r="R178"/>
  <c r="R172"/>
  <c r="R170"/>
  <c r="Q166"/>
  <c r="R155"/>
  <c r="R152"/>
  <c r="R145"/>
  <c r="Q143"/>
  <c r="R136"/>
  <c r="Q126"/>
  <c i="1" r="AU94"/>
  <c i="4" r="BK141"/>
  <c r="BK136"/>
  <c r="BK135"/>
  <c r="K135"/>
  <c r="K99"/>
  <c r="BK131"/>
  <c i="3" r="K162"/>
  <c r="BE162"/>
  <c r="BK142"/>
  <c i="2" r="K335"/>
  <c r="BE335"/>
  <c r="K326"/>
  <c r="BE326"/>
  <c r="BK305"/>
  <c r="K299"/>
  <c r="BE299"/>
  <c r="K295"/>
  <c r="BE295"/>
  <c r="K291"/>
  <c r="BE291"/>
  <c r="K282"/>
  <c r="BE282"/>
  <c r="BK264"/>
  <c r="BK260"/>
  <c r="K256"/>
  <c r="BE256"/>
  <c r="K245"/>
  <c r="BE245"/>
  <c r="BK243"/>
  <c r="K233"/>
  <c r="BE233"/>
  <c r="BK211"/>
  <c r="K200"/>
  <c r="BE200"/>
  <c r="BK194"/>
  <c r="BK192"/>
  <c r="K188"/>
  <c r="BE188"/>
  <c r="BK180"/>
  <c r="K170"/>
  <c r="BE170"/>
  <c r="K168"/>
  <c r="BE168"/>
  <c r="K158"/>
  <c r="BE158"/>
  <c r="K155"/>
  <c r="BE155"/>
  <c r="BK150"/>
  <c r="BK145"/>
  <c r="K141"/>
  <c r="BE141"/>
  <c r="K134"/>
  <c r="BE134"/>
  <c i="4" r="K133"/>
  <c r="BE133"/>
  <c r="K123"/>
  <c r="BE123"/>
  <c i="3" r="BK164"/>
  <c r="K158"/>
  <c r="BE158"/>
  <c r="BK149"/>
  <c r="BK148"/>
  <c r="K148"/>
  <c r="K99"/>
  <c r="K130"/>
  <c r="BE130"/>
  <c i="2" r="BK338"/>
  <c r="K329"/>
  <c r="BE329"/>
  <c r="K315"/>
  <c r="BE315"/>
  <c r="K307"/>
  <c r="BE307"/>
  <c r="BK289"/>
  <c r="BK271"/>
  <c r="K267"/>
  <c r="BE267"/>
  <c r="BK250"/>
  <c r="K248"/>
  <c r="BE248"/>
  <c r="K241"/>
  <c r="BE241"/>
  <c r="BK225"/>
  <c r="BK219"/>
  <c r="BK215"/>
  <c r="BK208"/>
  <c r="BK202"/>
  <c r="BK172"/>
  <c r="BK164"/>
  <c r="K160"/>
  <c r="BE160"/>
  <c r="K152"/>
  <c r="BE152"/>
  <c r="K143"/>
  <c r="BE143"/>
  <c r="BK129"/>
  <c r="K126"/>
  <c r="BE126"/>
  <c i="4" r="BK144"/>
  <c r="BK143"/>
  <c r="K143"/>
  <c r="K101"/>
  <c r="BK139"/>
  <c r="K129"/>
  <c r="BE129"/>
  <c i="3" r="BK154"/>
  <c r="BK153"/>
  <c r="K153"/>
  <c r="K100"/>
  <c r="K145"/>
  <c r="BE145"/>
  <c r="K135"/>
  <c r="BE135"/>
  <c r="K128"/>
  <c r="BE128"/>
  <c r="K123"/>
  <c r="BE123"/>
  <c i="2" r="K332"/>
  <c r="BE332"/>
  <c r="BK320"/>
  <c r="BK311"/>
  <c r="K309"/>
  <c r="BE309"/>
  <c r="BK301"/>
  <c r="K293"/>
  <c r="BE293"/>
  <c r="K286"/>
  <c r="BE286"/>
  <c r="BK278"/>
  <c r="K274"/>
  <c r="BE274"/>
  <c r="BK252"/>
  <c r="K239"/>
  <c r="BE239"/>
  <c r="BK227"/>
  <c r="BK221"/>
  <c r="K196"/>
  <c r="BE196"/>
  <c r="K190"/>
  <c r="BE190"/>
  <c r="K166"/>
  <c r="BE166"/>
  <c r="BK162"/>
  <c r="BK139"/>
  <c r="BK136"/>
  <c i="4" r="K127"/>
  <c r="BE127"/>
  <c i="3" r="K139"/>
  <c r="BE139"/>
  <c r="BK126"/>
  <c i="2" r="K323"/>
  <c r="BE323"/>
  <c r="BK317"/>
  <c r="BK313"/>
  <c r="K303"/>
  <c r="BE303"/>
  <c r="K297"/>
  <c r="BE297"/>
  <c r="BK284"/>
  <c r="K280"/>
  <c r="BE280"/>
  <c r="BK276"/>
  <c r="K269"/>
  <c r="BE269"/>
  <c r="K262"/>
  <c r="BE262"/>
  <c r="K258"/>
  <c r="BE258"/>
  <c r="K254"/>
  <c r="BE254"/>
  <c r="K237"/>
  <c r="BE237"/>
  <c r="BK235"/>
  <c r="K230"/>
  <c r="BE230"/>
  <c r="BK223"/>
  <c r="K217"/>
  <c r="BE217"/>
  <c r="K213"/>
  <c r="BE213"/>
  <c r="BK206"/>
  <c r="BK198"/>
  <c r="K186"/>
  <c r="BE186"/>
  <c r="K184"/>
  <c r="BE184"/>
  <c r="K182"/>
  <c r="BE182"/>
  <c r="BK178"/>
  <c r="BK176"/>
  <c r="K174"/>
  <c r="BE174"/>
  <c r="K148"/>
  <c r="BE148"/>
  <c r="BK132"/>
  <c l="1" r="V138"/>
  <c r="V125"/>
  <c r="V124"/>
  <c r="Q138"/>
  <c r="I98"/>
  <c r="Q147"/>
  <c r="I99"/>
  <c r="V210"/>
  <c r="T232"/>
  <c r="R232"/>
  <c r="J101"/>
  <c r="X247"/>
  <c r="T266"/>
  <c r="T288"/>
  <c r="V288"/>
  <c i="3" r="T134"/>
  <c r="T133"/>
  <c r="T122"/>
  <c i="1" r="AW96"/>
  <c i="3" r="R134"/>
  <c r="Q161"/>
  <c r="I102"/>
  <c i="2" r="X147"/>
  <c r="T210"/>
  <c r="Q210"/>
  <c r="I100"/>
  <c r="Q232"/>
  <c r="I101"/>
  <c r="V247"/>
  <c r="V266"/>
  <c r="Q266"/>
  <c r="I103"/>
  <c r="Q288"/>
  <c r="I104"/>
  <c i="3" r="X134"/>
  <c r="X133"/>
  <c r="X122"/>
  <c r="V161"/>
  <c i="2" r="T138"/>
  <c r="T125"/>
  <c r="T124"/>
  <c i="1" r="AW95"/>
  <c i="2" r="X138"/>
  <c r="X125"/>
  <c r="X124"/>
  <c r="R138"/>
  <c r="J98"/>
  <c r="V147"/>
  <c r="X210"/>
  <c r="V232"/>
  <c r="Q247"/>
  <c r="I102"/>
  <c r="R288"/>
  <c r="J104"/>
  <c i="3" r="V134"/>
  <c r="V133"/>
  <c r="V122"/>
  <c r="X161"/>
  <c i="4" r="V126"/>
  <c r="V122"/>
  <c r="V121"/>
  <c r="R126"/>
  <c r="J98"/>
  <c i="2" r="T147"/>
  <c r="R147"/>
  <c r="J99"/>
  <c r="R210"/>
  <c r="J100"/>
  <c r="X232"/>
  <c r="T247"/>
  <c r="R247"/>
  <c r="J102"/>
  <c r="X266"/>
  <c r="R266"/>
  <c r="J103"/>
  <c r="X288"/>
  <c i="3" r="Q134"/>
  <c r="I98"/>
  <c r="T161"/>
  <c r="R161"/>
  <c r="J102"/>
  <c i="4" r="T126"/>
  <c r="T122"/>
  <c r="T121"/>
  <c i="1" r="AW97"/>
  <c i="4" r="X126"/>
  <c r="X122"/>
  <c r="X121"/>
  <c r="Q126"/>
  <c r="I98"/>
  <c r="BK138"/>
  <c r="K138"/>
  <c r="K100"/>
  <c r="T138"/>
  <c r="V138"/>
  <c r="X138"/>
  <c r="Q138"/>
  <c r="I100"/>
  <c r="R138"/>
  <c r="J100"/>
  <c i="2" r="J89"/>
  <c r="J91"/>
  <c r="F120"/>
  <c i="3" r="E85"/>
  <c r="J91"/>
  <c r="J92"/>
  <c r="J116"/>
  <c r="Q153"/>
  <c r="I100"/>
  <c r="R157"/>
  <c r="J101"/>
  <c i="4" r="J89"/>
  <c r="J117"/>
  <c i="2" r="J92"/>
  <c r="F121"/>
  <c i="3" r="F92"/>
  <c r="F118"/>
  <c r="R148"/>
  <c r="J99"/>
  <c i="4" r="F91"/>
  <c r="J92"/>
  <c r="F118"/>
  <c i="2" r="E114"/>
  <c r="BE204"/>
  <c r="Q125"/>
  <c r="I97"/>
  <c r="R125"/>
  <c r="R124"/>
  <c r="J96"/>
  <c r="K31"/>
  <c i="1" r="AT95"/>
  <c i="3" r="Q157"/>
  <c r="I101"/>
  <c i="4" r="E85"/>
  <c r="R135"/>
  <c r="J99"/>
  <c r="Q143"/>
  <c r="I101"/>
  <c i="3" r="Q148"/>
  <c r="I99"/>
  <c r="R153"/>
  <c r="J100"/>
  <c i="4" r="Q135"/>
  <c r="I99"/>
  <c r="R143"/>
  <c r="J101"/>
  <c i="2" r="F39"/>
  <c i="1" r="BF95"/>
  <c i="4" r="F39"/>
  <c i="1" r="BF97"/>
  <c i="4" r="F36"/>
  <c i="1" r="BC97"/>
  <c i="2" r="BK155"/>
  <c r="BK174"/>
  <c r="BK184"/>
  <c r="BK188"/>
  <c r="K194"/>
  <c r="BE194"/>
  <c r="BK200"/>
  <c r="BK217"/>
  <c r="K221"/>
  <c r="BE221"/>
  <c r="BK237"/>
  <c r="BK248"/>
  <c r="K260"/>
  <c r="BE260"/>
  <c r="BK280"/>
  <c r="BK293"/>
  <c r="BK303"/>
  <c r="K320"/>
  <c r="BE320"/>
  <c i="3" r="K164"/>
  <c r="BE164"/>
  <c i="4" r="BK133"/>
  <c i="2" r="BK148"/>
  <c r="BK160"/>
  <c r="BK213"/>
  <c r="BK230"/>
  <c r="BK262"/>
  <c r="BK282"/>
  <c r="BK309"/>
  <c r="BK326"/>
  <c i="3" r="BK128"/>
  <c r="BK135"/>
  <c r="K154"/>
  <c r="BE154"/>
  <c i="4" r="BK129"/>
  <c r="K141"/>
  <c r="BE141"/>
  <c i="2" r="BK126"/>
  <c r="K136"/>
  <c r="BE136"/>
  <c r="BK168"/>
  <c r="K206"/>
  <c r="BE206"/>
  <c r="BK258"/>
  <c r="K284"/>
  <c r="BE284"/>
  <c r="K289"/>
  <c r="BE289"/>
  <c r="K317"/>
  <c r="BE317"/>
  <c r="K338"/>
  <c r="BE338"/>
  <c i="3" r="K142"/>
  <c r="BE142"/>
  <c r="BK145"/>
  <c r="BK158"/>
  <c r="BK157"/>
  <c r="K157"/>
  <c r="K101"/>
  <c i="4" r="BK127"/>
  <c r="K144"/>
  <c r="BE144"/>
  <c i="3" r="F37"/>
  <c i="1" r="BD96"/>
  <c i="3" r="F38"/>
  <c i="1" r="BE96"/>
  <c i="3" r="K36"/>
  <c i="1" r="AY96"/>
  <c i="4" r="K36"/>
  <c i="1" r="AY97"/>
  <c i="2" r="K36"/>
  <c i="1" r="AY95"/>
  <c i="3" r="F39"/>
  <c i="1" r="BF96"/>
  <c i="4" r="F37"/>
  <c i="1" r="BD97"/>
  <c i="2" r="K139"/>
  <c r="BE139"/>
  <c r="K145"/>
  <c r="BE145"/>
  <c r="K164"/>
  <c r="BE164"/>
  <c r="K172"/>
  <c r="BE172"/>
  <c r="BK182"/>
  <c r="BK190"/>
  <c r="BK196"/>
  <c r="K211"/>
  <c r="BE211"/>
  <c r="K219"/>
  <c r="BE219"/>
  <c r="K235"/>
  <c r="BE235"/>
  <c r="BK245"/>
  <c r="BK254"/>
  <c r="BK269"/>
  <c r="BK295"/>
  <c r="K305"/>
  <c r="BE305"/>
  <c r="BK329"/>
  <c i="3" r="BK130"/>
  <c r="BK162"/>
  <c r="BK161"/>
  <c r="K161"/>
  <c r="K102"/>
  <c i="4" r="K131"/>
  <c r="BE131"/>
  <c i="2" r="BK134"/>
  <c r="BK158"/>
  <c r="K202"/>
  <c r="BE202"/>
  <c r="K223"/>
  <c r="BE223"/>
  <c r="BK256"/>
  <c r="K278"/>
  <c r="BE278"/>
  <c r="BK286"/>
  <c r="K311"/>
  <c r="BE311"/>
  <c r="K132"/>
  <c r="BE132"/>
  <c r="BK166"/>
  <c r="K250"/>
  <c r="BE250"/>
  <c r="K271"/>
  <c r="BE271"/>
  <c r="BK297"/>
  <c r="BK323"/>
  <c i="4" r="K136"/>
  <c r="BE136"/>
  <c i="2" r="F38"/>
  <c i="1" r="BE95"/>
  <c i="2" r="F37"/>
  <c i="1" r="BD95"/>
  <c i="2" r="F36"/>
  <c i="1" r="BC95"/>
  <c i="3" r="F36"/>
  <c i="1" r="BC96"/>
  <c i="4" r="F38"/>
  <c i="1" r="BE97"/>
  <c i="2" r="BK141"/>
  <c r="BK152"/>
  <c r="BK170"/>
  <c r="K178"/>
  <c r="BE178"/>
  <c r="BK186"/>
  <c r="K192"/>
  <c r="BE192"/>
  <c r="K198"/>
  <c r="BE198"/>
  <c r="K215"/>
  <c r="BE215"/>
  <c r="K225"/>
  <c r="BE225"/>
  <c r="BK241"/>
  <c r="K243"/>
  <c r="BE243"/>
  <c r="K252"/>
  <c r="BE252"/>
  <c r="K264"/>
  <c r="BE264"/>
  <c r="BK291"/>
  <c r="BK299"/>
  <c r="BK307"/>
  <c i="3" r="K126"/>
  <c r="BE126"/>
  <c r="BK139"/>
  <c i="4" r="BK123"/>
  <c r="K139"/>
  <c r="BE139"/>
  <c i="2" r="BK143"/>
  <c r="K150"/>
  <c r="BE150"/>
  <c r="K176"/>
  <c r="BE176"/>
  <c r="K208"/>
  <c r="BE208"/>
  <c r="K227"/>
  <c r="BE227"/>
  <c r="BK239"/>
  <c r="BK274"/>
  <c r="K301"/>
  <c r="BE301"/>
  <c r="BK315"/>
  <c r="BK332"/>
  <c i="3" r="BK123"/>
  <c r="K149"/>
  <c r="BE149"/>
  <c i="2" r="K129"/>
  <c r="BE129"/>
  <c r="K162"/>
  <c r="BE162"/>
  <c r="K180"/>
  <c r="BE180"/>
  <c r="BK233"/>
  <c r="BK267"/>
  <c r="K276"/>
  <c r="BE276"/>
  <c r="K313"/>
  <c r="BE313"/>
  <c r="BK335"/>
  <c i="3" l="1" r="R133"/>
  <c r="J97"/>
  <c i="4" r="R122"/>
  <c r="R121"/>
  <c r="J96"/>
  <c r="K31"/>
  <c i="1" r="AT97"/>
  <c i="4" r="Q122"/>
  <c r="Q121"/>
  <c r="I96"/>
  <c r="K30"/>
  <c i="1" r="AS97"/>
  <c i="2" r="J97"/>
  <c r="Q124"/>
  <c r="I96"/>
  <c r="K30"/>
  <c i="1" r="AS95"/>
  <c i="3" r="J98"/>
  <c r="Q133"/>
  <c r="I97"/>
  <c i="2" r="BK138"/>
  <c r="K138"/>
  <c r="K98"/>
  <c r="BK147"/>
  <c r="K147"/>
  <c r="K99"/>
  <c r="BK232"/>
  <c r="K232"/>
  <c r="K101"/>
  <c r="BK266"/>
  <c r="K266"/>
  <c r="K103"/>
  <c r="BK210"/>
  <c r="K210"/>
  <c r="K100"/>
  <c r="BK247"/>
  <c r="K247"/>
  <c r="K102"/>
  <c r="BK288"/>
  <c r="K288"/>
  <c r="K104"/>
  <c i="4" r="BK126"/>
  <c r="K126"/>
  <c r="K98"/>
  <c i="3" r="BK134"/>
  <c r="BK133"/>
  <c r="K133"/>
  <c r="K97"/>
  <c i="2" r="BK125"/>
  <c r="BK124"/>
  <c r="K124"/>
  <c r="K96"/>
  <c i="4" r="BK122"/>
  <c r="K122"/>
  <c r="K97"/>
  <c i="3" r="BK122"/>
  <c r="K122"/>
  <c r="K96"/>
  <c i="1" r="BD94"/>
  <c r="W31"/>
  <c i="2" r="K35"/>
  <c i="1" r="AX95"/>
  <c r="AV95"/>
  <c i="2" r="F35"/>
  <c i="1" r="BB95"/>
  <c i="3" r="F35"/>
  <c i="1" r="BB96"/>
  <c i="4" r="K35"/>
  <c i="1" r="AX97"/>
  <c r="AV97"/>
  <c r="BC94"/>
  <c r="W30"/>
  <c r="BF94"/>
  <c r="W33"/>
  <c i="3" r="K35"/>
  <c i="1" r="AX96"/>
  <c r="AV96"/>
  <c r="AW94"/>
  <c i="4" r="F35"/>
  <c i="1" r="BB97"/>
  <c r="BE94"/>
  <c r="BA94"/>
  <c i="2" l="1" r="K125"/>
  <c r="K97"/>
  <c i="4" r="I97"/>
  <c i="3" r="K134"/>
  <c r="K98"/>
  <c i="4" r="J97"/>
  <c i="3" r="Q122"/>
  <c r="I96"/>
  <c r="K30"/>
  <c i="1" r="AS96"/>
  <c i="4" r="BK121"/>
  <c r="K121"/>
  <c r="K96"/>
  <c i="3" r="R122"/>
  <c r="J96"/>
  <c r="K31"/>
  <c i="1" r="AT96"/>
  <c r="BB94"/>
  <c r="W29"/>
  <c r="W32"/>
  <c i="2" r="K32"/>
  <c i="1" r="AG95"/>
  <c r="AN95"/>
  <c r="AZ94"/>
  <c r="AY94"/>
  <c r="AK30"/>
  <c r="AS94"/>
  <c i="3" r="K32"/>
  <c i="1" r="AG96"/>
  <c r="AN96"/>
  <c r="AT94"/>
  <c i="2" l="1" r="K41"/>
  <c i="3" r="K41"/>
  <c i="1" r="AX94"/>
  <c r="AK29"/>
  <c i="4" r="K32"/>
  <c i="1" r="AG97"/>
  <c r="AN97"/>
  <c i="4" l="1" r="K41"/>
  <c i="1" r="AG94"/>
  <c r="AV94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<sst xmlns="http://schemas.openxmlformats.org/spreadsheetml/2006/main">
  <si>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</si>
  <si>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</si>
  <si>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</si>
  <si>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</si>
  <si>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</si>
  <si>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</si>
  <si>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{5b547dfc-400c-4abd-9f0c-21aeef88e989}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</si>
  <si>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</si>
  <si>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</si>
  <si>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</si>
  <si>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</si>
  <si>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</si>
  <si>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</si>
  <si>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</si>
  <si>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</si>
  <si>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</si>
  <si>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</si>
  <si>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</si>
  <si>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EOV v žst Prosenice</t>
  </si>
  <si>
    <t>KSO:</t>
  </si>
  <si>
    <t>CC-CZ:</t>
  </si>
  <si>
    <t>Místo:</t>
  </si>
  <si>
    <t xml:space="preserve"> </t>
  </si>
  <si>
    <t>Datum:</t>
  </si>
  <si>
    <t>13. 1. 2020</t>
  </si>
  <si>
    <t>Zadavatel:</t>
  </si>
  <si>
    <t>IČ:</t>
  </si>
  <si>
    <t>DIČ:</t>
  </si>
  <si>
    <t>Uchazeč:</t>
  </si>
  <si>
    <t>Vyplň údaj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</si>
  <si>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</si>
  <si>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</si>
  <si>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</si>
  <si>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</si>
  <si>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</si>
  <si>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</si>
  <si>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</si>
  <si>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</si>
  <si>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</si>
  <si>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</si>
  <si>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</si>
  <si>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</si>
  <si>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</si>
  <si>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</si>
  <si>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</si>
  <si>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</si>
  <si>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</si>
  <si>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</si>
  <si>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</si>
  <si>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</si>
  <si>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</si>
  <si>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</si>
  <si>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</si>
  <si>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</si>
  <si>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</si>
  <si>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</si>
  <si>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</si>
  <si>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</si>
  <si>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</si>
  <si>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</si>
  <si>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</si>
  <si>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</si>
  <si>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</si>
  <si>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</si>
  <si>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</si>
  <si>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</si>
  <si>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</si>
  <si>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</si>
  <si>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</si>
  <si>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</si>
  <si>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</si>
  <si>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</si>
  <si>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</si>
  <si>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</si>
  <si>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</si>
  <si>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</si>
  <si>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</si>
  <si>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</si>
  <si>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</si>
  <si>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</si>
  <si>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01-S</t>
  </si>
  <si>
    <t>Oprava EOV v žst.Prosenice</t>
  </si>
  <si>
    <t>STA</t>
  </si>
  <si>
    <t>1</t>
  </si>
  <si>
    <t>{9bda660f-6d68-4d5b-a6b7-57775eae6f4f}</t>
  </si>
  <si>
    <t>2</t>
  </si>
  <si>
    <t>01-U</t>
  </si>
  <si>
    <t>{489d5af6-09cf-4a02-a312-2032c16737d6}</t>
  </si>
  <si>
    <t>01-V</t>
  </si>
  <si>
    <t>{e4c43962-6ca8-4103-9d6f-9306197ef642}</t>
  </si>
  <si>
    <t>KRYCÍ LIST SOUPISU PRACÍ</t>
  </si>
  <si>
    <t>Objekt:</t>
  </si>
  <si>
    <t>01-S - Oprava EOV v žst.Prosenice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</si>
  <si>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</si>
  <si>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</si>
  <si>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</si>
  <si>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</si>
  <si>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</si>
  <si>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</si>
  <si>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</si>
  <si>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</si>
  <si>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</si>
  <si>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01 - Dodávka materiálu</t>
  </si>
  <si>
    <t xml:space="preserve">    02 - Montáž materiálu</t>
  </si>
  <si>
    <t xml:space="preserve">    03 - Kabelové rozvody včetně montáže</t>
  </si>
  <si>
    <t xml:space="preserve">    04 - Demontáže</t>
  </si>
  <si>
    <t xml:space="preserve">    05 - DDTS</t>
  </si>
  <si>
    <t xml:space="preserve">    1 - Zemní práce</t>
  </si>
  <si>
    <t xml:space="preserve">    06 - TNS Prosenice - CHBU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</si>
  <si>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</si>
  <si>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</si>
  <si>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</si>
  <si>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</si>
  <si>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</si>
  <si>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</si>
  <si>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</si>
  <si>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</si>
  <si>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</si>
  <si>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</si>
  <si>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</si>
  <si>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</si>
  <si>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</si>
  <si>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</si>
  <si>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</si>
  <si>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</si>
  <si>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</si>
  <si>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</si>
  <si>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</si>
  <si>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Dodávka materiálu</t>
  </si>
  <si>
    <t>ROZPOCET</t>
  </si>
  <si>
    <t>M</t>
  </si>
  <si>
    <t>7493300160</t>
  </si>
  <si>
    <t>Elektrický ohřev výhybek (EOV) Řídící rozváděče Rozváděč pro ovládání a signalizaci-centrální, 4 okruhy,do 28 rozvaděčů,do 160 okruhů VO a až se 128 připojenými vyhybkami EOV</t>
  </si>
  <si>
    <t>kus</t>
  </si>
  <si>
    <t>Sborník UOŽI 01 2020</t>
  </si>
  <si>
    <t>8</t>
  </si>
  <si>
    <t>4</t>
  </si>
  <si>
    <t>1987711829</t>
  </si>
  <si>
    <t>PP</t>
  </si>
  <si>
    <t>P</t>
  </si>
  <si>
    <t>Poznámka k položce:_x000d_
REOV1</t>
  </si>
  <si>
    <t>1172031627</t>
  </si>
  <si>
    <t>Poznámka k položce:_x000d_
REOV2</t>
  </si>
  <si>
    <t>79</t>
  </si>
  <si>
    <t>7494007820</t>
  </si>
  <si>
    <t>Pojistkové systémy Řadové pojistkové odpínače Řadové pojistkové odpínače velikosti 3 do 630 A Ie 630 A (750 A/ZP3, 1000 A/ZP3/1000), Ue 690 V, 3pól. provedení se signalizací stavu pojistek, M12 - šrouby přiloženy</t>
  </si>
  <si>
    <t>-1675887350</t>
  </si>
  <si>
    <t>90</t>
  </si>
  <si>
    <t>7496700980-R</t>
  </si>
  <si>
    <t>DŘT, SKŘ, Elektrodispečink, DDTS DŘT a SKŘ skříně pro automatizaci PLC typ_1 (SAIA) Komunikační modul pro PLC - Komunikační modul pro PLC a protokol Profibus DP - Maser (například PCD7.F750)</t>
  </si>
  <si>
    <t>1968161451</t>
  </si>
  <si>
    <t>93</t>
  </si>
  <si>
    <t>7494010524</t>
  </si>
  <si>
    <t>Přístroje pro spínání a ovládání Svornice a pomocný materiál Svornice Svorka OL 240 přípojnicová</t>
  </si>
  <si>
    <t>128</t>
  </si>
  <si>
    <t>-1101982470</t>
  </si>
  <si>
    <t>02</t>
  </si>
  <si>
    <t>Montáž materiálu</t>
  </si>
  <si>
    <t>3</t>
  </si>
  <si>
    <t>K</t>
  </si>
  <si>
    <t>7493352012</t>
  </si>
  <si>
    <t>Montáž rozvaděče pro elektrický ohřev výhybky silového pro připojení základních výhybkových jednotek do 8 kusů 3-f vývodů s oddělovacími transformátory</t>
  </si>
  <si>
    <t>-648980983</t>
  </si>
  <si>
    <t>Montáž rozvaděče pro elektrický ohřev výhybky silového pro připojení základních výhybkových jednotek do 8 kusů 3-f vývodů s oddělovacími transformátory - instalace rozvaděče do terénu nebo rozvodny včetně elektrovýzbroje</t>
  </si>
  <si>
    <t>80</t>
  </si>
  <si>
    <t>7494457025</t>
  </si>
  <si>
    <t>Montáž lištových pojistkových odpínačů pro nožové pojistky třípolové včetně připojovací sady do 630 A velikosti 3</t>
  </si>
  <si>
    <t>697286434</t>
  </si>
  <si>
    <t>Montáž lištových pojistkových odpínačů pro nožové pojistky třípolové včetně připojovací sady do 630 A velikosti 3 - včetně 2 ks připojovacích sad do rozvaděče nebo skříně</t>
  </si>
  <si>
    <t>91</t>
  </si>
  <si>
    <t>7597125030</t>
  </si>
  <si>
    <t>Montáž příšlušenství pro EZS konfigurace a nastavení komunikačního modulu (UNI1TN,E080,UDS)</t>
  </si>
  <si>
    <t>106950914</t>
  </si>
  <si>
    <t>Montáž příšlušenství pro EZS konfigurace a nastavení komunikačního modulu (UNI1TN,E080,UDS) - včetně připojení, seřízení a přezkoušení funkce</t>
  </si>
  <si>
    <t>94</t>
  </si>
  <si>
    <t>7494756020</t>
  </si>
  <si>
    <t>Montáž svornic řadových nn včetně upevnění a štítku pro Cu/Al vodiče do 95 mm2</t>
  </si>
  <si>
    <t>-11660642</t>
  </si>
  <si>
    <t>Montáž svornic řadových nn včetně upevnění a štítku pro Cu/Al vodiče do 95 mm2 - do rozvaděče nebo skříně</t>
  </si>
  <si>
    <t>03</t>
  </si>
  <si>
    <t>Kabelové rozvody včetně montáže</t>
  </si>
  <si>
    <t>14</t>
  </si>
  <si>
    <t>7492600180</t>
  </si>
  <si>
    <t>Kabely, vodiče, šňůry Al - nn Kabel silový 4 a 5-žílový, plastová izolace 1-AYKY 3x240+120</t>
  </si>
  <si>
    <t>m</t>
  </si>
  <si>
    <t>-144270669</t>
  </si>
  <si>
    <t>7492501715</t>
  </si>
  <si>
    <t>Kabely, vodiče, šňůry Cu - nn Kabel silový 2 a 3-žílový Cu, plastová izolace CYKY 2O6 (2Dx6), NYM-O 2x6</t>
  </si>
  <si>
    <t>253293744</t>
  </si>
  <si>
    <t>16</t>
  </si>
  <si>
    <t>7492501880</t>
  </si>
  <si>
    <t>Kabely, vodiče, šňůry Cu - nn Kabel silový 4 a 5-žílový Cu, plastová izolace CYKY 4J16 (4Bx16)</t>
  </si>
  <si>
    <t>560196111</t>
  </si>
  <si>
    <t>Poznámka k položce:_x000d_
CYKY-O-4x16</t>
  </si>
  <si>
    <t>17</t>
  </si>
  <si>
    <t>7492502150</t>
  </si>
  <si>
    <t xml:space="preserve">Kabely, vodiče, šňůry Cu - nn Kabel silový více-žílový Cu, plastová izolace CYKY 12J2,5  (12Cx2,5)</t>
  </si>
  <si>
    <t>1900655611</t>
  </si>
  <si>
    <t>Poznámka k položce:_x000d_
CYKY-O-12x2,5</t>
  </si>
  <si>
    <t>18</t>
  </si>
  <si>
    <t>7492501940</t>
  </si>
  <si>
    <t>Kabely, vodiče, šňůry Cu - nn Kabel silový 4 a 5-žílový Cu, plastová izolace CYKY 4O2,5 (4Dx2,5)</t>
  </si>
  <si>
    <t>507026985</t>
  </si>
  <si>
    <t>26</t>
  </si>
  <si>
    <t>7492652016</t>
  </si>
  <si>
    <t>Montáž kabelů 4- a 5-žílových Al do 240 mm2</t>
  </si>
  <si>
    <t>64</t>
  </si>
  <si>
    <t>-804106893</t>
  </si>
  <si>
    <t>Montáž kabelů 4- a 5-žílových Al do 240 mm2 - uložení do země, chráničky, na rošty, pod omítku apod.</t>
  </si>
  <si>
    <t>28</t>
  </si>
  <si>
    <t>7492553010</t>
  </si>
  <si>
    <t>Montáž kabelů 2- a 3-žílových Cu do 16 mm2</t>
  </si>
  <si>
    <t>-4997073</t>
  </si>
  <si>
    <t>Montáž kabelů 2- a 3-žílových Cu do 16 mm2 - uložení do země, chráničky, na rošty, pod omítku apod.</t>
  </si>
  <si>
    <t>29</t>
  </si>
  <si>
    <t>7492554010</t>
  </si>
  <si>
    <t>Montáž kabelů 4- a 5-žílových Cu do 16 mm2</t>
  </si>
  <si>
    <t>-2044287606</t>
  </si>
  <si>
    <t>Montáž kabelů 4- a 5-žílových Cu do 16 mm2 - uložení do země, chráničky, na rošty, pod omítku apod.</t>
  </si>
  <si>
    <t>30</t>
  </si>
  <si>
    <t>7492555020</t>
  </si>
  <si>
    <t>Montáž kabelů vícežílových Cu 12 x 2,5 mm2</t>
  </si>
  <si>
    <t>-490850813</t>
  </si>
  <si>
    <t>Montáž kabelů vícežílových Cu 12 x 2,5 mm2 - uložení do země, chráničky, na rošty, pod omítku apod.</t>
  </si>
  <si>
    <t>42</t>
  </si>
  <si>
    <t>7593505270</t>
  </si>
  <si>
    <t>Montáž kabelového označníku Ball Marker</t>
  </si>
  <si>
    <t>512</t>
  </si>
  <si>
    <t>-320806345</t>
  </si>
  <si>
    <t>Montáž kabelového označníku Ball Marker - upevnění kabelového označníku na plášť kabelu upevňovacími prvky</t>
  </si>
  <si>
    <t>43</t>
  </si>
  <si>
    <t>7593501810</t>
  </si>
  <si>
    <t>Trasy kabelového vedení Lokátory a markery Ball Marker 1402-XR, červený energetika</t>
  </si>
  <si>
    <t>-1605098905</t>
  </si>
  <si>
    <t>46</t>
  </si>
  <si>
    <t>7492756040</t>
  </si>
  <si>
    <t>Pomocné práce pro montáž kabelů zatažení kabelů do chráničky do 4 kg/m</t>
  </si>
  <si>
    <t>-510211566</t>
  </si>
  <si>
    <t>47</t>
  </si>
  <si>
    <t>7492751028</t>
  </si>
  <si>
    <t>Montáž ukončení kabelů nn v rozvaděči nebo na přístroji izolovaných s označením 2 - 5-ti žílových do 240 mm2</t>
  </si>
  <si>
    <t>-441464050</t>
  </si>
  <si>
    <t>Montáž ukončení kabelů nn v rozvaděči nebo na přístroji izolovaných s označením 2 - 5-ti žílových do 240 mm2 - montáž kabelové koncovky nebo záklopky včetně odizolování pláště a izolace žil kabelu, ukončení žil v rozvaděči, upevnění kabelových ok, roz. trubice, zakončení stínění apod.</t>
  </si>
  <si>
    <t>48</t>
  </si>
  <si>
    <t>7492751022</t>
  </si>
  <si>
    <t>Montáž ukončení kabelů nn v rozvaděči nebo na přístroji izolovaných s označením 2 - 5-ti žílových do 25 mm2</t>
  </si>
  <si>
    <t>-1478992165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</si>
  <si>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</si>
  <si>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49</t>
  </si>
  <si>
    <t>7492751040</t>
  </si>
  <si>
    <t>Montáž ukončení kabelů nn v rozvaděči nebo na přístroji izolovaných s označením 7 - 12-ti žílových do 4 mm2</t>
  </si>
  <si>
    <t>-1398913837</t>
  </si>
  <si>
    <t>Montáž ukončení kabelů nn v rozvaděči nebo na přístroji izolovaných s označením 7 - 12-ti žílových do 4 mm2 - montáž kabelové koncovky nebo záklopky včetně odizolování pláště a izolace žil kabelu, ukončení žil v rozvaděči, upevnění kabelových ok, roz. trubice, zakončení stínění apod.</t>
  </si>
  <si>
    <t>50</t>
  </si>
  <si>
    <t>7492751020</t>
  </si>
  <si>
    <t>Montáž ukončení kabelů nn v rozvaděči nebo na přístroji izolovaných s označením 2 - 5-ti žílových do 2,5 mm2</t>
  </si>
  <si>
    <t>-200001638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</si>
  <si>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</si>
  <si>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74</t>
  </si>
  <si>
    <t>7593500020</t>
  </si>
  <si>
    <t>Trasy kabelového vedení Kabelové žlaby Žlab kabelový TK 2 19x23x100cm (HM0592120220000)</t>
  </si>
  <si>
    <t>1108784824</t>
  </si>
  <si>
    <t>75</t>
  </si>
  <si>
    <t>7593500040</t>
  </si>
  <si>
    <t>Trasy kabelového vedení Kabelové žlaby Poklop kabel.žlabu TK 2 3x23x50cm (HM0592120820000)</t>
  </si>
  <si>
    <t>-1859715978</t>
  </si>
  <si>
    <t>45</t>
  </si>
  <si>
    <t>7593500155</t>
  </si>
  <si>
    <t>Trasy kabelového vedení Kabelové žlaby (200x126) spojka plast</t>
  </si>
  <si>
    <t>68324529</t>
  </si>
  <si>
    <t>44</t>
  </si>
  <si>
    <t>7593500150</t>
  </si>
  <si>
    <t>Trasy kabelového vedení Kabelové žlaby (200x126) spodní + vrchní díl plast</t>
  </si>
  <si>
    <t>284548627</t>
  </si>
  <si>
    <t>51</t>
  </si>
  <si>
    <t>7593500090</t>
  </si>
  <si>
    <t>Trasy kabelového vedení Kabelové žlaby (100x100) spodní + vrchní díl plast</t>
  </si>
  <si>
    <t>118323127</t>
  </si>
  <si>
    <t>52</t>
  </si>
  <si>
    <t>7593500095</t>
  </si>
  <si>
    <t>Trasy kabelového vedení Kabelové žlaby (100x100) spojka plast</t>
  </si>
  <si>
    <t>312653972</t>
  </si>
  <si>
    <t>59</t>
  </si>
  <si>
    <t>7593501125</t>
  </si>
  <si>
    <t>Trasy kabelového vedení Chráničky optického kabelu HDPE 6040 průměr 40/33 mm</t>
  </si>
  <si>
    <t>-1638657159</t>
  </si>
  <si>
    <t>62</t>
  </si>
  <si>
    <t>7593505292</t>
  </si>
  <si>
    <t>Zafukování optického kabelu HDPE</t>
  </si>
  <si>
    <t>-801088453</t>
  </si>
  <si>
    <t>81</t>
  </si>
  <si>
    <t>7593505102</t>
  </si>
  <si>
    <t>Zatažení ochranné trubky HDPE do chráničky 110 mm</t>
  </si>
  <si>
    <t>-1869508343</t>
  </si>
  <si>
    <t>82</t>
  </si>
  <si>
    <t>7593505200</t>
  </si>
  <si>
    <t>Uložení HDPE trubky pro optický kabel do kabelového žlabu</t>
  </si>
  <si>
    <t>646147599</t>
  </si>
  <si>
    <t>7590560024</t>
  </si>
  <si>
    <t>Optické kabely Optické kabely střední konstrukce pro záfuk, přifuk do HDPE chráničky 12 vl. 2x6 vl./trubička, HDPE plášť 8,1 mm (6 el.)</t>
  </si>
  <si>
    <t>1424574289</t>
  </si>
  <si>
    <t>65</t>
  </si>
  <si>
    <t>7590560519</t>
  </si>
  <si>
    <t>Optické kabely Spojky a příslušenství pro optické sítě Ostatní Rezerva optického kabelu do 500mm</t>
  </si>
  <si>
    <t>725582376</t>
  </si>
  <si>
    <t>95</t>
  </si>
  <si>
    <t>7492103360</t>
  </si>
  <si>
    <t>Spojovací vedení, podpěrné izolátory Spojky, ukončení pasu, ostatní Spojka SLV 240AL smrš.(SE300+SE150)</t>
  </si>
  <si>
    <t>-596661981</t>
  </si>
  <si>
    <t>96</t>
  </si>
  <si>
    <t>7492752018</t>
  </si>
  <si>
    <t>Montáž ukončení kabelů nn kabelovou spojkou 3/4/5 - žílové kabely s plastovou izolací do 240 mm2</t>
  </si>
  <si>
    <t>409345932</t>
  </si>
  <si>
    <t>Montáž ukončení kabelů nn kabelovou spojkou 3/4/5 - žílové kabely s plastovou izolací do 240 mm2 - včetně odizolování pláště a izolace žil kabelu, včetně ukončení žil a stínění - oko</t>
  </si>
  <si>
    <t>04</t>
  </si>
  <si>
    <t>Demontáže</t>
  </si>
  <si>
    <t>7497371625</t>
  </si>
  <si>
    <t>Demontáže zařízení trakčního vedení svodu ukolejnění konstrukcí a stožárů</t>
  </si>
  <si>
    <t>80383603</t>
  </si>
  <si>
    <t>Demontáže zařízení trakčního vedení svodu ukolejnění konstrukcí a stožárů - demontáž stávajícího zařízení se všemi pomocnými doplňujícími úpravami</t>
  </si>
  <si>
    <t>5</t>
  </si>
  <si>
    <t>7497371645</t>
  </si>
  <si>
    <t>Demontáže zařízení trakčního vedení svodu uchycení kabelu na stožár včetně krytu</t>
  </si>
  <si>
    <t>391778134</t>
  </si>
  <si>
    <t>Demontáže zařízení trakčního vedení svodu uchycení kabelu na stožár včetně krytu - demontáž stávajícího zařízení se všemi pomocnými doplňujícími úpravami</t>
  </si>
  <si>
    <t>7</t>
  </si>
  <si>
    <t>7497371640</t>
  </si>
  <si>
    <t>Demontáže zařízení trakčního vedení svodu kabelu vysokého napětí</t>
  </si>
  <si>
    <t>409029825</t>
  </si>
  <si>
    <t>Demontáže zařízení trakčního vedení svodu kabelu vysokého napětí - demontáž stávajícího zařízení se všemi pomocnými doplňujícími úpravami</t>
  </si>
  <si>
    <t>7497371425</t>
  </si>
  <si>
    <t>Demontáže zařízení trakčního vedení lana zesilovacího vedení odpojovače s pohonem včetně svodu</t>
  </si>
  <si>
    <t>-2144778235</t>
  </si>
  <si>
    <t>Demontáže zařízení trakčního vedení lana zesilovacího vedení odpojovače s pohonem včetně svodu - demontáž stávajícího zařízení se všemi pomocnými doplňujícími úpravami</t>
  </si>
  <si>
    <t>6</t>
  </si>
  <si>
    <t>7497655010</t>
  </si>
  <si>
    <t>Tažné hnací vozidlo k pracovním soupravám pro montáž a demontáž</t>
  </si>
  <si>
    <t>hod</t>
  </si>
  <si>
    <t>-504540987</t>
  </si>
  <si>
    <t>Tažné hnací vozidlo k pracovním soupravám pro montáž a demontáž - obsahuje i veškeré výkony tažného hnacího vozidla pro posun montážní techniky v kolejišti</t>
  </si>
  <si>
    <t>10</t>
  </si>
  <si>
    <t>7497371710</t>
  </si>
  <si>
    <t>Demontáže zařízení trakčního vedení lávky pro odpojovač montážní</t>
  </si>
  <si>
    <t>-1452759105</t>
  </si>
  <si>
    <t>Demontáže zařízení trakčního vedení lávky pro odpojovač montážní - demontáž stávajícího zařízení se všemi pomocnými doplňujícími úpravami</t>
  </si>
  <si>
    <t>11</t>
  </si>
  <si>
    <t>7497371735</t>
  </si>
  <si>
    <t>Demontáže zařízení trakčního vedení stávajících nosných lišt pro pohon odpojovače např. na stožáru Bp, T, 2T</t>
  </si>
  <si>
    <t>923228402</t>
  </si>
  <si>
    <t>Demontáže zařízení trakčního vedení stávajících nosných lišt pro pohon odpojovače např. na stožáru Bp, T, 2T - demontáž stávajícího zařízení se všemi pomocnými doplňujícími úpravami</t>
  </si>
  <si>
    <t>12</t>
  </si>
  <si>
    <t>7495171010</t>
  </si>
  <si>
    <t>Demontáže vn rozvaděčů pole rozvaděče 3-f do Un 38,5 kV AC</t>
  </si>
  <si>
    <t>897758391</t>
  </si>
  <si>
    <t>13</t>
  </si>
  <si>
    <t>7495271010</t>
  </si>
  <si>
    <t>Demontáže ovládacích skříní ochrany z ovládací skříně vn</t>
  </si>
  <si>
    <t>-687908349</t>
  </si>
  <si>
    <t>Poznámka k položce:_x000d_
DAK - REOV1 a REOV2</t>
  </si>
  <si>
    <t>9</t>
  </si>
  <si>
    <t>7497651010</t>
  </si>
  <si>
    <t>HZS na trakčním vedení</t>
  </si>
  <si>
    <t>-1863654528</t>
  </si>
  <si>
    <t>05</t>
  </si>
  <si>
    <t>DDTS</t>
  </si>
  <si>
    <t>19</t>
  </si>
  <si>
    <t>7592525060</t>
  </si>
  <si>
    <t>Softwarové práce na zařízení integračního koncentrátoru InK DDTS ŽDC TLS EOV v počtu výhybek do 4 kusů</t>
  </si>
  <si>
    <t>1041865279</t>
  </si>
  <si>
    <t>Softwarové práce na zařízení integračního koncentrátoru InK DDTS ŽDC TLS EOV v počtu výhybek do 4 kusů - SW úprava, doplnění, kontrola, zkouška nebo integrace signálů z energetických a elektrotechnických systémů stažených do jednoho PLC do integračního koncentrátoru</t>
  </si>
  <si>
    <t>20</t>
  </si>
  <si>
    <t>7592525162</t>
  </si>
  <si>
    <t>Softwarové práce na zařízení integračního koncentrátoru InK a integračního serveru InS DDTS ŽDC parametrizace a naplnění nových nebo upravovaných datových struktur</t>
  </si>
  <si>
    <t>-1485936024</t>
  </si>
  <si>
    <t>Softwarové práce na zařízení integračního koncentrátoru InK a integračního serveru InS DDTS ŽDC parametrizace a naplnění nových nebo upravovaných datových struktur - technologických, telemetrických nebo řídících pro přenos informací na zařízení Ink a InS</t>
  </si>
  <si>
    <t>7592525164</t>
  </si>
  <si>
    <t>Softwarové práce na zařízení integračního koncentrátoru InK a integračního serveru InS DDTS ŽDC odzkoušení nového programového vybavení</t>
  </si>
  <si>
    <t>2053576331</t>
  </si>
  <si>
    <t>Softwarové práce na zařízení integračního koncentrátoru InK a integračního serveru InS DDTS ŽDC odzkoušení nového programového vybavení - včetně ověření uživatelských funkcí na úplné implementaci a verifikace přenášených dat</t>
  </si>
  <si>
    <t>22</t>
  </si>
  <si>
    <t>7592525166</t>
  </si>
  <si>
    <t>Softwarové práce na zařízení integračního koncentrátoru InK a integračního serveru InS DDTS ŽDC systémová a datová analýza nově doplněného nebo upraveného technologického modelu</t>
  </si>
  <si>
    <t>-392969926</t>
  </si>
  <si>
    <t>Softwarové práce na zařízení integračního koncentrátoru InK a integračního serveru InS DDTS ŽDC systémová a datová analýza nově doplněného nebo upraveného technologického modelu - včetně realizace a plnění prezentačních zobrazení a formulářů</t>
  </si>
  <si>
    <t>23</t>
  </si>
  <si>
    <t>7592525170</t>
  </si>
  <si>
    <t>Softwarové práce na zařízení integračního koncentrátoru InK a integračního serveru InS DDTS ŽDC konfigurace nově doplněných nebo upravených přenosů dat ze systémů TLS</t>
  </si>
  <si>
    <t>-1491731855</t>
  </si>
  <si>
    <t>Softwarové práce na zařízení integračního koncentrátoru InK a integračního serveru InS DDTS ŽDC konfigurace nově doplněných nebo upravených přenosů dat ze systémů TLS - do datových struktur na zařízení Ink a InS</t>
  </si>
  <si>
    <t>24</t>
  </si>
  <si>
    <t>7592525180</t>
  </si>
  <si>
    <t>Odzkoušení programového vybavení po montáži nebo úpravě DDTS ŽDC</t>
  </si>
  <si>
    <t>-939068363</t>
  </si>
  <si>
    <t>Odzkoušení programového vybavení po montáži nebo úpravě DDTS ŽDC - nově provedených úprav nebo nově doplněných systémů TLS na zařízení Ink a InS</t>
  </si>
  <si>
    <t>25</t>
  </si>
  <si>
    <t>7592525185</t>
  </si>
  <si>
    <t>Závěrečná zkouška po montáži nebo úpravě DDTS ŽDC</t>
  </si>
  <si>
    <t>-1171211382</t>
  </si>
  <si>
    <t>Závěrečná zkouška po montáži nebo úpravě DDTS ŽDC - nově doplněného nebo upraveného programového a aplikačního vybavení zařízení Ink a InS pro jeden TLS</t>
  </si>
  <si>
    <t>Zemní práce</t>
  </si>
  <si>
    <t>63</t>
  </si>
  <si>
    <t>1310010001-R</t>
  </si>
  <si>
    <t>Zřízení startovací jámy místa pro zafukování, přifouknutí optického kabelu nebo MT ve volném terénu</t>
  </si>
  <si>
    <t>1366158400</t>
  </si>
  <si>
    <t>53</t>
  </si>
  <si>
    <t>1320010001-R</t>
  </si>
  <si>
    <t>Výkop a odkop zeminy ke stávajícím kabelům ručně, zabezpečení výkopu</t>
  </si>
  <si>
    <t>553582033</t>
  </si>
  <si>
    <t>54</t>
  </si>
  <si>
    <t>1320010011-R</t>
  </si>
  <si>
    <t>Ochrana štěrkového lože kolejí při souběžné trase s kolejemi</t>
  </si>
  <si>
    <t>-1044227945</t>
  </si>
  <si>
    <t>55</t>
  </si>
  <si>
    <t>1320010021-R</t>
  </si>
  <si>
    <t>Opětovné zřízení kabelového lože z prosáté zeminy ve stávající kabelové trase</t>
  </si>
  <si>
    <t>-1907888938</t>
  </si>
  <si>
    <t>56</t>
  </si>
  <si>
    <t>1320010031-R</t>
  </si>
  <si>
    <t>Pokládka výstražné folie ve stávající kabelové trase</t>
  </si>
  <si>
    <t>1436376503</t>
  </si>
  <si>
    <t>57</t>
  </si>
  <si>
    <t>1320010041-R</t>
  </si>
  <si>
    <t>Zához osazené kabelové trasy ručně včetně hutnění</t>
  </si>
  <si>
    <t>163803584</t>
  </si>
  <si>
    <t>58</t>
  </si>
  <si>
    <t>1320010051-R</t>
  </si>
  <si>
    <t>Povrchová úprava po záhozu ve stávající kabelové trase</t>
  </si>
  <si>
    <t>-625648398</t>
  </si>
  <si>
    <t>77</t>
  </si>
  <si>
    <t>1320020151-R</t>
  </si>
  <si>
    <t>Výkop kabelové trasy mechanizací š 50 cm, hl 100 cm v hornině tř. 3</t>
  </si>
  <si>
    <t>-234911640</t>
  </si>
  <si>
    <t>78</t>
  </si>
  <si>
    <t>1320030151-R</t>
  </si>
  <si>
    <t>Zához kabelové trasy mechanizací š 50 cm, hl 100 cm v hornině tř. 3</t>
  </si>
  <si>
    <t>836041414</t>
  </si>
  <si>
    <t>06</t>
  </si>
  <si>
    <t>TNS Prosenice - CHBU</t>
  </si>
  <si>
    <t>83</t>
  </si>
  <si>
    <t>7492400210</t>
  </si>
  <si>
    <t xml:space="preserve">Kabely, vodiče - vn Kabely do 6kV včetně - izolace pryžová 6-CHBU 1x185 - 1x240 mm2,  kabel silový ( bez kabelových příchytek )</t>
  </si>
  <si>
    <t>-2018946449</t>
  </si>
  <si>
    <t>84</t>
  </si>
  <si>
    <t>7492451012</t>
  </si>
  <si>
    <t>Montáž kabelů vn jednožílových do 240 mm2</t>
  </si>
  <si>
    <t>-2072158620</t>
  </si>
  <si>
    <t>Montáž kabelů vn jednožílových do 240 mm2 - uložení kabelu - do země, chráničky, na rošty, na TV apod.</t>
  </si>
  <si>
    <t>88</t>
  </si>
  <si>
    <t>7494004908</t>
  </si>
  <si>
    <t>Kompaktní jističe Kompaktní jističe do 160A Připojovací sady náhrada BA*33-50, přední přívod, Cu/Al pasy / kabelová oka, 3 ks, např. pro BC160</t>
  </si>
  <si>
    <t>-409457453</t>
  </si>
  <si>
    <t>Poznámka k položce:_x000d_
Kabelová oka pro CHBU</t>
  </si>
  <si>
    <t>89</t>
  </si>
  <si>
    <t>7494353075</t>
  </si>
  <si>
    <t>Montáž příslušenství pro jističe do 630 A připojovací sady, Cu/Al pasy/kabelová oka, 3 kusy např. pro BH 630</t>
  </si>
  <si>
    <t>sada</t>
  </si>
  <si>
    <t>1547870247</t>
  </si>
  <si>
    <t>86</t>
  </si>
  <si>
    <t>7492300130</t>
  </si>
  <si>
    <t>Závěsný systém vn Ostatní příslušenství Kabelová příchytka plastová KHF 50-76</t>
  </si>
  <si>
    <t>1052633261</t>
  </si>
  <si>
    <t>87</t>
  </si>
  <si>
    <t>7492454020</t>
  </si>
  <si>
    <t>Montáž připojovacích systémů pro izolované vodiče a pomocné práce pro kabely vn kabelová příchytka</t>
  </si>
  <si>
    <t>1949674395</t>
  </si>
  <si>
    <t>97</t>
  </si>
  <si>
    <t>7491510030</t>
  </si>
  <si>
    <t>Protipožární a kabelové ucpávky Izolační desky do kabelových roštů a kanálů tl. 13 - 20 mm vč.nařezání</t>
  </si>
  <si>
    <t>m2</t>
  </si>
  <si>
    <t>-1750289390</t>
  </si>
  <si>
    <t>98</t>
  </si>
  <si>
    <t>7491510050</t>
  </si>
  <si>
    <t>Protipožární a kabelové ucpávky Protipožární ucpávky a tmely pod rozvaděč do EI 90 min.</t>
  </si>
  <si>
    <t>1306959085</t>
  </si>
  <si>
    <t>99</t>
  </si>
  <si>
    <t>7491552010</t>
  </si>
  <si>
    <t>Montáž protipožárních ucpávek a tmelů protipožární ucpávka pod rozvaděč, do EI 90 min.</t>
  </si>
  <si>
    <t>1561740607</t>
  </si>
  <si>
    <t>Montáž protipožárních ucpávek a tmelů protipožární ucpávka pod rozvaděč, do EI 90 min. - protipožární ucpávky včetně příslušenství, vyhotovení a dodání atestu</t>
  </si>
  <si>
    <t>85</t>
  </si>
  <si>
    <t>7492471020</t>
  </si>
  <si>
    <t>Demontáže kabelových vedení vn</t>
  </si>
  <si>
    <t>-1330388302</t>
  </si>
  <si>
    <t>Demontáže kabelových vedení vn - demontáž ze zemní kynety, roštu, rozvaděče, trubky, chráničky apod.</t>
  </si>
  <si>
    <t>OST</t>
  </si>
  <si>
    <t>Ostatní</t>
  </si>
  <si>
    <t>31</t>
  </si>
  <si>
    <t>7498150520</t>
  </si>
  <si>
    <t>Vyhotovení výchozí revizní zprávy pro opravné práce pro objem investičních nákladů přes 500 000 do 1 000 000 Kč</t>
  </si>
  <si>
    <t>1199393386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</si>
  <si>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</si>
  <si>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32</t>
  </si>
  <si>
    <t>7498150525</t>
  </si>
  <si>
    <t>Vyhotovení výchozí revizní zprávy příplatek za každých dalších i započatých 500 000 Kč přes 1 000 000 Kč</t>
  </si>
  <si>
    <t>158328925</t>
  </si>
  <si>
    <t>33</t>
  </si>
  <si>
    <t>7498151020</t>
  </si>
  <si>
    <t>Provedení technické prohlídky a zkoušky na silnoproudém zařízení, zařízení TV, zařízení NS, transformoven, EPZ pro opravné práce pro objem investičních nákladů přes 500 000 do 1 000 000 Kč</t>
  </si>
  <si>
    <t>1828141501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</si>
  <si>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</si>
  <si>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34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</si>
  <si>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</si>
  <si>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</si>
  <si>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-711659522</t>
  </si>
  <si>
    <t>35</t>
  </si>
  <si>
    <t>7498351010</t>
  </si>
  <si>
    <t>Vydání průkazu způsobilosti pro funkční celek, provizorní stav</t>
  </si>
  <si>
    <t>1773909470</t>
  </si>
  <si>
    <t>Vydání průkazu způsobilosti pro funkční celek, provizorní stav - vyhotovení dokladu o silnoproudých zařízeních a vydání průkazu způsobilosti</t>
  </si>
  <si>
    <t>36</t>
  </si>
  <si>
    <t>7498454010</t>
  </si>
  <si>
    <t>Zkoušky vodičů a kabelů nn silových do 1 kV průřezu žíly do 300 mm2</t>
  </si>
  <si>
    <t>1538239459</t>
  </si>
  <si>
    <t>Zkoušky vodičů a kabelů nn silových do 1 kV průřezu žíly do 300 mm2 - měření kabelu, vodiče včetně vyhotovení protokolu</t>
  </si>
  <si>
    <t>37</t>
  </si>
  <si>
    <t>7499151010</t>
  </si>
  <si>
    <t>Dokončovací práce na elektrickém zařízení</t>
  </si>
  <si>
    <t>866275866</t>
  </si>
  <si>
    <t>Dokončovací práce na elektrickém zařízení - uvádění zařízení do provozu, drobné montážní práce v rozvaděčích, koordinaci se zhotoviteli souvisejících zařízení apod.</t>
  </si>
  <si>
    <t>38</t>
  </si>
  <si>
    <t>7499151020</t>
  </si>
  <si>
    <t>Dokončovací práce úprava zapojení stávajících kabelových skříní/rozvaděčů</t>
  </si>
  <si>
    <t>-2003570957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</si>
  <si>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</si>
  <si>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39</t>
  </si>
  <si>
    <t>7499151030</t>
  </si>
  <si>
    <t>Dokončovací práce zkušební provoz</t>
  </si>
  <si>
    <t>-169175581</t>
  </si>
  <si>
    <t>Dokončovací práce zkušební provoz - včetně prokázání technických a kvalitativních parametrů zařízení</t>
  </si>
  <si>
    <t>40</t>
  </si>
  <si>
    <t>7499151040</t>
  </si>
  <si>
    <t>Dokončovací práce zaškolení obsluhy</t>
  </si>
  <si>
    <t>386437891</t>
  </si>
  <si>
    <t>Dokončovací práce zaškolení obsluhy - seznámení obsluhy s funkcemi zařízení včetně odevzdání dokumentace skutečného provedení</t>
  </si>
  <si>
    <t>41</t>
  </si>
  <si>
    <t>7499151050</t>
  </si>
  <si>
    <t>Dokončovací práce manipulace na zařízeních prováděné provozovatelem</t>
  </si>
  <si>
    <t>1139397127</t>
  </si>
  <si>
    <t>Dokončovací práce manipulace na zařízeních prováděné provozovatelem - manipulace nutné pro další práce zhotovitele na technologickém souboru</t>
  </si>
  <si>
    <t>76</t>
  </si>
  <si>
    <t>7593405280</t>
  </si>
  <si>
    <t>Montáž žlabu betonového plnostěnný 20 x 20 - T 2 N</t>
  </si>
  <si>
    <t>-852240419</t>
  </si>
  <si>
    <t>60</t>
  </si>
  <si>
    <t>7598035170</t>
  </si>
  <si>
    <t>Kontrola tlakutěsnosti HDPE trubky v úseku do 2 000 m</t>
  </si>
  <si>
    <t>-1319076718</t>
  </si>
  <si>
    <t>61</t>
  </si>
  <si>
    <t>7598035190</t>
  </si>
  <si>
    <t>Kontrola průchodnosti trubky pro optický kabel</t>
  </si>
  <si>
    <t>km</t>
  </si>
  <si>
    <t>-1478708835</t>
  </si>
  <si>
    <t>66</t>
  </si>
  <si>
    <t>9901000700</t>
  </si>
  <si>
    <t>Doprava obousměrná (např. dodávek z vlastních zásob zhotovitele nebo objednatele nebo výzisku) mechanizací o nosnosti do 3,5 t elektrosoučástek, montážního materiálu, kameniva, písku, dlažebních kostek, suti, atd. do 100 km</t>
  </si>
  <si>
    <t>1898725745</t>
  </si>
  <si>
    <t>Doprava obousměrná (např. dodávek z vlastních zásob zhotovitele nebo objednatele nebo výzisku) mechanizací o nosnosti do 3,5 t elektrosoučástek, montážního materiálu, kameniva, písku, dlažebních kostek, suti, atd.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</si>
  <si>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PSC</t>
  </si>
  <si>
    <t>Poznámka k souboru cen:_x000d_
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 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</si>
  <si>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67</t>
  </si>
  <si>
    <t>9902100400</t>
  </si>
  <si>
    <t>Doprava obousměrná (např. dodávek z vlastních zásob zhotovitele nebo objednatele nebo výzisku) mechanizací o nosnosti přes 3,5 t sypanin (kameniva, písku, suti, dlažebních kostek, atd.) do 40 km</t>
  </si>
  <si>
    <t>t</t>
  </si>
  <si>
    <t>87251021</t>
  </si>
  <si>
    <t>Doprava obousměrná (např. dodávek z vlastních zásob zhotovitele nebo objednatele nebo výzisku) mechanizací o nosnosti přes 3,5 t sypanin (kameniva, písku, suti, dlažebních kostek, atd.)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</si>
  <si>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68</t>
  </si>
  <si>
    <t>9902200700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</si>
  <si>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</t>
  </si>
  <si>
    <t>566850645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</si>
  <si>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</si>
  <si>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69</t>
  </si>
  <si>
    <t>9902900100</t>
  </si>
  <si>
    <t>Naložení sypanin, drobného kusového materiálu, suti</t>
  </si>
  <si>
    <t>1163161400</t>
  </si>
  <si>
    <t xml:space="preserve">Naložení sypanin, drobného kusového materiálu, suti  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</si>
  <si>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Poznámka k souboru cen:_x000d_
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</si>
  <si>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70</t>
  </si>
  <si>
    <t>9903100100</t>
  </si>
  <si>
    <t>Přeprava mechanizace na místo prováděných prací o hmotnosti do 12 t přes 50 do 100 km</t>
  </si>
  <si>
    <t>303732491</t>
  </si>
  <si>
    <t>Přeprava mechanizace na místo prováděných prací o hmotnosti do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</si>
  <si>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Poznámka k souboru cen:_x000d_
1. Ceny jsou určeny pro dopravu mechanizmů na místo prováděných prací po silnici i po kolejích. 2. V ceně jsou započteny i náklady na zpáteční cestu dopravního prostředku. Měrnou jednotkou je kus přepravovaného stroje.</t>
  </si>
  <si>
    <t>71</t>
  </si>
  <si>
    <t>9903200100</t>
  </si>
  <si>
    <t>Přeprava mechanizace na místo prováděných prací o hmotnosti přes 12 t přes 50 do 100 km</t>
  </si>
  <si>
    <t>-104288073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</si>
  <si>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</si>
  <si>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72</t>
  </si>
  <si>
    <t>9909000100</t>
  </si>
  <si>
    <t>Poplatek za uložení suti nebo hmot na oficiální skládku</t>
  </si>
  <si>
    <t>-1744988523</t>
  </si>
  <si>
    <t xml:space="preserve">Poplatek za uložení suti nebo hmot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</si>
  <si>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Poznámka k souboru cen:_x000d_
1. V cenách jsou započteny náklady na uložení stavebního odpadu na oficiální skládku. 2. Je třeba zohlednit regionální rozdíly v cenách poplatků za uložení suti a odpadů. Tyto se mohou výrazně lišit s ohledem nejen na region, ale také na množství a druh ukládaného odpadu.</t>
  </si>
  <si>
    <t>73</t>
  </si>
  <si>
    <t>9909000400</t>
  </si>
  <si>
    <t>Poplatek za likvidaci plastových součástí</t>
  </si>
  <si>
    <t>-1249162813</t>
  </si>
  <si>
    <t xml:space="preserve">Poplatek za likvidaci plastových součástí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</si>
  <si>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01-U - Oprava EOV v žst.Prosenice</t>
  </si>
  <si>
    <t>HSV - Práce a dodávky HSV</t>
  </si>
  <si>
    <t xml:space="preserve">    2 - Zakládání</t>
  </si>
  <si>
    <t xml:space="preserve">    3 - Svislé a kompletní konstrukce</t>
  </si>
  <si>
    <t xml:space="preserve">    4 - Vodorovné konstrukce</t>
  </si>
  <si>
    <t>HZS - Hodinové zúčtovací sazby</t>
  </si>
  <si>
    <t>13010836</t>
  </si>
  <si>
    <t>ocel profilová UPN 300 jakost 11 375</t>
  </si>
  <si>
    <t>CS ÚRS 2020 01</t>
  </si>
  <si>
    <t>1896592805</t>
  </si>
  <si>
    <t>Poznámka k položce:_x000d_
konstrukce přechodu - kabelová lávka</t>
  </si>
  <si>
    <t>58337600</t>
  </si>
  <si>
    <t>štěrkopísek frakce 0/45</t>
  </si>
  <si>
    <t>-1635583801</t>
  </si>
  <si>
    <t>58337310</t>
  </si>
  <si>
    <t>štěrkopísek frakce 0/4</t>
  </si>
  <si>
    <t>1448120897</t>
  </si>
  <si>
    <t>13611220</t>
  </si>
  <si>
    <t>plech ocelový hladký jakost S235JR tl 6mm tabule</t>
  </si>
  <si>
    <t>-2084295803</t>
  </si>
  <si>
    <t>HSV</t>
  </si>
  <si>
    <t>Práce a dodávky HSV</t>
  </si>
  <si>
    <t>131201101</t>
  </si>
  <si>
    <t>Hloubení jam nezapažených v hornině tř. 3 objemu do 100 m3</t>
  </si>
  <si>
    <t>m3</t>
  </si>
  <si>
    <t>CS ÚRS 2019 02</t>
  </si>
  <si>
    <t>46894961</t>
  </si>
  <si>
    <t>Hloubení nezapažených jam a zářezů s urovnáním dna do předepsaného profilu a spádu v hornině tř. 3 do 100 m3</t>
  </si>
  <si>
    <t xml:space="preserve">Poznámka k souboru cen:_x000d_
1. Hloubení jam ve stržích a jam pro základy pro příčná a podélná zpevnění dna a břehů pod obrysem výkopu pro koryta vodotečí při lesnicko-technických melioracích (LTM) zejména vykopávky pro konstrukce těles, stupňů, boků, předprahů, prahů, podháněk, výhonů a pro základy zdí, dlažeb, rovnanin, plůtků a hatí se oceňují cenami příslušnými pro objem výkopů do 100 m3, i když skutečný objem výkopu je větší. 2. Ceny lze použít i pro hloubení nezapažených jam a zářezů pro podzemní vedení, jsou-li tyto práce prováděny z povrchu území. 3. Předepisuje-li projekt hloubit jámy popsané v pozn. č. 1 v hornině 5 až 7 bez použití trhavin, oceňuje se toto hloubení a) v suchu nebo v mokru cenami 138 40-1101, 138 50-1101 a 138 60-1101 Dolamování zapažených nebo nezapažených hloubených vykopávek; b) v tekoucí vodě při jakékoliv její rychlosti individuálně. 4. Hloubení nezapažených jam hloubky přes 16 m se oceňuje individuálně. 5. V cenách jsou započteny i náklady na případné nutné přemístění výkopku ve výkopišti a na přehození výkopku na přilehlém terénu na vzdálenost do 3 m od okraje jámy nebo naložení na dopravní prostředek. 6. Náklady na svislé přemístění výkopku nad 1 m hloubky se určí dle ustanovení článku č. 3161 všeobecných podmínek katalogu. </t>
  </si>
  <si>
    <t>Poznámka k položce:_x000d_
Jámy pro protlak</t>
  </si>
  <si>
    <t>131201109</t>
  </si>
  <si>
    <t>Příplatek za lepivost u hloubení jam nezapažených v hornině tř. 3</t>
  </si>
  <si>
    <t>41283641</t>
  </si>
  <si>
    <t>Hloubení nezapažených jam a zářezů s urovnáním dna do předepsaného profilu a spádu Příplatek k cenám za lepivost horniny tř. 3</t>
  </si>
  <si>
    <t>141721255</t>
  </si>
  <si>
    <t>Řízený zemní protlak délky do 100 m hloubky do 6 m s protlačením potrubí vnějšího průměru vrtu do 225 mm v hornině tř 1 až 4</t>
  </si>
  <si>
    <t>1648475520</t>
  </si>
  <si>
    <t>Řízený zemní protlak délky protlaku přes 50 do 100 m v hornině tř. 1 až 4 včetně protlačení trub v hloubce do 6 m vnějšího průměru vrtu přes 180 do 225 mm</t>
  </si>
  <si>
    <t xml:space="preserve">Poznámka k souboru cen:_x000d_
1. V cenách jsou započteny i náklady na: a) vodorovné přemístění výkopku z protlačovaného potrubí a svislé přemístění výkopku z montážní jámy na přilehlé území a případné přehození na povrchu, b) úpravu čela potrubí pro protlačení, c) bentonitovou směs; 2. V cenách nejsou započteny náklady na: a) zemní práce nutné pro provedení protlaku (např. startovací a cílové jámy), b) čerpání vody nad průtok 0,5 l/s, c) montáž vedení a jeho náležitosti, slouží-li protlačená trouba jako ochranné potrubí, d) dodávku potrubí, určeného k protlačení; toto potrubí se oceňuje ve specifikaci, ztratné lze stanovit ve výši 3 %, e) překládání a zajišťování inženýrských sítí, procházejících montážními a startovacími jámami, f) vytyčení směru protlaku a stávajících inženýrských sítí, g) případnou další úpravu trub (svařování, řezání apod.) předcházející vlastnímu protlaku potrubí. </t>
  </si>
  <si>
    <t>28613432</t>
  </si>
  <si>
    <t>potrubí kanalizační tlakové PE100 SDR 17 tyče 12m se signalizační vrstvou 225x13,4mm</t>
  </si>
  <si>
    <t>-1369034994</t>
  </si>
  <si>
    <t>VV</t>
  </si>
  <si>
    <t>59,8205383848455*1,003 'Přepočtené koeficientem množství</t>
  </si>
  <si>
    <t>Zakládání</t>
  </si>
  <si>
    <t>273362332</t>
  </si>
  <si>
    <t>Svařovaný nosný spoj výztuže podélný s jedním přesahem dl 150 mm D prutů do 32 mm</t>
  </si>
  <si>
    <t>-903910912</t>
  </si>
  <si>
    <t xml:space="preserve">Spoje nosné betonářské výztuže se zaručenou nebo dobrou svařitelností  podélné s přesahy po jedné straně svařovanými délky přes 100 do 150 mm, průměru prutů přes 12 do 32 mm</t>
  </si>
  <si>
    <t xml:space="preserve">Poznámka k souboru cen:_x000d_
1. Ceny lze použít i nosné svary betonářské výztuže ostatních mostních konstrukcí (nejen základů). 2. Spoje výztuže jsou zajištěny nosným svarem, tupé spoje prodloužením výztuže s možností zalisování převlečné pevnostní spojovací trubky speciálními kleštěmi. Mechanické spojení dodané závitové výztuže s maticovou spojkou HBS umožňuje napojení výztuže v čele bednění. Spojení závitové výztuže se zašroubovanou maticovou spojkou WD 90 umožňuje napojení do výztuže následně betonovaného postupu u závitové výztuže procházející čelem bednění pracovní spáry. 3. Ceny obsahují i přípravu místa svaru nebo nařezání převlečné trubky k nalisování zamačkovacími kleštěmi, vlastní zhotovení spoje svarem nebo lisováním styku případně závitovým spojem závitové výztuže, manipulaci ručně v pracovním okruhu, kontrolu pevnosti spoje, očištění spoje k zajištění soudržnosti výztuže s betonem. 4. Ceny spojů neobsahují náklady na povrchový antikorozní nátěr výztuže a úpravu bednění výztuže ukládané ke zhotovení spoje. </t>
  </si>
  <si>
    <t>Poznámka k položce:_x000d_
Svařování konstrukce kabelového žlabu</t>
  </si>
  <si>
    <t>Svislé a kompletní konstrukce</t>
  </si>
  <si>
    <t>337171121</t>
  </si>
  <si>
    <t>Montáž nosné ocelové kce průmyslové haly bez jeřábové dráhy v do 12 m rozpětí vazníků do 12 m</t>
  </si>
  <si>
    <t>-1137054818</t>
  </si>
  <si>
    <t xml:space="preserve">Montáž nosné ocelové konstrukce haly  průmyslové bez jeřábové dráhy výšky přes 6 do 12 m, rozpětí vazníků do 12 m</t>
  </si>
  <si>
    <t xml:space="preserve">Poznámka k souboru cen:_x000d_
1. V cenách jsou započteny i náklady na montáž sloupů, průvlaků, vazníků, zavětrování, apod. , tj. na montáž kompletní nosné konstrukce ocelové haly. </t>
  </si>
  <si>
    <t>Vodorovné konstrukce</t>
  </si>
  <si>
    <t>423131191</t>
  </si>
  <si>
    <t>Příplatek k osazení tyčových nosníků na ložiska za přejezd jeřábu</t>
  </si>
  <si>
    <t>819744580</t>
  </si>
  <si>
    <t xml:space="preserve">Osazení betonových tyčových nosníků na ložiska  Příplatek k ceně za přejezd jeřábu</t>
  </si>
  <si>
    <t xml:space="preserve">Poznámka k souboru cen:_x000d_
1. V cenách jsou započteny náklady na osazení nosníků na mostní podpěry nebo mostní ložiska s vyměřením a vynesením os nosníků na podpěrách, uchycení nosníků a zdvih s otočením k místu uložení v dosahu vyložení jeřábu při osazování zdola ze spodního okruhu, usměrnění nosníku, spuštění na ložiska předem osazená na podpěrách, zdvih dvěma jeřáby ve spřahu ze spodního okruhu do výšky 10 m podle technologického postupu určeného projektantem, manipulaci na meziskládce nosníků v dosahu jeřábů nebo z dopravního prostředku přímo a dávkový přejezd v rámci jednoho mostního pole. Při montáži nosníků v úrovni shora bez ohledu na výšku mostu jsou započteny náklady na montáž jeřábem v horním okruhu, s využitím paralelního mostu nebo vhodné dispozice okolí, případně s využitím zavážecího zařízení pro montáž tyčových nosníků metodou vpřed včetně přesunů zavážecího zařízení do dalšího mostního pole. 2. Zavážecí zařízení se používá převážně u mostů o více polích a přes přírodní překážky. 3. Materiál certifikovaných betonových nosíků podélně prefabrikovaných v délce od 40 m je nutné ocenit ve specifikaci podle sestavy v projektu. 4. V ceně -1191 Příplatek za přejezd jsou započteny náklady na přejezd jeřábu do 35 m do dalšího mostního pole u vícepolových mostů. 5. V cenách nejsou započteny náklady na: a) pomocné montážní spojení spřahující desky a příčníků, b) vyplnění spár maltou mezi nosníky na sraz, tyto se oceňují cenou 317 45-1111 Výplň styčných spár římsových dílců maltou, c) záklopovou desku mezi nosníky [např. VST, T-93, Petra, T2000] spřahující monolitické desky pod celoplošnou izolací jako ztracené bednění, tyto se oceňují souborem cen 423 35-53 Bednění ztracené, d) vodorovný vnitrostaveništní přesun, který se oceňuje souborem cen 992 11-4 . Vodorovné přemístění mostních dílců, e) naložení dílců na meziskládce, f) podpěrné konstrukce, tyto se oceňují souborem cen 948 41-1 . Podpěrné skruže a podpěry dočasné kovové nebo 948 42-1 . Podpěrné konstrukce dočasné z ocelových nosníků, g) montáž a demontáž zavážecího zařízení a přesun na stavbu včetně jeřábové dráhy, tyto se oceňují individuálně, h) zpevněné plochy a páteřní komunikaci k montáži podél mostu. </t>
  </si>
  <si>
    <t>HZS</t>
  </si>
  <si>
    <t>Hodinové zúčtovací sazby</t>
  </si>
  <si>
    <t>HZS1442</t>
  </si>
  <si>
    <t>Hodinová zúčtovací sazba svářeč kvalifikovaný</t>
  </si>
  <si>
    <t>1660408852</t>
  </si>
  <si>
    <t xml:space="preserve">Hodinové zúčtovací sazby profesí HSV  provádění konstrukcí inženýrských a dopravních staveb svářeč kvalifikovaný</t>
  </si>
  <si>
    <t>HZS4132</t>
  </si>
  <si>
    <t>Hodinová zúčtovací sazba jeřábník specialista</t>
  </si>
  <si>
    <t>-442083677</t>
  </si>
  <si>
    <t xml:space="preserve">Hodinové zúčtovací sazby ostatních profesí  obsluha stavebních strojů a zařízení jeřábník specialista</t>
  </si>
  <si>
    <t>01-V - Oprava EOV v žst.Prosenice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</si>
  <si>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</si>
  <si>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</si>
  <si>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</si>
  <si>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</si>
  <si>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</si>
  <si>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</si>
  <si>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</si>
  <si>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023101031</t>
  </si>
  <si>
    <t>Projektové práce Projektové práce v rozsahu ZRN (vyjma dále jmenované práce) přes 5 do 20 mil. Kč</t>
  </si>
  <si>
    <t>%</t>
  </si>
  <si>
    <t>1024</t>
  </si>
  <si>
    <t>-1863785783</t>
  </si>
  <si>
    <t>Poznámka k položce:_x000d_
Realizační dokumentace-rozvaděče REOV 1 a 2</t>
  </si>
  <si>
    <t>VRN1</t>
  </si>
  <si>
    <t>Průzkumné, geodetické a projektové práce</t>
  </si>
  <si>
    <t>012103000</t>
  </si>
  <si>
    <t>Geodetické práce před výstavbou</t>
  </si>
  <si>
    <t>…</t>
  </si>
  <si>
    <t>-173391501</t>
  </si>
  <si>
    <t>012203000</t>
  </si>
  <si>
    <t>Geodetické práce při provádění stavby</t>
  </si>
  <si>
    <t>-1410548661</t>
  </si>
  <si>
    <t>012303000</t>
  </si>
  <si>
    <t>Geodetické práce po výstavbě</t>
  </si>
  <si>
    <t>1797409006</t>
  </si>
  <si>
    <t>013254000</t>
  </si>
  <si>
    <t>Dokumentace skutečného provedení stavby</t>
  </si>
  <si>
    <t>-637369442</t>
  </si>
  <si>
    <t>VRN2</t>
  </si>
  <si>
    <t>Příprava staveniště</t>
  </si>
  <si>
    <t>020001000</t>
  </si>
  <si>
    <t>-481917070</t>
  </si>
  <si>
    <t>VRN3</t>
  </si>
  <si>
    <t>Zařízení staveniště</t>
  </si>
  <si>
    <t>030001000</t>
  </si>
  <si>
    <t>721318116</t>
  </si>
  <si>
    <t>034002000</t>
  </si>
  <si>
    <t>Zabezpečení staveniště</t>
  </si>
  <si>
    <t>450969181</t>
  </si>
  <si>
    <t>VRN4</t>
  </si>
  <si>
    <t>Inženýrská činnost</t>
  </si>
  <si>
    <t>045002000</t>
  </si>
  <si>
    <t>Kompletační a koordinační činnost</t>
  </si>
  <si>
    <t>1691221899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</si>
</sst>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3" fillId="0" borderId="14" xfId="0" applyNumberFormat="1" applyFont="1" applyBorder="1" applyAlignment="1" applyProtection="1">
      <alignment horizontal="right" vertical="center"/>
    </xf>
    <xf numFmtId="4" fontId="13" fillId="0" borderId="0" xfId="0" applyNumberFormat="1" applyFont="1" applyBorder="1" applyAlignment="1" applyProtection="1">
      <alignment horizontal="right"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 wrapText="1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0" fillId="0" borderId="12" xfId="0" applyNumberFormat="1" applyFont="1" applyBorder="1" applyAlignment="1" applyProtection="1"/>
    <xf numFmtId="166" fontId="30" fillId="0" borderId="12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5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167" fontId="20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5</v>
      </c>
      <c r="BV1" s="14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5" t="s">
        <v>7</v>
      </c>
      <c r="BT2" s="15" t="s">
        <v>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9</v>
      </c>
    </row>
    <row r="4" s="1" customFormat="1" ht="24.96" customHeight="1">
      <c r="B4" s="19"/>
      <c r="C4" s="20"/>
      <c r="D4" s="21" t="s">
        <v>10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11</v>
      </c>
      <c r="BG4" s="23" t="s">
        <v>12</v>
      </c>
      <c r="BS4" s="15" t="s">
        <v>13</v>
      </c>
    </row>
    <row r="5" s="1" customFormat="1" ht="12" customHeight="1">
      <c r="B5" s="19"/>
      <c r="C5" s="20"/>
      <c r="D5" s="24" t="s">
        <v>14</v>
      </c>
      <c r="E5" s="20"/>
      <c r="F5" s="20"/>
      <c r="G5" s="20"/>
      <c r="H5" s="20"/>
      <c r="I5" s="20"/>
      <c r="J5" s="20"/>
      <c r="K5" s="25" t="s">
        <v>15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G5" s="26" t="s">
        <v>16</v>
      </c>
      <c r="BS5" s="15" t="s">
        <v>7</v>
      </c>
    </row>
    <row r="6" s="1" customFormat="1" ht="36.96" customHeight="1">
      <c r="B6" s="19"/>
      <c r="C6" s="20"/>
      <c r="D6" s="27" t="s">
        <v>17</v>
      </c>
      <c r="E6" s="20"/>
      <c r="F6" s="20"/>
      <c r="G6" s="20"/>
      <c r="H6" s="20"/>
      <c r="I6" s="20"/>
      <c r="J6" s="20"/>
      <c r="K6" s="28" t="s">
        <v>18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G6" s="29"/>
      <c r="BS6" s="15" t="s">
        <v>7</v>
      </c>
    </row>
    <row r="7" s="1" customFormat="1" ht="12" customHeight="1">
      <c r="B7" s="19"/>
      <c r="C7" s="20"/>
      <c r="D7" s="30" t="s">
        <v>19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</v>
      </c>
      <c r="AO7" s="20"/>
      <c r="AP7" s="20"/>
      <c r="AQ7" s="20"/>
      <c r="AR7" s="18"/>
      <c r="BG7" s="29"/>
      <c r="BS7" s="15" t="s">
        <v>7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G8" s="29"/>
      <c r="BS8" s="15" t="s">
        <v>7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G9" s="29"/>
      <c r="BS9" s="15" t="s">
        <v>7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</v>
      </c>
      <c r="AO10" s="20"/>
      <c r="AP10" s="20"/>
      <c r="AQ10" s="20"/>
      <c r="AR10" s="18"/>
      <c r="BG10" s="29"/>
      <c r="BS10" s="15" t="s">
        <v>7</v>
      </c>
    </row>
    <row r="11" s="1" customFormat="1" ht="18.48" customHeight="1">
      <c r="B11" s="19"/>
      <c r="C11" s="20"/>
      <c r="D11" s="20"/>
      <c r="E11" s="25" t="s">
        <v>22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</v>
      </c>
      <c r="AO11" s="20"/>
      <c r="AP11" s="20"/>
      <c r="AQ11" s="20"/>
      <c r="AR11" s="18"/>
      <c r="BG11" s="29"/>
      <c r="BS11" s="15" t="s">
        <v>7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G12" s="29"/>
      <c r="BS12" s="15" t="s">
        <v>7</v>
      </c>
    </row>
    <row r="13" s="1" customFormat="1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29</v>
      </c>
      <c r="AO13" s="20"/>
      <c r="AP13" s="20"/>
      <c r="AQ13" s="20"/>
      <c r="AR13" s="18"/>
      <c r="BG13" s="29"/>
      <c r="BS13" s="15" t="s">
        <v>7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G14" s="29"/>
      <c r="BS14" s="15" t="s">
        <v>7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G15" s="29"/>
      <c r="BS15" s="15" t="s">
        <v>4</v>
      </c>
    </row>
    <row r="16" s="1" customFormat="1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</v>
      </c>
      <c r="AO16" s="20"/>
      <c r="AP16" s="20"/>
      <c r="AQ16" s="20"/>
      <c r="AR16" s="18"/>
      <c r="BG16" s="29"/>
      <c r="BS16" s="15" t="s">
        <v>4</v>
      </c>
    </row>
    <row r="17" s="1" customFormat="1" ht="18.48" customHeight="1">
      <c r="B17" s="19"/>
      <c r="C17" s="20"/>
      <c r="D17" s="20"/>
      <c r="E17" s="25" t="s">
        <v>22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</v>
      </c>
      <c r="AO17" s="20"/>
      <c r="AP17" s="20"/>
      <c r="AQ17" s="20"/>
      <c r="AR17" s="18"/>
      <c r="BG17" s="29"/>
      <c r="BS17" s="15" t="s">
        <v>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G18" s="29"/>
      <c r="BS18" s="15" t="s">
        <v>7</v>
      </c>
    </row>
    <row r="19" s="1" customFormat="1" ht="12" customHeight="1">
      <c r="B19" s="19"/>
      <c r="C19" s="20"/>
      <c r="D19" s="30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</v>
      </c>
      <c r="AO19" s="20"/>
      <c r="AP19" s="20"/>
      <c r="AQ19" s="20"/>
      <c r="AR19" s="18"/>
      <c r="BG19" s="29"/>
      <c r="BS19" s="15" t="s">
        <v>7</v>
      </c>
    </row>
    <row r="20" s="1" customFormat="1" ht="18.48" customHeight="1">
      <c r="B20" s="19"/>
      <c r="C20" s="20"/>
      <c r="D20" s="20"/>
      <c r="E20" s="25" t="s">
        <v>22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</v>
      </c>
      <c r="AO20" s="20"/>
      <c r="AP20" s="20"/>
      <c r="AQ20" s="20"/>
      <c r="AR20" s="18"/>
      <c r="BG20" s="29"/>
      <c r="BS20" s="15" t="s">
        <v>5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G21" s="29"/>
    </row>
    <row r="22" s="1" customFormat="1" ht="12" customHeight="1">
      <c r="B22" s="19"/>
      <c r="C22" s="20"/>
      <c r="D22" s="30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G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G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G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G25" s="29"/>
    </row>
    <row r="26" s="2" customFormat="1" ht="25.92" customHeight="1">
      <c r="A26" s="36"/>
      <c r="B26" s="37"/>
      <c r="C26" s="38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G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G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36</v>
      </c>
      <c r="AL28" s="43"/>
      <c r="AM28" s="43"/>
      <c r="AN28" s="43"/>
      <c r="AO28" s="43"/>
      <c r="AP28" s="38"/>
      <c r="AQ28" s="38"/>
      <c r="AR28" s="42"/>
      <c r="BG28" s="29"/>
    </row>
    <row r="29" s="3" customFormat="1" ht="14.4" customHeight="1">
      <c r="A29" s="3"/>
      <c r="B29" s="44"/>
      <c r="C29" s="45"/>
      <c r="D29" s="30" t="s">
        <v>37</v>
      </c>
      <c r="E29" s="45"/>
      <c r="F29" s="30" t="s">
        <v>38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ROUND(BB94,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ROUND(AX94, 2)</f>
        <v>0</v>
      </c>
      <c r="AL29" s="45"/>
      <c r="AM29" s="45"/>
      <c r="AN29" s="45"/>
      <c r="AO29" s="45"/>
      <c r="AP29" s="45"/>
      <c r="AQ29" s="45"/>
      <c r="AR29" s="48"/>
      <c r="BG29" s="49"/>
    </row>
    <row r="30" s="3" customFormat="1" ht="14.4" customHeight="1">
      <c r="A30" s="3"/>
      <c r="B30" s="44"/>
      <c r="C30" s="45"/>
      <c r="D30" s="45"/>
      <c r="E30" s="45"/>
      <c r="F30" s="30" t="s">
        <v>39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ROUND(BC94,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ROUND(AY94, 2)</f>
        <v>0</v>
      </c>
      <c r="AL30" s="45"/>
      <c r="AM30" s="45"/>
      <c r="AN30" s="45"/>
      <c r="AO30" s="45"/>
      <c r="AP30" s="45"/>
      <c r="AQ30" s="45"/>
      <c r="AR30" s="48"/>
      <c r="BG30" s="49"/>
    </row>
    <row r="31" hidden="1" s="3" customFormat="1" ht="14.4" customHeight="1">
      <c r="A31" s="3"/>
      <c r="B31" s="44"/>
      <c r="C31" s="45"/>
      <c r="D31" s="45"/>
      <c r="E31" s="45"/>
      <c r="F31" s="30" t="s">
        <v>40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ROUND(BD94,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G31" s="49"/>
    </row>
    <row r="32" hidden="1" s="3" customFormat="1" ht="14.4" customHeight="1">
      <c r="A32" s="3"/>
      <c r="B32" s="44"/>
      <c r="C32" s="45"/>
      <c r="D32" s="45"/>
      <c r="E32" s="45"/>
      <c r="F32" s="30" t="s">
        <v>41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ROUND(BE94,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G32" s="49"/>
    </row>
    <row r="33" hidden="1" s="3" customFormat="1" ht="14.4" customHeight="1">
      <c r="A33" s="3"/>
      <c r="B33" s="44"/>
      <c r="C33" s="45"/>
      <c r="D33" s="45"/>
      <c r="E33" s="45"/>
      <c r="F33" s="30" t="s">
        <v>42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ROUND(BF94,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G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G34" s="29"/>
    </row>
    <row r="35" s="2" customFormat="1" ht="25.92" customHeight="1">
      <c r="A35" s="36"/>
      <c r="B35" s="37"/>
      <c r="C35" s="50"/>
      <c r="D35" s="51" t="s">
        <v>43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44</v>
      </c>
      <c r="U35" s="52"/>
      <c r="V35" s="52"/>
      <c r="W35" s="52"/>
      <c r="X35" s="54" t="s">
        <v>45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G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G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G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46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47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48</v>
      </c>
      <c r="AI60" s="40"/>
      <c r="AJ60" s="40"/>
      <c r="AK60" s="40"/>
      <c r="AL60" s="40"/>
      <c r="AM60" s="62" t="s">
        <v>49</v>
      </c>
      <c r="AN60" s="40"/>
      <c r="AO60" s="40"/>
      <c r="AP60" s="38"/>
      <c r="AQ60" s="38"/>
      <c r="AR60" s="42"/>
      <c r="BG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50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51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G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48</v>
      </c>
      <c r="AI75" s="40"/>
      <c r="AJ75" s="40"/>
      <c r="AK75" s="40"/>
      <c r="AL75" s="40"/>
      <c r="AM75" s="62" t="s">
        <v>49</v>
      </c>
      <c r="AN75" s="40"/>
      <c r="AO75" s="40"/>
      <c r="AP75" s="38"/>
      <c r="AQ75" s="38"/>
      <c r="AR75" s="42"/>
      <c r="BG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G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G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G81" s="36"/>
    </row>
    <row r="82" s="2" customFormat="1" ht="24.96" customHeight="1">
      <c r="A82" s="36"/>
      <c r="B82" s="37"/>
      <c r="C82" s="21" t="s">
        <v>52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G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G83" s="36"/>
    </row>
    <row r="84" s="4" customFormat="1" ht="12" customHeight="1">
      <c r="A84" s="4"/>
      <c r="B84" s="68"/>
      <c r="C84" s="30" t="s">
        <v>14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01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G84" s="4"/>
    </row>
    <row r="85" s="5" customFormat="1" ht="36.96" customHeight="1">
      <c r="A85" s="5"/>
      <c r="B85" s="71"/>
      <c r="C85" s="72" t="s">
        <v>17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Oprava EOV v žst Prosenice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G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G86" s="36"/>
    </row>
    <row r="87" s="2" customFormat="1" ht="12" customHeight="1">
      <c r="A87" s="36"/>
      <c r="B87" s="37"/>
      <c r="C87" s="30" t="s">
        <v>21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23</v>
      </c>
      <c r="AJ87" s="38"/>
      <c r="AK87" s="38"/>
      <c r="AL87" s="38"/>
      <c r="AM87" s="77" t="str">
        <f>IF(AN8= "","",AN8)</f>
        <v>13. 1. 2020</v>
      </c>
      <c r="AN87" s="77"/>
      <c r="AO87" s="38"/>
      <c r="AP87" s="38"/>
      <c r="AQ87" s="38"/>
      <c r="AR87" s="42"/>
      <c r="BG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G88" s="36"/>
    </row>
    <row r="89" s="2" customFormat="1" ht="15.15" customHeight="1">
      <c r="A89" s="36"/>
      <c r="B89" s="37"/>
      <c r="C89" s="30" t="s">
        <v>25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30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53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1"/>
      <c r="BE89" s="81"/>
      <c r="BF89" s="82"/>
      <c r="BG89" s="36"/>
    </row>
    <row r="90" s="2" customFormat="1" ht="15.15" customHeight="1">
      <c r="A90" s="36"/>
      <c r="B90" s="37"/>
      <c r="C90" s="30" t="s">
        <v>28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31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5"/>
      <c r="BE90" s="85"/>
      <c r="BF90" s="86"/>
      <c r="BG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89"/>
      <c r="BE91" s="89"/>
      <c r="BF91" s="90"/>
      <c r="BG91" s="36"/>
    </row>
    <row r="92" s="2" customFormat="1" ht="29.28" customHeight="1">
      <c r="A92" s="36"/>
      <c r="B92" s="37"/>
      <c r="C92" s="91" t="s">
        <v>54</v>
      </c>
      <c r="D92" s="92"/>
      <c r="E92" s="92"/>
      <c r="F92" s="92"/>
      <c r="G92" s="92"/>
      <c r="H92" s="93"/>
      <c r="I92" s="94" t="s">
        <v>55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56</v>
      </c>
      <c r="AH92" s="92"/>
      <c r="AI92" s="92"/>
      <c r="AJ92" s="92"/>
      <c r="AK92" s="92"/>
      <c r="AL92" s="92"/>
      <c r="AM92" s="92"/>
      <c r="AN92" s="94" t="s">
        <v>57</v>
      </c>
      <c r="AO92" s="92"/>
      <c r="AP92" s="96"/>
      <c r="AQ92" s="97" t="s">
        <v>58</v>
      </c>
      <c r="AR92" s="42"/>
      <c r="AS92" s="98" t="s">
        <v>59</v>
      </c>
      <c r="AT92" s="99" t="s">
        <v>60</v>
      </c>
      <c r="AU92" s="99" t="s">
        <v>61</v>
      </c>
      <c r="AV92" s="99" t="s">
        <v>62</v>
      </c>
      <c r="AW92" s="99" t="s">
        <v>63</v>
      </c>
      <c r="AX92" s="99" t="s">
        <v>64</v>
      </c>
      <c r="AY92" s="99" t="s">
        <v>65</v>
      </c>
      <c r="AZ92" s="99" t="s">
        <v>66</v>
      </c>
      <c r="BA92" s="99" t="s">
        <v>67</v>
      </c>
      <c r="BB92" s="99" t="s">
        <v>68</v>
      </c>
      <c r="BC92" s="99" t="s">
        <v>69</v>
      </c>
      <c r="BD92" s="99" t="s">
        <v>70</v>
      </c>
      <c r="BE92" s="99" t="s">
        <v>71</v>
      </c>
      <c r="BF92" s="100" t="s">
        <v>72</v>
      </c>
      <c r="BG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2"/>
      <c r="BE93" s="102"/>
      <c r="BF93" s="103"/>
      <c r="BG93" s="36"/>
    </row>
    <row r="94" s="6" customFormat="1" ht="32.4" customHeight="1">
      <c r="A94" s="6"/>
      <c r="B94" s="104"/>
      <c r="C94" s="105" t="s">
        <v>73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ROUND(SUM(AG95:AG97),2)</f>
        <v>0</v>
      </c>
      <c r="AH94" s="107"/>
      <c r="AI94" s="107"/>
      <c r="AJ94" s="107"/>
      <c r="AK94" s="107"/>
      <c r="AL94" s="107"/>
      <c r="AM94" s="107"/>
      <c r="AN94" s="108">
        <f>SUM(AG94,AV94)</f>
        <v>0</v>
      </c>
      <c r="AO94" s="108"/>
      <c r="AP94" s="108"/>
      <c r="AQ94" s="109" t="s">
        <v>1</v>
      </c>
      <c r="AR94" s="110"/>
      <c r="AS94" s="111">
        <f>ROUND(SUM(AS95:AS97),2)</f>
        <v>0</v>
      </c>
      <c r="AT94" s="112">
        <f>ROUND(SUM(AT95:AT97),2)</f>
        <v>0</v>
      </c>
      <c r="AU94" s="113">
        <f>ROUND(SUM(AU95:AU97),2)</f>
        <v>0</v>
      </c>
      <c r="AV94" s="113">
        <f>ROUND(SUM(AX94:AY94),2)</f>
        <v>0</v>
      </c>
      <c r="AW94" s="114">
        <f>ROUND(SUM(AW95:AW97),5)</f>
        <v>0</v>
      </c>
      <c r="AX94" s="113">
        <f>ROUND(BB94*L29,2)</f>
        <v>0</v>
      </c>
      <c r="AY94" s="113">
        <f>ROUND(BC94*L30,2)</f>
        <v>0</v>
      </c>
      <c r="AZ94" s="113">
        <f>ROUND(BD94*L29,2)</f>
        <v>0</v>
      </c>
      <c r="BA94" s="113">
        <f>ROUND(BE94*L30,2)</f>
        <v>0</v>
      </c>
      <c r="BB94" s="113">
        <f>ROUND(SUM(BB95:BB97),2)</f>
        <v>0</v>
      </c>
      <c r="BC94" s="113">
        <f>ROUND(SUM(BC95:BC97),2)</f>
        <v>0</v>
      </c>
      <c r="BD94" s="113">
        <f>ROUND(SUM(BD95:BD97),2)</f>
        <v>0</v>
      </c>
      <c r="BE94" s="113">
        <f>ROUND(SUM(BE95:BE97),2)</f>
        <v>0</v>
      </c>
      <c r="BF94" s="115">
        <f>ROUND(SUM(BF95:BF97),2)</f>
        <v>0</v>
      </c>
      <c r="BG94" s="6"/>
      <c r="BS94" s="116" t="s">
        <v>74</v>
      </c>
      <c r="BT94" s="116" t="s">
        <v>75</v>
      </c>
      <c r="BU94" s="117" t="s">
        <v>76</v>
      </c>
      <c r="BV94" s="116" t="s">
        <v>77</v>
      </c>
      <c r="BW94" s="116" t="s">
        <v>6</v>
      </c>
      <c r="BX94" s="116" t="s">
        <v>78</v>
      </c>
      <c r="CL94" s="116" t="s">
        <v>1</v>
      </c>
    </row>
    <row r="95" s="7" customFormat="1" ht="16.5" customHeight="1">
      <c r="A95" s="118" t="s">
        <v>79</v>
      </c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'01-S - Oprava EOV v žst.P...'!K32</f>
        <v>0</v>
      </c>
      <c r="AH95" s="122"/>
      <c r="AI95" s="122"/>
      <c r="AJ95" s="122"/>
      <c r="AK95" s="122"/>
      <c r="AL95" s="122"/>
      <c r="AM95" s="122"/>
      <c r="AN95" s="123">
        <f>SUM(AG95,AV95)</f>
        <v>0</v>
      </c>
      <c r="AO95" s="122"/>
      <c r="AP95" s="122"/>
      <c r="AQ95" s="124" t="s">
        <v>82</v>
      </c>
      <c r="AR95" s="125"/>
      <c r="AS95" s="126">
        <f>'01-S - Oprava EOV v žst.P...'!K30</f>
        <v>0</v>
      </c>
      <c r="AT95" s="127">
        <f>'01-S - Oprava EOV v žst.P...'!K31</f>
        <v>0</v>
      </c>
      <c r="AU95" s="127">
        <v>0</v>
      </c>
      <c r="AV95" s="127">
        <f>ROUND(SUM(AX95:AY95),2)</f>
        <v>0</v>
      </c>
      <c r="AW95" s="128">
        <f>'01-S - Oprava EOV v žst.P...'!T124</f>
        <v>0</v>
      </c>
      <c r="AX95" s="127">
        <f>'01-S - Oprava EOV v žst.P...'!K35</f>
        <v>0</v>
      </c>
      <c r="AY95" s="127">
        <f>'01-S - Oprava EOV v žst.P...'!K36</f>
        <v>0</v>
      </c>
      <c r="AZ95" s="127">
        <f>'01-S - Oprava EOV v žst.P...'!K37</f>
        <v>0</v>
      </c>
      <c r="BA95" s="127">
        <f>'01-S - Oprava EOV v žst.P...'!K38</f>
        <v>0</v>
      </c>
      <c r="BB95" s="127">
        <f>'01-S - Oprava EOV v žst.P...'!F35</f>
        <v>0</v>
      </c>
      <c r="BC95" s="127">
        <f>'01-S - Oprava EOV v žst.P...'!F36</f>
        <v>0</v>
      </c>
      <c r="BD95" s="127">
        <f>'01-S - Oprava EOV v žst.P...'!F37</f>
        <v>0</v>
      </c>
      <c r="BE95" s="127">
        <f>'01-S - Oprava EOV v žst.P...'!F38</f>
        <v>0</v>
      </c>
      <c r="BF95" s="129">
        <f>'01-S - Oprava EOV v žst.P...'!F39</f>
        <v>0</v>
      </c>
      <c r="BG95" s="7"/>
      <c r="BT95" s="130" t="s">
        <v>83</v>
      </c>
      <c r="BV95" s="130" t="s">
        <v>77</v>
      </c>
      <c r="BW95" s="130" t="s">
        <v>84</v>
      </c>
      <c r="BX95" s="130" t="s">
        <v>6</v>
      </c>
      <c r="CL95" s="130" t="s">
        <v>1</v>
      </c>
      <c r="CM95" s="130" t="s">
        <v>85</v>
      </c>
    </row>
    <row r="96" s="7" customFormat="1" ht="16.5" customHeight="1">
      <c r="A96" s="118" t="s">
        <v>79</v>
      </c>
      <c r="B96" s="119"/>
      <c r="C96" s="120"/>
      <c r="D96" s="121" t="s">
        <v>86</v>
      </c>
      <c r="E96" s="121"/>
      <c r="F96" s="121"/>
      <c r="G96" s="121"/>
      <c r="H96" s="121"/>
      <c r="I96" s="122"/>
      <c r="J96" s="121" t="s">
        <v>81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'01-U - Oprava EOV v žst.P...'!K32</f>
        <v>0</v>
      </c>
      <c r="AH96" s="122"/>
      <c r="AI96" s="122"/>
      <c r="AJ96" s="122"/>
      <c r="AK96" s="122"/>
      <c r="AL96" s="122"/>
      <c r="AM96" s="122"/>
      <c r="AN96" s="123">
        <f>SUM(AG96,AV96)</f>
        <v>0</v>
      </c>
      <c r="AO96" s="122"/>
      <c r="AP96" s="122"/>
      <c r="AQ96" s="124" t="s">
        <v>82</v>
      </c>
      <c r="AR96" s="125"/>
      <c r="AS96" s="126">
        <f>'01-U - Oprava EOV v žst.P...'!K30</f>
        <v>0</v>
      </c>
      <c r="AT96" s="127">
        <f>'01-U - Oprava EOV v žst.P...'!K31</f>
        <v>0</v>
      </c>
      <c r="AU96" s="127">
        <v>0</v>
      </c>
      <c r="AV96" s="127">
        <f>ROUND(SUM(AX96:AY96),2)</f>
        <v>0</v>
      </c>
      <c r="AW96" s="128">
        <f>'01-U - Oprava EOV v žst.P...'!T122</f>
        <v>0</v>
      </c>
      <c r="AX96" s="127">
        <f>'01-U - Oprava EOV v žst.P...'!K35</f>
        <v>0</v>
      </c>
      <c r="AY96" s="127">
        <f>'01-U - Oprava EOV v žst.P...'!K36</f>
        <v>0</v>
      </c>
      <c r="AZ96" s="127">
        <f>'01-U - Oprava EOV v žst.P...'!K37</f>
        <v>0</v>
      </c>
      <c r="BA96" s="127">
        <f>'01-U - Oprava EOV v žst.P...'!K38</f>
        <v>0</v>
      </c>
      <c r="BB96" s="127">
        <f>'01-U - Oprava EOV v žst.P...'!F35</f>
        <v>0</v>
      </c>
      <c r="BC96" s="127">
        <f>'01-U - Oprava EOV v žst.P...'!F36</f>
        <v>0</v>
      </c>
      <c r="BD96" s="127">
        <f>'01-U - Oprava EOV v žst.P...'!F37</f>
        <v>0</v>
      </c>
      <c r="BE96" s="127">
        <f>'01-U - Oprava EOV v žst.P...'!F38</f>
        <v>0</v>
      </c>
      <c r="BF96" s="129">
        <f>'01-U - Oprava EOV v žst.P...'!F39</f>
        <v>0</v>
      </c>
      <c r="BG96" s="7"/>
      <c r="BT96" s="130" t="s">
        <v>83</v>
      </c>
      <c r="BV96" s="130" t="s">
        <v>77</v>
      </c>
      <c r="BW96" s="130" t="s">
        <v>87</v>
      </c>
      <c r="BX96" s="130" t="s">
        <v>6</v>
      </c>
      <c r="CL96" s="130" t="s">
        <v>1</v>
      </c>
      <c r="CM96" s="130" t="s">
        <v>85</v>
      </c>
    </row>
    <row r="97" s="7" customFormat="1" ht="16.5" customHeight="1">
      <c r="A97" s="118" t="s">
        <v>79</v>
      </c>
      <c r="B97" s="119"/>
      <c r="C97" s="120"/>
      <c r="D97" s="121" t="s">
        <v>88</v>
      </c>
      <c r="E97" s="121"/>
      <c r="F97" s="121"/>
      <c r="G97" s="121"/>
      <c r="H97" s="121"/>
      <c r="I97" s="122"/>
      <c r="J97" s="121" t="s">
        <v>81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'01-V - Oprava EOV v žst.P...'!K32</f>
        <v>0</v>
      </c>
      <c r="AH97" s="122"/>
      <c r="AI97" s="122"/>
      <c r="AJ97" s="122"/>
      <c r="AK97" s="122"/>
      <c r="AL97" s="122"/>
      <c r="AM97" s="122"/>
      <c r="AN97" s="123">
        <f>SUM(AG97,AV97)</f>
        <v>0</v>
      </c>
      <c r="AO97" s="122"/>
      <c r="AP97" s="122"/>
      <c r="AQ97" s="124" t="s">
        <v>82</v>
      </c>
      <c r="AR97" s="125"/>
      <c r="AS97" s="131">
        <f>'01-V - Oprava EOV v žst.P...'!K30</f>
        <v>0</v>
      </c>
      <c r="AT97" s="132">
        <f>'01-V - Oprava EOV v žst.P...'!K31</f>
        <v>0</v>
      </c>
      <c r="AU97" s="132">
        <v>0</v>
      </c>
      <c r="AV97" s="132">
        <f>ROUND(SUM(AX97:AY97),2)</f>
        <v>0</v>
      </c>
      <c r="AW97" s="133">
        <f>'01-V - Oprava EOV v žst.P...'!T121</f>
        <v>0</v>
      </c>
      <c r="AX97" s="132">
        <f>'01-V - Oprava EOV v žst.P...'!K35</f>
        <v>0</v>
      </c>
      <c r="AY97" s="132">
        <f>'01-V - Oprava EOV v žst.P...'!K36</f>
        <v>0</v>
      </c>
      <c r="AZ97" s="132">
        <f>'01-V - Oprava EOV v žst.P...'!K37</f>
        <v>0</v>
      </c>
      <c r="BA97" s="132">
        <f>'01-V - Oprava EOV v žst.P...'!K38</f>
        <v>0</v>
      </c>
      <c r="BB97" s="132">
        <f>'01-V - Oprava EOV v žst.P...'!F35</f>
        <v>0</v>
      </c>
      <c r="BC97" s="132">
        <f>'01-V - Oprava EOV v žst.P...'!F36</f>
        <v>0</v>
      </c>
      <c r="BD97" s="132">
        <f>'01-V - Oprava EOV v žst.P...'!F37</f>
        <v>0</v>
      </c>
      <c r="BE97" s="132">
        <f>'01-V - Oprava EOV v žst.P...'!F38</f>
        <v>0</v>
      </c>
      <c r="BF97" s="134">
        <f>'01-V - Oprava EOV v žst.P...'!F39</f>
        <v>0</v>
      </c>
      <c r="BG97" s="7"/>
      <c r="BT97" s="130" t="s">
        <v>83</v>
      </c>
      <c r="BV97" s="130" t="s">
        <v>77</v>
      </c>
      <c r="BW97" s="130" t="s">
        <v>89</v>
      </c>
      <c r="BX97" s="130" t="s">
        <v>6</v>
      </c>
      <c r="CL97" s="130" t="s">
        <v>1</v>
      </c>
      <c r="CM97" s="130" t="s">
        <v>85</v>
      </c>
    </row>
    <row r="98" s="2" customFormat="1" ht="30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42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  <c r="BF98" s="36"/>
      <c r="BG98" s="36"/>
    </row>
    <row r="99" s="2" customFormat="1" ht="6.96" customHeight="1">
      <c r="A99" s="36"/>
      <c r="B99" s="64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  <c r="AN99" s="65"/>
      <c r="AO99" s="65"/>
      <c r="AP99" s="65"/>
      <c r="AQ99" s="65"/>
      <c r="AR99" s="42"/>
      <c r="AS99" s="36"/>
      <c r="AT99" s="36"/>
      <c r="AU99" s="36"/>
      <c r="AV99" s="36"/>
      <c r="AW99" s="36"/>
      <c r="AX99" s="36"/>
      <c r="AY99" s="36"/>
      <c r="AZ99" s="36"/>
      <c r="BA99" s="36"/>
      <c r="BB99" s="36"/>
      <c r="BC99" s="36"/>
      <c r="BD99" s="36"/>
      <c r="BE99" s="36"/>
      <c r="BF99" s="36"/>
      <c r="BG99" s="36"/>
    </row>
  </sheetData>
  <sheetProtection sheet="1" formatColumns="0" formatRows="0" objects="1" scenarios="1" spinCount="100000" saltValue="XVf2Yxk3LeVD3Q6kG9DiwL6smTRyh4zpiGqNx0gEgHobB86LKphy2p7vmz8L8imtMyDvvj7f48HfNuT0fXnqbw==" hashValue="h58i9h2PkRz+VYG15j/h/dzPzAY/BU4rTGx7jBoM7MYeK86NqDGCA6DVxP7hW8lbiOxPxevq2X1oF/y7cEUb4A==" algorithmName="SHA-512" password="CC35"/>
  <mergeCells count="50"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G2"/>
  </mergeCells>
  <hyperlinks>
    <hyperlink ref="A95" location="'01-S - Oprava EOV v žst.P...'!C2" display="/"/>
    <hyperlink ref="A96" location="'01-U - Oprava EOV v žst.P...'!C2" display="/"/>
    <hyperlink ref="A97" location="'01-V - Oprava EOV v žst.P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35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J2" s="135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84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8"/>
      <c r="K3" s="137"/>
      <c r="L3" s="137"/>
      <c r="M3" s="18"/>
      <c r="AT3" s="15" t="s">
        <v>85</v>
      </c>
    </row>
    <row r="4" s="1" customFormat="1" ht="24.96" customHeight="1">
      <c r="B4" s="18"/>
      <c r="D4" s="139" t="s">
        <v>90</v>
      </c>
      <c r="I4" s="135"/>
      <c r="J4" s="135"/>
      <c r="M4" s="18"/>
      <c r="N4" s="140" t="s">
        <v>11</v>
      </c>
      <c r="AT4" s="15" t="s">
        <v>4</v>
      </c>
    </row>
    <row r="5" s="1" customFormat="1" ht="6.96" customHeight="1">
      <c r="B5" s="18"/>
      <c r="I5" s="135"/>
      <c r="J5" s="135"/>
      <c r="M5" s="18"/>
    </row>
    <row r="6" s="1" customFormat="1" ht="12" customHeight="1">
      <c r="B6" s="18"/>
      <c r="D6" s="141" t="s">
        <v>17</v>
      </c>
      <c r="I6" s="135"/>
      <c r="J6" s="135"/>
      <c r="M6" s="18"/>
    </row>
    <row r="7" s="1" customFormat="1" ht="16.5" customHeight="1">
      <c r="B7" s="18"/>
      <c r="E7" s="142" t="str">
        <f>'Rekapitulace stavby'!K6</f>
        <v>Oprava EOV v žst Prosenice</v>
      </c>
      <c r="F7" s="141"/>
      <c r="G7" s="141"/>
      <c r="H7" s="141"/>
      <c r="I7" s="135"/>
      <c r="J7" s="135"/>
      <c r="M7" s="18"/>
    </row>
    <row r="8" s="2" customFormat="1" ht="12" customHeight="1">
      <c r="A8" s="36"/>
      <c r="B8" s="42"/>
      <c r="C8" s="36"/>
      <c r="D8" s="141" t="s">
        <v>91</v>
      </c>
      <c r="E8" s="36"/>
      <c r="F8" s="36"/>
      <c r="G8" s="36"/>
      <c r="H8" s="36"/>
      <c r="I8" s="143"/>
      <c r="J8" s="143"/>
      <c r="K8" s="36"/>
      <c r="L8" s="36"/>
      <c r="M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4" t="s">
        <v>92</v>
      </c>
      <c r="F9" s="36"/>
      <c r="G9" s="36"/>
      <c r="H9" s="36"/>
      <c r="I9" s="143"/>
      <c r="J9" s="143"/>
      <c r="K9" s="36"/>
      <c r="L9" s="36"/>
      <c r="M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43"/>
      <c r="J10" s="143"/>
      <c r="K10" s="36"/>
      <c r="L10" s="36"/>
      <c r="M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41" t="s">
        <v>19</v>
      </c>
      <c r="E11" s="36"/>
      <c r="F11" s="145" t="s">
        <v>1</v>
      </c>
      <c r="G11" s="36"/>
      <c r="H11" s="36"/>
      <c r="I11" s="146" t="s">
        <v>20</v>
      </c>
      <c r="J11" s="147" t="s">
        <v>1</v>
      </c>
      <c r="K11" s="36"/>
      <c r="L11" s="36"/>
      <c r="M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41" t="s">
        <v>21</v>
      </c>
      <c r="E12" s="36"/>
      <c r="F12" s="145" t="s">
        <v>22</v>
      </c>
      <c r="G12" s="36"/>
      <c r="H12" s="36"/>
      <c r="I12" s="146" t="s">
        <v>23</v>
      </c>
      <c r="J12" s="148" t="str">
        <f>'Rekapitulace stavby'!AN8</f>
        <v>13. 1. 2020</v>
      </c>
      <c r="K12" s="36"/>
      <c r="L12" s="36"/>
      <c r="M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43"/>
      <c r="J13" s="143"/>
      <c r="K13" s="36"/>
      <c r="L13" s="36"/>
      <c r="M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1" t="s">
        <v>25</v>
      </c>
      <c r="E14" s="36"/>
      <c r="F14" s="36"/>
      <c r="G14" s="36"/>
      <c r="H14" s="36"/>
      <c r="I14" s="146" t="s">
        <v>26</v>
      </c>
      <c r="J14" s="147" t="str">
        <f>IF('Rekapitulace stavby'!AN10="","",'Rekapitulace stavby'!AN10)</f>
        <v/>
      </c>
      <c r="K14" s="36"/>
      <c r="L14" s="36"/>
      <c r="M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5" t="str">
        <f>IF('Rekapitulace stavby'!E11="","",'Rekapitulace stavby'!E11)</f>
        <v xml:space="preserve"> </v>
      </c>
      <c r="F15" s="36"/>
      <c r="G15" s="36"/>
      <c r="H15" s="36"/>
      <c r="I15" s="146" t="s">
        <v>27</v>
      </c>
      <c r="J15" s="147" t="str">
        <f>IF('Rekapitulace stavby'!AN11="","",'Rekapitulace stavby'!AN11)</f>
        <v/>
      </c>
      <c r="K15" s="36"/>
      <c r="L15" s="36"/>
      <c r="M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43"/>
      <c r="J16" s="143"/>
      <c r="K16" s="36"/>
      <c r="L16" s="36"/>
      <c r="M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41" t="s">
        <v>28</v>
      </c>
      <c r="E17" s="36"/>
      <c r="F17" s="36"/>
      <c r="G17" s="36"/>
      <c r="H17" s="36"/>
      <c r="I17" s="146" t="s">
        <v>26</v>
      </c>
      <c r="J17" s="31" t="str">
        <f>'Rekapitulace stavby'!AN13</f>
        <v>Vyplň údaj</v>
      </c>
      <c r="K17" s="36"/>
      <c r="L17" s="36"/>
      <c r="M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5"/>
      <c r="G18" s="145"/>
      <c r="H18" s="145"/>
      <c r="I18" s="146" t="s">
        <v>27</v>
      </c>
      <c r="J18" s="31" t="str">
        <f>'Rekapitulace stavby'!AN14</f>
        <v>Vyplň údaj</v>
      </c>
      <c r="K18" s="36"/>
      <c r="L18" s="36"/>
      <c r="M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43"/>
      <c r="J19" s="143"/>
      <c r="K19" s="36"/>
      <c r="L19" s="36"/>
      <c r="M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41" t="s">
        <v>30</v>
      </c>
      <c r="E20" s="36"/>
      <c r="F20" s="36"/>
      <c r="G20" s="36"/>
      <c r="H20" s="36"/>
      <c r="I20" s="146" t="s">
        <v>26</v>
      </c>
      <c r="J20" s="147" t="str">
        <f>IF('Rekapitulace stavby'!AN16="","",'Rekapitulace stavby'!AN16)</f>
        <v/>
      </c>
      <c r="K20" s="36"/>
      <c r="L20" s="36"/>
      <c r="M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5" t="str">
        <f>IF('Rekapitulace stavby'!E17="","",'Rekapitulace stavby'!E17)</f>
        <v xml:space="preserve"> </v>
      </c>
      <c r="F21" s="36"/>
      <c r="G21" s="36"/>
      <c r="H21" s="36"/>
      <c r="I21" s="146" t="s">
        <v>27</v>
      </c>
      <c r="J21" s="147" t="str">
        <f>IF('Rekapitulace stavby'!AN17="","",'Rekapitulace stavby'!AN17)</f>
        <v/>
      </c>
      <c r="K21" s="36"/>
      <c r="L21" s="36"/>
      <c r="M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43"/>
      <c r="J22" s="143"/>
      <c r="K22" s="36"/>
      <c r="L22" s="36"/>
      <c r="M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41" t="s">
        <v>31</v>
      </c>
      <c r="E23" s="36"/>
      <c r="F23" s="36"/>
      <c r="G23" s="36"/>
      <c r="H23" s="36"/>
      <c r="I23" s="146" t="s">
        <v>26</v>
      </c>
      <c r="J23" s="147" t="str">
        <f>IF('Rekapitulace stavby'!AN19="","",'Rekapitulace stavby'!AN19)</f>
        <v/>
      </c>
      <c r="K23" s="36"/>
      <c r="L23" s="36"/>
      <c r="M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5" t="str">
        <f>IF('Rekapitulace stavby'!E20="","",'Rekapitulace stavby'!E20)</f>
        <v xml:space="preserve"> </v>
      </c>
      <c r="F24" s="36"/>
      <c r="G24" s="36"/>
      <c r="H24" s="36"/>
      <c r="I24" s="146" t="s">
        <v>27</v>
      </c>
      <c r="J24" s="147" t="str">
        <f>IF('Rekapitulace stavby'!AN20="","",'Rekapitulace stavby'!AN20)</f>
        <v/>
      </c>
      <c r="K24" s="36"/>
      <c r="L24" s="36"/>
      <c r="M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43"/>
      <c r="J25" s="143"/>
      <c r="K25" s="36"/>
      <c r="L25" s="36"/>
      <c r="M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41" t="s">
        <v>32</v>
      </c>
      <c r="E26" s="36"/>
      <c r="F26" s="36"/>
      <c r="G26" s="36"/>
      <c r="H26" s="36"/>
      <c r="I26" s="143"/>
      <c r="J26" s="143"/>
      <c r="K26" s="36"/>
      <c r="L26" s="36"/>
      <c r="M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52"/>
      <c r="K27" s="149"/>
      <c r="L27" s="149"/>
      <c r="M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43"/>
      <c r="J28" s="143"/>
      <c r="K28" s="36"/>
      <c r="L28" s="36"/>
      <c r="M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54"/>
      <c r="E29" s="154"/>
      <c r="F29" s="154"/>
      <c r="G29" s="154"/>
      <c r="H29" s="154"/>
      <c r="I29" s="155"/>
      <c r="J29" s="155"/>
      <c r="K29" s="154"/>
      <c r="L29" s="154"/>
      <c r="M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>
      <c r="A30" s="36"/>
      <c r="B30" s="42"/>
      <c r="C30" s="36"/>
      <c r="D30" s="36"/>
      <c r="E30" s="141" t="s">
        <v>93</v>
      </c>
      <c r="F30" s="36"/>
      <c r="G30" s="36"/>
      <c r="H30" s="36"/>
      <c r="I30" s="143"/>
      <c r="J30" s="143"/>
      <c r="K30" s="156">
        <f>I96</f>
        <v>0</v>
      </c>
      <c r="L30" s="36"/>
      <c r="M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>
      <c r="A31" s="36"/>
      <c r="B31" s="42"/>
      <c r="C31" s="36"/>
      <c r="D31" s="36"/>
      <c r="E31" s="141" t="s">
        <v>94</v>
      </c>
      <c r="F31" s="36"/>
      <c r="G31" s="36"/>
      <c r="H31" s="36"/>
      <c r="I31" s="143"/>
      <c r="J31" s="143"/>
      <c r="K31" s="156">
        <f>J96</f>
        <v>0</v>
      </c>
      <c r="L31" s="36"/>
      <c r="M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143"/>
      <c r="J32" s="143"/>
      <c r="K32" s="158">
        <f>ROUND(K124, 2)</f>
        <v>0</v>
      </c>
      <c r="L32" s="36"/>
      <c r="M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4"/>
      <c r="E33" s="154"/>
      <c r="F33" s="154"/>
      <c r="G33" s="154"/>
      <c r="H33" s="154"/>
      <c r="I33" s="155"/>
      <c r="J33" s="155"/>
      <c r="K33" s="154"/>
      <c r="L33" s="154"/>
      <c r="M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60" t="s">
        <v>34</v>
      </c>
      <c r="J34" s="143"/>
      <c r="K34" s="159" t="s">
        <v>36</v>
      </c>
      <c r="L34" s="36"/>
      <c r="M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1" t="s">
        <v>37</v>
      </c>
      <c r="E35" s="141" t="s">
        <v>38</v>
      </c>
      <c r="F35" s="156">
        <f>ROUND((SUM(BE124:BE340)),  2)</f>
        <v>0</v>
      </c>
      <c r="G35" s="36"/>
      <c r="H35" s="36"/>
      <c r="I35" s="162">
        <v>0.20999999999999999</v>
      </c>
      <c r="J35" s="143"/>
      <c r="K35" s="156">
        <f>ROUND(((SUM(BE124:BE340))*I35),  2)</f>
        <v>0</v>
      </c>
      <c r="L35" s="36"/>
      <c r="M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1" t="s">
        <v>39</v>
      </c>
      <c r="F36" s="156">
        <f>ROUND((SUM(BF124:BF340)),  2)</f>
        <v>0</v>
      </c>
      <c r="G36" s="36"/>
      <c r="H36" s="36"/>
      <c r="I36" s="162">
        <v>0.14999999999999999</v>
      </c>
      <c r="J36" s="143"/>
      <c r="K36" s="156">
        <f>ROUND(((SUM(BF124:BF340))*I36),  2)</f>
        <v>0</v>
      </c>
      <c r="L36" s="36"/>
      <c r="M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1" t="s">
        <v>40</v>
      </c>
      <c r="F37" s="156">
        <f>ROUND((SUM(BG124:BG340)),  2)</f>
        <v>0</v>
      </c>
      <c r="G37" s="36"/>
      <c r="H37" s="36"/>
      <c r="I37" s="162">
        <v>0.20999999999999999</v>
      </c>
      <c r="J37" s="143"/>
      <c r="K37" s="156">
        <f>0</f>
        <v>0</v>
      </c>
      <c r="L37" s="36"/>
      <c r="M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1" t="s">
        <v>41</v>
      </c>
      <c r="F38" s="156">
        <f>ROUND((SUM(BH124:BH340)),  2)</f>
        <v>0</v>
      </c>
      <c r="G38" s="36"/>
      <c r="H38" s="36"/>
      <c r="I38" s="162">
        <v>0.14999999999999999</v>
      </c>
      <c r="J38" s="143"/>
      <c r="K38" s="156">
        <f>0</f>
        <v>0</v>
      </c>
      <c r="L38" s="36"/>
      <c r="M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1" t="s">
        <v>42</v>
      </c>
      <c r="F39" s="156">
        <f>ROUND((SUM(BI124:BI340)),  2)</f>
        <v>0</v>
      </c>
      <c r="G39" s="36"/>
      <c r="H39" s="36"/>
      <c r="I39" s="162">
        <v>0</v>
      </c>
      <c r="J39" s="143"/>
      <c r="K39" s="156">
        <f>0</f>
        <v>0</v>
      </c>
      <c r="L39" s="36"/>
      <c r="M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143"/>
      <c r="J40" s="143"/>
      <c r="K40" s="36"/>
      <c r="L40" s="36"/>
      <c r="M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8"/>
      <c r="J41" s="168"/>
      <c r="K41" s="169">
        <f>SUM(K32:K39)</f>
        <v>0</v>
      </c>
      <c r="L41" s="170"/>
      <c r="M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143"/>
      <c r="J42" s="143"/>
      <c r="K42" s="36"/>
      <c r="L42" s="36"/>
      <c r="M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I43" s="135"/>
      <c r="J43" s="135"/>
      <c r="M43" s="18"/>
    </row>
    <row r="44" s="1" customFormat="1" ht="14.4" customHeight="1">
      <c r="B44" s="18"/>
      <c r="I44" s="135"/>
      <c r="J44" s="135"/>
      <c r="M44" s="18"/>
    </row>
    <row r="45" s="1" customFormat="1" ht="14.4" customHeight="1">
      <c r="B45" s="18"/>
      <c r="I45" s="135"/>
      <c r="J45" s="135"/>
      <c r="M45" s="18"/>
    </row>
    <row r="46" s="1" customFormat="1" ht="14.4" customHeight="1">
      <c r="B46" s="18"/>
      <c r="I46" s="135"/>
      <c r="J46" s="135"/>
      <c r="M46" s="18"/>
    </row>
    <row r="47" s="1" customFormat="1" ht="14.4" customHeight="1">
      <c r="B47" s="18"/>
      <c r="I47" s="135"/>
      <c r="J47" s="135"/>
      <c r="M47" s="18"/>
    </row>
    <row r="48" s="1" customFormat="1" ht="14.4" customHeight="1">
      <c r="B48" s="18"/>
      <c r="I48" s="135"/>
      <c r="J48" s="135"/>
      <c r="M48" s="18"/>
    </row>
    <row r="49" s="1" customFormat="1" ht="14.4" customHeight="1">
      <c r="B49" s="18"/>
      <c r="I49" s="135"/>
      <c r="J49" s="135"/>
      <c r="M49" s="18"/>
    </row>
    <row r="50" s="2" customFormat="1" ht="14.4" customHeight="1">
      <c r="B50" s="61"/>
      <c r="D50" s="171" t="s">
        <v>46</v>
      </c>
      <c r="E50" s="172"/>
      <c r="F50" s="172"/>
      <c r="G50" s="171" t="s">
        <v>47</v>
      </c>
      <c r="H50" s="172"/>
      <c r="I50" s="173"/>
      <c r="J50" s="173"/>
      <c r="K50" s="172"/>
      <c r="L50" s="172"/>
      <c r="M50" s="6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6"/>
      <c r="B61" s="42"/>
      <c r="C61" s="36"/>
      <c r="D61" s="174" t="s">
        <v>48</v>
      </c>
      <c r="E61" s="175"/>
      <c r="F61" s="176" t="s">
        <v>49</v>
      </c>
      <c r="G61" s="174" t="s">
        <v>48</v>
      </c>
      <c r="H61" s="175"/>
      <c r="I61" s="177"/>
      <c r="J61" s="178" t="s">
        <v>49</v>
      </c>
      <c r="K61" s="175"/>
      <c r="L61" s="175"/>
      <c r="M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6"/>
      <c r="B65" s="42"/>
      <c r="C65" s="36"/>
      <c r="D65" s="171" t="s">
        <v>50</v>
      </c>
      <c r="E65" s="179"/>
      <c r="F65" s="179"/>
      <c r="G65" s="171" t="s">
        <v>51</v>
      </c>
      <c r="H65" s="179"/>
      <c r="I65" s="180"/>
      <c r="J65" s="180"/>
      <c r="K65" s="179"/>
      <c r="L65" s="179"/>
      <c r="M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6"/>
      <c r="B76" s="42"/>
      <c r="C76" s="36"/>
      <c r="D76" s="174" t="s">
        <v>48</v>
      </c>
      <c r="E76" s="175"/>
      <c r="F76" s="176" t="s">
        <v>49</v>
      </c>
      <c r="G76" s="174" t="s">
        <v>48</v>
      </c>
      <c r="H76" s="175"/>
      <c r="I76" s="177"/>
      <c r="J76" s="178" t="s">
        <v>49</v>
      </c>
      <c r="K76" s="175"/>
      <c r="L76" s="175"/>
      <c r="M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81"/>
      <c r="C77" s="182"/>
      <c r="D77" s="182"/>
      <c r="E77" s="182"/>
      <c r="F77" s="182"/>
      <c r="G77" s="182"/>
      <c r="H77" s="182"/>
      <c r="I77" s="183"/>
      <c r="J77" s="183"/>
      <c r="K77" s="182"/>
      <c r="L77" s="182"/>
      <c r="M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84"/>
      <c r="C81" s="185"/>
      <c r="D81" s="185"/>
      <c r="E81" s="185"/>
      <c r="F81" s="185"/>
      <c r="G81" s="185"/>
      <c r="H81" s="185"/>
      <c r="I81" s="186"/>
      <c r="J81" s="186"/>
      <c r="K81" s="185"/>
      <c r="L81" s="185"/>
      <c r="M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95</v>
      </c>
      <c r="D82" s="38"/>
      <c r="E82" s="38"/>
      <c r="F82" s="38"/>
      <c r="G82" s="38"/>
      <c r="H82" s="38"/>
      <c r="I82" s="143"/>
      <c r="J82" s="143"/>
      <c r="K82" s="38"/>
      <c r="L82" s="38"/>
      <c r="M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143"/>
      <c r="J83" s="143"/>
      <c r="K83" s="38"/>
      <c r="L83" s="38"/>
      <c r="M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17</v>
      </c>
      <c r="D84" s="38"/>
      <c r="E84" s="38"/>
      <c r="F84" s="38"/>
      <c r="G84" s="38"/>
      <c r="H84" s="38"/>
      <c r="I84" s="143"/>
      <c r="J84" s="143"/>
      <c r="K84" s="38"/>
      <c r="L84" s="38"/>
      <c r="M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7" t="str">
        <f>E7</f>
        <v>Oprava EOV v žst Prosenice</v>
      </c>
      <c r="F85" s="30"/>
      <c r="G85" s="30"/>
      <c r="H85" s="30"/>
      <c r="I85" s="143"/>
      <c r="J85" s="143"/>
      <c r="K85" s="38"/>
      <c r="L85" s="38"/>
      <c r="M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91</v>
      </c>
      <c r="D86" s="38"/>
      <c r="E86" s="38"/>
      <c r="F86" s="38"/>
      <c r="G86" s="38"/>
      <c r="H86" s="38"/>
      <c r="I86" s="143"/>
      <c r="J86" s="143"/>
      <c r="K86" s="38"/>
      <c r="L86" s="38"/>
      <c r="M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01-S - Oprava EOV v žst.Prosenice</v>
      </c>
      <c r="F87" s="38"/>
      <c r="G87" s="38"/>
      <c r="H87" s="38"/>
      <c r="I87" s="143"/>
      <c r="J87" s="143"/>
      <c r="K87" s="38"/>
      <c r="L87" s="38"/>
      <c r="M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143"/>
      <c r="J88" s="143"/>
      <c r="K88" s="38"/>
      <c r="L88" s="38"/>
      <c r="M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21</v>
      </c>
      <c r="D89" s="38"/>
      <c r="E89" s="38"/>
      <c r="F89" s="25" t="str">
        <f>F12</f>
        <v xml:space="preserve"> </v>
      </c>
      <c r="G89" s="38"/>
      <c r="H89" s="38"/>
      <c r="I89" s="146" t="s">
        <v>23</v>
      </c>
      <c r="J89" s="148" t="str">
        <f>IF(J12="","",J12)</f>
        <v>13. 1. 2020</v>
      </c>
      <c r="K89" s="38"/>
      <c r="L89" s="38"/>
      <c r="M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143"/>
      <c r="J90" s="143"/>
      <c r="K90" s="38"/>
      <c r="L90" s="38"/>
      <c r="M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25</v>
      </c>
      <c r="D91" s="38"/>
      <c r="E91" s="38"/>
      <c r="F91" s="25" t="str">
        <f>E15</f>
        <v xml:space="preserve"> </v>
      </c>
      <c r="G91" s="38"/>
      <c r="H91" s="38"/>
      <c r="I91" s="146" t="s">
        <v>30</v>
      </c>
      <c r="J91" s="188" t="str">
        <f>E21</f>
        <v xml:space="preserve"> </v>
      </c>
      <c r="K91" s="38"/>
      <c r="L91" s="38"/>
      <c r="M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146" t="s">
        <v>31</v>
      </c>
      <c r="J92" s="188" t="str">
        <f>E24</f>
        <v xml:space="preserve"> </v>
      </c>
      <c r="K92" s="38"/>
      <c r="L92" s="38"/>
      <c r="M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143"/>
      <c r="J93" s="143"/>
      <c r="K93" s="38"/>
      <c r="L93" s="38"/>
      <c r="M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89" t="s">
        <v>96</v>
      </c>
      <c r="D94" s="190"/>
      <c r="E94" s="190"/>
      <c r="F94" s="190"/>
      <c r="G94" s="190"/>
      <c r="H94" s="190"/>
      <c r="I94" s="191" t="s">
        <v>97</v>
      </c>
      <c r="J94" s="191" t="s">
        <v>98</v>
      </c>
      <c r="K94" s="192" t="s">
        <v>99</v>
      </c>
      <c r="L94" s="190"/>
      <c r="M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143"/>
      <c r="J95" s="143"/>
      <c r="K95" s="38"/>
      <c r="L95" s="38"/>
      <c r="M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93" t="s">
        <v>100</v>
      </c>
      <c r="D96" s="38"/>
      <c r="E96" s="38"/>
      <c r="F96" s="38"/>
      <c r="G96" s="38"/>
      <c r="H96" s="38"/>
      <c r="I96" s="194">
        <f>Q124</f>
        <v>0</v>
      </c>
      <c r="J96" s="194">
        <f>R124</f>
        <v>0</v>
      </c>
      <c r="K96" s="108">
        <f>K124</f>
        <v>0</v>
      </c>
      <c r="L96" s="38"/>
      <c r="M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101</v>
      </c>
    </row>
    <row r="97" s="9" customFormat="1" ht="24.96" customHeight="1">
      <c r="A97" s="9"/>
      <c r="B97" s="195"/>
      <c r="C97" s="196"/>
      <c r="D97" s="197" t="s">
        <v>102</v>
      </c>
      <c r="E97" s="198"/>
      <c r="F97" s="198"/>
      <c r="G97" s="198"/>
      <c r="H97" s="198"/>
      <c r="I97" s="199">
        <f>Q125</f>
        <v>0</v>
      </c>
      <c r="J97" s="199">
        <f>R125</f>
        <v>0</v>
      </c>
      <c r="K97" s="200">
        <f>K125</f>
        <v>0</v>
      </c>
      <c r="L97" s="196"/>
      <c r="M97" s="20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2"/>
      <c r="C98" s="203"/>
      <c r="D98" s="204" t="s">
        <v>103</v>
      </c>
      <c r="E98" s="205"/>
      <c r="F98" s="205"/>
      <c r="G98" s="205"/>
      <c r="H98" s="205"/>
      <c r="I98" s="206">
        <f>Q138</f>
        <v>0</v>
      </c>
      <c r="J98" s="206">
        <f>R138</f>
        <v>0</v>
      </c>
      <c r="K98" s="207">
        <f>K138</f>
        <v>0</v>
      </c>
      <c r="L98" s="203"/>
      <c r="M98" s="20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2"/>
      <c r="C99" s="203"/>
      <c r="D99" s="204" t="s">
        <v>104</v>
      </c>
      <c r="E99" s="205"/>
      <c r="F99" s="205"/>
      <c r="G99" s="205"/>
      <c r="H99" s="205"/>
      <c r="I99" s="206">
        <f>Q147</f>
        <v>0</v>
      </c>
      <c r="J99" s="206">
        <f>R147</f>
        <v>0</v>
      </c>
      <c r="K99" s="207">
        <f>K147</f>
        <v>0</v>
      </c>
      <c r="L99" s="203"/>
      <c r="M99" s="20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2"/>
      <c r="C100" s="203"/>
      <c r="D100" s="204" t="s">
        <v>105</v>
      </c>
      <c r="E100" s="205"/>
      <c r="F100" s="205"/>
      <c r="G100" s="205"/>
      <c r="H100" s="205"/>
      <c r="I100" s="206">
        <f>Q210</f>
        <v>0</v>
      </c>
      <c r="J100" s="206">
        <f>R210</f>
        <v>0</v>
      </c>
      <c r="K100" s="207">
        <f>K210</f>
        <v>0</v>
      </c>
      <c r="L100" s="203"/>
      <c r="M100" s="20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2"/>
      <c r="C101" s="203"/>
      <c r="D101" s="204" t="s">
        <v>106</v>
      </c>
      <c r="E101" s="205"/>
      <c r="F101" s="205"/>
      <c r="G101" s="205"/>
      <c r="H101" s="205"/>
      <c r="I101" s="206">
        <f>Q232</f>
        <v>0</v>
      </c>
      <c r="J101" s="206">
        <f>R232</f>
        <v>0</v>
      </c>
      <c r="K101" s="207">
        <f>K232</f>
        <v>0</v>
      </c>
      <c r="L101" s="203"/>
      <c r="M101" s="20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2"/>
      <c r="C102" s="203"/>
      <c r="D102" s="204" t="s">
        <v>107</v>
      </c>
      <c r="E102" s="205"/>
      <c r="F102" s="205"/>
      <c r="G102" s="205"/>
      <c r="H102" s="205"/>
      <c r="I102" s="206">
        <f>Q247</f>
        <v>0</v>
      </c>
      <c r="J102" s="206">
        <f>R247</f>
        <v>0</v>
      </c>
      <c r="K102" s="207">
        <f>K247</f>
        <v>0</v>
      </c>
      <c r="L102" s="203"/>
      <c r="M102" s="20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2"/>
      <c r="C103" s="203"/>
      <c r="D103" s="204" t="s">
        <v>108</v>
      </c>
      <c r="E103" s="205"/>
      <c r="F103" s="205"/>
      <c r="G103" s="205"/>
      <c r="H103" s="205"/>
      <c r="I103" s="206">
        <f>Q266</f>
        <v>0</v>
      </c>
      <c r="J103" s="206">
        <f>R266</f>
        <v>0</v>
      </c>
      <c r="K103" s="207">
        <f>K266</f>
        <v>0</v>
      </c>
      <c r="L103" s="203"/>
      <c r="M103" s="20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5"/>
      <c r="C104" s="196"/>
      <c r="D104" s="197" t="s">
        <v>109</v>
      </c>
      <c r="E104" s="198"/>
      <c r="F104" s="198"/>
      <c r="G104" s="198"/>
      <c r="H104" s="198"/>
      <c r="I104" s="199">
        <f>Q288</f>
        <v>0</v>
      </c>
      <c r="J104" s="199">
        <f>R288</f>
        <v>0</v>
      </c>
      <c r="K104" s="200">
        <f>K288</f>
        <v>0</v>
      </c>
      <c r="L104" s="196"/>
      <c r="M104" s="20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6"/>
      <c r="B105" s="37"/>
      <c r="C105" s="38"/>
      <c r="D105" s="38"/>
      <c r="E105" s="38"/>
      <c r="F105" s="38"/>
      <c r="G105" s="38"/>
      <c r="H105" s="38"/>
      <c r="I105" s="143"/>
      <c r="J105" s="143"/>
      <c r="K105" s="38"/>
      <c r="L105" s="38"/>
      <c r="M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64"/>
      <c r="C106" s="65"/>
      <c r="D106" s="65"/>
      <c r="E106" s="65"/>
      <c r="F106" s="65"/>
      <c r="G106" s="65"/>
      <c r="H106" s="65"/>
      <c r="I106" s="183"/>
      <c r="J106" s="183"/>
      <c r="K106" s="65"/>
      <c r="L106" s="65"/>
      <c r="M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10" s="2" customFormat="1" ht="6.96" customHeight="1">
      <c r="A110" s="36"/>
      <c r="B110" s="66"/>
      <c r="C110" s="67"/>
      <c r="D110" s="67"/>
      <c r="E110" s="67"/>
      <c r="F110" s="67"/>
      <c r="G110" s="67"/>
      <c r="H110" s="67"/>
      <c r="I110" s="186"/>
      <c r="J110" s="186"/>
      <c r="K110" s="67"/>
      <c r="L110" s="67"/>
      <c r="M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24.96" customHeight="1">
      <c r="A111" s="36"/>
      <c r="B111" s="37"/>
      <c r="C111" s="21" t="s">
        <v>110</v>
      </c>
      <c r="D111" s="38"/>
      <c r="E111" s="38"/>
      <c r="F111" s="38"/>
      <c r="G111" s="38"/>
      <c r="H111" s="38"/>
      <c r="I111" s="143"/>
      <c r="J111" s="143"/>
      <c r="K111" s="38"/>
      <c r="L111" s="38"/>
      <c r="M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143"/>
      <c r="J112" s="143"/>
      <c r="K112" s="38"/>
      <c r="L112" s="38"/>
      <c r="M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17</v>
      </c>
      <c r="D113" s="38"/>
      <c r="E113" s="38"/>
      <c r="F113" s="38"/>
      <c r="G113" s="38"/>
      <c r="H113" s="38"/>
      <c r="I113" s="143"/>
      <c r="J113" s="143"/>
      <c r="K113" s="38"/>
      <c r="L113" s="38"/>
      <c r="M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8"/>
      <c r="D114" s="38"/>
      <c r="E114" s="187" t="str">
        <f>E7</f>
        <v>Oprava EOV v žst Prosenice</v>
      </c>
      <c r="F114" s="30"/>
      <c r="G114" s="30"/>
      <c r="H114" s="30"/>
      <c r="I114" s="143"/>
      <c r="J114" s="143"/>
      <c r="K114" s="38"/>
      <c r="L114" s="38"/>
      <c r="M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91</v>
      </c>
      <c r="D115" s="38"/>
      <c r="E115" s="38"/>
      <c r="F115" s="38"/>
      <c r="G115" s="38"/>
      <c r="H115" s="38"/>
      <c r="I115" s="143"/>
      <c r="J115" s="143"/>
      <c r="K115" s="38"/>
      <c r="L115" s="38"/>
      <c r="M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6.5" customHeight="1">
      <c r="A116" s="36"/>
      <c r="B116" s="37"/>
      <c r="C116" s="38"/>
      <c r="D116" s="38"/>
      <c r="E116" s="74" t="str">
        <f>E9</f>
        <v>01-S - Oprava EOV v žst.Prosenice</v>
      </c>
      <c r="F116" s="38"/>
      <c r="G116" s="38"/>
      <c r="H116" s="38"/>
      <c r="I116" s="143"/>
      <c r="J116" s="143"/>
      <c r="K116" s="38"/>
      <c r="L116" s="38"/>
      <c r="M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143"/>
      <c r="J117" s="143"/>
      <c r="K117" s="38"/>
      <c r="L117" s="38"/>
      <c r="M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2" customHeight="1">
      <c r="A118" s="36"/>
      <c r="B118" s="37"/>
      <c r="C118" s="30" t="s">
        <v>21</v>
      </c>
      <c r="D118" s="38"/>
      <c r="E118" s="38"/>
      <c r="F118" s="25" t="str">
        <f>F12</f>
        <v xml:space="preserve"> </v>
      </c>
      <c r="G118" s="38"/>
      <c r="H118" s="38"/>
      <c r="I118" s="146" t="s">
        <v>23</v>
      </c>
      <c r="J118" s="148" t="str">
        <f>IF(J12="","",J12)</f>
        <v>13. 1. 2020</v>
      </c>
      <c r="K118" s="38"/>
      <c r="L118" s="38"/>
      <c r="M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8"/>
      <c r="D119" s="38"/>
      <c r="E119" s="38"/>
      <c r="F119" s="38"/>
      <c r="G119" s="38"/>
      <c r="H119" s="38"/>
      <c r="I119" s="143"/>
      <c r="J119" s="143"/>
      <c r="K119" s="38"/>
      <c r="L119" s="38"/>
      <c r="M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25</v>
      </c>
      <c r="D120" s="38"/>
      <c r="E120" s="38"/>
      <c r="F120" s="25" t="str">
        <f>E15</f>
        <v xml:space="preserve"> </v>
      </c>
      <c r="G120" s="38"/>
      <c r="H120" s="38"/>
      <c r="I120" s="146" t="s">
        <v>30</v>
      </c>
      <c r="J120" s="188" t="str">
        <f>E21</f>
        <v xml:space="preserve"> </v>
      </c>
      <c r="K120" s="38"/>
      <c r="L120" s="38"/>
      <c r="M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5.15" customHeight="1">
      <c r="A121" s="36"/>
      <c r="B121" s="37"/>
      <c r="C121" s="30" t="s">
        <v>28</v>
      </c>
      <c r="D121" s="38"/>
      <c r="E121" s="38"/>
      <c r="F121" s="25" t="str">
        <f>IF(E18="","",E18)</f>
        <v>Vyplň údaj</v>
      </c>
      <c r="G121" s="38"/>
      <c r="H121" s="38"/>
      <c r="I121" s="146" t="s">
        <v>31</v>
      </c>
      <c r="J121" s="188" t="str">
        <f>E24</f>
        <v xml:space="preserve"> </v>
      </c>
      <c r="K121" s="38"/>
      <c r="L121" s="38"/>
      <c r="M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0.32" customHeight="1">
      <c r="A122" s="36"/>
      <c r="B122" s="37"/>
      <c r="C122" s="38"/>
      <c r="D122" s="38"/>
      <c r="E122" s="38"/>
      <c r="F122" s="38"/>
      <c r="G122" s="38"/>
      <c r="H122" s="38"/>
      <c r="I122" s="143"/>
      <c r="J122" s="143"/>
      <c r="K122" s="38"/>
      <c r="L122" s="38"/>
      <c r="M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11" customFormat="1" ht="29.28" customHeight="1">
      <c r="A123" s="209"/>
      <c r="B123" s="210"/>
      <c r="C123" s="211" t="s">
        <v>111</v>
      </c>
      <c r="D123" s="212" t="s">
        <v>58</v>
      </c>
      <c r="E123" s="212" t="s">
        <v>54</v>
      </c>
      <c r="F123" s="212" t="s">
        <v>55</v>
      </c>
      <c r="G123" s="212" t="s">
        <v>112</v>
      </c>
      <c r="H123" s="212" t="s">
        <v>113</v>
      </c>
      <c r="I123" s="213" t="s">
        <v>114</v>
      </c>
      <c r="J123" s="213" t="s">
        <v>115</v>
      </c>
      <c r="K123" s="212" t="s">
        <v>99</v>
      </c>
      <c r="L123" s="214" t="s">
        <v>116</v>
      </c>
      <c r="M123" s="215"/>
      <c r="N123" s="98" t="s">
        <v>1</v>
      </c>
      <c r="O123" s="99" t="s">
        <v>37</v>
      </c>
      <c r="P123" s="99" t="s">
        <v>117</v>
      </c>
      <c r="Q123" s="99" t="s">
        <v>118</v>
      </c>
      <c r="R123" s="99" t="s">
        <v>119</v>
      </c>
      <c r="S123" s="99" t="s">
        <v>120</v>
      </c>
      <c r="T123" s="99" t="s">
        <v>121</v>
      </c>
      <c r="U123" s="99" t="s">
        <v>122</v>
      </c>
      <c r="V123" s="99" t="s">
        <v>123</v>
      </c>
      <c r="W123" s="99" t="s">
        <v>124</v>
      </c>
      <c r="X123" s="99" t="s">
        <v>125</v>
      </c>
      <c r="Y123" s="100" t="s">
        <v>126</v>
      </c>
      <c r="Z123" s="209"/>
      <c r="AA123" s="209"/>
      <c r="AB123" s="209"/>
      <c r="AC123" s="209"/>
      <c r="AD123" s="209"/>
      <c r="AE123" s="209"/>
    </row>
    <row r="124" s="2" customFormat="1" ht="22.8" customHeight="1">
      <c r="A124" s="36"/>
      <c r="B124" s="37"/>
      <c r="C124" s="105" t="s">
        <v>127</v>
      </c>
      <c r="D124" s="38"/>
      <c r="E124" s="38"/>
      <c r="F124" s="38"/>
      <c r="G124" s="38"/>
      <c r="H124" s="38"/>
      <c r="I124" s="143"/>
      <c r="J124" s="143"/>
      <c r="K124" s="216">
        <f>BK124</f>
        <v>0</v>
      </c>
      <c r="L124" s="38"/>
      <c r="M124" s="42"/>
      <c r="N124" s="101"/>
      <c r="O124" s="217"/>
      <c r="P124" s="102"/>
      <c r="Q124" s="218">
        <f>Q125+Q288</f>
        <v>0</v>
      </c>
      <c r="R124" s="218">
        <f>R125+R288</f>
        <v>0</v>
      </c>
      <c r="S124" s="102"/>
      <c r="T124" s="219">
        <f>T125+T288</f>
        <v>0</v>
      </c>
      <c r="U124" s="102"/>
      <c r="V124" s="219">
        <f>V125+V288</f>
        <v>0</v>
      </c>
      <c r="W124" s="102"/>
      <c r="X124" s="219">
        <f>X125+X288</f>
        <v>0</v>
      </c>
      <c r="Y124" s="103"/>
      <c r="Z124" s="36"/>
      <c r="AA124" s="36"/>
      <c r="AB124" s="36"/>
      <c r="AC124" s="36"/>
      <c r="AD124" s="36"/>
      <c r="AE124" s="36"/>
      <c r="AT124" s="15" t="s">
        <v>74</v>
      </c>
      <c r="AU124" s="15" t="s">
        <v>101</v>
      </c>
      <c r="BK124" s="220">
        <f>BK125+BK288</f>
        <v>0</v>
      </c>
    </row>
    <row r="125" s="12" customFormat="1" ht="25.92" customHeight="1">
      <c r="A125" s="12"/>
      <c r="B125" s="221"/>
      <c r="C125" s="222"/>
      <c r="D125" s="223" t="s">
        <v>74</v>
      </c>
      <c r="E125" s="224" t="s">
        <v>15</v>
      </c>
      <c r="F125" s="224" t="s">
        <v>128</v>
      </c>
      <c r="G125" s="222"/>
      <c r="H125" s="222"/>
      <c r="I125" s="225"/>
      <c r="J125" s="225"/>
      <c r="K125" s="226">
        <f>BK125</f>
        <v>0</v>
      </c>
      <c r="L125" s="222"/>
      <c r="M125" s="227"/>
      <c r="N125" s="228"/>
      <c r="O125" s="229"/>
      <c r="P125" s="229"/>
      <c r="Q125" s="230">
        <f>Q126+SUM(Q127:Q138)+Q147+Q210+Q232+Q247+Q266</f>
        <v>0</v>
      </c>
      <c r="R125" s="230">
        <f>R126+SUM(R127:R138)+R147+R210+R232+R247+R266</f>
        <v>0</v>
      </c>
      <c r="S125" s="229"/>
      <c r="T125" s="231">
        <f>T126+SUM(T127:T138)+T147+T210+T232+T247+T266</f>
        <v>0</v>
      </c>
      <c r="U125" s="229"/>
      <c r="V125" s="231">
        <f>V126+SUM(V127:V138)+V147+V210+V232+V247+V266</f>
        <v>0</v>
      </c>
      <c r="W125" s="229"/>
      <c r="X125" s="231">
        <f>X126+SUM(X127:X138)+X147+X210+X232+X247+X266</f>
        <v>0</v>
      </c>
      <c r="Y125" s="232"/>
      <c r="Z125" s="12"/>
      <c r="AA125" s="12"/>
      <c r="AB125" s="12"/>
      <c r="AC125" s="12"/>
      <c r="AD125" s="12"/>
      <c r="AE125" s="12"/>
      <c r="AR125" s="233" t="s">
        <v>83</v>
      </c>
      <c r="AT125" s="234" t="s">
        <v>74</v>
      </c>
      <c r="AU125" s="234" t="s">
        <v>75</v>
      </c>
      <c r="AY125" s="233" t="s">
        <v>129</v>
      </c>
      <c r="BK125" s="235">
        <f>BK126+SUM(BK127:BK138)+BK147+BK210+BK232+BK247+BK266</f>
        <v>0</v>
      </c>
    </row>
    <row r="126" s="2" customFormat="1" ht="44.25" customHeight="1">
      <c r="A126" s="36"/>
      <c r="B126" s="37"/>
      <c r="C126" s="236" t="s">
        <v>83</v>
      </c>
      <c r="D126" s="236" t="s">
        <v>130</v>
      </c>
      <c r="E126" s="237" t="s">
        <v>131</v>
      </c>
      <c r="F126" s="238" t="s">
        <v>132</v>
      </c>
      <c r="G126" s="239" t="s">
        <v>133</v>
      </c>
      <c r="H126" s="240">
        <v>1</v>
      </c>
      <c r="I126" s="241"/>
      <c r="J126" s="242"/>
      <c r="K126" s="243">
        <f>ROUND(P126*H126,2)</f>
        <v>0</v>
      </c>
      <c r="L126" s="238" t="s">
        <v>134</v>
      </c>
      <c r="M126" s="244"/>
      <c r="N126" s="245" t="s">
        <v>1</v>
      </c>
      <c r="O126" s="246" t="s">
        <v>38</v>
      </c>
      <c r="P126" s="247">
        <f>I126+J126</f>
        <v>0</v>
      </c>
      <c r="Q126" s="247">
        <f>ROUND(I126*H126,2)</f>
        <v>0</v>
      </c>
      <c r="R126" s="247">
        <f>ROUND(J126*H126,2)</f>
        <v>0</v>
      </c>
      <c r="S126" s="89"/>
      <c r="T126" s="248">
        <f>S126*H126</f>
        <v>0</v>
      </c>
      <c r="U126" s="248">
        <v>0</v>
      </c>
      <c r="V126" s="248">
        <f>U126*H126</f>
        <v>0</v>
      </c>
      <c r="W126" s="248">
        <v>0</v>
      </c>
      <c r="X126" s="248">
        <f>W126*H126</f>
        <v>0</v>
      </c>
      <c r="Y126" s="249" t="s">
        <v>1</v>
      </c>
      <c r="Z126" s="36"/>
      <c r="AA126" s="36"/>
      <c r="AB126" s="36"/>
      <c r="AC126" s="36"/>
      <c r="AD126" s="36"/>
      <c r="AE126" s="36"/>
      <c r="AR126" s="250" t="s">
        <v>135</v>
      </c>
      <c r="AT126" s="250" t="s">
        <v>130</v>
      </c>
      <c r="AU126" s="250" t="s">
        <v>83</v>
      </c>
      <c r="AY126" s="15" t="s">
        <v>129</v>
      </c>
      <c r="BE126" s="251">
        <f>IF(O126="základní",K126,0)</f>
        <v>0</v>
      </c>
      <c r="BF126" s="251">
        <f>IF(O126="snížená",K126,0)</f>
        <v>0</v>
      </c>
      <c r="BG126" s="251">
        <f>IF(O126="zákl. přenesená",K126,0)</f>
        <v>0</v>
      </c>
      <c r="BH126" s="251">
        <f>IF(O126="sníž. přenesená",K126,0)</f>
        <v>0</v>
      </c>
      <c r="BI126" s="251">
        <f>IF(O126="nulová",K126,0)</f>
        <v>0</v>
      </c>
      <c r="BJ126" s="15" t="s">
        <v>83</v>
      </c>
      <c r="BK126" s="251">
        <f>ROUND(P126*H126,2)</f>
        <v>0</v>
      </c>
      <c r="BL126" s="15" t="s">
        <v>136</v>
      </c>
      <c r="BM126" s="250" t="s">
        <v>137</v>
      </c>
    </row>
    <row r="127" s="2" customFormat="1">
      <c r="A127" s="36"/>
      <c r="B127" s="37"/>
      <c r="C127" s="38"/>
      <c r="D127" s="252" t="s">
        <v>138</v>
      </c>
      <c r="E127" s="38"/>
      <c r="F127" s="253" t="s">
        <v>132</v>
      </c>
      <c r="G127" s="38"/>
      <c r="H127" s="38"/>
      <c r="I127" s="143"/>
      <c r="J127" s="143"/>
      <c r="K127" s="38"/>
      <c r="L127" s="38"/>
      <c r="M127" s="42"/>
      <c r="N127" s="254"/>
      <c r="O127" s="255"/>
      <c r="P127" s="89"/>
      <c r="Q127" s="89"/>
      <c r="R127" s="89"/>
      <c r="S127" s="89"/>
      <c r="T127" s="89"/>
      <c r="U127" s="89"/>
      <c r="V127" s="89"/>
      <c r="W127" s="89"/>
      <c r="X127" s="89"/>
      <c r="Y127" s="90"/>
      <c r="Z127" s="36"/>
      <c r="AA127" s="36"/>
      <c r="AB127" s="36"/>
      <c r="AC127" s="36"/>
      <c r="AD127" s="36"/>
      <c r="AE127" s="36"/>
      <c r="AT127" s="15" t="s">
        <v>138</v>
      </c>
      <c r="AU127" s="15" t="s">
        <v>83</v>
      </c>
    </row>
    <row r="128" s="2" customFormat="1">
      <c r="A128" s="36"/>
      <c r="B128" s="37"/>
      <c r="C128" s="38"/>
      <c r="D128" s="252" t="s">
        <v>139</v>
      </c>
      <c r="E128" s="38"/>
      <c r="F128" s="256" t="s">
        <v>140</v>
      </c>
      <c r="G128" s="38"/>
      <c r="H128" s="38"/>
      <c r="I128" s="143"/>
      <c r="J128" s="143"/>
      <c r="K128" s="38"/>
      <c r="L128" s="38"/>
      <c r="M128" s="42"/>
      <c r="N128" s="254"/>
      <c r="O128" s="255"/>
      <c r="P128" s="89"/>
      <c r="Q128" s="89"/>
      <c r="R128" s="89"/>
      <c r="S128" s="89"/>
      <c r="T128" s="89"/>
      <c r="U128" s="89"/>
      <c r="V128" s="89"/>
      <c r="W128" s="89"/>
      <c r="X128" s="89"/>
      <c r="Y128" s="90"/>
      <c r="Z128" s="36"/>
      <c r="AA128" s="36"/>
      <c r="AB128" s="36"/>
      <c r="AC128" s="36"/>
      <c r="AD128" s="36"/>
      <c r="AE128" s="36"/>
      <c r="AT128" s="15" t="s">
        <v>139</v>
      </c>
      <c r="AU128" s="15" t="s">
        <v>83</v>
      </c>
    </row>
    <row r="129" s="2" customFormat="1" ht="44.25" customHeight="1">
      <c r="A129" s="36"/>
      <c r="B129" s="37"/>
      <c r="C129" s="236" t="s">
        <v>85</v>
      </c>
      <c r="D129" s="236" t="s">
        <v>130</v>
      </c>
      <c r="E129" s="237" t="s">
        <v>131</v>
      </c>
      <c r="F129" s="238" t="s">
        <v>132</v>
      </c>
      <c r="G129" s="239" t="s">
        <v>133</v>
      </c>
      <c r="H129" s="240">
        <v>1</v>
      </c>
      <c r="I129" s="241"/>
      <c r="J129" s="242"/>
      <c r="K129" s="243">
        <f>ROUND(P129*H129,2)</f>
        <v>0</v>
      </c>
      <c r="L129" s="238" t="s">
        <v>134</v>
      </c>
      <c r="M129" s="244"/>
      <c r="N129" s="245" t="s">
        <v>1</v>
      </c>
      <c r="O129" s="246" t="s">
        <v>38</v>
      </c>
      <c r="P129" s="247">
        <f>I129+J129</f>
        <v>0</v>
      </c>
      <c r="Q129" s="247">
        <f>ROUND(I129*H129,2)</f>
        <v>0</v>
      </c>
      <c r="R129" s="247">
        <f>ROUND(J129*H129,2)</f>
        <v>0</v>
      </c>
      <c r="S129" s="89"/>
      <c r="T129" s="248">
        <f>S129*H129</f>
        <v>0</v>
      </c>
      <c r="U129" s="248">
        <v>0</v>
      </c>
      <c r="V129" s="248">
        <f>U129*H129</f>
        <v>0</v>
      </c>
      <c r="W129" s="248">
        <v>0</v>
      </c>
      <c r="X129" s="248">
        <f>W129*H129</f>
        <v>0</v>
      </c>
      <c r="Y129" s="249" t="s">
        <v>1</v>
      </c>
      <c r="Z129" s="36"/>
      <c r="AA129" s="36"/>
      <c r="AB129" s="36"/>
      <c r="AC129" s="36"/>
      <c r="AD129" s="36"/>
      <c r="AE129" s="36"/>
      <c r="AR129" s="250" t="s">
        <v>135</v>
      </c>
      <c r="AT129" s="250" t="s">
        <v>130</v>
      </c>
      <c r="AU129" s="250" t="s">
        <v>83</v>
      </c>
      <c r="AY129" s="15" t="s">
        <v>129</v>
      </c>
      <c r="BE129" s="251">
        <f>IF(O129="základní",K129,0)</f>
        <v>0</v>
      </c>
      <c r="BF129" s="251">
        <f>IF(O129="snížená",K129,0)</f>
        <v>0</v>
      </c>
      <c r="BG129" s="251">
        <f>IF(O129="zákl. přenesená",K129,0)</f>
        <v>0</v>
      </c>
      <c r="BH129" s="251">
        <f>IF(O129="sníž. přenesená",K129,0)</f>
        <v>0</v>
      </c>
      <c r="BI129" s="251">
        <f>IF(O129="nulová",K129,0)</f>
        <v>0</v>
      </c>
      <c r="BJ129" s="15" t="s">
        <v>83</v>
      </c>
      <c r="BK129" s="251">
        <f>ROUND(P129*H129,2)</f>
        <v>0</v>
      </c>
      <c r="BL129" s="15" t="s">
        <v>136</v>
      </c>
      <c r="BM129" s="250" t="s">
        <v>141</v>
      </c>
    </row>
    <row r="130" s="2" customFormat="1">
      <c r="A130" s="36"/>
      <c r="B130" s="37"/>
      <c r="C130" s="38"/>
      <c r="D130" s="252" t="s">
        <v>138</v>
      </c>
      <c r="E130" s="38"/>
      <c r="F130" s="253" t="s">
        <v>132</v>
      </c>
      <c r="G130" s="38"/>
      <c r="H130" s="38"/>
      <c r="I130" s="143"/>
      <c r="J130" s="143"/>
      <c r="K130" s="38"/>
      <c r="L130" s="38"/>
      <c r="M130" s="42"/>
      <c r="N130" s="254"/>
      <c r="O130" s="255"/>
      <c r="P130" s="89"/>
      <c r="Q130" s="89"/>
      <c r="R130" s="89"/>
      <c r="S130" s="89"/>
      <c r="T130" s="89"/>
      <c r="U130" s="89"/>
      <c r="V130" s="89"/>
      <c r="W130" s="89"/>
      <c r="X130" s="89"/>
      <c r="Y130" s="90"/>
      <c r="Z130" s="36"/>
      <c r="AA130" s="36"/>
      <c r="AB130" s="36"/>
      <c r="AC130" s="36"/>
      <c r="AD130" s="36"/>
      <c r="AE130" s="36"/>
      <c r="AT130" s="15" t="s">
        <v>138</v>
      </c>
      <c r="AU130" s="15" t="s">
        <v>83</v>
      </c>
    </row>
    <row r="131" s="2" customFormat="1">
      <c r="A131" s="36"/>
      <c r="B131" s="37"/>
      <c r="C131" s="38"/>
      <c r="D131" s="252" t="s">
        <v>139</v>
      </c>
      <c r="E131" s="38"/>
      <c r="F131" s="256" t="s">
        <v>142</v>
      </c>
      <c r="G131" s="38"/>
      <c r="H131" s="38"/>
      <c r="I131" s="143"/>
      <c r="J131" s="143"/>
      <c r="K131" s="38"/>
      <c r="L131" s="38"/>
      <c r="M131" s="42"/>
      <c r="N131" s="254"/>
      <c r="O131" s="255"/>
      <c r="P131" s="89"/>
      <c r="Q131" s="89"/>
      <c r="R131" s="89"/>
      <c r="S131" s="89"/>
      <c r="T131" s="89"/>
      <c r="U131" s="89"/>
      <c r="V131" s="89"/>
      <c r="W131" s="89"/>
      <c r="X131" s="89"/>
      <c r="Y131" s="90"/>
      <c r="Z131" s="36"/>
      <c r="AA131" s="36"/>
      <c r="AB131" s="36"/>
      <c r="AC131" s="36"/>
      <c r="AD131" s="36"/>
      <c r="AE131" s="36"/>
      <c r="AT131" s="15" t="s">
        <v>139</v>
      </c>
      <c r="AU131" s="15" t="s">
        <v>83</v>
      </c>
    </row>
    <row r="132" s="2" customFormat="1" ht="55.5" customHeight="1">
      <c r="A132" s="36"/>
      <c r="B132" s="37"/>
      <c r="C132" s="236" t="s">
        <v>143</v>
      </c>
      <c r="D132" s="236" t="s">
        <v>130</v>
      </c>
      <c r="E132" s="237" t="s">
        <v>144</v>
      </c>
      <c r="F132" s="238" t="s">
        <v>145</v>
      </c>
      <c r="G132" s="239" t="s">
        <v>133</v>
      </c>
      <c r="H132" s="240">
        <v>2</v>
      </c>
      <c r="I132" s="241"/>
      <c r="J132" s="242"/>
      <c r="K132" s="243">
        <f>ROUND(P132*H132,2)</f>
        <v>0</v>
      </c>
      <c r="L132" s="238" t="s">
        <v>134</v>
      </c>
      <c r="M132" s="244"/>
      <c r="N132" s="245" t="s">
        <v>1</v>
      </c>
      <c r="O132" s="246" t="s">
        <v>38</v>
      </c>
      <c r="P132" s="247">
        <f>I132+J132</f>
        <v>0</v>
      </c>
      <c r="Q132" s="247">
        <f>ROUND(I132*H132,2)</f>
        <v>0</v>
      </c>
      <c r="R132" s="247">
        <f>ROUND(J132*H132,2)</f>
        <v>0</v>
      </c>
      <c r="S132" s="89"/>
      <c r="T132" s="248">
        <f>S132*H132</f>
        <v>0</v>
      </c>
      <c r="U132" s="248">
        <v>0</v>
      </c>
      <c r="V132" s="248">
        <f>U132*H132</f>
        <v>0</v>
      </c>
      <c r="W132" s="248">
        <v>0</v>
      </c>
      <c r="X132" s="248">
        <f>W132*H132</f>
        <v>0</v>
      </c>
      <c r="Y132" s="249" t="s">
        <v>1</v>
      </c>
      <c r="Z132" s="36"/>
      <c r="AA132" s="36"/>
      <c r="AB132" s="36"/>
      <c r="AC132" s="36"/>
      <c r="AD132" s="36"/>
      <c r="AE132" s="36"/>
      <c r="AR132" s="250" t="s">
        <v>135</v>
      </c>
      <c r="AT132" s="250" t="s">
        <v>130</v>
      </c>
      <c r="AU132" s="250" t="s">
        <v>83</v>
      </c>
      <c r="AY132" s="15" t="s">
        <v>129</v>
      </c>
      <c r="BE132" s="251">
        <f>IF(O132="základní",K132,0)</f>
        <v>0</v>
      </c>
      <c r="BF132" s="251">
        <f>IF(O132="snížená",K132,0)</f>
        <v>0</v>
      </c>
      <c r="BG132" s="251">
        <f>IF(O132="zákl. přenesená",K132,0)</f>
        <v>0</v>
      </c>
      <c r="BH132" s="251">
        <f>IF(O132="sníž. přenesená",K132,0)</f>
        <v>0</v>
      </c>
      <c r="BI132" s="251">
        <f>IF(O132="nulová",K132,0)</f>
        <v>0</v>
      </c>
      <c r="BJ132" s="15" t="s">
        <v>83</v>
      </c>
      <c r="BK132" s="251">
        <f>ROUND(P132*H132,2)</f>
        <v>0</v>
      </c>
      <c r="BL132" s="15" t="s">
        <v>136</v>
      </c>
      <c r="BM132" s="250" t="s">
        <v>146</v>
      </c>
    </row>
    <row r="133" s="2" customFormat="1">
      <c r="A133" s="36"/>
      <c r="B133" s="37"/>
      <c r="C133" s="38"/>
      <c r="D133" s="252" t="s">
        <v>138</v>
      </c>
      <c r="E133" s="38"/>
      <c r="F133" s="253" t="s">
        <v>145</v>
      </c>
      <c r="G133" s="38"/>
      <c r="H133" s="38"/>
      <c r="I133" s="143"/>
      <c r="J133" s="143"/>
      <c r="K133" s="38"/>
      <c r="L133" s="38"/>
      <c r="M133" s="42"/>
      <c r="N133" s="254"/>
      <c r="O133" s="255"/>
      <c r="P133" s="89"/>
      <c r="Q133" s="89"/>
      <c r="R133" s="89"/>
      <c r="S133" s="89"/>
      <c r="T133" s="89"/>
      <c r="U133" s="89"/>
      <c r="V133" s="89"/>
      <c r="W133" s="89"/>
      <c r="X133" s="89"/>
      <c r="Y133" s="90"/>
      <c r="Z133" s="36"/>
      <c r="AA133" s="36"/>
      <c r="AB133" s="36"/>
      <c r="AC133" s="36"/>
      <c r="AD133" s="36"/>
      <c r="AE133" s="36"/>
      <c r="AT133" s="15" t="s">
        <v>138</v>
      </c>
      <c r="AU133" s="15" t="s">
        <v>83</v>
      </c>
    </row>
    <row r="134" s="2" customFormat="1" ht="44.25" customHeight="1">
      <c r="A134" s="36"/>
      <c r="B134" s="37"/>
      <c r="C134" s="236" t="s">
        <v>147</v>
      </c>
      <c r="D134" s="236" t="s">
        <v>130</v>
      </c>
      <c r="E134" s="237" t="s">
        <v>148</v>
      </c>
      <c r="F134" s="238" t="s">
        <v>149</v>
      </c>
      <c r="G134" s="239" t="s">
        <v>133</v>
      </c>
      <c r="H134" s="240">
        <v>2</v>
      </c>
      <c r="I134" s="241"/>
      <c r="J134" s="242"/>
      <c r="K134" s="243">
        <f>ROUND(P134*H134,2)</f>
        <v>0</v>
      </c>
      <c r="L134" s="238" t="s">
        <v>1</v>
      </c>
      <c r="M134" s="244"/>
      <c r="N134" s="245" t="s">
        <v>1</v>
      </c>
      <c r="O134" s="246" t="s">
        <v>38</v>
      </c>
      <c r="P134" s="247">
        <f>I134+J134</f>
        <v>0</v>
      </c>
      <c r="Q134" s="247">
        <f>ROUND(I134*H134,2)</f>
        <v>0</v>
      </c>
      <c r="R134" s="247">
        <f>ROUND(J134*H134,2)</f>
        <v>0</v>
      </c>
      <c r="S134" s="89"/>
      <c r="T134" s="248">
        <f>S134*H134</f>
        <v>0</v>
      </c>
      <c r="U134" s="248">
        <v>0</v>
      </c>
      <c r="V134" s="248">
        <f>U134*H134</f>
        <v>0</v>
      </c>
      <c r="W134" s="248">
        <v>0</v>
      </c>
      <c r="X134" s="248">
        <f>W134*H134</f>
        <v>0</v>
      </c>
      <c r="Y134" s="249" t="s">
        <v>1</v>
      </c>
      <c r="Z134" s="36"/>
      <c r="AA134" s="36"/>
      <c r="AB134" s="36"/>
      <c r="AC134" s="36"/>
      <c r="AD134" s="36"/>
      <c r="AE134" s="36"/>
      <c r="AR134" s="250" t="s">
        <v>135</v>
      </c>
      <c r="AT134" s="250" t="s">
        <v>130</v>
      </c>
      <c r="AU134" s="250" t="s">
        <v>83</v>
      </c>
      <c r="AY134" s="15" t="s">
        <v>129</v>
      </c>
      <c r="BE134" s="251">
        <f>IF(O134="základní",K134,0)</f>
        <v>0</v>
      </c>
      <c r="BF134" s="251">
        <f>IF(O134="snížená",K134,0)</f>
        <v>0</v>
      </c>
      <c r="BG134" s="251">
        <f>IF(O134="zákl. přenesená",K134,0)</f>
        <v>0</v>
      </c>
      <c r="BH134" s="251">
        <f>IF(O134="sníž. přenesená",K134,0)</f>
        <v>0</v>
      </c>
      <c r="BI134" s="251">
        <f>IF(O134="nulová",K134,0)</f>
        <v>0</v>
      </c>
      <c r="BJ134" s="15" t="s">
        <v>83</v>
      </c>
      <c r="BK134" s="251">
        <f>ROUND(P134*H134,2)</f>
        <v>0</v>
      </c>
      <c r="BL134" s="15" t="s">
        <v>136</v>
      </c>
      <c r="BM134" s="250" t="s">
        <v>150</v>
      </c>
    </row>
    <row r="135" s="2" customFormat="1">
      <c r="A135" s="36"/>
      <c r="B135" s="37"/>
      <c r="C135" s="38"/>
      <c r="D135" s="252" t="s">
        <v>138</v>
      </c>
      <c r="E135" s="38"/>
      <c r="F135" s="253" t="s">
        <v>149</v>
      </c>
      <c r="G135" s="38"/>
      <c r="H135" s="38"/>
      <c r="I135" s="143"/>
      <c r="J135" s="143"/>
      <c r="K135" s="38"/>
      <c r="L135" s="38"/>
      <c r="M135" s="42"/>
      <c r="N135" s="254"/>
      <c r="O135" s="255"/>
      <c r="P135" s="89"/>
      <c r="Q135" s="89"/>
      <c r="R135" s="89"/>
      <c r="S135" s="89"/>
      <c r="T135" s="89"/>
      <c r="U135" s="89"/>
      <c r="V135" s="89"/>
      <c r="W135" s="89"/>
      <c r="X135" s="89"/>
      <c r="Y135" s="90"/>
      <c r="Z135" s="36"/>
      <c r="AA135" s="36"/>
      <c r="AB135" s="36"/>
      <c r="AC135" s="36"/>
      <c r="AD135" s="36"/>
      <c r="AE135" s="36"/>
      <c r="AT135" s="15" t="s">
        <v>138</v>
      </c>
      <c r="AU135" s="15" t="s">
        <v>83</v>
      </c>
    </row>
    <row r="136" s="2" customFormat="1" ht="21.75" customHeight="1">
      <c r="A136" s="36"/>
      <c r="B136" s="37"/>
      <c r="C136" s="236" t="s">
        <v>151</v>
      </c>
      <c r="D136" s="236" t="s">
        <v>130</v>
      </c>
      <c r="E136" s="237" t="s">
        <v>152</v>
      </c>
      <c r="F136" s="238" t="s">
        <v>153</v>
      </c>
      <c r="G136" s="239" t="s">
        <v>133</v>
      </c>
      <c r="H136" s="240">
        <v>6</v>
      </c>
      <c r="I136" s="241"/>
      <c r="J136" s="242"/>
      <c r="K136" s="243">
        <f>ROUND(P136*H136,2)</f>
        <v>0</v>
      </c>
      <c r="L136" s="238" t="s">
        <v>134</v>
      </c>
      <c r="M136" s="244"/>
      <c r="N136" s="245" t="s">
        <v>1</v>
      </c>
      <c r="O136" s="246" t="s">
        <v>38</v>
      </c>
      <c r="P136" s="247">
        <f>I136+J136</f>
        <v>0</v>
      </c>
      <c r="Q136" s="247">
        <f>ROUND(I136*H136,2)</f>
        <v>0</v>
      </c>
      <c r="R136" s="247">
        <f>ROUND(J136*H136,2)</f>
        <v>0</v>
      </c>
      <c r="S136" s="89"/>
      <c r="T136" s="248">
        <f>S136*H136</f>
        <v>0</v>
      </c>
      <c r="U136" s="248">
        <v>0</v>
      </c>
      <c r="V136" s="248">
        <f>U136*H136</f>
        <v>0</v>
      </c>
      <c r="W136" s="248">
        <v>0</v>
      </c>
      <c r="X136" s="248">
        <f>W136*H136</f>
        <v>0</v>
      </c>
      <c r="Y136" s="249" t="s">
        <v>1</v>
      </c>
      <c r="Z136" s="36"/>
      <c r="AA136" s="36"/>
      <c r="AB136" s="36"/>
      <c r="AC136" s="36"/>
      <c r="AD136" s="36"/>
      <c r="AE136" s="36"/>
      <c r="AR136" s="250" t="s">
        <v>154</v>
      </c>
      <c r="AT136" s="250" t="s">
        <v>130</v>
      </c>
      <c r="AU136" s="250" t="s">
        <v>83</v>
      </c>
      <c r="AY136" s="15" t="s">
        <v>129</v>
      </c>
      <c r="BE136" s="251">
        <f>IF(O136="základní",K136,0)</f>
        <v>0</v>
      </c>
      <c r="BF136" s="251">
        <f>IF(O136="snížená",K136,0)</f>
        <v>0</v>
      </c>
      <c r="BG136" s="251">
        <f>IF(O136="zákl. přenesená",K136,0)</f>
        <v>0</v>
      </c>
      <c r="BH136" s="251">
        <f>IF(O136="sníž. přenesená",K136,0)</f>
        <v>0</v>
      </c>
      <c r="BI136" s="251">
        <f>IF(O136="nulová",K136,0)</f>
        <v>0</v>
      </c>
      <c r="BJ136" s="15" t="s">
        <v>83</v>
      </c>
      <c r="BK136" s="251">
        <f>ROUND(P136*H136,2)</f>
        <v>0</v>
      </c>
      <c r="BL136" s="15" t="s">
        <v>154</v>
      </c>
      <c r="BM136" s="250" t="s">
        <v>155</v>
      </c>
    </row>
    <row r="137" s="2" customFormat="1">
      <c r="A137" s="36"/>
      <c r="B137" s="37"/>
      <c r="C137" s="38"/>
      <c r="D137" s="252" t="s">
        <v>138</v>
      </c>
      <c r="E137" s="38"/>
      <c r="F137" s="253" t="s">
        <v>153</v>
      </c>
      <c r="G137" s="38"/>
      <c r="H137" s="38"/>
      <c r="I137" s="143"/>
      <c r="J137" s="143"/>
      <c r="K137" s="38"/>
      <c r="L137" s="38"/>
      <c r="M137" s="42"/>
      <c r="N137" s="254"/>
      <c r="O137" s="255"/>
      <c r="P137" s="89"/>
      <c r="Q137" s="89"/>
      <c r="R137" s="89"/>
      <c r="S137" s="89"/>
      <c r="T137" s="89"/>
      <c r="U137" s="89"/>
      <c r="V137" s="89"/>
      <c r="W137" s="89"/>
      <c r="X137" s="89"/>
      <c r="Y137" s="90"/>
      <c r="Z137" s="36"/>
      <c r="AA137" s="36"/>
      <c r="AB137" s="36"/>
      <c r="AC137" s="36"/>
      <c r="AD137" s="36"/>
      <c r="AE137" s="36"/>
      <c r="AT137" s="15" t="s">
        <v>138</v>
      </c>
      <c r="AU137" s="15" t="s">
        <v>83</v>
      </c>
    </row>
    <row r="138" s="12" customFormat="1" ht="22.8" customHeight="1">
      <c r="A138" s="12"/>
      <c r="B138" s="221"/>
      <c r="C138" s="222"/>
      <c r="D138" s="223" t="s">
        <v>74</v>
      </c>
      <c r="E138" s="257" t="s">
        <v>156</v>
      </c>
      <c r="F138" s="257" t="s">
        <v>157</v>
      </c>
      <c r="G138" s="222"/>
      <c r="H138" s="222"/>
      <c r="I138" s="225"/>
      <c r="J138" s="225"/>
      <c r="K138" s="258">
        <f>BK138</f>
        <v>0</v>
      </c>
      <c r="L138" s="222"/>
      <c r="M138" s="227"/>
      <c r="N138" s="228"/>
      <c r="O138" s="229"/>
      <c r="P138" s="229"/>
      <c r="Q138" s="230">
        <f>SUM(Q139:Q146)</f>
        <v>0</v>
      </c>
      <c r="R138" s="230">
        <f>SUM(R139:R146)</f>
        <v>0</v>
      </c>
      <c r="S138" s="229"/>
      <c r="T138" s="231">
        <f>SUM(T139:T146)</f>
        <v>0</v>
      </c>
      <c r="U138" s="229"/>
      <c r="V138" s="231">
        <f>SUM(V139:V146)</f>
        <v>0</v>
      </c>
      <c r="W138" s="229"/>
      <c r="X138" s="231">
        <f>SUM(X139:X146)</f>
        <v>0</v>
      </c>
      <c r="Y138" s="232"/>
      <c r="Z138" s="12"/>
      <c r="AA138" s="12"/>
      <c r="AB138" s="12"/>
      <c r="AC138" s="12"/>
      <c r="AD138" s="12"/>
      <c r="AE138" s="12"/>
      <c r="AR138" s="233" t="s">
        <v>83</v>
      </c>
      <c r="AT138" s="234" t="s">
        <v>74</v>
      </c>
      <c r="AU138" s="234" t="s">
        <v>83</v>
      </c>
      <c r="AY138" s="233" t="s">
        <v>129</v>
      </c>
      <c r="BK138" s="235">
        <f>SUM(BK139:BK146)</f>
        <v>0</v>
      </c>
    </row>
    <row r="139" s="2" customFormat="1" ht="33" customHeight="1">
      <c r="A139" s="36"/>
      <c r="B139" s="37"/>
      <c r="C139" s="259" t="s">
        <v>158</v>
      </c>
      <c r="D139" s="259" t="s">
        <v>159</v>
      </c>
      <c r="E139" s="260" t="s">
        <v>160</v>
      </c>
      <c r="F139" s="261" t="s">
        <v>161</v>
      </c>
      <c r="G139" s="262" t="s">
        <v>133</v>
      </c>
      <c r="H139" s="263">
        <v>2</v>
      </c>
      <c r="I139" s="264"/>
      <c r="J139" s="264"/>
      <c r="K139" s="265">
        <f>ROUND(P139*H139,2)</f>
        <v>0</v>
      </c>
      <c r="L139" s="261" t="s">
        <v>134</v>
      </c>
      <c r="M139" s="42"/>
      <c r="N139" s="266" t="s">
        <v>1</v>
      </c>
      <c r="O139" s="246" t="s">
        <v>38</v>
      </c>
      <c r="P139" s="247">
        <f>I139+J139</f>
        <v>0</v>
      </c>
      <c r="Q139" s="247">
        <f>ROUND(I139*H139,2)</f>
        <v>0</v>
      </c>
      <c r="R139" s="247">
        <f>ROUND(J139*H139,2)</f>
        <v>0</v>
      </c>
      <c r="S139" s="89"/>
      <c r="T139" s="248">
        <f>S139*H139</f>
        <v>0</v>
      </c>
      <c r="U139" s="248">
        <v>0</v>
      </c>
      <c r="V139" s="248">
        <f>U139*H139</f>
        <v>0</v>
      </c>
      <c r="W139" s="248">
        <v>0</v>
      </c>
      <c r="X139" s="248">
        <f>W139*H139</f>
        <v>0</v>
      </c>
      <c r="Y139" s="249" t="s">
        <v>1</v>
      </c>
      <c r="Z139" s="36"/>
      <c r="AA139" s="36"/>
      <c r="AB139" s="36"/>
      <c r="AC139" s="36"/>
      <c r="AD139" s="36"/>
      <c r="AE139" s="36"/>
      <c r="AR139" s="250" t="s">
        <v>136</v>
      </c>
      <c r="AT139" s="250" t="s">
        <v>159</v>
      </c>
      <c r="AU139" s="250" t="s">
        <v>85</v>
      </c>
      <c r="AY139" s="15" t="s">
        <v>129</v>
      </c>
      <c r="BE139" s="251">
        <f>IF(O139="základní",K139,0)</f>
        <v>0</v>
      </c>
      <c r="BF139" s="251">
        <f>IF(O139="snížená",K139,0)</f>
        <v>0</v>
      </c>
      <c r="BG139" s="251">
        <f>IF(O139="zákl. přenesená",K139,0)</f>
        <v>0</v>
      </c>
      <c r="BH139" s="251">
        <f>IF(O139="sníž. přenesená",K139,0)</f>
        <v>0</v>
      </c>
      <c r="BI139" s="251">
        <f>IF(O139="nulová",K139,0)</f>
        <v>0</v>
      </c>
      <c r="BJ139" s="15" t="s">
        <v>83</v>
      </c>
      <c r="BK139" s="251">
        <f>ROUND(P139*H139,2)</f>
        <v>0</v>
      </c>
      <c r="BL139" s="15" t="s">
        <v>136</v>
      </c>
      <c r="BM139" s="250" t="s">
        <v>162</v>
      </c>
    </row>
    <row r="140" s="2" customFormat="1">
      <c r="A140" s="36"/>
      <c r="B140" s="37"/>
      <c r="C140" s="38"/>
      <c r="D140" s="252" t="s">
        <v>138</v>
      </c>
      <c r="E140" s="38"/>
      <c r="F140" s="253" t="s">
        <v>163</v>
      </c>
      <c r="G140" s="38"/>
      <c r="H140" s="38"/>
      <c r="I140" s="143"/>
      <c r="J140" s="143"/>
      <c r="K140" s="38"/>
      <c r="L140" s="38"/>
      <c r="M140" s="42"/>
      <c r="N140" s="254"/>
      <c r="O140" s="255"/>
      <c r="P140" s="89"/>
      <c r="Q140" s="89"/>
      <c r="R140" s="89"/>
      <c r="S140" s="89"/>
      <c r="T140" s="89"/>
      <c r="U140" s="89"/>
      <c r="V140" s="89"/>
      <c r="W140" s="89"/>
      <c r="X140" s="89"/>
      <c r="Y140" s="90"/>
      <c r="Z140" s="36"/>
      <c r="AA140" s="36"/>
      <c r="AB140" s="36"/>
      <c r="AC140" s="36"/>
      <c r="AD140" s="36"/>
      <c r="AE140" s="36"/>
      <c r="AT140" s="15" t="s">
        <v>138</v>
      </c>
      <c r="AU140" s="15" t="s">
        <v>85</v>
      </c>
    </row>
    <row r="141" s="2" customFormat="1" ht="33" customHeight="1">
      <c r="A141" s="36"/>
      <c r="B141" s="37"/>
      <c r="C141" s="259" t="s">
        <v>164</v>
      </c>
      <c r="D141" s="259" t="s">
        <v>159</v>
      </c>
      <c r="E141" s="260" t="s">
        <v>165</v>
      </c>
      <c r="F141" s="261" t="s">
        <v>166</v>
      </c>
      <c r="G141" s="262" t="s">
        <v>133</v>
      </c>
      <c r="H141" s="263">
        <v>2</v>
      </c>
      <c r="I141" s="264"/>
      <c r="J141" s="264"/>
      <c r="K141" s="265">
        <f>ROUND(P141*H141,2)</f>
        <v>0</v>
      </c>
      <c r="L141" s="261" t="s">
        <v>134</v>
      </c>
      <c r="M141" s="42"/>
      <c r="N141" s="266" t="s">
        <v>1</v>
      </c>
      <c r="O141" s="246" t="s">
        <v>38</v>
      </c>
      <c r="P141" s="247">
        <f>I141+J141</f>
        <v>0</v>
      </c>
      <c r="Q141" s="247">
        <f>ROUND(I141*H141,2)</f>
        <v>0</v>
      </c>
      <c r="R141" s="247">
        <f>ROUND(J141*H141,2)</f>
        <v>0</v>
      </c>
      <c r="S141" s="89"/>
      <c r="T141" s="248">
        <f>S141*H141</f>
        <v>0</v>
      </c>
      <c r="U141" s="248">
        <v>0</v>
      </c>
      <c r="V141" s="248">
        <f>U141*H141</f>
        <v>0</v>
      </c>
      <c r="W141" s="248">
        <v>0</v>
      </c>
      <c r="X141" s="248">
        <f>W141*H141</f>
        <v>0</v>
      </c>
      <c r="Y141" s="249" t="s">
        <v>1</v>
      </c>
      <c r="Z141" s="36"/>
      <c r="AA141" s="36"/>
      <c r="AB141" s="36"/>
      <c r="AC141" s="36"/>
      <c r="AD141" s="36"/>
      <c r="AE141" s="36"/>
      <c r="AR141" s="250" t="s">
        <v>136</v>
      </c>
      <c r="AT141" s="250" t="s">
        <v>159</v>
      </c>
      <c r="AU141" s="250" t="s">
        <v>85</v>
      </c>
      <c r="AY141" s="15" t="s">
        <v>129</v>
      </c>
      <c r="BE141" s="251">
        <f>IF(O141="základní",K141,0)</f>
        <v>0</v>
      </c>
      <c r="BF141" s="251">
        <f>IF(O141="snížená",K141,0)</f>
        <v>0</v>
      </c>
      <c r="BG141" s="251">
        <f>IF(O141="zákl. přenesená",K141,0)</f>
        <v>0</v>
      </c>
      <c r="BH141" s="251">
        <f>IF(O141="sníž. přenesená",K141,0)</f>
        <v>0</v>
      </c>
      <c r="BI141" s="251">
        <f>IF(O141="nulová",K141,0)</f>
        <v>0</v>
      </c>
      <c r="BJ141" s="15" t="s">
        <v>83</v>
      </c>
      <c r="BK141" s="251">
        <f>ROUND(P141*H141,2)</f>
        <v>0</v>
      </c>
      <c r="BL141" s="15" t="s">
        <v>136</v>
      </c>
      <c r="BM141" s="250" t="s">
        <v>167</v>
      </c>
    </row>
    <row r="142" s="2" customFormat="1">
      <c r="A142" s="36"/>
      <c r="B142" s="37"/>
      <c r="C142" s="38"/>
      <c r="D142" s="252" t="s">
        <v>138</v>
      </c>
      <c r="E142" s="38"/>
      <c r="F142" s="253" t="s">
        <v>168</v>
      </c>
      <c r="G142" s="38"/>
      <c r="H142" s="38"/>
      <c r="I142" s="143"/>
      <c r="J142" s="143"/>
      <c r="K142" s="38"/>
      <c r="L142" s="38"/>
      <c r="M142" s="42"/>
      <c r="N142" s="254"/>
      <c r="O142" s="255"/>
      <c r="P142" s="89"/>
      <c r="Q142" s="89"/>
      <c r="R142" s="89"/>
      <c r="S142" s="89"/>
      <c r="T142" s="89"/>
      <c r="U142" s="89"/>
      <c r="V142" s="89"/>
      <c r="W142" s="89"/>
      <c r="X142" s="89"/>
      <c r="Y142" s="90"/>
      <c r="Z142" s="36"/>
      <c r="AA142" s="36"/>
      <c r="AB142" s="36"/>
      <c r="AC142" s="36"/>
      <c r="AD142" s="36"/>
      <c r="AE142" s="36"/>
      <c r="AT142" s="15" t="s">
        <v>138</v>
      </c>
      <c r="AU142" s="15" t="s">
        <v>85</v>
      </c>
    </row>
    <row r="143" s="2" customFormat="1" ht="21.75" customHeight="1">
      <c r="A143" s="36"/>
      <c r="B143" s="37"/>
      <c r="C143" s="259" t="s">
        <v>169</v>
      </c>
      <c r="D143" s="259" t="s">
        <v>159</v>
      </c>
      <c r="E143" s="260" t="s">
        <v>170</v>
      </c>
      <c r="F143" s="261" t="s">
        <v>171</v>
      </c>
      <c r="G143" s="262" t="s">
        <v>133</v>
      </c>
      <c r="H143" s="263">
        <v>2</v>
      </c>
      <c r="I143" s="264"/>
      <c r="J143" s="264"/>
      <c r="K143" s="265">
        <f>ROUND(P143*H143,2)</f>
        <v>0</v>
      </c>
      <c r="L143" s="261" t="s">
        <v>134</v>
      </c>
      <c r="M143" s="42"/>
      <c r="N143" s="266" t="s">
        <v>1</v>
      </c>
      <c r="O143" s="246" t="s">
        <v>38</v>
      </c>
      <c r="P143" s="247">
        <f>I143+J143</f>
        <v>0</v>
      </c>
      <c r="Q143" s="247">
        <f>ROUND(I143*H143,2)</f>
        <v>0</v>
      </c>
      <c r="R143" s="247">
        <f>ROUND(J143*H143,2)</f>
        <v>0</v>
      </c>
      <c r="S143" s="89"/>
      <c r="T143" s="248">
        <f>S143*H143</f>
        <v>0</v>
      </c>
      <c r="U143" s="248">
        <v>0</v>
      </c>
      <c r="V143" s="248">
        <f>U143*H143</f>
        <v>0</v>
      </c>
      <c r="W143" s="248">
        <v>0</v>
      </c>
      <c r="X143" s="248">
        <f>W143*H143</f>
        <v>0</v>
      </c>
      <c r="Y143" s="249" t="s">
        <v>1</v>
      </c>
      <c r="Z143" s="36"/>
      <c r="AA143" s="36"/>
      <c r="AB143" s="36"/>
      <c r="AC143" s="36"/>
      <c r="AD143" s="36"/>
      <c r="AE143" s="36"/>
      <c r="AR143" s="250" t="s">
        <v>136</v>
      </c>
      <c r="AT143" s="250" t="s">
        <v>159</v>
      </c>
      <c r="AU143" s="250" t="s">
        <v>85</v>
      </c>
      <c r="AY143" s="15" t="s">
        <v>129</v>
      </c>
      <c r="BE143" s="251">
        <f>IF(O143="základní",K143,0)</f>
        <v>0</v>
      </c>
      <c r="BF143" s="251">
        <f>IF(O143="snížená",K143,0)</f>
        <v>0</v>
      </c>
      <c r="BG143" s="251">
        <f>IF(O143="zákl. přenesená",K143,0)</f>
        <v>0</v>
      </c>
      <c r="BH143" s="251">
        <f>IF(O143="sníž. přenesená",K143,0)</f>
        <v>0</v>
      </c>
      <c r="BI143" s="251">
        <f>IF(O143="nulová",K143,0)</f>
        <v>0</v>
      </c>
      <c r="BJ143" s="15" t="s">
        <v>83</v>
      </c>
      <c r="BK143" s="251">
        <f>ROUND(P143*H143,2)</f>
        <v>0</v>
      </c>
      <c r="BL143" s="15" t="s">
        <v>136</v>
      </c>
      <c r="BM143" s="250" t="s">
        <v>172</v>
      </c>
    </row>
    <row r="144" s="2" customFormat="1">
      <c r="A144" s="36"/>
      <c r="B144" s="37"/>
      <c r="C144" s="38"/>
      <c r="D144" s="252" t="s">
        <v>138</v>
      </c>
      <c r="E144" s="38"/>
      <c r="F144" s="253" t="s">
        <v>173</v>
      </c>
      <c r="G144" s="38"/>
      <c r="H144" s="38"/>
      <c r="I144" s="143"/>
      <c r="J144" s="143"/>
      <c r="K144" s="38"/>
      <c r="L144" s="38"/>
      <c r="M144" s="42"/>
      <c r="N144" s="254"/>
      <c r="O144" s="255"/>
      <c r="P144" s="89"/>
      <c r="Q144" s="89"/>
      <c r="R144" s="89"/>
      <c r="S144" s="89"/>
      <c r="T144" s="89"/>
      <c r="U144" s="89"/>
      <c r="V144" s="89"/>
      <c r="W144" s="89"/>
      <c r="X144" s="89"/>
      <c r="Y144" s="90"/>
      <c r="Z144" s="36"/>
      <c r="AA144" s="36"/>
      <c r="AB144" s="36"/>
      <c r="AC144" s="36"/>
      <c r="AD144" s="36"/>
      <c r="AE144" s="36"/>
      <c r="AT144" s="15" t="s">
        <v>138</v>
      </c>
      <c r="AU144" s="15" t="s">
        <v>85</v>
      </c>
    </row>
    <row r="145" s="2" customFormat="1" ht="21.75" customHeight="1">
      <c r="A145" s="36"/>
      <c r="B145" s="37"/>
      <c r="C145" s="259" t="s">
        <v>174</v>
      </c>
      <c r="D145" s="259" t="s">
        <v>159</v>
      </c>
      <c r="E145" s="260" t="s">
        <v>175</v>
      </c>
      <c r="F145" s="261" t="s">
        <v>176</v>
      </c>
      <c r="G145" s="262" t="s">
        <v>133</v>
      </c>
      <c r="H145" s="263">
        <v>6</v>
      </c>
      <c r="I145" s="264"/>
      <c r="J145" s="264"/>
      <c r="K145" s="265">
        <f>ROUND(P145*H145,2)</f>
        <v>0</v>
      </c>
      <c r="L145" s="261" t="s">
        <v>134</v>
      </c>
      <c r="M145" s="42"/>
      <c r="N145" s="266" t="s">
        <v>1</v>
      </c>
      <c r="O145" s="246" t="s">
        <v>38</v>
      </c>
      <c r="P145" s="247">
        <f>I145+J145</f>
        <v>0</v>
      </c>
      <c r="Q145" s="247">
        <f>ROUND(I145*H145,2)</f>
        <v>0</v>
      </c>
      <c r="R145" s="247">
        <f>ROUND(J145*H145,2)</f>
        <v>0</v>
      </c>
      <c r="S145" s="89"/>
      <c r="T145" s="248">
        <f>S145*H145</f>
        <v>0</v>
      </c>
      <c r="U145" s="248">
        <v>0</v>
      </c>
      <c r="V145" s="248">
        <f>U145*H145</f>
        <v>0</v>
      </c>
      <c r="W145" s="248">
        <v>0</v>
      </c>
      <c r="X145" s="248">
        <f>W145*H145</f>
        <v>0</v>
      </c>
      <c r="Y145" s="249" t="s">
        <v>1</v>
      </c>
      <c r="Z145" s="36"/>
      <c r="AA145" s="36"/>
      <c r="AB145" s="36"/>
      <c r="AC145" s="36"/>
      <c r="AD145" s="36"/>
      <c r="AE145" s="36"/>
      <c r="AR145" s="250" t="s">
        <v>136</v>
      </c>
      <c r="AT145" s="250" t="s">
        <v>159</v>
      </c>
      <c r="AU145" s="250" t="s">
        <v>85</v>
      </c>
      <c r="AY145" s="15" t="s">
        <v>129</v>
      </c>
      <c r="BE145" s="251">
        <f>IF(O145="základní",K145,0)</f>
        <v>0</v>
      </c>
      <c r="BF145" s="251">
        <f>IF(O145="snížená",K145,0)</f>
        <v>0</v>
      </c>
      <c r="BG145" s="251">
        <f>IF(O145="zákl. přenesená",K145,0)</f>
        <v>0</v>
      </c>
      <c r="BH145" s="251">
        <f>IF(O145="sníž. přenesená",K145,0)</f>
        <v>0</v>
      </c>
      <c r="BI145" s="251">
        <f>IF(O145="nulová",K145,0)</f>
        <v>0</v>
      </c>
      <c r="BJ145" s="15" t="s">
        <v>83</v>
      </c>
      <c r="BK145" s="251">
        <f>ROUND(P145*H145,2)</f>
        <v>0</v>
      </c>
      <c r="BL145" s="15" t="s">
        <v>136</v>
      </c>
      <c r="BM145" s="250" t="s">
        <v>177</v>
      </c>
    </row>
    <row r="146" s="2" customFormat="1">
      <c r="A146" s="36"/>
      <c r="B146" s="37"/>
      <c r="C146" s="38"/>
      <c r="D146" s="252" t="s">
        <v>138</v>
      </c>
      <c r="E146" s="38"/>
      <c r="F146" s="253" t="s">
        <v>178</v>
      </c>
      <c r="G146" s="38"/>
      <c r="H146" s="38"/>
      <c r="I146" s="143"/>
      <c r="J146" s="143"/>
      <c r="K146" s="38"/>
      <c r="L146" s="38"/>
      <c r="M146" s="42"/>
      <c r="N146" s="254"/>
      <c r="O146" s="255"/>
      <c r="P146" s="89"/>
      <c r="Q146" s="89"/>
      <c r="R146" s="89"/>
      <c r="S146" s="89"/>
      <c r="T146" s="89"/>
      <c r="U146" s="89"/>
      <c r="V146" s="89"/>
      <c r="W146" s="89"/>
      <c r="X146" s="89"/>
      <c r="Y146" s="90"/>
      <c r="Z146" s="36"/>
      <c r="AA146" s="36"/>
      <c r="AB146" s="36"/>
      <c r="AC146" s="36"/>
      <c r="AD146" s="36"/>
      <c r="AE146" s="36"/>
      <c r="AT146" s="15" t="s">
        <v>138</v>
      </c>
      <c r="AU146" s="15" t="s">
        <v>85</v>
      </c>
    </row>
    <row r="147" s="12" customFormat="1" ht="22.8" customHeight="1">
      <c r="A147" s="12"/>
      <c r="B147" s="221"/>
      <c r="C147" s="222"/>
      <c r="D147" s="223" t="s">
        <v>74</v>
      </c>
      <c r="E147" s="257" t="s">
        <v>179</v>
      </c>
      <c r="F147" s="257" t="s">
        <v>180</v>
      </c>
      <c r="G147" s="222"/>
      <c r="H147" s="222"/>
      <c r="I147" s="225"/>
      <c r="J147" s="225"/>
      <c r="K147" s="258">
        <f>BK147</f>
        <v>0</v>
      </c>
      <c r="L147" s="222"/>
      <c r="M147" s="227"/>
      <c r="N147" s="228"/>
      <c r="O147" s="229"/>
      <c r="P147" s="229"/>
      <c r="Q147" s="230">
        <f>SUM(Q148:Q209)</f>
        <v>0</v>
      </c>
      <c r="R147" s="230">
        <f>SUM(R148:R209)</f>
        <v>0</v>
      </c>
      <c r="S147" s="229"/>
      <c r="T147" s="231">
        <f>SUM(T148:T209)</f>
        <v>0</v>
      </c>
      <c r="U147" s="229"/>
      <c r="V147" s="231">
        <f>SUM(V148:V209)</f>
        <v>0</v>
      </c>
      <c r="W147" s="229"/>
      <c r="X147" s="231">
        <f>SUM(X148:X209)</f>
        <v>0</v>
      </c>
      <c r="Y147" s="232"/>
      <c r="Z147" s="12"/>
      <c r="AA147" s="12"/>
      <c r="AB147" s="12"/>
      <c r="AC147" s="12"/>
      <c r="AD147" s="12"/>
      <c r="AE147" s="12"/>
      <c r="AR147" s="233" t="s">
        <v>83</v>
      </c>
      <c r="AT147" s="234" t="s">
        <v>74</v>
      </c>
      <c r="AU147" s="234" t="s">
        <v>83</v>
      </c>
      <c r="AY147" s="233" t="s">
        <v>129</v>
      </c>
      <c r="BK147" s="235">
        <f>SUM(BK148:BK209)</f>
        <v>0</v>
      </c>
    </row>
    <row r="148" s="2" customFormat="1" ht="21.75" customHeight="1">
      <c r="A148" s="36"/>
      <c r="B148" s="37"/>
      <c r="C148" s="236" t="s">
        <v>181</v>
      </c>
      <c r="D148" s="236" t="s">
        <v>130</v>
      </c>
      <c r="E148" s="237" t="s">
        <v>182</v>
      </c>
      <c r="F148" s="238" t="s">
        <v>183</v>
      </c>
      <c r="G148" s="239" t="s">
        <v>184</v>
      </c>
      <c r="H148" s="240">
        <v>3700</v>
      </c>
      <c r="I148" s="241"/>
      <c r="J148" s="242"/>
      <c r="K148" s="243">
        <f>ROUND(P148*H148,2)</f>
        <v>0</v>
      </c>
      <c r="L148" s="238" t="s">
        <v>134</v>
      </c>
      <c r="M148" s="244"/>
      <c r="N148" s="245" t="s">
        <v>1</v>
      </c>
      <c r="O148" s="246" t="s">
        <v>38</v>
      </c>
      <c r="P148" s="247">
        <f>I148+J148</f>
        <v>0</v>
      </c>
      <c r="Q148" s="247">
        <f>ROUND(I148*H148,2)</f>
        <v>0</v>
      </c>
      <c r="R148" s="247">
        <f>ROUND(J148*H148,2)</f>
        <v>0</v>
      </c>
      <c r="S148" s="89"/>
      <c r="T148" s="248">
        <f>S148*H148</f>
        <v>0</v>
      </c>
      <c r="U148" s="248">
        <v>0</v>
      </c>
      <c r="V148" s="248">
        <f>U148*H148</f>
        <v>0</v>
      </c>
      <c r="W148" s="248">
        <v>0</v>
      </c>
      <c r="X148" s="248">
        <f>W148*H148</f>
        <v>0</v>
      </c>
      <c r="Y148" s="249" t="s">
        <v>1</v>
      </c>
      <c r="Z148" s="36"/>
      <c r="AA148" s="36"/>
      <c r="AB148" s="36"/>
      <c r="AC148" s="36"/>
      <c r="AD148" s="36"/>
      <c r="AE148" s="36"/>
      <c r="AR148" s="250" t="s">
        <v>154</v>
      </c>
      <c r="AT148" s="250" t="s">
        <v>130</v>
      </c>
      <c r="AU148" s="250" t="s">
        <v>85</v>
      </c>
      <c r="AY148" s="15" t="s">
        <v>129</v>
      </c>
      <c r="BE148" s="251">
        <f>IF(O148="základní",K148,0)</f>
        <v>0</v>
      </c>
      <c r="BF148" s="251">
        <f>IF(O148="snížená",K148,0)</f>
        <v>0</v>
      </c>
      <c r="BG148" s="251">
        <f>IF(O148="zákl. přenesená",K148,0)</f>
        <v>0</v>
      </c>
      <c r="BH148" s="251">
        <f>IF(O148="sníž. přenesená",K148,0)</f>
        <v>0</v>
      </c>
      <c r="BI148" s="251">
        <f>IF(O148="nulová",K148,0)</f>
        <v>0</v>
      </c>
      <c r="BJ148" s="15" t="s">
        <v>83</v>
      </c>
      <c r="BK148" s="251">
        <f>ROUND(P148*H148,2)</f>
        <v>0</v>
      </c>
      <c r="BL148" s="15" t="s">
        <v>154</v>
      </c>
      <c r="BM148" s="250" t="s">
        <v>185</v>
      </c>
    </row>
    <row r="149" s="2" customFormat="1">
      <c r="A149" s="36"/>
      <c r="B149" s="37"/>
      <c r="C149" s="38"/>
      <c r="D149" s="252" t="s">
        <v>138</v>
      </c>
      <c r="E149" s="38"/>
      <c r="F149" s="253" t="s">
        <v>183</v>
      </c>
      <c r="G149" s="38"/>
      <c r="H149" s="38"/>
      <c r="I149" s="143"/>
      <c r="J149" s="143"/>
      <c r="K149" s="38"/>
      <c r="L149" s="38"/>
      <c r="M149" s="42"/>
      <c r="N149" s="254"/>
      <c r="O149" s="255"/>
      <c r="P149" s="89"/>
      <c r="Q149" s="89"/>
      <c r="R149" s="89"/>
      <c r="S149" s="89"/>
      <c r="T149" s="89"/>
      <c r="U149" s="89"/>
      <c r="V149" s="89"/>
      <c r="W149" s="89"/>
      <c r="X149" s="89"/>
      <c r="Y149" s="90"/>
      <c r="Z149" s="36"/>
      <c r="AA149" s="36"/>
      <c r="AB149" s="36"/>
      <c r="AC149" s="36"/>
      <c r="AD149" s="36"/>
      <c r="AE149" s="36"/>
      <c r="AT149" s="15" t="s">
        <v>138</v>
      </c>
      <c r="AU149" s="15" t="s">
        <v>85</v>
      </c>
    </row>
    <row r="150" s="2" customFormat="1" ht="21.75" customHeight="1">
      <c r="A150" s="36"/>
      <c r="B150" s="37"/>
      <c r="C150" s="236" t="s">
        <v>9</v>
      </c>
      <c r="D150" s="236" t="s">
        <v>130</v>
      </c>
      <c r="E150" s="237" t="s">
        <v>186</v>
      </c>
      <c r="F150" s="238" t="s">
        <v>187</v>
      </c>
      <c r="G150" s="239" t="s">
        <v>184</v>
      </c>
      <c r="H150" s="240">
        <v>805</v>
      </c>
      <c r="I150" s="241"/>
      <c r="J150" s="242"/>
      <c r="K150" s="243">
        <f>ROUND(P150*H150,2)</f>
        <v>0</v>
      </c>
      <c r="L150" s="238" t="s">
        <v>134</v>
      </c>
      <c r="M150" s="244"/>
      <c r="N150" s="245" t="s">
        <v>1</v>
      </c>
      <c r="O150" s="246" t="s">
        <v>38</v>
      </c>
      <c r="P150" s="247">
        <f>I150+J150</f>
        <v>0</v>
      </c>
      <c r="Q150" s="247">
        <f>ROUND(I150*H150,2)</f>
        <v>0</v>
      </c>
      <c r="R150" s="247">
        <f>ROUND(J150*H150,2)</f>
        <v>0</v>
      </c>
      <c r="S150" s="89"/>
      <c r="T150" s="248">
        <f>S150*H150</f>
        <v>0</v>
      </c>
      <c r="U150" s="248">
        <v>0</v>
      </c>
      <c r="V150" s="248">
        <f>U150*H150</f>
        <v>0</v>
      </c>
      <c r="W150" s="248">
        <v>0</v>
      </c>
      <c r="X150" s="248">
        <f>W150*H150</f>
        <v>0</v>
      </c>
      <c r="Y150" s="249" t="s">
        <v>1</v>
      </c>
      <c r="Z150" s="36"/>
      <c r="AA150" s="36"/>
      <c r="AB150" s="36"/>
      <c r="AC150" s="36"/>
      <c r="AD150" s="36"/>
      <c r="AE150" s="36"/>
      <c r="AR150" s="250" t="s">
        <v>154</v>
      </c>
      <c r="AT150" s="250" t="s">
        <v>130</v>
      </c>
      <c r="AU150" s="250" t="s">
        <v>85</v>
      </c>
      <c r="AY150" s="15" t="s">
        <v>129</v>
      </c>
      <c r="BE150" s="251">
        <f>IF(O150="základní",K150,0)</f>
        <v>0</v>
      </c>
      <c r="BF150" s="251">
        <f>IF(O150="snížená",K150,0)</f>
        <v>0</v>
      </c>
      <c r="BG150" s="251">
        <f>IF(O150="zákl. přenesená",K150,0)</f>
        <v>0</v>
      </c>
      <c r="BH150" s="251">
        <f>IF(O150="sníž. přenesená",K150,0)</f>
        <v>0</v>
      </c>
      <c r="BI150" s="251">
        <f>IF(O150="nulová",K150,0)</f>
        <v>0</v>
      </c>
      <c r="BJ150" s="15" t="s">
        <v>83</v>
      </c>
      <c r="BK150" s="251">
        <f>ROUND(P150*H150,2)</f>
        <v>0</v>
      </c>
      <c r="BL150" s="15" t="s">
        <v>154</v>
      </c>
      <c r="BM150" s="250" t="s">
        <v>188</v>
      </c>
    </row>
    <row r="151" s="2" customFormat="1">
      <c r="A151" s="36"/>
      <c r="B151" s="37"/>
      <c r="C151" s="38"/>
      <c r="D151" s="252" t="s">
        <v>138</v>
      </c>
      <c r="E151" s="38"/>
      <c r="F151" s="253" t="s">
        <v>187</v>
      </c>
      <c r="G151" s="38"/>
      <c r="H151" s="38"/>
      <c r="I151" s="143"/>
      <c r="J151" s="143"/>
      <c r="K151" s="38"/>
      <c r="L151" s="38"/>
      <c r="M151" s="42"/>
      <c r="N151" s="254"/>
      <c r="O151" s="255"/>
      <c r="P151" s="89"/>
      <c r="Q151" s="89"/>
      <c r="R151" s="89"/>
      <c r="S151" s="89"/>
      <c r="T151" s="89"/>
      <c r="U151" s="89"/>
      <c r="V151" s="89"/>
      <c r="W151" s="89"/>
      <c r="X151" s="89"/>
      <c r="Y151" s="90"/>
      <c r="Z151" s="36"/>
      <c r="AA151" s="36"/>
      <c r="AB151" s="36"/>
      <c r="AC151" s="36"/>
      <c r="AD151" s="36"/>
      <c r="AE151" s="36"/>
      <c r="AT151" s="15" t="s">
        <v>138</v>
      </c>
      <c r="AU151" s="15" t="s">
        <v>85</v>
      </c>
    </row>
    <row r="152" s="2" customFormat="1" ht="21.75" customHeight="1">
      <c r="A152" s="36"/>
      <c r="B152" s="37"/>
      <c r="C152" s="236" t="s">
        <v>189</v>
      </c>
      <c r="D152" s="236" t="s">
        <v>130</v>
      </c>
      <c r="E152" s="237" t="s">
        <v>190</v>
      </c>
      <c r="F152" s="238" t="s">
        <v>191</v>
      </c>
      <c r="G152" s="239" t="s">
        <v>184</v>
      </c>
      <c r="H152" s="240">
        <v>805</v>
      </c>
      <c r="I152" s="241"/>
      <c r="J152" s="242"/>
      <c r="K152" s="243">
        <f>ROUND(P152*H152,2)</f>
        <v>0</v>
      </c>
      <c r="L152" s="238" t="s">
        <v>134</v>
      </c>
      <c r="M152" s="244"/>
      <c r="N152" s="245" t="s">
        <v>1</v>
      </c>
      <c r="O152" s="246" t="s">
        <v>38</v>
      </c>
      <c r="P152" s="247">
        <f>I152+J152</f>
        <v>0</v>
      </c>
      <c r="Q152" s="247">
        <f>ROUND(I152*H152,2)</f>
        <v>0</v>
      </c>
      <c r="R152" s="247">
        <f>ROUND(J152*H152,2)</f>
        <v>0</v>
      </c>
      <c r="S152" s="89"/>
      <c r="T152" s="248">
        <f>S152*H152</f>
        <v>0</v>
      </c>
      <c r="U152" s="248">
        <v>0</v>
      </c>
      <c r="V152" s="248">
        <f>U152*H152</f>
        <v>0</v>
      </c>
      <c r="W152" s="248">
        <v>0</v>
      </c>
      <c r="X152" s="248">
        <f>W152*H152</f>
        <v>0</v>
      </c>
      <c r="Y152" s="249" t="s">
        <v>1</v>
      </c>
      <c r="Z152" s="36"/>
      <c r="AA152" s="36"/>
      <c r="AB152" s="36"/>
      <c r="AC152" s="36"/>
      <c r="AD152" s="36"/>
      <c r="AE152" s="36"/>
      <c r="AR152" s="250" t="s">
        <v>154</v>
      </c>
      <c r="AT152" s="250" t="s">
        <v>130</v>
      </c>
      <c r="AU152" s="250" t="s">
        <v>85</v>
      </c>
      <c r="AY152" s="15" t="s">
        <v>129</v>
      </c>
      <c r="BE152" s="251">
        <f>IF(O152="základní",K152,0)</f>
        <v>0</v>
      </c>
      <c r="BF152" s="251">
        <f>IF(O152="snížená",K152,0)</f>
        <v>0</v>
      </c>
      <c r="BG152" s="251">
        <f>IF(O152="zákl. přenesená",K152,0)</f>
        <v>0</v>
      </c>
      <c r="BH152" s="251">
        <f>IF(O152="sníž. přenesená",K152,0)</f>
        <v>0</v>
      </c>
      <c r="BI152" s="251">
        <f>IF(O152="nulová",K152,0)</f>
        <v>0</v>
      </c>
      <c r="BJ152" s="15" t="s">
        <v>83</v>
      </c>
      <c r="BK152" s="251">
        <f>ROUND(P152*H152,2)</f>
        <v>0</v>
      </c>
      <c r="BL152" s="15" t="s">
        <v>154</v>
      </c>
      <c r="BM152" s="250" t="s">
        <v>192</v>
      </c>
    </row>
    <row r="153" s="2" customFormat="1">
      <c r="A153" s="36"/>
      <c r="B153" s="37"/>
      <c r="C153" s="38"/>
      <c r="D153" s="252" t="s">
        <v>138</v>
      </c>
      <c r="E153" s="38"/>
      <c r="F153" s="253" t="s">
        <v>191</v>
      </c>
      <c r="G153" s="38"/>
      <c r="H153" s="38"/>
      <c r="I153" s="143"/>
      <c r="J153" s="143"/>
      <c r="K153" s="38"/>
      <c r="L153" s="38"/>
      <c r="M153" s="42"/>
      <c r="N153" s="254"/>
      <c r="O153" s="255"/>
      <c r="P153" s="89"/>
      <c r="Q153" s="89"/>
      <c r="R153" s="89"/>
      <c r="S153" s="89"/>
      <c r="T153" s="89"/>
      <c r="U153" s="89"/>
      <c r="V153" s="89"/>
      <c r="W153" s="89"/>
      <c r="X153" s="89"/>
      <c r="Y153" s="90"/>
      <c r="Z153" s="36"/>
      <c r="AA153" s="36"/>
      <c r="AB153" s="36"/>
      <c r="AC153" s="36"/>
      <c r="AD153" s="36"/>
      <c r="AE153" s="36"/>
      <c r="AT153" s="15" t="s">
        <v>138</v>
      </c>
      <c r="AU153" s="15" t="s">
        <v>85</v>
      </c>
    </row>
    <row r="154" s="2" customFormat="1">
      <c r="A154" s="36"/>
      <c r="B154" s="37"/>
      <c r="C154" s="38"/>
      <c r="D154" s="252" t="s">
        <v>139</v>
      </c>
      <c r="E154" s="38"/>
      <c r="F154" s="256" t="s">
        <v>193</v>
      </c>
      <c r="G154" s="38"/>
      <c r="H154" s="38"/>
      <c r="I154" s="143"/>
      <c r="J154" s="143"/>
      <c r="K154" s="38"/>
      <c r="L154" s="38"/>
      <c r="M154" s="42"/>
      <c r="N154" s="254"/>
      <c r="O154" s="255"/>
      <c r="P154" s="89"/>
      <c r="Q154" s="89"/>
      <c r="R154" s="89"/>
      <c r="S154" s="89"/>
      <c r="T154" s="89"/>
      <c r="U154" s="89"/>
      <c r="V154" s="89"/>
      <c r="W154" s="89"/>
      <c r="X154" s="89"/>
      <c r="Y154" s="90"/>
      <c r="Z154" s="36"/>
      <c r="AA154" s="36"/>
      <c r="AB154" s="36"/>
      <c r="AC154" s="36"/>
      <c r="AD154" s="36"/>
      <c r="AE154" s="36"/>
      <c r="AT154" s="15" t="s">
        <v>139</v>
      </c>
      <c r="AU154" s="15" t="s">
        <v>85</v>
      </c>
    </row>
    <row r="155" s="2" customFormat="1" ht="21.75" customHeight="1">
      <c r="A155" s="36"/>
      <c r="B155" s="37"/>
      <c r="C155" s="236" t="s">
        <v>194</v>
      </c>
      <c r="D155" s="236" t="s">
        <v>130</v>
      </c>
      <c r="E155" s="237" t="s">
        <v>195</v>
      </c>
      <c r="F155" s="238" t="s">
        <v>196</v>
      </c>
      <c r="G155" s="239" t="s">
        <v>184</v>
      </c>
      <c r="H155" s="240">
        <v>250</v>
      </c>
      <c r="I155" s="241"/>
      <c r="J155" s="242"/>
      <c r="K155" s="243">
        <f>ROUND(P155*H155,2)</f>
        <v>0</v>
      </c>
      <c r="L155" s="238" t="s">
        <v>134</v>
      </c>
      <c r="M155" s="244"/>
      <c r="N155" s="245" t="s">
        <v>1</v>
      </c>
      <c r="O155" s="246" t="s">
        <v>38</v>
      </c>
      <c r="P155" s="247">
        <f>I155+J155</f>
        <v>0</v>
      </c>
      <c r="Q155" s="247">
        <f>ROUND(I155*H155,2)</f>
        <v>0</v>
      </c>
      <c r="R155" s="247">
        <f>ROUND(J155*H155,2)</f>
        <v>0</v>
      </c>
      <c r="S155" s="89"/>
      <c r="T155" s="248">
        <f>S155*H155</f>
        <v>0</v>
      </c>
      <c r="U155" s="248">
        <v>0</v>
      </c>
      <c r="V155" s="248">
        <f>U155*H155</f>
        <v>0</v>
      </c>
      <c r="W155" s="248">
        <v>0</v>
      </c>
      <c r="X155" s="248">
        <f>W155*H155</f>
        <v>0</v>
      </c>
      <c r="Y155" s="249" t="s">
        <v>1</v>
      </c>
      <c r="Z155" s="36"/>
      <c r="AA155" s="36"/>
      <c r="AB155" s="36"/>
      <c r="AC155" s="36"/>
      <c r="AD155" s="36"/>
      <c r="AE155" s="36"/>
      <c r="AR155" s="250" t="s">
        <v>154</v>
      </c>
      <c r="AT155" s="250" t="s">
        <v>130</v>
      </c>
      <c r="AU155" s="250" t="s">
        <v>85</v>
      </c>
      <c r="AY155" s="15" t="s">
        <v>129</v>
      </c>
      <c r="BE155" s="251">
        <f>IF(O155="základní",K155,0)</f>
        <v>0</v>
      </c>
      <c r="BF155" s="251">
        <f>IF(O155="snížená",K155,0)</f>
        <v>0</v>
      </c>
      <c r="BG155" s="251">
        <f>IF(O155="zákl. přenesená",K155,0)</f>
        <v>0</v>
      </c>
      <c r="BH155" s="251">
        <f>IF(O155="sníž. přenesená",K155,0)</f>
        <v>0</v>
      </c>
      <c r="BI155" s="251">
        <f>IF(O155="nulová",K155,0)</f>
        <v>0</v>
      </c>
      <c r="BJ155" s="15" t="s">
        <v>83</v>
      </c>
      <c r="BK155" s="251">
        <f>ROUND(P155*H155,2)</f>
        <v>0</v>
      </c>
      <c r="BL155" s="15" t="s">
        <v>154</v>
      </c>
      <c r="BM155" s="250" t="s">
        <v>197</v>
      </c>
    </row>
    <row r="156" s="2" customFormat="1">
      <c r="A156" s="36"/>
      <c r="B156" s="37"/>
      <c r="C156" s="38"/>
      <c r="D156" s="252" t="s">
        <v>138</v>
      </c>
      <c r="E156" s="38"/>
      <c r="F156" s="253" t="s">
        <v>196</v>
      </c>
      <c r="G156" s="38"/>
      <c r="H156" s="38"/>
      <c r="I156" s="143"/>
      <c r="J156" s="143"/>
      <c r="K156" s="38"/>
      <c r="L156" s="38"/>
      <c r="M156" s="42"/>
      <c r="N156" s="254"/>
      <c r="O156" s="255"/>
      <c r="P156" s="89"/>
      <c r="Q156" s="89"/>
      <c r="R156" s="89"/>
      <c r="S156" s="89"/>
      <c r="T156" s="89"/>
      <c r="U156" s="89"/>
      <c r="V156" s="89"/>
      <c r="W156" s="89"/>
      <c r="X156" s="89"/>
      <c r="Y156" s="90"/>
      <c r="Z156" s="36"/>
      <c r="AA156" s="36"/>
      <c r="AB156" s="36"/>
      <c r="AC156" s="36"/>
      <c r="AD156" s="36"/>
      <c r="AE156" s="36"/>
      <c r="AT156" s="15" t="s">
        <v>138</v>
      </c>
      <c r="AU156" s="15" t="s">
        <v>85</v>
      </c>
    </row>
    <row r="157" s="2" customFormat="1">
      <c r="A157" s="36"/>
      <c r="B157" s="37"/>
      <c r="C157" s="38"/>
      <c r="D157" s="252" t="s">
        <v>139</v>
      </c>
      <c r="E157" s="38"/>
      <c r="F157" s="256" t="s">
        <v>198</v>
      </c>
      <c r="G157" s="38"/>
      <c r="H157" s="38"/>
      <c r="I157" s="143"/>
      <c r="J157" s="143"/>
      <c r="K157" s="38"/>
      <c r="L157" s="38"/>
      <c r="M157" s="42"/>
      <c r="N157" s="254"/>
      <c r="O157" s="255"/>
      <c r="P157" s="89"/>
      <c r="Q157" s="89"/>
      <c r="R157" s="89"/>
      <c r="S157" s="89"/>
      <c r="T157" s="89"/>
      <c r="U157" s="89"/>
      <c r="V157" s="89"/>
      <c r="W157" s="89"/>
      <c r="X157" s="89"/>
      <c r="Y157" s="90"/>
      <c r="Z157" s="36"/>
      <c r="AA157" s="36"/>
      <c r="AB157" s="36"/>
      <c r="AC157" s="36"/>
      <c r="AD157" s="36"/>
      <c r="AE157" s="36"/>
      <c r="AT157" s="15" t="s">
        <v>139</v>
      </c>
      <c r="AU157" s="15" t="s">
        <v>85</v>
      </c>
    </row>
    <row r="158" s="2" customFormat="1" ht="21.75" customHeight="1">
      <c r="A158" s="36"/>
      <c r="B158" s="37"/>
      <c r="C158" s="236" t="s">
        <v>199</v>
      </c>
      <c r="D158" s="236" t="s">
        <v>130</v>
      </c>
      <c r="E158" s="237" t="s">
        <v>200</v>
      </c>
      <c r="F158" s="238" t="s">
        <v>201</v>
      </c>
      <c r="G158" s="239" t="s">
        <v>184</v>
      </c>
      <c r="H158" s="240">
        <v>250</v>
      </c>
      <c r="I158" s="241"/>
      <c r="J158" s="242"/>
      <c r="K158" s="243">
        <f>ROUND(P158*H158,2)</f>
        <v>0</v>
      </c>
      <c r="L158" s="238" t="s">
        <v>134</v>
      </c>
      <c r="M158" s="244"/>
      <c r="N158" s="245" t="s">
        <v>1</v>
      </c>
      <c r="O158" s="246" t="s">
        <v>38</v>
      </c>
      <c r="P158" s="247">
        <f>I158+J158</f>
        <v>0</v>
      </c>
      <c r="Q158" s="247">
        <f>ROUND(I158*H158,2)</f>
        <v>0</v>
      </c>
      <c r="R158" s="247">
        <f>ROUND(J158*H158,2)</f>
        <v>0</v>
      </c>
      <c r="S158" s="89"/>
      <c r="T158" s="248">
        <f>S158*H158</f>
        <v>0</v>
      </c>
      <c r="U158" s="248">
        <v>0</v>
      </c>
      <c r="V158" s="248">
        <f>U158*H158</f>
        <v>0</v>
      </c>
      <c r="W158" s="248">
        <v>0</v>
      </c>
      <c r="X158" s="248">
        <f>W158*H158</f>
        <v>0</v>
      </c>
      <c r="Y158" s="249" t="s">
        <v>1</v>
      </c>
      <c r="Z158" s="36"/>
      <c r="AA158" s="36"/>
      <c r="AB158" s="36"/>
      <c r="AC158" s="36"/>
      <c r="AD158" s="36"/>
      <c r="AE158" s="36"/>
      <c r="AR158" s="250" t="s">
        <v>154</v>
      </c>
      <c r="AT158" s="250" t="s">
        <v>130</v>
      </c>
      <c r="AU158" s="250" t="s">
        <v>85</v>
      </c>
      <c r="AY158" s="15" t="s">
        <v>129</v>
      </c>
      <c r="BE158" s="251">
        <f>IF(O158="základní",K158,0)</f>
        <v>0</v>
      </c>
      <c r="BF158" s="251">
        <f>IF(O158="snížená",K158,0)</f>
        <v>0</v>
      </c>
      <c r="BG158" s="251">
        <f>IF(O158="zákl. přenesená",K158,0)</f>
        <v>0</v>
      </c>
      <c r="BH158" s="251">
        <f>IF(O158="sníž. přenesená",K158,0)</f>
        <v>0</v>
      </c>
      <c r="BI158" s="251">
        <f>IF(O158="nulová",K158,0)</f>
        <v>0</v>
      </c>
      <c r="BJ158" s="15" t="s">
        <v>83</v>
      </c>
      <c r="BK158" s="251">
        <f>ROUND(P158*H158,2)</f>
        <v>0</v>
      </c>
      <c r="BL158" s="15" t="s">
        <v>154</v>
      </c>
      <c r="BM158" s="250" t="s">
        <v>202</v>
      </c>
    </row>
    <row r="159" s="2" customFormat="1">
      <c r="A159" s="36"/>
      <c r="B159" s="37"/>
      <c r="C159" s="38"/>
      <c r="D159" s="252" t="s">
        <v>138</v>
      </c>
      <c r="E159" s="38"/>
      <c r="F159" s="253" t="s">
        <v>201</v>
      </c>
      <c r="G159" s="38"/>
      <c r="H159" s="38"/>
      <c r="I159" s="143"/>
      <c r="J159" s="143"/>
      <c r="K159" s="38"/>
      <c r="L159" s="38"/>
      <c r="M159" s="42"/>
      <c r="N159" s="254"/>
      <c r="O159" s="255"/>
      <c r="P159" s="89"/>
      <c r="Q159" s="89"/>
      <c r="R159" s="89"/>
      <c r="S159" s="89"/>
      <c r="T159" s="89"/>
      <c r="U159" s="89"/>
      <c r="V159" s="89"/>
      <c r="W159" s="89"/>
      <c r="X159" s="89"/>
      <c r="Y159" s="90"/>
      <c r="Z159" s="36"/>
      <c r="AA159" s="36"/>
      <c r="AB159" s="36"/>
      <c r="AC159" s="36"/>
      <c r="AD159" s="36"/>
      <c r="AE159" s="36"/>
      <c r="AT159" s="15" t="s">
        <v>138</v>
      </c>
      <c r="AU159" s="15" t="s">
        <v>85</v>
      </c>
    </row>
    <row r="160" s="2" customFormat="1" ht="21.75" customHeight="1">
      <c r="A160" s="36"/>
      <c r="B160" s="37"/>
      <c r="C160" s="259" t="s">
        <v>203</v>
      </c>
      <c r="D160" s="259" t="s">
        <v>159</v>
      </c>
      <c r="E160" s="260" t="s">
        <v>204</v>
      </c>
      <c r="F160" s="261" t="s">
        <v>205</v>
      </c>
      <c r="G160" s="262" t="s">
        <v>184</v>
      </c>
      <c r="H160" s="263">
        <v>3700</v>
      </c>
      <c r="I160" s="264"/>
      <c r="J160" s="264"/>
      <c r="K160" s="265">
        <f>ROUND(P160*H160,2)</f>
        <v>0</v>
      </c>
      <c r="L160" s="261" t="s">
        <v>134</v>
      </c>
      <c r="M160" s="42"/>
      <c r="N160" s="266" t="s">
        <v>1</v>
      </c>
      <c r="O160" s="246" t="s">
        <v>38</v>
      </c>
      <c r="P160" s="247">
        <f>I160+J160</f>
        <v>0</v>
      </c>
      <c r="Q160" s="247">
        <f>ROUND(I160*H160,2)</f>
        <v>0</v>
      </c>
      <c r="R160" s="247">
        <f>ROUND(J160*H160,2)</f>
        <v>0</v>
      </c>
      <c r="S160" s="89"/>
      <c r="T160" s="248">
        <f>S160*H160</f>
        <v>0</v>
      </c>
      <c r="U160" s="248">
        <v>0</v>
      </c>
      <c r="V160" s="248">
        <f>U160*H160</f>
        <v>0</v>
      </c>
      <c r="W160" s="248">
        <v>0</v>
      </c>
      <c r="X160" s="248">
        <f>W160*H160</f>
        <v>0</v>
      </c>
      <c r="Y160" s="249" t="s">
        <v>1</v>
      </c>
      <c r="Z160" s="36"/>
      <c r="AA160" s="36"/>
      <c r="AB160" s="36"/>
      <c r="AC160" s="36"/>
      <c r="AD160" s="36"/>
      <c r="AE160" s="36"/>
      <c r="AR160" s="250" t="s">
        <v>206</v>
      </c>
      <c r="AT160" s="250" t="s">
        <v>159</v>
      </c>
      <c r="AU160" s="250" t="s">
        <v>85</v>
      </c>
      <c r="AY160" s="15" t="s">
        <v>129</v>
      </c>
      <c r="BE160" s="251">
        <f>IF(O160="základní",K160,0)</f>
        <v>0</v>
      </c>
      <c r="BF160" s="251">
        <f>IF(O160="snížená",K160,0)</f>
        <v>0</v>
      </c>
      <c r="BG160" s="251">
        <f>IF(O160="zákl. přenesená",K160,0)</f>
        <v>0</v>
      </c>
      <c r="BH160" s="251">
        <f>IF(O160="sníž. přenesená",K160,0)</f>
        <v>0</v>
      </c>
      <c r="BI160" s="251">
        <f>IF(O160="nulová",K160,0)</f>
        <v>0</v>
      </c>
      <c r="BJ160" s="15" t="s">
        <v>83</v>
      </c>
      <c r="BK160" s="251">
        <f>ROUND(P160*H160,2)</f>
        <v>0</v>
      </c>
      <c r="BL160" s="15" t="s">
        <v>206</v>
      </c>
      <c r="BM160" s="250" t="s">
        <v>207</v>
      </c>
    </row>
    <row r="161" s="2" customFormat="1">
      <c r="A161" s="36"/>
      <c r="B161" s="37"/>
      <c r="C161" s="38"/>
      <c r="D161" s="252" t="s">
        <v>138</v>
      </c>
      <c r="E161" s="38"/>
      <c r="F161" s="253" t="s">
        <v>208</v>
      </c>
      <c r="G161" s="38"/>
      <c r="H161" s="38"/>
      <c r="I161" s="143"/>
      <c r="J161" s="143"/>
      <c r="K161" s="38"/>
      <c r="L161" s="38"/>
      <c r="M161" s="42"/>
      <c r="N161" s="254"/>
      <c r="O161" s="255"/>
      <c r="P161" s="89"/>
      <c r="Q161" s="89"/>
      <c r="R161" s="89"/>
      <c r="S161" s="89"/>
      <c r="T161" s="89"/>
      <c r="U161" s="89"/>
      <c r="V161" s="89"/>
      <c r="W161" s="89"/>
      <c r="X161" s="89"/>
      <c r="Y161" s="90"/>
      <c r="Z161" s="36"/>
      <c r="AA161" s="36"/>
      <c r="AB161" s="36"/>
      <c r="AC161" s="36"/>
      <c r="AD161" s="36"/>
      <c r="AE161" s="36"/>
      <c r="AT161" s="15" t="s">
        <v>138</v>
      </c>
      <c r="AU161" s="15" t="s">
        <v>85</v>
      </c>
    </row>
    <row r="162" s="2" customFormat="1" ht="21.75" customHeight="1">
      <c r="A162" s="36"/>
      <c r="B162" s="37"/>
      <c r="C162" s="259" t="s">
        <v>209</v>
      </c>
      <c r="D162" s="259" t="s">
        <v>159</v>
      </c>
      <c r="E162" s="260" t="s">
        <v>210</v>
      </c>
      <c r="F162" s="261" t="s">
        <v>211</v>
      </c>
      <c r="G162" s="262" t="s">
        <v>184</v>
      </c>
      <c r="H162" s="263">
        <v>805</v>
      </c>
      <c r="I162" s="264"/>
      <c r="J162" s="264"/>
      <c r="K162" s="265">
        <f>ROUND(P162*H162,2)</f>
        <v>0</v>
      </c>
      <c r="L162" s="261" t="s">
        <v>134</v>
      </c>
      <c r="M162" s="42"/>
      <c r="N162" s="266" t="s">
        <v>1</v>
      </c>
      <c r="O162" s="246" t="s">
        <v>38</v>
      </c>
      <c r="P162" s="247">
        <f>I162+J162</f>
        <v>0</v>
      </c>
      <c r="Q162" s="247">
        <f>ROUND(I162*H162,2)</f>
        <v>0</v>
      </c>
      <c r="R162" s="247">
        <f>ROUND(J162*H162,2)</f>
        <v>0</v>
      </c>
      <c r="S162" s="89"/>
      <c r="T162" s="248">
        <f>S162*H162</f>
        <v>0</v>
      </c>
      <c r="U162" s="248">
        <v>0</v>
      </c>
      <c r="V162" s="248">
        <f>U162*H162</f>
        <v>0</v>
      </c>
      <c r="W162" s="248">
        <v>0</v>
      </c>
      <c r="X162" s="248">
        <f>W162*H162</f>
        <v>0</v>
      </c>
      <c r="Y162" s="249" t="s">
        <v>1</v>
      </c>
      <c r="Z162" s="36"/>
      <c r="AA162" s="36"/>
      <c r="AB162" s="36"/>
      <c r="AC162" s="36"/>
      <c r="AD162" s="36"/>
      <c r="AE162" s="36"/>
      <c r="AR162" s="250" t="s">
        <v>206</v>
      </c>
      <c r="AT162" s="250" t="s">
        <v>159</v>
      </c>
      <c r="AU162" s="250" t="s">
        <v>85</v>
      </c>
      <c r="AY162" s="15" t="s">
        <v>129</v>
      </c>
      <c r="BE162" s="251">
        <f>IF(O162="základní",K162,0)</f>
        <v>0</v>
      </c>
      <c r="BF162" s="251">
        <f>IF(O162="snížená",K162,0)</f>
        <v>0</v>
      </c>
      <c r="BG162" s="251">
        <f>IF(O162="zákl. přenesená",K162,0)</f>
        <v>0</v>
      </c>
      <c r="BH162" s="251">
        <f>IF(O162="sníž. přenesená",K162,0)</f>
        <v>0</v>
      </c>
      <c r="BI162" s="251">
        <f>IF(O162="nulová",K162,0)</f>
        <v>0</v>
      </c>
      <c r="BJ162" s="15" t="s">
        <v>83</v>
      </c>
      <c r="BK162" s="251">
        <f>ROUND(P162*H162,2)</f>
        <v>0</v>
      </c>
      <c r="BL162" s="15" t="s">
        <v>206</v>
      </c>
      <c r="BM162" s="250" t="s">
        <v>212</v>
      </c>
    </row>
    <row r="163" s="2" customFormat="1">
      <c r="A163" s="36"/>
      <c r="B163" s="37"/>
      <c r="C163" s="38"/>
      <c r="D163" s="252" t="s">
        <v>138</v>
      </c>
      <c r="E163" s="38"/>
      <c r="F163" s="253" t="s">
        <v>213</v>
      </c>
      <c r="G163" s="38"/>
      <c r="H163" s="38"/>
      <c r="I163" s="143"/>
      <c r="J163" s="143"/>
      <c r="K163" s="38"/>
      <c r="L163" s="38"/>
      <c r="M163" s="42"/>
      <c r="N163" s="254"/>
      <c r="O163" s="255"/>
      <c r="P163" s="89"/>
      <c r="Q163" s="89"/>
      <c r="R163" s="89"/>
      <c r="S163" s="89"/>
      <c r="T163" s="89"/>
      <c r="U163" s="89"/>
      <c r="V163" s="89"/>
      <c r="W163" s="89"/>
      <c r="X163" s="89"/>
      <c r="Y163" s="90"/>
      <c r="Z163" s="36"/>
      <c r="AA163" s="36"/>
      <c r="AB163" s="36"/>
      <c r="AC163" s="36"/>
      <c r="AD163" s="36"/>
      <c r="AE163" s="36"/>
      <c r="AT163" s="15" t="s">
        <v>138</v>
      </c>
      <c r="AU163" s="15" t="s">
        <v>85</v>
      </c>
    </row>
    <row r="164" s="2" customFormat="1" ht="21.75" customHeight="1">
      <c r="A164" s="36"/>
      <c r="B164" s="37"/>
      <c r="C164" s="259" t="s">
        <v>214</v>
      </c>
      <c r="D164" s="259" t="s">
        <v>159</v>
      </c>
      <c r="E164" s="260" t="s">
        <v>215</v>
      </c>
      <c r="F164" s="261" t="s">
        <v>216</v>
      </c>
      <c r="G164" s="262" t="s">
        <v>184</v>
      </c>
      <c r="H164" s="263">
        <v>1055</v>
      </c>
      <c r="I164" s="264"/>
      <c r="J164" s="264"/>
      <c r="K164" s="265">
        <f>ROUND(P164*H164,2)</f>
        <v>0</v>
      </c>
      <c r="L164" s="261" t="s">
        <v>134</v>
      </c>
      <c r="M164" s="42"/>
      <c r="N164" s="266" t="s">
        <v>1</v>
      </c>
      <c r="O164" s="246" t="s">
        <v>38</v>
      </c>
      <c r="P164" s="247">
        <f>I164+J164</f>
        <v>0</v>
      </c>
      <c r="Q164" s="247">
        <f>ROUND(I164*H164,2)</f>
        <v>0</v>
      </c>
      <c r="R164" s="247">
        <f>ROUND(J164*H164,2)</f>
        <v>0</v>
      </c>
      <c r="S164" s="89"/>
      <c r="T164" s="248">
        <f>S164*H164</f>
        <v>0</v>
      </c>
      <c r="U164" s="248">
        <v>0</v>
      </c>
      <c r="V164" s="248">
        <f>U164*H164</f>
        <v>0</v>
      </c>
      <c r="W164" s="248">
        <v>0</v>
      </c>
      <c r="X164" s="248">
        <f>W164*H164</f>
        <v>0</v>
      </c>
      <c r="Y164" s="249" t="s">
        <v>1</v>
      </c>
      <c r="Z164" s="36"/>
      <c r="AA164" s="36"/>
      <c r="AB164" s="36"/>
      <c r="AC164" s="36"/>
      <c r="AD164" s="36"/>
      <c r="AE164" s="36"/>
      <c r="AR164" s="250" t="s">
        <v>206</v>
      </c>
      <c r="AT164" s="250" t="s">
        <v>159</v>
      </c>
      <c r="AU164" s="250" t="s">
        <v>85</v>
      </c>
      <c r="AY164" s="15" t="s">
        <v>129</v>
      </c>
      <c r="BE164" s="251">
        <f>IF(O164="základní",K164,0)</f>
        <v>0</v>
      </c>
      <c r="BF164" s="251">
        <f>IF(O164="snížená",K164,0)</f>
        <v>0</v>
      </c>
      <c r="BG164" s="251">
        <f>IF(O164="zákl. přenesená",K164,0)</f>
        <v>0</v>
      </c>
      <c r="BH164" s="251">
        <f>IF(O164="sníž. přenesená",K164,0)</f>
        <v>0</v>
      </c>
      <c r="BI164" s="251">
        <f>IF(O164="nulová",K164,0)</f>
        <v>0</v>
      </c>
      <c r="BJ164" s="15" t="s">
        <v>83</v>
      </c>
      <c r="BK164" s="251">
        <f>ROUND(P164*H164,2)</f>
        <v>0</v>
      </c>
      <c r="BL164" s="15" t="s">
        <v>206</v>
      </c>
      <c r="BM164" s="250" t="s">
        <v>217</v>
      </c>
    </row>
    <row r="165" s="2" customFormat="1">
      <c r="A165" s="36"/>
      <c r="B165" s="37"/>
      <c r="C165" s="38"/>
      <c r="D165" s="252" t="s">
        <v>138</v>
      </c>
      <c r="E165" s="38"/>
      <c r="F165" s="253" t="s">
        <v>218</v>
      </c>
      <c r="G165" s="38"/>
      <c r="H165" s="38"/>
      <c r="I165" s="143"/>
      <c r="J165" s="143"/>
      <c r="K165" s="38"/>
      <c r="L165" s="38"/>
      <c r="M165" s="42"/>
      <c r="N165" s="254"/>
      <c r="O165" s="255"/>
      <c r="P165" s="89"/>
      <c r="Q165" s="89"/>
      <c r="R165" s="89"/>
      <c r="S165" s="89"/>
      <c r="T165" s="89"/>
      <c r="U165" s="89"/>
      <c r="V165" s="89"/>
      <c r="W165" s="89"/>
      <c r="X165" s="89"/>
      <c r="Y165" s="90"/>
      <c r="Z165" s="36"/>
      <c r="AA165" s="36"/>
      <c r="AB165" s="36"/>
      <c r="AC165" s="36"/>
      <c r="AD165" s="36"/>
      <c r="AE165" s="36"/>
      <c r="AT165" s="15" t="s">
        <v>138</v>
      </c>
      <c r="AU165" s="15" t="s">
        <v>85</v>
      </c>
    </row>
    <row r="166" s="2" customFormat="1" ht="21.75" customHeight="1">
      <c r="A166" s="36"/>
      <c r="B166" s="37"/>
      <c r="C166" s="259" t="s">
        <v>219</v>
      </c>
      <c r="D166" s="259" t="s">
        <v>159</v>
      </c>
      <c r="E166" s="260" t="s">
        <v>220</v>
      </c>
      <c r="F166" s="261" t="s">
        <v>221</v>
      </c>
      <c r="G166" s="262" t="s">
        <v>184</v>
      </c>
      <c r="H166" s="263">
        <v>250</v>
      </c>
      <c r="I166" s="264"/>
      <c r="J166" s="264"/>
      <c r="K166" s="265">
        <f>ROUND(P166*H166,2)</f>
        <v>0</v>
      </c>
      <c r="L166" s="261" t="s">
        <v>134</v>
      </c>
      <c r="M166" s="42"/>
      <c r="N166" s="266" t="s">
        <v>1</v>
      </c>
      <c r="O166" s="246" t="s">
        <v>38</v>
      </c>
      <c r="P166" s="247">
        <f>I166+J166</f>
        <v>0</v>
      </c>
      <c r="Q166" s="247">
        <f>ROUND(I166*H166,2)</f>
        <v>0</v>
      </c>
      <c r="R166" s="247">
        <f>ROUND(J166*H166,2)</f>
        <v>0</v>
      </c>
      <c r="S166" s="89"/>
      <c r="T166" s="248">
        <f>S166*H166</f>
        <v>0</v>
      </c>
      <c r="U166" s="248">
        <v>0</v>
      </c>
      <c r="V166" s="248">
        <f>U166*H166</f>
        <v>0</v>
      </c>
      <c r="W166" s="248">
        <v>0</v>
      </c>
      <c r="X166" s="248">
        <f>W166*H166</f>
        <v>0</v>
      </c>
      <c r="Y166" s="249" t="s">
        <v>1</v>
      </c>
      <c r="Z166" s="36"/>
      <c r="AA166" s="36"/>
      <c r="AB166" s="36"/>
      <c r="AC166" s="36"/>
      <c r="AD166" s="36"/>
      <c r="AE166" s="36"/>
      <c r="AR166" s="250" t="s">
        <v>206</v>
      </c>
      <c r="AT166" s="250" t="s">
        <v>159</v>
      </c>
      <c r="AU166" s="250" t="s">
        <v>85</v>
      </c>
      <c r="AY166" s="15" t="s">
        <v>129</v>
      </c>
      <c r="BE166" s="251">
        <f>IF(O166="základní",K166,0)</f>
        <v>0</v>
      </c>
      <c r="BF166" s="251">
        <f>IF(O166="snížená",K166,0)</f>
        <v>0</v>
      </c>
      <c r="BG166" s="251">
        <f>IF(O166="zákl. přenesená",K166,0)</f>
        <v>0</v>
      </c>
      <c r="BH166" s="251">
        <f>IF(O166="sníž. přenesená",K166,0)</f>
        <v>0</v>
      </c>
      <c r="BI166" s="251">
        <f>IF(O166="nulová",K166,0)</f>
        <v>0</v>
      </c>
      <c r="BJ166" s="15" t="s">
        <v>83</v>
      </c>
      <c r="BK166" s="251">
        <f>ROUND(P166*H166,2)</f>
        <v>0</v>
      </c>
      <c r="BL166" s="15" t="s">
        <v>206</v>
      </c>
      <c r="BM166" s="250" t="s">
        <v>222</v>
      </c>
    </row>
    <row r="167" s="2" customFormat="1">
      <c r="A167" s="36"/>
      <c r="B167" s="37"/>
      <c r="C167" s="38"/>
      <c r="D167" s="252" t="s">
        <v>138</v>
      </c>
      <c r="E167" s="38"/>
      <c r="F167" s="253" t="s">
        <v>223</v>
      </c>
      <c r="G167" s="38"/>
      <c r="H167" s="38"/>
      <c r="I167" s="143"/>
      <c r="J167" s="143"/>
      <c r="K167" s="38"/>
      <c r="L167" s="38"/>
      <c r="M167" s="42"/>
      <c r="N167" s="254"/>
      <c r="O167" s="255"/>
      <c r="P167" s="89"/>
      <c r="Q167" s="89"/>
      <c r="R167" s="89"/>
      <c r="S167" s="89"/>
      <c r="T167" s="89"/>
      <c r="U167" s="89"/>
      <c r="V167" s="89"/>
      <c r="W167" s="89"/>
      <c r="X167" s="89"/>
      <c r="Y167" s="90"/>
      <c r="Z167" s="36"/>
      <c r="AA167" s="36"/>
      <c r="AB167" s="36"/>
      <c r="AC167" s="36"/>
      <c r="AD167" s="36"/>
      <c r="AE167" s="36"/>
      <c r="AT167" s="15" t="s">
        <v>138</v>
      </c>
      <c r="AU167" s="15" t="s">
        <v>85</v>
      </c>
    </row>
    <row r="168" s="2" customFormat="1" ht="21.75" customHeight="1">
      <c r="A168" s="36"/>
      <c r="B168" s="37"/>
      <c r="C168" s="259" t="s">
        <v>224</v>
      </c>
      <c r="D168" s="259" t="s">
        <v>159</v>
      </c>
      <c r="E168" s="260" t="s">
        <v>225</v>
      </c>
      <c r="F168" s="261" t="s">
        <v>226</v>
      </c>
      <c r="G168" s="262" t="s">
        <v>133</v>
      </c>
      <c r="H168" s="263">
        <v>100</v>
      </c>
      <c r="I168" s="264"/>
      <c r="J168" s="264"/>
      <c r="K168" s="265">
        <f>ROUND(P168*H168,2)</f>
        <v>0</v>
      </c>
      <c r="L168" s="261" t="s">
        <v>134</v>
      </c>
      <c r="M168" s="42"/>
      <c r="N168" s="266" t="s">
        <v>1</v>
      </c>
      <c r="O168" s="246" t="s">
        <v>38</v>
      </c>
      <c r="P168" s="247">
        <f>I168+J168</f>
        <v>0</v>
      </c>
      <c r="Q168" s="247">
        <f>ROUND(I168*H168,2)</f>
        <v>0</v>
      </c>
      <c r="R168" s="247">
        <f>ROUND(J168*H168,2)</f>
        <v>0</v>
      </c>
      <c r="S168" s="89"/>
      <c r="T168" s="248">
        <f>S168*H168</f>
        <v>0</v>
      </c>
      <c r="U168" s="248">
        <v>0</v>
      </c>
      <c r="V168" s="248">
        <f>U168*H168</f>
        <v>0</v>
      </c>
      <c r="W168" s="248">
        <v>0</v>
      </c>
      <c r="X168" s="248">
        <f>W168*H168</f>
        <v>0</v>
      </c>
      <c r="Y168" s="249" t="s">
        <v>1</v>
      </c>
      <c r="Z168" s="36"/>
      <c r="AA168" s="36"/>
      <c r="AB168" s="36"/>
      <c r="AC168" s="36"/>
      <c r="AD168" s="36"/>
      <c r="AE168" s="36"/>
      <c r="AR168" s="250" t="s">
        <v>227</v>
      </c>
      <c r="AT168" s="250" t="s">
        <v>159</v>
      </c>
      <c r="AU168" s="250" t="s">
        <v>85</v>
      </c>
      <c r="AY168" s="15" t="s">
        <v>129</v>
      </c>
      <c r="BE168" s="251">
        <f>IF(O168="základní",K168,0)</f>
        <v>0</v>
      </c>
      <c r="BF168" s="251">
        <f>IF(O168="snížená",K168,0)</f>
        <v>0</v>
      </c>
      <c r="BG168" s="251">
        <f>IF(O168="zákl. přenesená",K168,0)</f>
        <v>0</v>
      </c>
      <c r="BH168" s="251">
        <f>IF(O168="sníž. přenesená",K168,0)</f>
        <v>0</v>
      </c>
      <c r="BI168" s="251">
        <f>IF(O168="nulová",K168,0)</f>
        <v>0</v>
      </c>
      <c r="BJ168" s="15" t="s">
        <v>83</v>
      </c>
      <c r="BK168" s="251">
        <f>ROUND(P168*H168,2)</f>
        <v>0</v>
      </c>
      <c r="BL168" s="15" t="s">
        <v>227</v>
      </c>
      <c r="BM168" s="250" t="s">
        <v>228</v>
      </c>
    </row>
    <row r="169" s="2" customFormat="1">
      <c r="A169" s="36"/>
      <c r="B169" s="37"/>
      <c r="C169" s="38"/>
      <c r="D169" s="252" t="s">
        <v>138</v>
      </c>
      <c r="E169" s="38"/>
      <c r="F169" s="253" t="s">
        <v>229</v>
      </c>
      <c r="G169" s="38"/>
      <c r="H169" s="38"/>
      <c r="I169" s="143"/>
      <c r="J169" s="143"/>
      <c r="K169" s="38"/>
      <c r="L169" s="38"/>
      <c r="M169" s="42"/>
      <c r="N169" s="254"/>
      <c r="O169" s="255"/>
      <c r="P169" s="89"/>
      <c r="Q169" s="89"/>
      <c r="R169" s="89"/>
      <c r="S169" s="89"/>
      <c r="T169" s="89"/>
      <c r="U169" s="89"/>
      <c r="V169" s="89"/>
      <c r="W169" s="89"/>
      <c r="X169" s="89"/>
      <c r="Y169" s="90"/>
      <c r="Z169" s="36"/>
      <c r="AA169" s="36"/>
      <c r="AB169" s="36"/>
      <c r="AC169" s="36"/>
      <c r="AD169" s="36"/>
      <c r="AE169" s="36"/>
      <c r="AT169" s="15" t="s">
        <v>138</v>
      </c>
      <c r="AU169" s="15" t="s">
        <v>85</v>
      </c>
    </row>
    <row r="170" s="2" customFormat="1" ht="21.75" customHeight="1">
      <c r="A170" s="36"/>
      <c r="B170" s="37"/>
      <c r="C170" s="236" t="s">
        <v>230</v>
      </c>
      <c r="D170" s="236" t="s">
        <v>130</v>
      </c>
      <c r="E170" s="237" t="s">
        <v>231</v>
      </c>
      <c r="F170" s="238" t="s">
        <v>232</v>
      </c>
      <c r="G170" s="239" t="s">
        <v>133</v>
      </c>
      <c r="H170" s="240">
        <v>100</v>
      </c>
      <c r="I170" s="241"/>
      <c r="J170" s="242"/>
      <c r="K170" s="243">
        <f>ROUND(P170*H170,2)</f>
        <v>0</v>
      </c>
      <c r="L170" s="238" t="s">
        <v>134</v>
      </c>
      <c r="M170" s="244"/>
      <c r="N170" s="245" t="s">
        <v>1</v>
      </c>
      <c r="O170" s="246" t="s">
        <v>38</v>
      </c>
      <c r="P170" s="247">
        <f>I170+J170</f>
        <v>0</v>
      </c>
      <c r="Q170" s="247">
        <f>ROUND(I170*H170,2)</f>
        <v>0</v>
      </c>
      <c r="R170" s="247">
        <f>ROUND(J170*H170,2)</f>
        <v>0</v>
      </c>
      <c r="S170" s="89"/>
      <c r="T170" s="248">
        <f>S170*H170</f>
        <v>0</v>
      </c>
      <c r="U170" s="248">
        <v>0</v>
      </c>
      <c r="V170" s="248">
        <f>U170*H170</f>
        <v>0</v>
      </c>
      <c r="W170" s="248">
        <v>0</v>
      </c>
      <c r="X170" s="248">
        <f>W170*H170</f>
        <v>0</v>
      </c>
      <c r="Y170" s="249" t="s">
        <v>1</v>
      </c>
      <c r="Z170" s="36"/>
      <c r="AA170" s="36"/>
      <c r="AB170" s="36"/>
      <c r="AC170" s="36"/>
      <c r="AD170" s="36"/>
      <c r="AE170" s="36"/>
      <c r="AR170" s="250" t="s">
        <v>154</v>
      </c>
      <c r="AT170" s="250" t="s">
        <v>130</v>
      </c>
      <c r="AU170" s="250" t="s">
        <v>85</v>
      </c>
      <c r="AY170" s="15" t="s">
        <v>129</v>
      </c>
      <c r="BE170" s="251">
        <f>IF(O170="základní",K170,0)</f>
        <v>0</v>
      </c>
      <c r="BF170" s="251">
        <f>IF(O170="snížená",K170,0)</f>
        <v>0</v>
      </c>
      <c r="BG170" s="251">
        <f>IF(O170="zákl. přenesená",K170,0)</f>
        <v>0</v>
      </c>
      <c r="BH170" s="251">
        <f>IF(O170="sníž. přenesená",K170,0)</f>
        <v>0</v>
      </c>
      <c r="BI170" s="251">
        <f>IF(O170="nulová",K170,0)</f>
        <v>0</v>
      </c>
      <c r="BJ170" s="15" t="s">
        <v>83</v>
      </c>
      <c r="BK170" s="251">
        <f>ROUND(P170*H170,2)</f>
        <v>0</v>
      </c>
      <c r="BL170" s="15" t="s">
        <v>154</v>
      </c>
      <c r="BM170" s="250" t="s">
        <v>233</v>
      </c>
    </row>
    <row r="171" s="2" customFormat="1">
      <c r="A171" s="36"/>
      <c r="B171" s="37"/>
      <c r="C171" s="38"/>
      <c r="D171" s="252" t="s">
        <v>138</v>
      </c>
      <c r="E171" s="38"/>
      <c r="F171" s="253" t="s">
        <v>232</v>
      </c>
      <c r="G171" s="38"/>
      <c r="H171" s="38"/>
      <c r="I171" s="143"/>
      <c r="J171" s="143"/>
      <c r="K171" s="38"/>
      <c r="L171" s="38"/>
      <c r="M171" s="42"/>
      <c r="N171" s="254"/>
      <c r="O171" s="255"/>
      <c r="P171" s="89"/>
      <c r="Q171" s="89"/>
      <c r="R171" s="89"/>
      <c r="S171" s="89"/>
      <c r="T171" s="89"/>
      <c r="U171" s="89"/>
      <c r="V171" s="89"/>
      <c r="W171" s="89"/>
      <c r="X171" s="89"/>
      <c r="Y171" s="90"/>
      <c r="Z171" s="36"/>
      <c r="AA171" s="36"/>
      <c r="AB171" s="36"/>
      <c r="AC171" s="36"/>
      <c r="AD171" s="36"/>
      <c r="AE171" s="36"/>
      <c r="AT171" s="15" t="s">
        <v>138</v>
      </c>
      <c r="AU171" s="15" t="s">
        <v>85</v>
      </c>
    </row>
    <row r="172" s="2" customFormat="1" ht="21.75" customHeight="1">
      <c r="A172" s="36"/>
      <c r="B172" s="37"/>
      <c r="C172" s="259" t="s">
        <v>234</v>
      </c>
      <c r="D172" s="259" t="s">
        <v>159</v>
      </c>
      <c r="E172" s="260" t="s">
        <v>235</v>
      </c>
      <c r="F172" s="261" t="s">
        <v>236</v>
      </c>
      <c r="G172" s="262" t="s">
        <v>184</v>
      </c>
      <c r="H172" s="263">
        <v>7660</v>
      </c>
      <c r="I172" s="264"/>
      <c r="J172" s="264"/>
      <c r="K172" s="265">
        <f>ROUND(P172*H172,2)</f>
        <v>0</v>
      </c>
      <c r="L172" s="261" t="s">
        <v>134</v>
      </c>
      <c r="M172" s="42"/>
      <c r="N172" s="266" t="s">
        <v>1</v>
      </c>
      <c r="O172" s="246" t="s">
        <v>38</v>
      </c>
      <c r="P172" s="247">
        <f>I172+J172</f>
        <v>0</v>
      </c>
      <c r="Q172" s="247">
        <f>ROUND(I172*H172,2)</f>
        <v>0</v>
      </c>
      <c r="R172" s="247">
        <f>ROUND(J172*H172,2)</f>
        <v>0</v>
      </c>
      <c r="S172" s="89"/>
      <c r="T172" s="248">
        <f>S172*H172</f>
        <v>0</v>
      </c>
      <c r="U172" s="248">
        <v>0</v>
      </c>
      <c r="V172" s="248">
        <f>U172*H172</f>
        <v>0</v>
      </c>
      <c r="W172" s="248">
        <v>0</v>
      </c>
      <c r="X172" s="248">
        <f>W172*H172</f>
        <v>0</v>
      </c>
      <c r="Y172" s="249" t="s">
        <v>1</v>
      </c>
      <c r="Z172" s="36"/>
      <c r="AA172" s="36"/>
      <c r="AB172" s="36"/>
      <c r="AC172" s="36"/>
      <c r="AD172" s="36"/>
      <c r="AE172" s="36"/>
      <c r="AR172" s="250" t="s">
        <v>206</v>
      </c>
      <c r="AT172" s="250" t="s">
        <v>159</v>
      </c>
      <c r="AU172" s="250" t="s">
        <v>85</v>
      </c>
      <c r="AY172" s="15" t="s">
        <v>129</v>
      </c>
      <c r="BE172" s="251">
        <f>IF(O172="základní",K172,0)</f>
        <v>0</v>
      </c>
      <c r="BF172" s="251">
        <f>IF(O172="snížená",K172,0)</f>
        <v>0</v>
      </c>
      <c r="BG172" s="251">
        <f>IF(O172="zákl. přenesená",K172,0)</f>
        <v>0</v>
      </c>
      <c r="BH172" s="251">
        <f>IF(O172="sníž. přenesená",K172,0)</f>
        <v>0</v>
      </c>
      <c r="BI172" s="251">
        <f>IF(O172="nulová",K172,0)</f>
        <v>0</v>
      </c>
      <c r="BJ172" s="15" t="s">
        <v>83</v>
      </c>
      <c r="BK172" s="251">
        <f>ROUND(P172*H172,2)</f>
        <v>0</v>
      </c>
      <c r="BL172" s="15" t="s">
        <v>206</v>
      </c>
      <c r="BM172" s="250" t="s">
        <v>237</v>
      </c>
    </row>
    <row r="173" s="2" customFormat="1">
      <c r="A173" s="36"/>
      <c r="B173" s="37"/>
      <c r="C173" s="38"/>
      <c r="D173" s="252" t="s">
        <v>138</v>
      </c>
      <c r="E173" s="38"/>
      <c r="F173" s="253" t="s">
        <v>236</v>
      </c>
      <c r="G173" s="38"/>
      <c r="H173" s="38"/>
      <c r="I173" s="143"/>
      <c r="J173" s="143"/>
      <c r="K173" s="38"/>
      <c r="L173" s="38"/>
      <c r="M173" s="42"/>
      <c r="N173" s="254"/>
      <c r="O173" s="255"/>
      <c r="P173" s="89"/>
      <c r="Q173" s="89"/>
      <c r="R173" s="89"/>
      <c r="S173" s="89"/>
      <c r="T173" s="89"/>
      <c r="U173" s="89"/>
      <c r="V173" s="89"/>
      <c r="W173" s="89"/>
      <c r="X173" s="89"/>
      <c r="Y173" s="90"/>
      <c r="Z173" s="36"/>
      <c r="AA173" s="36"/>
      <c r="AB173" s="36"/>
      <c r="AC173" s="36"/>
      <c r="AD173" s="36"/>
      <c r="AE173" s="36"/>
      <c r="AT173" s="15" t="s">
        <v>138</v>
      </c>
      <c r="AU173" s="15" t="s">
        <v>85</v>
      </c>
    </row>
    <row r="174" s="2" customFormat="1" ht="33" customHeight="1">
      <c r="A174" s="36"/>
      <c r="B174" s="37"/>
      <c r="C174" s="259" t="s">
        <v>238</v>
      </c>
      <c r="D174" s="259" t="s">
        <v>159</v>
      </c>
      <c r="E174" s="260" t="s">
        <v>239</v>
      </c>
      <c r="F174" s="261" t="s">
        <v>240</v>
      </c>
      <c r="G174" s="262" t="s">
        <v>133</v>
      </c>
      <c r="H174" s="263">
        <v>8</v>
      </c>
      <c r="I174" s="264"/>
      <c r="J174" s="264"/>
      <c r="K174" s="265">
        <f>ROUND(P174*H174,2)</f>
        <v>0</v>
      </c>
      <c r="L174" s="261" t="s">
        <v>134</v>
      </c>
      <c r="M174" s="42"/>
      <c r="N174" s="266" t="s">
        <v>1</v>
      </c>
      <c r="O174" s="246" t="s">
        <v>38</v>
      </c>
      <c r="P174" s="247">
        <f>I174+J174</f>
        <v>0</v>
      </c>
      <c r="Q174" s="247">
        <f>ROUND(I174*H174,2)</f>
        <v>0</v>
      </c>
      <c r="R174" s="247">
        <f>ROUND(J174*H174,2)</f>
        <v>0</v>
      </c>
      <c r="S174" s="89"/>
      <c r="T174" s="248">
        <f>S174*H174</f>
        <v>0</v>
      </c>
      <c r="U174" s="248">
        <v>0</v>
      </c>
      <c r="V174" s="248">
        <f>U174*H174</f>
        <v>0</v>
      </c>
      <c r="W174" s="248">
        <v>0</v>
      </c>
      <c r="X174" s="248">
        <f>W174*H174</f>
        <v>0</v>
      </c>
      <c r="Y174" s="249" t="s">
        <v>1</v>
      </c>
      <c r="Z174" s="36"/>
      <c r="AA174" s="36"/>
      <c r="AB174" s="36"/>
      <c r="AC174" s="36"/>
      <c r="AD174" s="36"/>
      <c r="AE174" s="36"/>
      <c r="AR174" s="250" t="s">
        <v>206</v>
      </c>
      <c r="AT174" s="250" t="s">
        <v>159</v>
      </c>
      <c r="AU174" s="250" t="s">
        <v>85</v>
      </c>
      <c r="AY174" s="15" t="s">
        <v>129</v>
      </c>
      <c r="BE174" s="251">
        <f>IF(O174="základní",K174,0)</f>
        <v>0</v>
      </c>
      <c r="BF174" s="251">
        <f>IF(O174="snížená",K174,0)</f>
        <v>0</v>
      </c>
      <c r="BG174" s="251">
        <f>IF(O174="zákl. přenesená",K174,0)</f>
        <v>0</v>
      </c>
      <c r="BH174" s="251">
        <f>IF(O174="sníž. přenesená",K174,0)</f>
        <v>0</v>
      </c>
      <c r="BI174" s="251">
        <f>IF(O174="nulová",K174,0)</f>
        <v>0</v>
      </c>
      <c r="BJ174" s="15" t="s">
        <v>83</v>
      </c>
      <c r="BK174" s="251">
        <f>ROUND(P174*H174,2)</f>
        <v>0</v>
      </c>
      <c r="BL174" s="15" t="s">
        <v>206</v>
      </c>
      <c r="BM174" s="250" t="s">
        <v>241</v>
      </c>
    </row>
    <row r="175" s="2" customFormat="1">
      <c r="A175" s="36"/>
      <c r="B175" s="37"/>
      <c r="C175" s="38"/>
      <c r="D175" s="252" t="s">
        <v>138</v>
      </c>
      <c r="E175" s="38"/>
      <c r="F175" s="253" t="s">
        <v>242</v>
      </c>
      <c r="G175" s="38"/>
      <c r="H175" s="38"/>
      <c r="I175" s="143"/>
      <c r="J175" s="143"/>
      <c r="K175" s="38"/>
      <c r="L175" s="38"/>
      <c r="M175" s="42"/>
      <c r="N175" s="254"/>
      <c r="O175" s="255"/>
      <c r="P175" s="89"/>
      <c r="Q175" s="89"/>
      <c r="R175" s="89"/>
      <c r="S175" s="89"/>
      <c r="T175" s="89"/>
      <c r="U175" s="89"/>
      <c r="V175" s="89"/>
      <c r="W175" s="89"/>
      <c r="X175" s="89"/>
      <c r="Y175" s="90"/>
      <c r="Z175" s="36"/>
      <c r="AA175" s="36"/>
      <c r="AB175" s="36"/>
      <c r="AC175" s="36"/>
      <c r="AD175" s="36"/>
      <c r="AE175" s="36"/>
      <c r="AT175" s="15" t="s">
        <v>138</v>
      </c>
      <c r="AU175" s="15" t="s">
        <v>85</v>
      </c>
    </row>
    <row r="176" s="2" customFormat="1" ht="33" customHeight="1">
      <c r="A176" s="36"/>
      <c r="B176" s="37"/>
      <c r="C176" s="259" t="s">
        <v>243</v>
      </c>
      <c r="D176" s="259" t="s">
        <v>159</v>
      </c>
      <c r="E176" s="260" t="s">
        <v>244</v>
      </c>
      <c r="F176" s="261" t="s">
        <v>245</v>
      </c>
      <c r="G176" s="262" t="s">
        <v>133</v>
      </c>
      <c r="H176" s="263">
        <v>28</v>
      </c>
      <c r="I176" s="264"/>
      <c r="J176" s="264"/>
      <c r="K176" s="265">
        <f>ROUND(P176*H176,2)</f>
        <v>0</v>
      </c>
      <c r="L176" s="261" t="s">
        <v>134</v>
      </c>
      <c r="M176" s="42"/>
      <c r="N176" s="266" t="s">
        <v>1</v>
      </c>
      <c r="O176" s="246" t="s">
        <v>38</v>
      </c>
      <c r="P176" s="247">
        <f>I176+J176</f>
        <v>0</v>
      </c>
      <c r="Q176" s="247">
        <f>ROUND(I176*H176,2)</f>
        <v>0</v>
      </c>
      <c r="R176" s="247">
        <f>ROUND(J176*H176,2)</f>
        <v>0</v>
      </c>
      <c r="S176" s="89"/>
      <c r="T176" s="248">
        <f>S176*H176</f>
        <v>0</v>
      </c>
      <c r="U176" s="248">
        <v>0</v>
      </c>
      <c r="V176" s="248">
        <f>U176*H176</f>
        <v>0</v>
      </c>
      <c r="W176" s="248">
        <v>0</v>
      </c>
      <c r="X176" s="248">
        <f>W176*H176</f>
        <v>0</v>
      </c>
      <c r="Y176" s="249" t="s">
        <v>1</v>
      </c>
      <c r="Z176" s="36"/>
      <c r="AA176" s="36"/>
      <c r="AB176" s="36"/>
      <c r="AC176" s="36"/>
      <c r="AD176" s="36"/>
      <c r="AE176" s="36"/>
      <c r="AR176" s="250" t="s">
        <v>206</v>
      </c>
      <c r="AT176" s="250" t="s">
        <v>159</v>
      </c>
      <c r="AU176" s="250" t="s">
        <v>85</v>
      </c>
      <c r="AY176" s="15" t="s">
        <v>129</v>
      </c>
      <c r="BE176" s="251">
        <f>IF(O176="základní",K176,0)</f>
        <v>0</v>
      </c>
      <c r="BF176" s="251">
        <f>IF(O176="snížená",K176,0)</f>
        <v>0</v>
      </c>
      <c r="BG176" s="251">
        <f>IF(O176="zákl. přenesená",K176,0)</f>
        <v>0</v>
      </c>
      <c r="BH176" s="251">
        <f>IF(O176="sníž. přenesená",K176,0)</f>
        <v>0</v>
      </c>
      <c r="BI176" s="251">
        <f>IF(O176="nulová",K176,0)</f>
        <v>0</v>
      </c>
      <c r="BJ176" s="15" t="s">
        <v>83</v>
      </c>
      <c r="BK176" s="251">
        <f>ROUND(P176*H176,2)</f>
        <v>0</v>
      </c>
      <c r="BL176" s="15" t="s">
        <v>206</v>
      </c>
      <c r="BM176" s="250" t="s">
        <v>246</v>
      </c>
    </row>
    <row r="177" s="2" customFormat="1">
      <c r="A177" s="36"/>
      <c r="B177" s="37"/>
      <c r="C177" s="38"/>
      <c r="D177" s="252" t="s">
        <v>138</v>
      </c>
      <c r="E177" s="38"/>
      <c r="F177" s="253" t="s">
        <v>247</v>
      </c>
      <c r="G177" s="38"/>
      <c r="H177" s="38"/>
      <c r="I177" s="143"/>
      <c r="J177" s="143"/>
      <c r="K177" s="38"/>
      <c r="L177" s="38"/>
      <c r="M177" s="42"/>
      <c r="N177" s="254"/>
      <c r="O177" s="255"/>
      <c r="P177" s="89"/>
      <c r="Q177" s="89"/>
      <c r="R177" s="89"/>
      <c r="S177" s="89"/>
      <c r="T177" s="89"/>
      <c r="U177" s="89"/>
      <c r="V177" s="89"/>
      <c r="W177" s="89"/>
      <c r="X177" s="89"/>
      <c r="Y177" s="90"/>
      <c r="Z177" s="36"/>
      <c r="AA177" s="36"/>
      <c r="AB177" s="36"/>
      <c r="AC177" s="36"/>
      <c r="AD177" s="36"/>
      <c r="AE177" s="36"/>
      <c r="AT177" s="15" t="s">
        <v>138</v>
      </c>
      <c r="AU177" s="15" t="s">
        <v>85</v>
      </c>
    </row>
    <row r="178" s="2" customFormat="1" ht="33" customHeight="1">
      <c r="A178" s="36"/>
      <c r="B178" s="37"/>
      <c r="C178" s="259" t="s">
        <v>248</v>
      </c>
      <c r="D178" s="259" t="s">
        <v>159</v>
      </c>
      <c r="E178" s="260" t="s">
        <v>249</v>
      </c>
      <c r="F178" s="261" t="s">
        <v>250</v>
      </c>
      <c r="G178" s="262" t="s">
        <v>133</v>
      </c>
      <c r="H178" s="263">
        <v>4</v>
      </c>
      <c r="I178" s="264"/>
      <c r="J178" s="264"/>
      <c r="K178" s="265">
        <f>ROUND(P178*H178,2)</f>
        <v>0</v>
      </c>
      <c r="L178" s="261" t="s">
        <v>134</v>
      </c>
      <c r="M178" s="42"/>
      <c r="N178" s="266" t="s">
        <v>1</v>
      </c>
      <c r="O178" s="246" t="s">
        <v>38</v>
      </c>
      <c r="P178" s="247">
        <f>I178+J178</f>
        <v>0</v>
      </c>
      <c r="Q178" s="247">
        <f>ROUND(I178*H178,2)</f>
        <v>0</v>
      </c>
      <c r="R178" s="247">
        <f>ROUND(J178*H178,2)</f>
        <v>0</v>
      </c>
      <c r="S178" s="89"/>
      <c r="T178" s="248">
        <f>S178*H178</f>
        <v>0</v>
      </c>
      <c r="U178" s="248">
        <v>0</v>
      </c>
      <c r="V178" s="248">
        <f>U178*H178</f>
        <v>0</v>
      </c>
      <c r="W178" s="248">
        <v>0</v>
      </c>
      <c r="X178" s="248">
        <f>W178*H178</f>
        <v>0</v>
      </c>
      <c r="Y178" s="249" t="s">
        <v>1</v>
      </c>
      <c r="Z178" s="36"/>
      <c r="AA178" s="36"/>
      <c r="AB178" s="36"/>
      <c r="AC178" s="36"/>
      <c r="AD178" s="36"/>
      <c r="AE178" s="36"/>
      <c r="AR178" s="250" t="s">
        <v>206</v>
      </c>
      <c r="AT178" s="250" t="s">
        <v>159</v>
      </c>
      <c r="AU178" s="250" t="s">
        <v>85</v>
      </c>
      <c r="AY178" s="15" t="s">
        <v>129</v>
      </c>
      <c r="BE178" s="251">
        <f>IF(O178="základní",K178,0)</f>
        <v>0</v>
      </c>
      <c r="BF178" s="251">
        <f>IF(O178="snížená",K178,0)</f>
        <v>0</v>
      </c>
      <c r="BG178" s="251">
        <f>IF(O178="zákl. přenesená",K178,0)</f>
        <v>0</v>
      </c>
      <c r="BH178" s="251">
        <f>IF(O178="sníž. přenesená",K178,0)</f>
        <v>0</v>
      </c>
      <c r="BI178" s="251">
        <f>IF(O178="nulová",K178,0)</f>
        <v>0</v>
      </c>
      <c r="BJ178" s="15" t="s">
        <v>83</v>
      </c>
      <c r="BK178" s="251">
        <f>ROUND(P178*H178,2)</f>
        <v>0</v>
      </c>
      <c r="BL178" s="15" t="s">
        <v>206</v>
      </c>
      <c r="BM178" s="250" t="s">
        <v>251</v>
      </c>
    </row>
    <row r="179" s="2" customFormat="1">
      <c r="A179" s="36"/>
      <c r="B179" s="37"/>
      <c r="C179" s="38"/>
      <c r="D179" s="252" t="s">
        <v>138</v>
      </c>
      <c r="E179" s="38"/>
      <c r="F179" s="253" t="s">
        <v>252</v>
      </c>
      <c r="G179" s="38"/>
      <c r="H179" s="38"/>
      <c r="I179" s="143"/>
      <c r="J179" s="143"/>
      <c r="K179" s="38"/>
      <c r="L179" s="38"/>
      <c r="M179" s="42"/>
      <c r="N179" s="254"/>
      <c r="O179" s="255"/>
      <c r="P179" s="89"/>
      <c r="Q179" s="89"/>
      <c r="R179" s="89"/>
      <c r="S179" s="89"/>
      <c r="T179" s="89"/>
      <c r="U179" s="89"/>
      <c r="V179" s="89"/>
      <c r="W179" s="89"/>
      <c r="X179" s="89"/>
      <c r="Y179" s="90"/>
      <c r="Z179" s="36"/>
      <c r="AA179" s="36"/>
      <c r="AB179" s="36"/>
      <c r="AC179" s="36"/>
      <c r="AD179" s="36"/>
      <c r="AE179" s="36"/>
      <c r="AT179" s="15" t="s">
        <v>138</v>
      </c>
      <c r="AU179" s="15" t="s">
        <v>85</v>
      </c>
    </row>
    <row r="180" s="2" customFormat="1" ht="33" customHeight="1">
      <c r="A180" s="36"/>
      <c r="B180" s="37"/>
      <c r="C180" s="259" t="s">
        <v>253</v>
      </c>
      <c r="D180" s="259" t="s">
        <v>159</v>
      </c>
      <c r="E180" s="260" t="s">
        <v>254</v>
      </c>
      <c r="F180" s="261" t="s">
        <v>255</v>
      </c>
      <c r="G180" s="262" t="s">
        <v>133</v>
      </c>
      <c r="H180" s="263">
        <v>4</v>
      </c>
      <c r="I180" s="264"/>
      <c r="J180" s="264"/>
      <c r="K180" s="265">
        <f>ROUND(P180*H180,2)</f>
        <v>0</v>
      </c>
      <c r="L180" s="261" t="s">
        <v>134</v>
      </c>
      <c r="M180" s="42"/>
      <c r="N180" s="266" t="s">
        <v>1</v>
      </c>
      <c r="O180" s="246" t="s">
        <v>38</v>
      </c>
      <c r="P180" s="247">
        <f>I180+J180</f>
        <v>0</v>
      </c>
      <c r="Q180" s="247">
        <f>ROUND(I180*H180,2)</f>
        <v>0</v>
      </c>
      <c r="R180" s="247">
        <f>ROUND(J180*H180,2)</f>
        <v>0</v>
      </c>
      <c r="S180" s="89"/>
      <c r="T180" s="248">
        <f>S180*H180</f>
        <v>0</v>
      </c>
      <c r="U180" s="248">
        <v>0</v>
      </c>
      <c r="V180" s="248">
        <f>U180*H180</f>
        <v>0</v>
      </c>
      <c r="W180" s="248">
        <v>0</v>
      </c>
      <c r="X180" s="248">
        <f>W180*H180</f>
        <v>0</v>
      </c>
      <c r="Y180" s="249" t="s">
        <v>1</v>
      </c>
      <c r="Z180" s="36"/>
      <c r="AA180" s="36"/>
      <c r="AB180" s="36"/>
      <c r="AC180" s="36"/>
      <c r="AD180" s="36"/>
      <c r="AE180" s="36"/>
      <c r="AR180" s="250" t="s">
        <v>206</v>
      </c>
      <c r="AT180" s="250" t="s">
        <v>159</v>
      </c>
      <c r="AU180" s="250" t="s">
        <v>85</v>
      </c>
      <c r="AY180" s="15" t="s">
        <v>129</v>
      </c>
      <c r="BE180" s="251">
        <f>IF(O180="základní",K180,0)</f>
        <v>0</v>
      </c>
      <c r="BF180" s="251">
        <f>IF(O180="snížená",K180,0)</f>
        <v>0</v>
      </c>
      <c r="BG180" s="251">
        <f>IF(O180="zákl. přenesená",K180,0)</f>
        <v>0</v>
      </c>
      <c r="BH180" s="251">
        <f>IF(O180="sníž. přenesená",K180,0)</f>
        <v>0</v>
      </c>
      <c r="BI180" s="251">
        <f>IF(O180="nulová",K180,0)</f>
        <v>0</v>
      </c>
      <c r="BJ180" s="15" t="s">
        <v>83</v>
      </c>
      <c r="BK180" s="251">
        <f>ROUND(P180*H180,2)</f>
        <v>0</v>
      </c>
      <c r="BL180" s="15" t="s">
        <v>206</v>
      </c>
      <c r="BM180" s="250" t="s">
        <v>256</v>
      </c>
    </row>
    <row r="181" s="2" customFormat="1">
      <c r="A181" s="36"/>
      <c r="B181" s="37"/>
      <c r="C181" s="38"/>
      <c r="D181" s="252" t="s">
        <v>138</v>
      </c>
      <c r="E181" s="38"/>
      <c r="F181" s="253" t="s">
        <v>257</v>
      </c>
      <c r="G181" s="38"/>
      <c r="H181" s="38"/>
      <c r="I181" s="143"/>
      <c r="J181" s="143"/>
      <c r="K181" s="38"/>
      <c r="L181" s="38"/>
      <c r="M181" s="42"/>
      <c r="N181" s="254"/>
      <c r="O181" s="255"/>
      <c r="P181" s="89"/>
      <c r="Q181" s="89"/>
      <c r="R181" s="89"/>
      <c r="S181" s="89"/>
      <c r="T181" s="89"/>
      <c r="U181" s="89"/>
      <c r="V181" s="89"/>
      <c r="W181" s="89"/>
      <c r="X181" s="89"/>
      <c r="Y181" s="90"/>
      <c r="Z181" s="36"/>
      <c r="AA181" s="36"/>
      <c r="AB181" s="36"/>
      <c r="AC181" s="36"/>
      <c r="AD181" s="36"/>
      <c r="AE181" s="36"/>
      <c r="AT181" s="15" t="s">
        <v>138</v>
      </c>
      <c r="AU181" s="15" t="s">
        <v>85</v>
      </c>
    </row>
    <row r="182" s="2" customFormat="1" ht="21.75" customHeight="1">
      <c r="A182" s="36"/>
      <c r="B182" s="37"/>
      <c r="C182" s="236" t="s">
        <v>258</v>
      </c>
      <c r="D182" s="236" t="s">
        <v>130</v>
      </c>
      <c r="E182" s="237" t="s">
        <v>259</v>
      </c>
      <c r="F182" s="238" t="s">
        <v>260</v>
      </c>
      <c r="G182" s="239" t="s">
        <v>133</v>
      </c>
      <c r="H182" s="240">
        <v>90</v>
      </c>
      <c r="I182" s="241"/>
      <c r="J182" s="242"/>
      <c r="K182" s="243">
        <f>ROUND(P182*H182,2)</f>
        <v>0</v>
      </c>
      <c r="L182" s="238" t="s">
        <v>134</v>
      </c>
      <c r="M182" s="244"/>
      <c r="N182" s="245" t="s">
        <v>1</v>
      </c>
      <c r="O182" s="246" t="s">
        <v>38</v>
      </c>
      <c r="P182" s="247">
        <f>I182+J182</f>
        <v>0</v>
      </c>
      <c r="Q182" s="247">
        <f>ROUND(I182*H182,2)</f>
        <v>0</v>
      </c>
      <c r="R182" s="247">
        <f>ROUND(J182*H182,2)</f>
        <v>0</v>
      </c>
      <c r="S182" s="89"/>
      <c r="T182" s="248">
        <f>S182*H182</f>
        <v>0</v>
      </c>
      <c r="U182" s="248">
        <v>0</v>
      </c>
      <c r="V182" s="248">
        <f>U182*H182</f>
        <v>0</v>
      </c>
      <c r="W182" s="248">
        <v>0</v>
      </c>
      <c r="X182" s="248">
        <f>W182*H182</f>
        <v>0</v>
      </c>
      <c r="Y182" s="249" t="s">
        <v>1</v>
      </c>
      <c r="Z182" s="36"/>
      <c r="AA182" s="36"/>
      <c r="AB182" s="36"/>
      <c r="AC182" s="36"/>
      <c r="AD182" s="36"/>
      <c r="AE182" s="36"/>
      <c r="AR182" s="250" t="s">
        <v>154</v>
      </c>
      <c r="AT182" s="250" t="s">
        <v>130</v>
      </c>
      <c r="AU182" s="250" t="s">
        <v>85</v>
      </c>
      <c r="AY182" s="15" t="s">
        <v>129</v>
      </c>
      <c r="BE182" s="251">
        <f>IF(O182="základní",K182,0)</f>
        <v>0</v>
      </c>
      <c r="BF182" s="251">
        <f>IF(O182="snížená",K182,0)</f>
        <v>0</v>
      </c>
      <c r="BG182" s="251">
        <f>IF(O182="zákl. přenesená",K182,0)</f>
        <v>0</v>
      </c>
      <c r="BH182" s="251">
        <f>IF(O182="sníž. přenesená",K182,0)</f>
        <v>0</v>
      </c>
      <c r="BI182" s="251">
        <f>IF(O182="nulová",K182,0)</f>
        <v>0</v>
      </c>
      <c r="BJ182" s="15" t="s">
        <v>83</v>
      </c>
      <c r="BK182" s="251">
        <f>ROUND(P182*H182,2)</f>
        <v>0</v>
      </c>
      <c r="BL182" s="15" t="s">
        <v>154</v>
      </c>
      <c r="BM182" s="250" t="s">
        <v>261</v>
      </c>
    </row>
    <row r="183" s="2" customFormat="1">
      <c r="A183" s="36"/>
      <c r="B183" s="37"/>
      <c r="C183" s="38"/>
      <c r="D183" s="252" t="s">
        <v>138</v>
      </c>
      <c r="E183" s="38"/>
      <c r="F183" s="253" t="s">
        <v>260</v>
      </c>
      <c r="G183" s="38"/>
      <c r="H183" s="38"/>
      <c r="I183" s="143"/>
      <c r="J183" s="143"/>
      <c r="K183" s="38"/>
      <c r="L183" s="38"/>
      <c r="M183" s="42"/>
      <c r="N183" s="254"/>
      <c r="O183" s="255"/>
      <c r="P183" s="89"/>
      <c r="Q183" s="89"/>
      <c r="R183" s="89"/>
      <c r="S183" s="89"/>
      <c r="T183" s="89"/>
      <c r="U183" s="89"/>
      <c r="V183" s="89"/>
      <c r="W183" s="89"/>
      <c r="X183" s="89"/>
      <c r="Y183" s="90"/>
      <c r="Z183" s="36"/>
      <c r="AA183" s="36"/>
      <c r="AB183" s="36"/>
      <c r="AC183" s="36"/>
      <c r="AD183" s="36"/>
      <c r="AE183" s="36"/>
      <c r="AT183" s="15" t="s">
        <v>138</v>
      </c>
      <c r="AU183" s="15" t="s">
        <v>85</v>
      </c>
    </row>
    <row r="184" s="2" customFormat="1" ht="21.75" customHeight="1">
      <c r="A184" s="36"/>
      <c r="B184" s="37"/>
      <c r="C184" s="236" t="s">
        <v>262</v>
      </c>
      <c r="D184" s="236" t="s">
        <v>130</v>
      </c>
      <c r="E184" s="237" t="s">
        <v>263</v>
      </c>
      <c r="F184" s="238" t="s">
        <v>264</v>
      </c>
      <c r="G184" s="239" t="s">
        <v>133</v>
      </c>
      <c r="H184" s="240">
        <v>90</v>
      </c>
      <c r="I184" s="241"/>
      <c r="J184" s="242"/>
      <c r="K184" s="243">
        <f>ROUND(P184*H184,2)</f>
        <v>0</v>
      </c>
      <c r="L184" s="238" t="s">
        <v>134</v>
      </c>
      <c r="M184" s="244"/>
      <c r="N184" s="245" t="s">
        <v>1</v>
      </c>
      <c r="O184" s="246" t="s">
        <v>38</v>
      </c>
      <c r="P184" s="247">
        <f>I184+J184</f>
        <v>0</v>
      </c>
      <c r="Q184" s="247">
        <f>ROUND(I184*H184,2)</f>
        <v>0</v>
      </c>
      <c r="R184" s="247">
        <f>ROUND(J184*H184,2)</f>
        <v>0</v>
      </c>
      <c r="S184" s="89"/>
      <c r="T184" s="248">
        <f>S184*H184</f>
        <v>0</v>
      </c>
      <c r="U184" s="248">
        <v>0</v>
      </c>
      <c r="V184" s="248">
        <f>U184*H184</f>
        <v>0</v>
      </c>
      <c r="W184" s="248">
        <v>0</v>
      </c>
      <c r="X184" s="248">
        <f>W184*H184</f>
        <v>0</v>
      </c>
      <c r="Y184" s="249" t="s">
        <v>1</v>
      </c>
      <c r="Z184" s="36"/>
      <c r="AA184" s="36"/>
      <c r="AB184" s="36"/>
      <c r="AC184" s="36"/>
      <c r="AD184" s="36"/>
      <c r="AE184" s="36"/>
      <c r="AR184" s="250" t="s">
        <v>154</v>
      </c>
      <c r="AT184" s="250" t="s">
        <v>130</v>
      </c>
      <c r="AU184" s="250" t="s">
        <v>85</v>
      </c>
      <c r="AY184" s="15" t="s">
        <v>129</v>
      </c>
      <c r="BE184" s="251">
        <f>IF(O184="základní",K184,0)</f>
        <v>0</v>
      </c>
      <c r="BF184" s="251">
        <f>IF(O184="snížená",K184,0)</f>
        <v>0</v>
      </c>
      <c r="BG184" s="251">
        <f>IF(O184="zákl. přenesená",K184,0)</f>
        <v>0</v>
      </c>
      <c r="BH184" s="251">
        <f>IF(O184="sníž. přenesená",K184,0)</f>
        <v>0</v>
      </c>
      <c r="BI184" s="251">
        <f>IF(O184="nulová",K184,0)</f>
        <v>0</v>
      </c>
      <c r="BJ184" s="15" t="s">
        <v>83</v>
      </c>
      <c r="BK184" s="251">
        <f>ROUND(P184*H184,2)</f>
        <v>0</v>
      </c>
      <c r="BL184" s="15" t="s">
        <v>154</v>
      </c>
      <c r="BM184" s="250" t="s">
        <v>265</v>
      </c>
    </row>
    <row r="185" s="2" customFormat="1">
      <c r="A185" s="36"/>
      <c r="B185" s="37"/>
      <c r="C185" s="38"/>
      <c r="D185" s="252" t="s">
        <v>138</v>
      </c>
      <c r="E185" s="38"/>
      <c r="F185" s="253" t="s">
        <v>264</v>
      </c>
      <c r="G185" s="38"/>
      <c r="H185" s="38"/>
      <c r="I185" s="143"/>
      <c r="J185" s="143"/>
      <c r="K185" s="38"/>
      <c r="L185" s="38"/>
      <c r="M185" s="42"/>
      <c r="N185" s="254"/>
      <c r="O185" s="255"/>
      <c r="P185" s="89"/>
      <c r="Q185" s="89"/>
      <c r="R185" s="89"/>
      <c r="S185" s="89"/>
      <c r="T185" s="89"/>
      <c r="U185" s="89"/>
      <c r="V185" s="89"/>
      <c r="W185" s="89"/>
      <c r="X185" s="89"/>
      <c r="Y185" s="90"/>
      <c r="Z185" s="36"/>
      <c r="AA185" s="36"/>
      <c r="AB185" s="36"/>
      <c r="AC185" s="36"/>
      <c r="AD185" s="36"/>
      <c r="AE185" s="36"/>
      <c r="AT185" s="15" t="s">
        <v>138</v>
      </c>
      <c r="AU185" s="15" t="s">
        <v>85</v>
      </c>
    </row>
    <row r="186" s="2" customFormat="1" ht="21.75" customHeight="1">
      <c r="A186" s="36"/>
      <c r="B186" s="37"/>
      <c r="C186" s="236" t="s">
        <v>266</v>
      </c>
      <c r="D186" s="236" t="s">
        <v>130</v>
      </c>
      <c r="E186" s="237" t="s">
        <v>267</v>
      </c>
      <c r="F186" s="238" t="s">
        <v>268</v>
      </c>
      <c r="G186" s="239" t="s">
        <v>133</v>
      </c>
      <c r="H186" s="240">
        <v>2000</v>
      </c>
      <c r="I186" s="241"/>
      <c r="J186" s="242"/>
      <c r="K186" s="243">
        <f>ROUND(P186*H186,2)</f>
        <v>0</v>
      </c>
      <c r="L186" s="238" t="s">
        <v>134</v>
      </c>
      <c r="M186" s="244"/>
      <c r="N186" s="245" t="s">
        <v>1</v>
      </c>
      <c r="O186" s="246" t="s">
        <v>38</v>
      </c>
      <c r="P186" s="247">
        <f>I186+J186</f>
        <v>0</v>
      </c>
      <c r="Q186" s="247">
        <f>ROUND(I186*H186,2)</f>
        <v>0</v>
      </c>
      <c r="R186" s="247">
        <f>ROUND(J186*H186,2)</f>
        <v>0</v>
      </c>
      <c r="S186" s="89"/>
      <c r="T186" s="248">
        <f>S186*H186</f>
        <v>0</v>
      </c>
      <c r="U186" s="248">
        <v>0</v>
      </c>
      <c r="V186" s="248">
        <f>U186*H186</f>
        <v>0</v>
      </c>
      <c r="W186" s="248">
        <v>0</v>
      </c>
      <c r="X186" s="248">
        <f>W186*H186</f>
        <v>0</v>
      </c>
      <c r="Y186" s="249" t="s">
        <v>1</v>
      </c>
      <c r="Z186" s="36"/>
      <c r="AA186" s="36"/>
      <c r="AB186" s="36"/>
      <c r="AC186" s="36"/>
      <c r="AD186" s="36"/>
      <c r="AE186" s="36"/>
      <c r="AR186" s="250" t="s">
        <v>154</v>
      </c>
      <c r="AT186" s="250" t="s">
        <v>130</v>
      </c>
      <c r="AU186" s="250" t="s">
        <v>85</v>
      </c>
      <c r="AY186" s="15" t="s">
        <v>129</v>
      </c>
      <c r="BE186" s="251">
        <f>IF(O186="základní",K186,0)</f>
        <v>0</v>
      </c>
      <c r="BF186" s="251">
        <f>IF(O186="snížená",K186,0)</f>
        <v>0</v>
      </c>
      <c r="BG186" s="251">
        <f>IF(O186="zákl. přenesená",K186,0)</f>
        <v>0</v>
      </c>
      <c r="BH186" s="251">
        <f>IF(O186="sníž. přenesená",K186,0)</f>
        <v>0</v>
      </c>
      <c r="BI186" s="251">
        <f>IF(O186="nulová",K186,0)</f>
        <v>0</v>
      </c>
      <c r="BJ186" s="15" t="s">
        <v>83</v>
      </c>
      <c r="BK186" s="251">
        <f>ROUND(P186*H186,2)</f>
        <v>0</v>
      </c>
      <c r="BL186" s="15" t="s">
        <v>154</v>
      </c>
      <c r="BM186" s="250" t="s">
        <v>269</v>
      </c>
    </row>
    <row r="187" s="2" customFormat="1">
      <c r="A187" s="36"/>
      <c r="B187" s="37"/>
      <c r="C187" s="38"/>
      <c r="D187" s="252" t="s">
        <v>138</v>
      </c>
      <c r="E187" s="38"/>
      <c r="F187" s="253" t="s">
        <v>268</v>
      </c>
      <c r="G187" s="38"/>
      <c r="H187" s="38"/>
      <c r="I187" s="143"/>
      <c r="J187" s="143"/>
      <c r="K187" s="38"/>
      <c r="L187" s="38"/>
      <c r="M187" s="42"/>
      <c r="N187" s="254"/>
      <c r="O187" s="255"/>
      <c r="P187" s="89"/>
      <c r="Q187" s="89"/>
      <c r="R187" s="89"/>
      <c r="S187" s="89"/>
      <c r="T187" s="89"/>
      <c r="U187" s="89"/>
      <c r="V187" s="89"/>
      <c r="W187" s="89"/>
      <c r="X187" s="89"/>
      <c r="Y187" s="90"/>
      <c r="Z187" s="36"/>
      <c r="AA187" s="36"/>
      <c r="AB187" s="36"/>
      <c r="AC187" s="36"/>
      <c r="AD187" s="36"/>
      <c r="AE187" s="36"/>
      <c r="AT187" s="15" t="s">
        <v>138</v>
      </c>
      <c r="AU187" s="15" t="s">
        <v>85</v>
      </c>
    </row>
    <row r="188" s="2" customFormat="1" ht="21.75" customHeight="1">
      <c r="A188" s="36"/>
      <c r="B188" s="37"/>
      <c r="C188" s="236" t="s">
        <v>270</v>
      </c>
      <c r="D188" s="236" t="s">
        <v>130</v>
      </c>
      <c r="E188" s="237" t="s">
        <v>271</v>
      </c>
      <c r="F188" s="238" t="s">
        <v>272</v>
      </c>
      <c r="G188" s="239" t="s">
        <v>184</v>
      </c>
      <c r="H188" s="240">
        <v>2000</v>
      </c>
      <c r="I188" s="241"/>
      <c r="J188" s="242"/>
      <c r="K188" s="243">
        <f>ROUND(P188*H188,2)</f>
        <v>0</v>
      </c>
      <c r="L188" s="238" t="s">
        <v>134</v>
      </c>
      <c r="M188" s="244"/>
      <c r="N188" s="245" t="s">
        <v>1</v>
      </c>
      <c r="O188" s="246" t="s">
        <v>38</v>
      </c>
      <c r="P188" s="247">
        <f>I188+J188</f>
        <v>0</v>
      </c>
      <c r="Q188" s="247">
        <f>ROUND(I188*H188,2)</f>
        <v>0</v>
      </c>
      <c r="R188" s="247">
        <f>ROUND(J188*H188,2)</f>
        <v>0</v>
      </c>
      <c r="S188" s="89"/>
      <c r="T188" s="248">
        <f>S188*H188</f>
        <v>0</v>
      </c>
      <c r="U188" s="248">
        <v>0</v>
      </c>
      <c r="V188" s="248">
        <f>U188*H188</f>
        <v>0</v>
      </c>
      <c r="W188" s="248">
        <v>0</v>
      </c>
      <c r="X188" s="248">
        <f>W188*H188</f>
        <v>0</v>
      </c>
      <c r="Y188" s="249" t="s">
        <v>1</v>
      </c>
      <c r="Z188" s="36"/>
      <c r="AA188" s="36"/>
      <c r="AB188" s="36"/>
      <c r="AC188" s="36"/>
      <c r="AD188" s="36"/>
      <c r="AE188" s="36"/>
      <c r="AR188" s="250" t="s">
        <v>154</v>
      </c>
      <c r="AT188" s="250" t="s">
        <v>130</v>
      </c>
      <c r="AU188" s="250" t="s">
        <v>85</v>
      </c>
      <c r="AY188" s="15" t="s">
        <v>129</v>
      </c>
      <c r="BE188" s="251">
        <f>IF(O188="základní",K188,0)</f>
        <v>0</v>
      </c>
      <c r="BF188" s="251">
        <f>IF(O188="snížená",K188,0)</f>
        <v>0</v>
      </c>
      <c r="BG188" s="251">
        <f>IF(O188="zákl. přenesená",K188,0)</f>
        <v>0</v>
      </c>
      <c r="BH188" s="251">
        <f>IF(O188="sníž. přenesená",K188,0)</f>
        <v>0</v>
      </c>
      <c r="BI188" s="251">
        <f>IF(O188="nulová",K188,0)</f>
        <v>0</v>
      </c>
      <c r="BJ188" s="15" t="s">
        <v>83</v>
      </c>
      <c r="BK188" s="251">
        <f>ROUND(P188*H188,2)</f>
        <v>0</v>
      </c>
      <c r="BL188" s="15" t="s">
        <v>154</v>
      </c>
      <c r="BM188" s="250" t="s">
        <v>273</v>
      </c>
    </row>
    <row r="189" s="2" customFormat="1">
      <c r="A189" s="36"/>
      <c r="B189" s="37"/>
      <c r="C189" s="38"/>
      <c r="D189" s="252" t="s">
        <v>138</v>
      </c>
      <c r="E189" s="38"/>
      <c r="F189" s="253" t="s">
        <v>272</v>
      </c>
      <c r="G189" s="38"/>
      <c r="H189" s="38"/>
      <c r="I189" s="143"/>
      <c r="J189" s="143"/>
      <c r="K189" s="38"/>
      <c r="L189" s="38"/>
      <c r="M189" s="42"/>
      <c r="N189" s="254"/>
      <c r="O189" s="255"/>
      <c r="P189" s="89"/>
      <c r="Q189" s="89"/>
      <c r="R189" s="89"/>
      <c r="S189" s="89"/>
      <c r="T189" s="89"/>
      <c r="U189" s="89"/>
      <c r="V189" s="89"/>
      <c r="W189" s="89"/>
      <c r="X189" s="89"/>
      <c r="Y189" s="90"/>
      <c r="Z189" s="36"/>
      <c r="AA189" s="36"/>
      <c r="AB189" s="36"/>
      <c r="AC189" s="36"/>
      <c r="AD189" s="36"/>
      <c r="AE189" s="36"/>
      <c r="AT189" s="15" t="s">
        <v>138</v>
      </c>
      <c r="AU189" s="15" t="s">
        <v>85</v>
      </c>
    </row>
    <row r="190" s="2" customFormat="1" ht="21.75" customHeight="1">
      <c r="A190" s="36"/>
      <c r="B190" s="37"/>
      <c r="C190" s="236" t="s">
        <v>274</v>
      </c>
      <c r="D190" s="236" t="s">
        <v>130</v>
      </c>
      <c r="E190" s="237" t="s">
        <v>275</v>
      </c>
      <c r="F190" s="238" t="s">
        <v>276</v>
      </c>
      <c r="G190" s="239" t="s">
        <v>184</v>
      </c>
      <c r="H190" s="240">
        <v>1275</v>
      </c>
      <c r="I190" s="241"/>
      <c r="J190" s="242"/>
      <c r="K190" s="243">
        <f>ROUND(P190*H190,2)</f>
        <v>0</v>
      </c>
      <c r="L190" s="238" t="s">
        <v>134</v>
      </c>
      <c r="M190" s="244"/>
      <c r="N190" s="245" t="s">
        <v>1</v>
      </c>
      <c r="O190" s="246" t="s">
        <v>38</v>
      </c>
      <c r="P190" s="247">
        <f>I190+J190</f>
        <v>0</v>
      </c>
      <c r="Q190" s="247">
        <f>ROUND(I190*H190,2)</f>
        <v>0</v>
      </c>
      <c r="R190" s="247">
        <f>ROUND(J190*H190,2)</f>
        <v>0</v>
      </c>
      <c r="S190" s="89"/>
      <c r="T190" s="248">
        <f>S190*H190</f>
        <v>0</v>
      </c>
      <c r="U190" s="248">
        <v>0</v>
      </c>
      <c r="V190" s="248">
        <f>U190*H190</f>
        <v>0</v>
      </c>
      <c r="W190" s="248">
        <v>0</v>
      </c>
      <c r="X190" s="248">
        <f>W190*H190</f>
        <v>0</v>
      </c>
      <c r="Y190" s="249" t="s">
        <v>1</v>
      </c>
      <c r="Z190" s="36"/>
      <c r="AA190" s="36"/>
      <c r="AB190" s="36"/>
      <c r="AC190" s="36"/>
      <c r="AD190" s="36"/>
      <c r="AE190" s="36"/>
      <c r="AR190" s="250" t="s">
        <v>154</v>
      </c>
      <c r="AT190" s="250" t="s">
        <v>130</v>
      </c>
      <c r="AU190" s="250" t="s">
        <v>85</v>
      </c>
      <c r="AY190" s="15" t="s">
        <v>129</v>
      </c>
      <c r="BE190" s="251">
        <f>IF(O190="základní",K190,0)</f>
        <v>0</v>
      </c>
      <c r="BF190" s="251">
        <f>IF(O190="snížená",K190,0)</f>
        <v>0</v>
      </c>
      <c r="BG190" s="251">
        <f>IF(O190="zákl. přenesená",K190,0)</f>
        <v>0</v>
      </c>
      <c r="BH190" s="251">
        <f>IF(O190="sníž. přenesená",K190,0)</f>
        <v>0</v>
      </c>
      <c r="BI190" s="251">
        <f>IF(O190="nulová",K190,0)</f>
        <v>0</v>
      </c>
      <c r="BJ190" s="15" t="s">
        <v>83</v>
      </c>
      <c r="BK190" s="251">
        <f>ROUND(P190*H190,2)</f>
        <v>0</v>
      </c>
      <c r="BL190" s="15" t="s">
        <v>154</v>
      </c>
      <c r="BM190" s="250" t="s">
        <v>277</v>
      </c>
    </row>
    <row r="191" s="2" customFormat="1">
      <c r="A191" s="36"/>
      <c r="B191" s="37"/>
      <c r="C191" s="38"/>
      <c r="D191" s="252" t="s">
        <v>138</v>
      </c>
      <c r="E191" s="38"/>
      <c r="F191" s="253" t="s">
        <v>276</v>
      </c>
      <c r="G191" s="38"/>
      <c r="H191" s="38"/>
      <c r="I191" s="143"/>
      <c r="J191" s="143"/>
      <c r="K191" s="38"/>
      <c r="L191" s="38"/>
      <c r="M191" s="42"/>
      <c r="N191" s="254"/>
      <c r="O191" s="255"/>
      <c r="P191" s="89"/>
      <c r="Q191" s="89"/>
      <c r="R191" s="89"/>
      <c r="S191" s="89"/>
      <c r="T191" s="89"/>
      <c r="U191" s="89"/>
      <c r="V191" s="89"/>
      <c r="W191" s="89"/>
      <c r="X191" s="89"/>
      <c r="Y191" s="90"/>
      <c r="Z191" s="36"/>
      <c r="AA191" s="36"/>
      <c r="AB191" s="36"/>
      <c r="AC191" s="36"/>
      <c r="AD191" s="36"/>
      <c r="AE191" s="36"/>
      <c r="AT191" s="15" t="s">
        <v>138</v>
      </c>
      <c r="AU191" s="15" t="s">
        <v>85</v>
      </c>
    </row>
    <row r="192" s="2" customFormat="1" ht="21.75" customHeight="1">
      <c r="A192" s="36"/>
      <c r="B192" s="37"/>
      <c r="C192" s="236" t="s">
        <v>278</v>
      </c>
      <c r="D192" s="236" t="s">
        <v>130</v>
      </c>
      <c r="E192" s="237" t="s">
        <v>279</v>
      </c>
      <c r="F192" s="238" t="s">
        <v>280</v>
      </c>
      <c r="G192" s="239" t="s">
        <v>133</v>
      </c>
      <c r="H192" s="240">
        <v>1275</v>
      </c>
      <c r="I192" s="241"/>
      <c r="J192" s="242"/>
      <c r="K192" s="243">
        <f>ROUND(P192*H192,2)</f>
        <v>0</v>
      </c>
      <c r="L192" s="238" t="s">
        <v>134</v>
      </c>
      <c r="M192" s="244"/>
      <c r="N192" s="245" t="s">
        <v>1</v>
      </c>
      <c r="O192" s="246" t="s">
        <v>38</v>
      </c>
      <c r="P192" s="247">
        <f>I192+J192</f>
        <v>0</v>
      </c>
      <c r="Q192" s="247">
        <f>ROUND(I192*H192,2)</f>
        <v>0</v>
      </c>
      <c r="R192" s="247">
        <f>ROUND(J192*H192,2)</f>
        <v>0</v>
      </c>
      <c r="S192" s="89"/>
      <c r="T192" s="248">
        <f>S192*H192</f>
        <v>0</v>
      </c>
      <c r="U192" s="248">
        <v>0</v>
      </c>
      <c r="V192" s="248">
        <f>U192*H192</f>
        <v>0</v>
      </c>
      <c r="W192" s="248">
        <v>0</v>
      </c>
      <c r="X192" s="248">
        <f>W192*H192</f>
        <v>0</v>
      </c>
      <c r="Y192" s="249" t="s">
        <v>1</v>
      </c>
      <c r="Z192" s="36"/>
      <c r="AA192" s="36"/>
      <c r="AB192" s="36"/>
      <c r="AC192" s="36"/>
      <c r="AD192" s="36"/>
      <c r="AE192" s="36"/>
      <c r="AR192" s="250" t="s">
        <v>154</v>
      </c>
      <c r="AT192" s="250" t="s">
        <v>130</v>
      </c>
      <c r="AU192" s="250" t="s">
        <v>85</v>
      </c>
      <c r="AY192" s="15" t="s">
        <v>129</v>
      </c>
      <c r="BE192" s="251">
        <f>IF(O192="základní",K192,0)</f>
        <v>0</v>
      </c>
      <c r="BF192" s="251">
        <f>IF(O192="snížená",K192,0)</f>
        <v>0</v>
      </c>
      <c r="BG192" s="251">
        <f>IF(O192="zákl. přenesená",K192,0)</f>
        <v>0</v>
      </c>
      <c r="BH192" s="251">
        <f>IF(O192="sníž. přenesená",K192,0)</f>
        <v>0</v>
      </c>
      <c r="BI192" s="251">
        <f>IF(O192="nulová",K192,0)</f>
        <v>0</v>
      </c>
      <c r="BJ192" s="15" t="s">
        <v>83</v>
      </c>
      <c r="BK192" s="251">
        <f>ROUND(P192*H192,2)</f>
        <v>0</v>
      </c>
      <c r="BL192" s="15" t="s">
        <v>154</v>
      </c>
      <c r="BM192" s="250" t="s">
        <v>281</v>
      </c>
    </row>
    <row r="193" s="2" customFormat="1">
      <c r="A193" s="36"/>
      <c r="B193" s="37"/>
      <c r="C193" s="38"/>
      <c r="D193" s="252" t="s">
        <v>138</v>
      </c>
      <c r="E193" s="38"/>
      <c r="F193" s="253" t="s">
        <v>280</v>
      </c>
      <c r="G193" s="38"/>
      <c r="H193" s="38"/>
      <c r="I193" s="143"/>
      <c r="J193" s="143"/>
      <c r="K193" s="38"/>
      <c r="L193" s="38"/>
      <c r="M193" s="42"/>
      <c r="N193" s="254"/>
      <c r="O193" s="255"/>
      <c r="P193" s="89"/>
      <c r="Q193" s="89"/>
      <c r="R193" s="89"/>
      <c r="S193" s="89"/>
      <c r="T193" s="89"/>
      <c r="U193" s="89"/>
      <c r="V193" s="89"/>
      <c r="W193" s="89"/>
      <c r="X193" s="89"/>
      <c r="Y193" s="90"/>
      <c r="Z193" s="36"/>
      <c r="AA193" s="36"/>
      <c r="AB193" s="36"/>
      <c r="AC193" s="36"/>
      <c r="AD193" s="36"/>
      <c r="AE193" s="36"/>
      <c r="AT193" s="15" t="s">
        <v>138</v>
      </c>
      <c r="AU193" s="15" t="s">
        <v>85</v>
      </c>
    </row>
    <row r="194" s="2" customFormat="1" ht="21.75" customHeight="1">
      <c r="A194" s="36"/>
      <c r="B194" s="37"/>
      <c r="C194" s="236" t="s">
        <v>282</v>
      </c>
      <c r="D194" s="236" t="s">
        <v>130</v>
      </c>
      <c r="E194" s="237" t="s">
        <v>283</v>
      </c>
      <c r="F194" s="238" t="s">
        <v>284</v>
      </c>
      <c r="G194" s="239" t="s">
        <v>184</v>
      </c>
      <c r="H194" s="240">
        <v>2000</v>
      </c>
      <c r="I194" s="241"/>
      <c r="J194" s="242"/>
      <c r="K194" s="243">
        <f>ROUND(P194*H194,2)</f>
        <v>0</v>
      </c>
      <c r="L194" s="238" t="s">
        <v>134</v>
      </c>
      <c r="M194" s="244"/>
      <c r="N194" s="245" t="s">
        <v>1</v>
      </c>
      <c r="O194" s="246" t="s">
        <v>38</v>
      </c>
      <c r="P194" s="247">
        <f>I194+J194</f>
        <v>0</v>
      </c>
      <c r="Q194" s="247">
        <f>ROUND(I194*H194,2)</f>
        <v>0</v>
      </c>
      <c r="R194" s="247">
        <f>ROUND(J194*H194,2)</f>
        <v>0</v>
      </c>
      <c r="S194" s="89"/>
      <c r="T194" s="248">
        <f>S194*H194</f>
        <v>0</v>
      </c>
      <c r="U194" s="248">
        <v>0</v>
      </c>
      <c r="V194" s="248">
        <f>U194*H194</f>
        <v>0</v>
      </c>
      <c r="W194" s="248">
        <v>0</v>
      </c>
      <c r="X194" s="248">
        <f>W194*H194</f>
        <v>0</v>
      </c>
      <c r="Y194" s="249" t="s">
        <v>1</v>
      </c>
      <c r="Z194" s="36"/>
      <c r="AA194" s="36"/>
      <c r="AB194" s="36"/>
      <c r="AC194" s="36"/>
      <c r="AD194" s="36"/>
      <c r="AE194" s="36"/>
      <c r="AR194" s="250" t="s">
        <v>154</v>
      </c>
      <c r="AT194" s="250" t="s">
        <v>130</v>
      </c>
      <c r="AU194" s="250" t="s">
        <v>85</v>
      </c>
      <c r="AY194" s="15" t="s">
        <v>129</v>
      </c>
      <c r="BE194" s="251">
        <f>IF(O194="základní",K194,0)</f>
        <v>0</v>
      </c>
      <c r="BF194" s="251">
        <f>IF(O194="snížená",K194,0)</f>
        <v>0</v>
      </c>
      <c r="BG194" s="251">
        <f>IF(O194="zákl. přenesená",K194,0)</f>
        <v>0</v>
      </c>
      <c r="BH194" s="251">
        <f>IF(O194="sníž. přenesená",K194,0)</f>
        <v>0</v>
      </c>
      <c r="BI194" s="251">
        <f>IF(O194="nulová",K194,0)</f>
        <v>0</v>
      </c>
      <c r="BJ194" s="15" t="s">
        <v>83</v>
      </c>
      <c r="BK194" s="251">
        <f>ROUND(P194*H194,2)</f>
        <v>0</v>
      </c>
      <c r="BL194" s="15" t="s">
        <v>154</v>
      </c>
      <c r="BM194" s="250" t="s">
        <v>285</v>
      </c>
    </row>
    <row r="195" s="2" customFormat="1">
      <c r="A195" s="36"/>
      <c r="B195" s="37"/>
      <c r="C195" s="38"/>
      <c r="D195" s="252" t="s">
        <v>138</v>
      </c>
      <c r="E195" s="38"/>
      <c r="F195" s="253" t="s">
        <v>284</v>
      </c>
      <c r="G195" s="38"/>
      <c r="H195" s="38"/>
      <c r="I195" s="143"/>
      <c r="J195" s="143"/>
      <c r="K195" s="38"/>
      <c r="L195" s="38"/>
      <c r="M195" s="42"/>
      <c r="N195" s="254"/>
      <c r="O195" s="255"/>
      <c r="P195" s="89"/>
      <c r="Q195" s="89"/>
      <c r="R195" s="89"/>
      <c r="S195" s="89"/>
      <c r="T195" s="89"/>
      <c r="U195" s="89"/>
      <c r="V195" s="89"/>
      <c r="W195" s="89"/>
      <c r="X195" s="89"/>
      <c r="Y195" s="90"/>
      <c r="Z195" s="36"/>
      <c r="AA195" s="36"/>
      <c r="AB195" s="36"/>
      <c r="AC195" s="36"/>
      <c r="AD195" s="36"/>
      <c r="AE195" s="36"/>
      <c r="AT195" s="15" t="s">
        <v>138</v>
      </c>
      <c r="AU195" s="15" t="s">
        <v>85</v>
      </c>
    </row>
    <row r="196" s="2" customFormat="1" ht="21.75" customHeight="1">
      <c r="A196" s="36"/>
      <c r="B196" s="37"/>
      <c r="C196" s="259" t="s">
        <v>286</v>
      </c>
      <c r="D196" s="259" t="s">
        <v>159</v>
      </c>
      <c r="E196" s="260" t="s">
        <v>287</v>
      </c>
      <c r="F196" s="261" t="s">
        <v>288</v>
      </c>
      <c r="G196" s="262" t="s">
        <v>184</v>
      </c>
      <c r="H196" s="263">
        <v>2000</v>
      </c>
      <c r="I196" s="264"/>
      <c r="J196" s="264"/>
      <c r="K196" s="265">
        <f>ROUND(P196*H196,2)</f>
        <v>0</v>
      </c>
      <c r="L196" s="261" t="s">
        <v>134</v>
      </c>
      <c r="M196" s="42"/>
      <c r="N196" s="266" t="s">
        <v>1</v>
      </c>
      <c r="O196" s="246" t="s">
        <v>38</v>
      </c>
      <c r="P196" s="247">
        <f>I196+J196</f>
        <v>0</v>
      </c>
      <c r="Q196" s="247">
        <f>ROUND(I196*H196,2)</f>
        <v>0</v>
      </c>
      <c r="R196" s="247">
        <f>ROUND(J196*H196,2)</f>
        <v>0</v>
      </c>
      <c r="S196" s="89"/>
      <c r="T196" s="248">
        <f>S196*H196</f>
        <v>0</v>
      </c>
      <c r="U196" s="248">
        <v>0</v>
      </c>
      <c r="V196" s="248">
        <f>U196*H196</f>
        <v>0</v>
      </c>
      <c r="W196" s="248">
        <v>0</v>
      </c>
      <c r="X196" s="248">
        <f>W196*H196</f>
        <v>0</v>
      </c>
      <c r="Y196" s="249" t="s">
        <v>1</v>
      </c>
      <c r="Z196" s="36"/>
      <c r="AA196" s="36"/>
      <c r="AB196" s="36"/>
      <c r="AC196" s="36"/>
      <c r="AD196" s="36"/>
      <c r="AE196" s="36"/>
      <c r="AR196" s="250" t="s">
        <v>227</v>
      </c>
      <c r="AT196" s="250" t="s">
        <v>159</v>
      </c>
      <c r="AU196" s="250" t="s">
        <v>85</v>
      </c>
      <c r="AY196" s="15" t="s">
        <v>129</v>
      </c>
      <c r="BE196" s="251">
        <f>IF(O196="základní",K196,0)</f>
        <v>0</v>
      </c>
      <c r="BF196" s="251">
        <f>IF(O196="snížená",K196,0)</f>
        <v>0</v>
      </c>
      <c r="BG196" s="251">
        <f>IF(O196="zákl. přenesená",K196,0)</f>
        <v>0</v>
      </c>
      <c r="BH196" s="251">
        <f>IF(O196="sníž. přenesená",K196,0)</f>
        <v>0</v>
      </c>
      <c r="BI196" s="251">
        <f>IF(O196="nulová",K196,0)</f>
        <v>0</v>
      </c>
      <c r="BJ196" s="15" t="s">
        <v>83</v>
      </c>
      <c r="BK196" s="251">
        <f>ROUND(P196*H196,2)</f>
        <v>0</v>
      </c>
      <c r="BL196" s="15" t="s">
        <v>227</v>
      </c>
      <c r="BM196" s="250" t="s">
        <v>289</v>
      </c>
    </row>
    <row r="197" s="2" customFormat="1">
      <c r="A197" s="36"/>
      <c r="B197" s="37"/>
      <c r="C197" s="38"/>
      <c r="D197" s="252" t="s">
        <v>138</v>
      </c>
      <c r="E197" s="38"/>
      <c r="F197" s="253" t="s">
        <v>288</v>
      </c>
      <c r="G197" s="38"/>
      <c r="H197" s="38"/>
      <c r="I197" s="143"/>
      <c r="J197" s="143"/>
      <c r="K197" s="38"/>
      <c r="L197" s="38"/>
      <c r="M197" s="42"/>
      <c r="N197" s="254"/>
      <c r="O197" s="255"/>
      <c r="P197" s="89"/>
      <c r="Q197" s="89"/>
      <c r="R197" s="89"/>
      <c r="S197" s="89"/>
      <c r="T197" s="89"/>
      <c r="U197" s="89"/>
      <c r="V197" s="89"/>
      <c r="W197" s="89"/>
      <c r="X197" s="89"/>
      <c r="Y197" s="90"/>
      <c r="Z197" s="36"/>
      <c r="AA197" s="36"/>
      <c r="AB197" s="36"/>
      <c r="AC197" s="36"/>
      <c r="AD197" s="36"/>
      <c r="AE197" s="36"/>
      <c r="AT197" s="15" t="s">
        <v>138</v>
      </c>
      <c r="AU197" s="15" t="s">
        <v>85</v>
      </c>
    </row>
    <row r="198" s="2" customFormat="1" ht="21.75" customHeight="1">
      <c r="A198" s="36"/>
      <c r="B198" s="37"/>
      <c r="C198" s="259" t="s">
        <v>290</v>
      </c>
      <c r="D198" s="259" t="s">
        <v>159</v>
      </c>
      <c r="E198" s="260" t="s">
        <v>291</v>
      </c>
      <c r="F198" s="261" t="s">
        <v>292</v>
      </c>
      <c r="G198" s="262" t="s">
        <v>184</v>
      </c>
      <c r="H198" s="263">
        <v>120</v>
      </c>
      <c r="I198" s="264"/>
      <c r="J198" s="264"/>
      <c r="K198" s="265">
        <f>ROUND(P198*H198,2)</f>
        <v>0</v>
      </c>
      <c r="L198" s="261" t="s">
        <v>134</v>
      </c>
      <c r="M198" s="42"/>
      <c r="N198" s="266" t="s">
        <v>1</v>
      </c>
      <c r="O198" s="246" t="s">
        <v>38</v>
      </c>
      <c r="P198" s="247">
        <f>I198+J198</f>
        <v>0</v>
      </c>
      <c r="Q198" s="247">
        <f>ROUND(I198*H198,2)</f>
        <v>0</v>
      </c>
      <c r="R198" s="247">
        <f>ROUND(J198*H198,2)</f>
        <v>0</v>
      </c>
      <c r="S198" s="89"/>
      <c r="T198" s="248">
        <f>S198*H198</f>
        <v>0</v>
      </c>
      <c r="U198" s="248">
        <v>0</v>
      </c>
      <c r="V198" s="248">
        <f>U198*H198</f>
        <v>0</v>
      </c>
      <c r="W198" s="248">
        <v>0</v>
      </c>
      <c r="X198" s="248">
        <f>W198*H198</f>
        <v>0</v>
      </c>
      <c r="Y198" s="249" t="s">
        <v>1</v>
      </c>
      <c r="Z198" s="36"/>
      <c r="AA198" s="36"/>
      <c r="AB198" s="36"/>
      <c r="AC198" s="36"/>
      <c r="AD198" s="36"/>
      <c r="AE198" s="36"/>
      <c r="AR198" s="250" t="s">
        <v>227</v>
      </c>
      <c r="AT198" s="250" t="s">
        <v>159</v>
      </c>
      <c r="AU198" s="250" t="s">
        <v>85</v>
      </c>
      <c r="AY198" s="15" t="s">
        <v>129</v>
      </c>
      <c r="BE198" s="251">
        <f>IF(O198="základní",K198,0)</f>
        <v>0</v>
      </c>
      <c r="BF198" s="251">
        <f>IF(O198="snížená",K198,0)</f>
        <v>0</v>
      </c>
      <c r="BG198" s="251">
        <f>IF(O198="zákl. přenesená",K198,0)</f>
        <v>0</v>
      </c>
      <c r="BH198" s="251">
        <f>IF(O198="sníž. přenesená",K198,0)</f>
        <v>0</v>
      </c>
      <c r="BI198" s="251">
        <f>IF(O198="nulová",K198,0)</f>
        <v>0</v>
      </c>
      <c r="BJ198" s="15" t="s">
        <v>83</v>
      </c>
      <c r="BK198" s="251">
        <f>ROUND(P198*H198,2)</f>
        <v>0</v>
      </c>
      <c r="BL198" s="15" t="s">
        <v>227</v>
      </c>
      <c r="BM198" s="250" t="s">
        <v>293</v>
      </c>
    </row>
    <row r="199" s="2" customFormat="1">
      <c r="A199" s="36"/>
      <c r="B199" s="37"/>
      <c r="C199" s="38"/>
      <c r="D199" s="252" t="s">
        <v>138</v>
      </c>
      <c r="E199" s="38"/>
      <c r="F199" s="253" t="s">
        <v>292</v>
      </c>
      <c r="G199" s="38"/>
      <c r="H199" s="38"/>
      <c r="I199" s="143"/>
      <c r="J199" s="143"/>
      <c r="K199" s="38"/>
      <c r="L199" s="38"/>
      <c r="M199" s="42"/>
      <c r="N199" s="254"/>
      <c r="O199" s="255"/>
      <c r="P199" s="89"/>
      <c r="Q199" s="89"/>
      <c r="R199" s="89"/>
      <c r="S199" s="89"/>
      <c r="T199" s="89"/>
      <c r="U199" s="89"/>
      <c r="V199" s="89"/>
      <c r="W199" s="89"/>
      <c r="X199" s="89"/>
      <c r="Y199" s="90"/>
      <c r="Z199" s="36"/>
      <c r="AA199" s="36"/>
      <c r="AB199" s="36"/>
      <c r="AC199" s="36"/>
      <c r="AD199" s="36"/>
      <c r="AE199" s="36"/>
      <c r="AT199" s="15" t="s">
        <v>138</v>
      </c>
      <c r="AU199" s="15" t="s">
        <v>85</v>
      </c>
    </row>
    <row r="200" s="2" customFormat="1" ht="21.75" customHeight="1">
      <c r="A200" s="36"/>
      <c r="B200" s="37"/>
      <c r="C200" s="259" t="s">
        <v>294</v>
      </c>
      <c r="D200" s="259" t="s">
        <v>159</v>
      </c>
      <c r="E200" s="260" t="s">
        <v>295</v>
      </c>
      <c r="F200" s="261" t="s">
        <v>296</v>
      </c>
      <c r="G200" s="262" t="s">
        <v>133</v>
      </c>
      <c r="H200" s="263">
        <v>2000</v>
      </c>
      <c r="I200" s="264"/>
      <c r="J200" s="264"/>
      <c r="K200" s="265">
        <f>ROUND(P200*H200,2)</f>
        <v>0</v>
      </c>
      <c r="L200" s="261" t="s">
        <v>134</v>
      </c>
      <c r="M200" s="42"/>
      <c r="N200" s="266" t="s">
        <v>1</v>
      </c>
      <c r="O200" s="246" t="s">
        <v>38</v>
      </c>
      <c r="P200" s="247">
        <f>I200+J200</f>
        <v>0</v>
      </c>
      <c r="Q200" s="247">
        <f>ROUND(I200*H200,2)</f>
        <v>0</v>
      </c>
      <c r="R200" s="247">
        <f>ROUND(J200*H200,2)</f>
        <v>0</v>
      </c>
      <c r="S200" s="89"/>
      <c r="T200" s="248">
        <f>S200*H200</f>
        <v>0</v>
      </c>
      <c r="U200" s="248">
        <v>0</v>
      </c>
      <c r="V200" s="248">
        <f>U200*H200</f>
        <v>0</v>
      </c>
      <c r="W200" s="248">
        <v>0</v>
      </c>
      <c r="X200" s="248">
        <f>W200*H200</f>
        <v>0</v>
      </c>
      <c r="Y200" s="249" t="s">
        <v>1</v>
      </c>
      <c r="Z200" s="36"/>
      <c r="AA200" s="36"/>
      <c r="AB200" s="36"/>
      <c r="AC200" s="36"/>
      <c r="AD200" s="36"/>
      <c r="AE200" s="36"/>
      <c r="AR200" s="250" t="s">
        <v>227</v>
      </c>
      <c r="AT200" s="250" t="s">
        <v>159</v>
      </c>
      <c r="AU200" s="250" t="s">
        <v>85</v>
      </c>
      <c r="AY200" s="15" t="s">
        <v>129</v>
      </c>
      <c r="BE200" s="251">
        <f>IF(O200="základní",K200,0)</f>
        <v>0</v>
      </c>
      <c r="BF200" s="251">
        <f>IF(O200="snížená",K200,0)</f>
        <v>0</v>
      </c>
      <c r="BG200" s="251">
        <f>IF(O200="zákl. přenesená",K200,0)</f>
        <v>0</v>
      </c>
      <c r="BH200" s="251">
        <f>IF(O200="sníž. přenesená",K200,0)</f>
        <v>0</v>
      </c>
      <c r="BI200" s="251">
        <f>IF(O200="nulová",K200,0)</f>
        <v>0</v>
      </c>
      <c r="BJ200" s="15" t="s">
        <v>83</v>
      </c>
      <c r="BK200" s="251">
        <f>ROUND(P200*H200,2)</f>
        <v>0</v>
      </c>
      <c r="BL200" s="15" t="s">
        <v>227</v>
      </c>
      <c r="BM200" s="250" t="s">
        <v>297</v>
      </c>
    </row>
    <row r="201" s="2" customFormat="1">
      <c r="A201" s="36"/>
      <c r="B201" s="37"/>
      <c r="C201" s="38"/>
      <c r="D201" s="252" t="s">
        <v>138</v>
      </c>
      <c r="E201" s="38"/>
      <c r="F201" s="253" t="s">
        <v>296</v>
      </c>
      <c r="G201" s="38"/>
      <c r="H201" s="38"/>
      <c r="I201" s="143"/>
      <c r="J201" s="143"/>
      <c r="K201" s="38"/>
      <c r="L201" s="38"/>
      <c r="M201" s="42"/>
      <c r="N201" s="254"/>
      <c r="O201" s="255"/>
      <c r="P201" s="89"/>
      <c r="Q201" s="89"/>
      <c r="R201" s="89"/>
      <c r="S201" s="89"/>
      <c r="T201" s="89"/>
      <c r="U201" s="89"/>
      <c r="V201" s="89"/>
      <c r="W201" s="89"/>
      <c r="X201" s="89"/>
      <c r="Y201" s="90"/>
      <c r="Z201" s="36"/>
      <c r="AA201" s="36"/>
      <c r="AB201" s="36"/>
      <c r="AC201" s="36"/>
      <c r="AD201" s="36"/>
      <c r="AE201" s="36"/>
      <c r="AT201" s="15" t="s">
        <v>138</v>
      </c>
      <c r="AU201" s="15" t="s">
        <v>85</v>
      </c>
    </row>
    <row r="202" s="2" customFormat="1" ht="33" customHeight="1">
      <c r="A202" s="36"/>
      <c r="B202" s="37"/>
      <c r="C202" s="236" t="s">
        <v>206</v>
      </c>
      <c r="D202" s="236" t="s">
        <v>130</v>
      </c>
      <c r="E202" s="237" t="s">
        <v>298</v>
      </c>
      <c r="F202" s="238" t="s">
        <v>299</v>
      </c>
      <c r="G202" s="239" t="s">
        <v>184</v>
      </c>
      <c r="H202" s="240">
        <v>1000</v>
      </c>
      <c r="I202" s="241"/>
      <c r="J202" s="242"/>
      <c r="K202" s="243">
        <f>ROUND(P202*H202,2)</f>
        <v>0</v>
      </c>
      <c r="L202" s="238" t="s">
        <v>134</v>
      </c>
      <c r="M202" s="244"/>
      <c r="N202" s="245" t="s">
        <v>1</v>
      </c>
      <c r="O202" s="246" t="s">
        <v>38</v>
      </c>
      <c r="P202" s="247">
        <f>I202+J202</f>
        <v>0</v>
      </c>
      <c r="Q202" s="247">
        <f>ROUND(I202*H202,2)</f>
        <v>0</v>
      </c>
      <c r="R202" s="247">
        <f>ROUND(J202*H202,2)</f>
        <v>0</v>
      </c>
      <c r="S202" s="89"/>
      <c r="T202" s="248">
        <f>S202*H202</f>
        <v>0</v>
      </c>
      <c r="U202" s="248">
        <v>0</v>
      </c>
      <c r="V202" s="248">
        <f>U202*H202</f>
        <v>0</v>
      </c>
      <c r="W202" s="248">
        <v>0</v>
      </c>
      <c r="X202" s="248">
        <f>W202*H202</f>
        <v>0</v>
      </c>
      <c r="Y202" s="249" t="s">
        <v>1</v>
      </c>
      <c r="Z202" s="36"/>
      <c r="AA202" s="36"/>
      <c r="AB202" s="36"/>
      <c r="AC202" s="36"/>
      <c r="AD202" s="36"/>
      <c r="AE202" s="36"/>
      <c r="AR202" s="250" t="s">
        <v>227</v>
      </c>
      <c r="AT202" s="250" t="s">
        <v>130</v>
      </c>
      <c r="AU202" s="250" t="s">
        <v>85</v>
      </c>
      <c r="AY202" s="15" t="s">
        <v>129</v>
      </c>
      <c r="BE202" s="251">
        <f>IF(O202="základní",K202,0)</f>
        <v>0</v>
      </c>
      <c r="BF202" s="251">
        <f>IF(O202="snížená",K202,0)</f>
        <v>0</v>
      </c>
      <c r="BG202" s="251">
        <f>IF(O202="zákl. přenesená",K202,0)</f>
        <v>0</v>
      </c>
      <c r="BH202" s="251">
        <f>IF(O202="sníž. přenesená",K202,0)</f>
        <v>0</v>
      </c>
      <c r="BI202" s="251">
        <f>IF(O202="nulová",K202,0)</f>
        <v>0</v>
      </c>
      <c r="BJ202" s="15" t="s">
        <v>83</v>
      </c>
      <c r="BK202" s="251">
        <f>ROUND(P202*H202,2)</f>
        <v>0</v>
      </c>
      <c r="BL202" s="15" t="s">
        <v>227</v>
      </c>
      <c r="BM202" s="250" t="s">
        <v>300</v>
      </c>
    </row>
    <row r="203" s="2" customFormat="1">
      <c r="A203" s="36"/>
      <c r="B203" s="37"/>
      <c r="C203" s="38"/>
      <c r="D203" s="252" t="s">
        <v>138</v>
      </c>
      <c r="E203" s="38"/>
      <c r="F203" s="253" t="s">
        <v>299</v>
      </c>
      <c r="G203" s="38"/>
      <c r="H203" s="38"/>
      <c r="I203" s="143"/>
      <c r="J203" s="143"/>
      <c r="K203" s="38"/>
      <c r="L203" s="38"/>
      <c r="M203" s="42"/>
      <c r="N203" s="254"/>
      <c r="O203" s="255"/>
      <c r="P203" s="89"/>
      <c r="Q203" s="89"/>
      <c r="R203" s="89"/>
      <c r="S203" s="89"/>
      <c r="T203" s="89"/>
      <c r="U203" s="89"/>
      <c r="V203" s="89"/>
      <c r="W203" s="89"/>
      <c r="X203" s="89"/>
      <c r="Y203" s="90"/>
      <c r="Z203" s="36"/>
      <c r="AA203" s="36"/>
      <c r="AB203" s="36"/>
      <c r="AC203" s="36"/>
      <c r="AD203" s="36"/>
      <c r="AE203" s="36"/>
      <c r="AT203" s="15" t="s">
        <v>138</v>
      </c>
      <c r="AU203" s="15" t="s">
        <v>85</v>
      </c>
    </row>
    <row r="204" s="2" customFormat="1" ht="21.75" customHeight="1">
      <c r="A204" s="36"/>
      <c r="B204" s="37"/>
      <c r="C204" s="236" t="s">
        <v>301</v>
      </c>
      <c r="D204" s="236" t="s">
        <v>130</v>
      </c>
      <c r="E204" s="237" t="s">
        <v>302</v>
      </c>
      <c r="F204" s="238" t="s">
        <v>303</v>
      </c>
      <c r="G204" s="239" t="s">
        <v>133</v>
      </c>
      <c r="H204" s="240">
        <v>2</v>
      </c>
      <c r="I204" s="241"/>
      <c r="J204" s="242"/>
      <c r="K204" s="243">
        <f>ROUND(P204*H204,2)</f>
        <v>0</v>
      </c>
      <c r="L204" s="238" t="s">
        <v>134</v>
      </c>
      <c r="M204" s="244"/>
      <c r="N204" s="245" t="s">
        <v>1</v>
      </c>
      <c r="O204" s="246" t="s">
        <v>38</v>
      </c>
      <c r="P204" s="247">
        <f>I204+J204</f>
        <v>0</v>
      </c>
      <c r="Q204" s="247">
        <f>ROUND(I204*H204,2)</f>
        <v>0</v>
      </c>
      <c r="R204" s="247">
        <f>ROUND(J204*H204,2)</f>
        <v>0</v>
      </c>
      <c r="S204" s="89"/>
      <c r="T204" s="248">
        <f>S204*H204</f>
        <v>0</v>
      </c>
      <c r="U204" s="248">
        <v>0</v>
      </c>
      <c r="V204" s="248">
        <f>U204*H204</f>
        <v>0</v>
      </c>
      <c r="W204" s="248">
        <v>0</v>
      </c>
      <c r="X204" s="248">
        <f>W204*H204</f>
        <v>0</v>
      </c>
      <c r="Y204" s="249" t="s">
        <v>1</v>
      </c>
      <c r="Z204" s="36"/>
      <c r="AA204" s="36"/>
      <c r="AB204" s="36"/>
      <c r="AC204" s="36"/>
      <c r="AD204" s="36"/>
      <c r="AE204" s="36"/>
      <c r="AR204" s="250" t="s">
        <v>227</v>
      </c>
      <c r="AT204" s="250" t="s">
        <v>130</v>
      </c>
      <c r="AU204" s="250" t="s">
        <v>85</v>
      </c>
      <c r="AY204" s="15" t="s">
        <v>129</v>
      </c>
      <c r="BE204" s="251">
        <f>IF(O204="základní",K204,0)</f>
        <v>0</v>
      </c>
      <c r="BF204" s="251">
        <f>IF(O204="snížená",K204,0)</f>
        <v>0</v>
      </c>
      <c r="BG204" s="251">
        <f>IF(O204="zákl. přenesená",K204,0)</f>
        <v>0</v>
      </c>
      <c r="BH204" s="251">
        <f>IF(O204="sníž. přenesená",K204,0)</f>
        <v>0</v>
      </c>
      <c r="BI204" s="251">
        <f>IF(O204="nulová",K204,0)</f>
        <v>0</v>
      </c>
      <c r="BJ204" s="15" t="s">
        <v>83</v>
      </c>
      <c r="BK204" s="251">
        <f>ROUND(P204*H204,2)</f>
        <v>0</v>
      </c>
      <c r="BL204" s="15" t="s">
        <v>227</v>
      </c>
      <c r="BM204" s="250" t="s">
        <v>304</v>
      </c>
    </row>
    <row r="205" s="2" customFormat="1">
      <c r="A205" s="36"/>
      <c r="B205" s="37"/>
      <c r="C205" s="38"/>
      <c r="D205" s="252" t="s">
        <v>138</v>
      </c>
      <c r="E205" s="38"/>
      <c r="F205" s="253" t="s">
        <v>303</v>
      </c>
      <c r="G205" s="38"/>
      <c r="H205" s="38"/>
      <c r="I205" s="143"/>
      <c r="J205" s="143"/>
      <c r="K205" s="38"/>
      <c r="L205" s="38"/>
      <c r="M205" s="42"/>
      <c r="N205" s="254"/>
      <c r="O205" s="255"/>
      <c r="P205" s="89"/>
      <c r="Q205" s="89"/>
      <c r="R205" s="89"/>
      <c r="S205" s="89"/>
      <c r="T205" s="89"/>
      <c r="U205" s="89"/>
      <c r="V205" s="89"/>
      <c r="W205" s="89"/>
      <c r="X205" s="89"/>
      <c r="Y205" s="90"/>
      <c r="Z205" s="36"/>
      <c r="AA205" s="36"/>
      <c r="AB205" s="36"/>
      <c r="AC205" s="36"/>
      <c r="AD205" s="36"/>
      <c r="AE205" s="36"/>
      <c r="AT205" s="15" t="s">
        <v>138</v>
      </c>
      <c r="AU205" s="15" t="s">
        <v>85</v>
      </c>
    </row>
    <row r="206" s="2" customFormat="1" ht="21.75" customHeight="1">
      <c r="A206" s="36"/>
      <c r="B206" s="37"/>
      <c r="C206" s="236" t="s">
        <v>305</v>
      </c>
      <c r="D206" s="236" t="s">
        <v>130</v>
      </c>
      <c r="E206" s="237" t="s">
        <v>306</v>
      </c>
      <c r="F206" s="238" t="s">
        <v>307</v>
      </c>
      <c r="G206" s="239" t="s">
        <v>133</v>
      </c>
      <c r="H206" s="240">
        <v>4</v>
      </c>
      <c r="I206" s="241"/>
      <c r="J206" s="242"/>
      <c r="K206" s="243">
        <f>ROUND(P206*H206,2)</f>
        <v>0</v>
      </c>
      <c r="L206" s="238" t="s">
        <v>134</v>
      </c>
      <c r="M206" s="244"/>
      <c r="N206" s="245" t="s">
        <v>1</v>
      </c>
      <c r="O206" s="246" t="s">
        <v>38</v>
      </c>
      <c r="P206" s="247">
        <f>I206+J206</f>
        <v>0</v>
      </c>
      <c r="Q206" s="247">
        <f>ROUND(I206*H206,2)</f>
        <v>0</v>
      </c>
      <c r="R206" s="247">
        <f>ROUND(J206*H206,2)</f>
        <v>0</v>
      </c>
      <c r="S206" s="89"/>
      <c r="T206" s="248">
        <f>S206*H206</f>
        <v>0</v>
      </c>
      <c r="U206" s="248">
        <v>0</v>
      </c>
      <c r="V206" s="248">
        <f>U206*H206</f>
        <v>0</v>
      </c>
      <c r="W206" s="248">
        <v>0</v>
      </c>
      <c r="X206" s="248">
        <f>W206*H206</f>
        <v>0</v>
      </c>
      <c r="Y206" s="249" t="s">
        <v>1</v>
      </c>
      <c r="Z206" s="36"/>
      <c r="AA206" s="36"/>
      <c r="AB206" s="36"/>
      <c r="AC206" s="36"/>
      <c r="AD206" s="36"/>
      <c r="AE206" s="36"/>
      <c r="AR206" s="250" t="s">
        <v>154</v>
      </c>
      <c r="AT206" s="250" t="s">
        <v>130</v>
      </c>
      <c r="AU206" s="250" t="s">
        <v>85</v>
      </c>
      <c r="AY206" s="15" t="s">
        <v>129</v>
      </c>
      <c r="BE206" s="251">
        <f>IF(O206="základní",K206,0)</f>
        <v>0</v>
      </c>
      <c r="BF206" s="251">
        <f>IF(O206="snížená",K206,0)</f>
        <v>0</v>
      </c>
      <c r="BG206" s="251">
        <f>IF(O206="zákl. přenesená",K206,0)</f>
        <v>0</v>
      </c>
      <c r="BH206" s="251">
        <f>IF(O206="sníž. přenesená",K206,0)</f>
        <v>0</v>
      </c>
      <c r="BI206" s="251">
        <f>IF(O206="nulová",K206,0)</f>
        <v>0</v>
      </c>
      <c r="BJ206" s="15" t="s">
        <v>83</v>
      </c>
      <c r="BK206" s="251">
        <f>ROUND(P206*H206,2)</f>
        <v>0</v>
      </c>
      <c r="BL206" s="15" t="s">
        <v>154</v>
      </c>
      <c r="BM206" s="250" t="s">
        <v>308</v>
      </c>
    </row>
    <row r="207" s="2" customFormat="1">
      <c r="A207" s="36"/>
      <c r="B207" s="37"/>
      <c r="C207" s="38"/>
      <c r="D207" s="252" t="s">
        <v>138</v>
      </c>
      <c r="E207" s="38"/>
      <c r="F207" s="253" t="s">
        <v>307</v>
      </c>
      <c r="G207" s="38"/>
      <c r="H207" s="38"/>
      <c r="I207" s="143"/>
      <c r="J207" s="143"/>
      <c r="K207" s="38"/>
      <c r="L207" s="38"/>
      <c r="M207" s="42"/>
      <c r="N207" s="254"/>
      <c r="O207" s="255"/>
      <c r="P207" s="89"/>
      <c r="Q207" s="89"/>
      <c r="R207" s="89"/>
      <c r="S207" s="89"/>
      <c r="T207" s="89"/>
      <c r="U207" s="89"/>
      <c r="V207" s="89"/>
      <c r="W207" s="89"/>
      <c r="X207" s="89"/>
      <c r="Y207" s="90"/>
      <c r="Z207" s="36"/>
      <c r="AA207" s="36"/>
      <c r="AB207" s="36"/>
      <c r="AC207" s="36"/>
      <c r="AD207" s="36"/>
      <c r="AE207" s="36"/>
      <c r="AT207" s="15" t="s">
        <v>138</v>
      </c>
      <c r="AU207" s="15" t="s">
        <v>85</v>
      </c>
    </row>
    <row r="208" s="2" customFormat="1" ht="21.75" customHeight="1">
      <c r="A208" s="36"/>
      <c r="B208" s="37"/>
      <c r="C208" s="259" t="s">
        <v>309</v>
      </c>
      <c r="D208" s="259" t="s">
        <v>159</v>
      </c>
      <c r="E208" s="260" t="s">
        <v>310</v>
      </c>
      <c r="F208" s="261" t="s">
        <v>311</v>
      </c>
      <c r="G208" s="262" t="s">
        <v>133</v>
      </c>
      <c r="H208" s="263">
        <v>4</v>
      </c>
      <c r="I208" s="264"/>
      <c r="J208" s="264"/>
      <c r="K208" s="265">
        <f>ROUND(P208*H208,2)</f>
        <v>0</v>
      </c>
      <c r="L208" s="261" t="s">
        <v>134</v>
      </c>
      <c r="M208" s="42"/>
      <c r="N208" s="266" t="s">
        <v>1</v>
      </c>
      <c r="O208" s="246" t="s">
        <v>38</v>
      </c>
      <c r="P208" s="247">
        <f>I208+J208</f>
        <v>0</v>
      </c>
      <c r="Q208" s="247">
        <f>ROUND(I208*H208,2)</f>
        <v>0</v>
      </c>
      <c r="R208" s="247">
        <f>ROUND(J208*H208,2)</f>
        <v>0</v>
      </c>
      <c r="S208" s="89"/>
      <c r="T208" s="248">
        <f>S208*H208</f>
        <v>0</v>
      </c>
      <c r="U208" s="248">
        <v>0</v>
      </c>
      <c r="V208" s="248">
        <f>U208*H208</f>
        <v>0</v>
      </c>
      <c r="W208" s="248">
        <v>0</v>
      </c>
      <c r="X208" s="248">
        <f>W208*H208</f>
        <v>0</v>
      </c>
      <c r="Y208" s="249" t="s">
        <v>1</v>
      </c>
      <c r="Z208" s="36"/>
      <c r="AA208" s="36"/>
      <c r="AB208" s="36"/>
      <c r="AC208" s="36"/>
      <c r="AD208" s="36"/>
      <c r="AE208" s="36"/>
      <c r="AR208" s="250" t="s">
        <v>206</v>
      </c>
      <c r="AT208" s="250" t="s">
        <v>159</v>
      </c>
      <c r="AU208" s="250" t="s">
        <v>85</v>
      </c>
      <c r="AY208" s="15" t="s">
        <v>129</v>
      </c>
      <c r="BE208" s="251">
        <f>IF(O208="základní",K208,0)</f>
        <v>0</v>
      </c>
      <c r="BF208" s="251">
        <f>IF(O208="snížená",K208,0)</f>
        <v>0</v>
      </c>
      <c r="BG208" s="251">
        <f>IF(O208="zákl. přenesená",K208,0)</f>
        <v>0</v>
      </c>
      <c r="BH208" s="251">
        <f>IF(O208="sníž. přenesená",K208,0)</f>
        <v>0</v>
      </c>
      <c r="BI208" s="251">
        <f>IF(O208="nulová",K208,0)</f>
        <v>0</v>
      </c>
      <c r="BJ208" s="15" t="s">
        <v>83</v>
      </c>
      <c r="BK208" s="251">
        <f>ROUND(P208*H208,2)</f>
        <v>0</v>
      </c>
      <c r="BL208" s="15" t="s">
        <v>206</v>
      </c>
      <c r="BM208" s="250" t="s">
        <v>312</v>
      </c>
    </row>
    <row r="209" s="2" customFormat="1">
      <c r="A209" s="36"/>
      <c r="B209" s="37"/>
      <c r="C209" s="38"/>
      <c r="D209" s="252" t="s">
        <v>138</v>
      </c>
      <c r="E209" s="38"/>
      <c r="F209" s="253" t="s">
        <v>313</v>
      </c>
      <c r="G209" s="38"/>
      <c r="H209" s="38"/>
      <c r="I209" s="143"/>
      <c r="J209" s="143"/>
      <c r="K209" s="38"/>
      <c r="L209" s="38"/>
      <c r="M209" s="42"/>
      <c r="N209" s="254"/>
      <c r="O209" s="255"/>
      <c r="P209" s="89"/>
      <c r="Q209" s="89"/>
      <c r="R209" s="89"/>
      <c r="S209" s="89"/>
      <c r="T209" s="89"/>
      <c r="U209" s="89"/>
      <c r="V209" s="89"/>
      <c r="W209" s="89"/>
      <c r="X209" s="89"/>
      <c r="Y209" s="90"/>
      <c r="Z209" s="36"/>
      <c r="AA209" s="36"/>
      <c r="AB209" s="36"/>
      <c r="AC209" s="36"/>
      <c r="AD209" s="36"/>
      <c r="AE209" s="36"/>
      <c r="AT209" s="15" t="s">
        <v>138</v>
      </c>
      <c r="AU209" s="15" t="s">
        <v>85</v>
      </c>
    </row>
    <row r="210" s="12" customFormat="1" ht="22.8" customHeight="1">
      <c r="A210" s="12"/>
      <c r="B210" s="221"/>
      <c r="C210" s="222"/>
      <c r="D210" s="223" t="s">
        <v>74</v>
      </c>
      <c r="E210" s="257" t="s">
        <v>314</v>
      </c>
      <c r="F210" s="257" t="s">
        <v>315</v>
      </c>
      <c r="G210" s="222"/>
      <c r="H210" s="222"/>
      <c r="I210" s="225"/>
      <c r="J210" s="225"/>
      <c r="K210" s="258">
        <f>BK210</f>
        <v>0</v>
      </c>
      <c r="L210" s="222"/>
      <c r="M210" s="227"/>
      <c r="N210" s="228"/>
      <c r="O210" s="229"/>
      <c r="P210" s="229"/>
      <c r="Q210" s="230">
        <f>SUM(Q211:Q231)</f>
        <v>0</v>
      </c>
      <c r="R210" s="230">
        <f>SUM(R211:R231)</f>
        <v>0</v>
      </c>
      <c r="S210" s="229"/>
      <c r="T210" s="231">
        <f>SUM(T211:T231)</f>
        <v>0</v>
      </c>
      <c r="U210" s="229"/>
      <c r="V210" s="231">
        <f>SUM(V211:V231)</f>
        <v>0</v>
      </c>
      <c r="W210" s="229"/>
      <c r="X210" s="231">
        <f>SUM(X211:X231)</f>
        <v>0</v>
      </c>
      <c r="Y210" s="232"/>
      <c r="Z210" s="12"/>
      <c r="AA210" s="12"/>
      <c r="AB210" s="12"/>
      <c r="AC210" s="12"/>
      <c r="AD210" s="12"/>
      <c r="AE210" s="12"/>
      <c r="AR210" s="233" t="s">
        <v>83</v>
      </c>
      <c r="AT210" s="234" t="s">
        <v>74</v>
      </c>
      <c r="AU210" s="234" t="s">
        <v>83</v>
      </c>
      <c r="AY210" s="233" t="s">
        <v>129</v>
      </c>
      <c r="BK210" s="235">
        <f>SUM(BK211:BK231)</f>
        <v>0</v>
      </c>
    </row>
    <row r="211" s="2" customFormat="1" ht="21.75" customHeight="1">
      <c r="A211" s="36"/>
      <c r="B211" s="37"/>
      <c r="C211" s="259" t="s">
        <v>136</v>
      </c>
      <c r="D211" s="259" t="s">
        <v>159</v>
      </c>
      <c r="E211" s="260" t="s">
        <v>316</v>
      </c>
      <c r="F211" s="261" t="s">
        <v>317</v>
      </c>
      <c r="G211" s="262" t="s">
        <v>133</v>
      </c>
      <c r="H211" s="263">
        <v>8</v>
      </c>
      <c r="I211" s="264"/>
      <c r="J211" s="264"/>
      <c r="K211" s="265">
        <f>ROUND(P211*H211,2)</f>
        <v>0</v>
      </c>
      <c r="L211" s="261" t="s">
        <v>134</v>
      </c>
      <c r="M211" s="42"/>
      <c r="N211" s="266" t="s">
        <v>1</v>
      </c>
      <c r="O211" s="246" t="s">
        <v>38</v>
      </c>
      <c r="P211" s="247">
        <f>I211+J211</f>
        <v>0</v>
      </c>
      <c r="Q211" s="247">
        <f>ROUND(I211*H211,2)</f>
        <v>0</v>
      </c>
      <c r="R211" s="247">
        <f>ROUND(J211*H211,2)</f>
        <v>0</v>
      </c>
      <c r="S211" s="89"/>
      <c r="T211" s="248">
        <f>S211*H211</f>
        <v>0</v>
      </c>
      <c r="U211" s="248">
        <v>0</v>
      </c>
      <c r="V211" s="248">
        <f>U211*H211</f>
        <v>0</v>
      </c>
      <c r="W211" s="248">
        <v>0</v>
      </c>
      <c r="X211" s="248">
        <f>W211*H211</f>
        <v>0</v>
      </c>
      <c r="Y211" s="249" t="s">
        <v>1</v>
      </c>
      <c r="Z211" s="36"/>
      <c r="AA211" s="36"/>
      <c r="AB211" s="36"/>
      <c r="AC211" s="36"/>
      <c r="AD211" s="36"/>
      <c r="AE211" s="36"/>
      <c r="AR211" s="250" t="s">
        <v>227</v>
      </c>
      <c r="AT211" s="250" t="s">
        <v>159</v>
      </c>
      <c r="AU211" s="250" t="s">
        <v>85</v>
      </c>
      <c r="AY211" s="15" t="s">
        <v>129</v>
      </c>
      <c r="BE211" s="251">
        <f>IF(O211="základní",K211,0)</f>
        <v>0</v>
      </c>
      <c r="BF211" s="251">
        <f>IF(O211="snížená",K211,0)</f>
        <v>0</v>
      </c>
      <c r="BG211" s="251">
        <f>IF(O211="zákl. přenesená",K211,0)</f>
        <v>0</v>
      </c>
      <c r="BH211" s="251">
        <f>IF(O211="sníž. přenesená",K211,0)</f>
        <v>0</v>
      </c>
      <c r="BI211" s="251">
        <f>IF(O211="nulová",K211,0)</f>
        <v>0</v>
      </c>
      <c r="BJ211" s="15" t="s">
        <v>83</v>
      </c>
      <c r="BK211" s="251">
        <f>ROUND(P211*H211,2)</f>
        <v>0</v>
      </c>
      <c r="BL211" s="15" t="s">
        <v>227</v>
      </c>
      <c r="BM211" s="250" t="s">
        <v>318</v>
      </c>
    </row>
    <row r="212" s="2" customFormat="1">
      <c r="A212" s="36"/>
      <c r="B212" s="37"/>
      <c r="C212" s="38"/>
      <c r="D212" s="252" t="s">
        <v>138</v>
      </c>
      <c r="E212" s="38"/>
      <c r="F212" s="253" t="s">
        <v>319</v>
      </c>
      <c r="G212" s="38"/>
      <c r="H212" s="38"/>
      <c r="I212" s="143"/>
      <c r="J212" s="143"/>
      <c r="K212" s="38"/>
      <c r="L212" s="38"/>
      <c r="M212" s="42"/>
      <c r="N212" s="254"/>
      <c r="O212" s="255"/>
      <c r="P212" s="89"/>
      <c r="Q212" s="89"/>
      <c r="R212" s="89"/>
      <c r="S212" s="89"/>
      <c r="T212" s="89"/>
      <c r="U212" s="89"/>
      <c r="V212" s="89"/>
      <c r="W212" s="89"/>
      <c r="X212" s="89"/>
      <c r="Y212" s="90"/>
      <c r="Z212" s="36"/>
      <c r="AA212" s="36"/>
      <c r="AB212" s="36"/>
      <c r="AC212" s="36"/>
      <c r="AD212" s="36"/>
      <c r="AE212" s="36"/>
      <c r="AT212" s="15" t="s">
        <v>138</v>
      </c>
      <c r="AU212" s="15" t="s">
        <v>85</v>
      </c>
    </row>
    <row r="213" s="2" customFormat="1" ht="21.75" customHeight="1">
      <c r="A213" s="36"/>
      <c r="B213" s="37"/>
      <c r="C213" s="259" t="s">
        <v>320</v>
      </c>
      <c r="D213" s="259" t="s">
        <v>159</v>
      </c>
      <c r="E213" s="260" t="s">
        <v>321</v>
      </c>
      <c r="F213" s="261" t="s">
        <v>322</v>
      </c>
      <c r="G213" s="262" t="s">
        <v>133</v>
      </c>
      <c r="H213" s="263">
        <v>2</v>
      </c>
      <c r="I213" s="264"/>
      <c r="J213" s="264"/>
      <c r="K213" s="265">
        <f>ROUND(P213*H213,2)</f>
        <v>0</v>
      </c>
      <c r="L213" s="261" t="s">
        <v>134</v>
      </c>
      <c r="M213" s="42"/>
      <c r="N213" s="266" t="s">
        <v>1</v>
      </c>
      <c r="O213" s="246" t="s">
        <v>38</v>
      </c>
      <c r="P213" s="247">
        <f>I213+J213</f>
        <v>0</v>
      </c>
      <c r="Q213" s="247">
        <f>ROUND(I213*H213,2)</f>
        <v>0</v>
      </c>
      <c r="R213" s="247">
        <f>ROUND(J213*H213,2)</f>
        <v>0</v>
      </c>
      <c r="S213" s="89"/>
      <c r="T213" s="248">
        <f>S213*H213</f>
        <v>0</v>
      </c>
      <c r="U213" s="248">
        <v>0</v>
      </c>
      <c r="V213" s="248">
        <f>U213*H213</f>
        <v>0</v>
      </c>
      <c r="W213" s="248">
        <v>0</v>
      </c>
      <c r="X213" s="248">
        <f>W213*H213</f>
        <v>0</v>
      </c>
      <c r="Y213" s="249" t="s">
        <v>1</v>
      </c>
      <c r="Z213" s="36"/>
      <c r="AA213" s="36"/>
      <c r="AB213" s="36"/>
      <c r="AC213" s="36"/>
      <c r="AD213" s="36"/>
      <c r="AE213" s="36"/>
      <c r="AR213" s="250" t="s">
        <v>227</v>
      </c>
      <c r="AT213" s="250" t="s">
        <v>159</v>
      </c>
      <c r="AU213" s="250" t="s">
        <v>85</v>
      </c>
      <c r="AY213" s="15" t="s">
        <v>129</v>
      </c>
      <c r="BE213" s="251">
        <f>IF(O213="základní",K213,0)</f>
        <v>0</v>
      </c>
      <c r="BF213" s="251">
        <f>IF(O213="snížená",K213,0)</f>
        <v>0</v>
      </c>
      <c r="BG213" s="251">
        <f>IF(O213="zákl. přenesená",K213,0)</f>
        <v>0</v>
      </c>
      <c r="BH213" s="251">
        <f>IF(O213="sníž. přenesená",K213,0)</f>
        <v>0</v>
      </c>
      <c r="BI213" s="251">
        <f>IF(O213="nulová",K213,0)</f>
        <v>0</v>
      </c>
      <c r="BJ213" s="15" t="s">
        <v>83</v>
      </c>
      <c r="BK213" s="251">
        <f>ROUND(P213*H213,2)</f>
        <v>0</v>
      </c>
      <c r="BL213" s="15" t="s">
        <v>227</v>
      </c>
      <c r="BM213" s="250" t="s">
        <v>323</v>
      </c>
    </row>
    <row r="214" s="2" customFormat="1">
      <c r="A214" s="36"/>
      <c r="B214" s="37"/>
      <c r="C214" s="38"/>
      <c r="D214" s="252" t="s">
        <v>138</v>
      </c>
      <c r="E214" s="38"/>
      <c r="F214" s="253" t="s">
        <v>324</v>
      </c>
      <c r="G214" s="38"/>
      <c r="H214" s="38"/>
      <c r="I214" s="143"/>
      <c r="J214" s="143"/>
      <c r="K214" s="38"/>
      <c r="L214" s="38"/>
      <c r="M214" s="42"/>
      <c r="N214" s="254"/>
      <c r="O214" s="255"/>
      <c r="P214" s="89"/>
      <c r="Q214" s="89"/>
      <c r="R214" s="89"/>
      <c r="S214" s="89"/>
      <c r="T214" s="89"/>
      <c r="U214" s="89"/>
      <c r="V214" s="89"/>
      <c r="W214" s="89"/>
      <c r="X214" s="89"/>
      <c r="Y214" s="90"/>
      <c r="Z214" s="36"/>
      <c r="AA214" s="36"/>
      <c r="AB214" s="36"/>
      <c r="AC214" s="36"/>
      <c r="AD214" s="36"/>
      <c r="AE214" s="36"/>
      <c r="AT214" s="15" t="s">
        <v>138</v>
      </c>
      <c r="AU214" s="15" t="s">
        <v>85</v>
      </c>
    </row>
    <row r="215" s="2" customFormat="1" ht="21.75" customHeight="1">
      <c r="A215" s="36"/>
      <c r="B215" s="37"/>
      <c r="C215" s="259" t="s">
        <v>325</v>
      </c>
      <c r="D215" s="259" t="s">
        <v>159</v>
      </c>
      <c r="E215" s="260" t="s">
        <v>326</v>
      </c>
      <c r="F215" s="261" t="s">
        <v>327</v>
      </c>
      <c r="G215" s="262" t="s">
        <v>184</v>
      </c>
      <c r="H215" s="263">
        <v>20</v>
      </c>
      <c r="I215" s="264"/>
      <c r="J215" s="264"/>
      <c r="K215" s="265">
        <f>ROUND(P215*H215,2)</f>
        <v>0</v>
      </c>
      <c r="L215" s="261" t="s">
        <v>134</v>
      </c>
      <c r="M215" s="42"/>
      <c r="N215" s="266" t="s">
        <v>1</v>
      </c>
      <c r="O215" s="246" t="s">
        <v>38</v>
      </c>
      <c r="P215" s="247">
        <f>I215+J215</f>
        <v>0</v>
      </c>
      <c r="Q215" s="247">
        <f>ROUND(I215*H215,2)</f>
        <v>0</v>
      </c>
      <c r="R215" s="247">
        <f>ROUND(J215*H215,2)</f>
        <v>0</v>
      </c>
      <c r="S215" s="89"/>
      <c r="T215" s="248">
        <f>S215*H215</f>
        <v>0</v>
      </c>
      <c r="U215" s="248">
        <v>0</v>
      </c>
      <c r="V215" s="248">
        <f>U215*H215</f>
        <v>0</v>
      </c>
      <c r="W215" s="248">
        <v>0</v>
      </c>
      <c r="X215" s="248">
        <f>W215*H215</f>
        <v>0</v>
      </c>
      <c r="Y215" s="249" t="s">
        <v>1</v>
      </c>
      <c r="Z215" s="36"/>
      <c r="AA215" s="36"/>
      <c r="AB215" s="36"/>
      <c r="AC215" s="36"/>
      <c r="AD215" s="36"/>
      <c r="AE215" s="36"/>
      <c r="AR215" s="250" t="s">
        <v>227</v>
      </c>
      <c r="AT215" s="250" t="s">
        <v>159</v>
      </c>
      <c r="AU215" s="250" t="s">
        <v>85</v>
      </c>
      <c r="AY215" s="15" t="s">
        <v>129</v>
      </c>
      <c r="BE215" s="251">
        <f>IF(O215="základní",K215,0)</f>
        <v>0</v>
      </c>
      <c r="BF215" s="251">
        <f>IF(O215="snížená",K215,0)</f>
        <v>0</v>
      </c>
      <c r="BG215" s="251">
        <f>IF(O215="zákl. přenesená",K215,0)</f>
        <v>0</v>
      </c>
      <c r="BH215" s="251">
        <f>IF(O215="sníž. přenesená",K215,0)</f>
        <v>0</v>
      </c>
      <c r="BI215" s="251">
        <f>IF(O215="nulová",K215,0)</f>
        <v>0</v>
      </c>
      <c r="BJ215" s="15" t="s">
        <v>83</v>
      </c>
      <c r="BK215" s="251">
        <f>ROUND(P215*H215,2)</f>
        <v>0</v>
      </c>
      <c r="BL215" s="15" t="s">
        <v>227</v>
      </c>
      <c r="BM215" s="250" t="s">
        <v>328</v>
      </c>
    </row>
    <row r="216" s="2" customFormat="1">
      <c r="A216" s="36"/>
      <c r="B216" s="37"/>
      <c r="C216" s="38"/>
      <c r="D216" s="252" t="s">
        <v>138</v>
      </c>
      <c r="E216" s="38"/>
      <c r="F216" s="253" t="s">
        <v>329</v>
      </c>
      <c r="G216" s="38"/>
      <c r="H216" s="38"/>
      <c r="I216" s="143"/>
      <c r="J216" s="143"/>
      <c r="K216" s="38"/>
      <c r="L216" s="38"/>
      <c r="M216" s="42"/>
      <c r="N216" s="254"/>
      <c r="O216" s="255"/>
      <c r="P216" s="89"/>
      <c r="Q216" s="89"/>
      <c r="R216" s="89"/>
      <c r="S216" s="89"/>
      <c r="T216" s="89"/>
      <c r="U216" s="89"/>
      <c r="V216" s="89"/>
      <c r="W216" s="89"/>
      <c r="X216" s="89"/>
      <c r="Y216" s="90"/>
      <c r="Z216" s="36"/>
      <c r="AA216" s="36"/>
      <c r="AB216" s="36"/>
      <c r="AC216" s="36"/>
      <c r="AD216" s="36"/>
      <c r="AE216" s="36"/>
      <c r="AT216" s="15" t="s">
        <v>138</v>
      </c>
      <c r="AU216" s="15" t="s">
        <v>85</v>
      </c>
    </row>
    <row r="217" s="2" customFormat="1" ht="21.75" customHeight="1">
      <c r="A217" s="36"/>
      <c r="B217" s="37"/>
      <c r="C217" s="259" t="s">
        <v>135</v>
      </c>
      <c r="D217" s="259" t="s">
        <v>159</v>
      </c>
      <c r="E217" s="260" t="s">
        <v>330</v>
      </c>
      <c r="F217" s="261" t="s">
        <v>331</v>
      </c>
      <c r="G217" s="262" t="s">
        <v>133</v>
      </c>
      <c r="H217" s="263">
        <v>2</v>
      </c>
      <c r="I217" s="264"/>
      <c r="J217" s="264"/>
      <c r="K217" s="265">
        <f>ROUND(P217*H217,2)</f>
        <v>0</v>
      </c>
      <c r="L217" s="261" t="s">
        <v>134</v>
      </c>
      <c r="M217" s="42"/>
      <c r="N217" s="266" t="s">
        <v>1</v>
      </c>
      <c r="O217" s="246" t="s">
        <v>38</v>
      </c>
      <c r="P217" s="247">
        <f>I217+J217</f>
        <v>0</v>
      </c>
      <c r="Q217" s="247">
        <f>ROUND(I217*H217,2)</f>
        <v>0</v>
      </c>
      <c r="R217" s="247">
        <f>ROUND(J217*H217,2)</f>
        <v>0</v>
      </c>
      <c r="S217" s="89"/>
      <c r="T217" s="248">
        <f>S217*H217</f>
        <v>0</v>
      </c>
      <c r="U217" s="248">
        <v>0</v>
      </c>
      <c r="V217" s="248">
        <f>U217*H217</f>
        <v>0</v>
      </c>
      <c r="W217" s="248">
        <v>0</v>
      </c>
      <c r="X217" s="248">
        <f>W217*H217</f>
        <v>0</v>
      </c>
      <c r="Y217" s="249" t="s">
        <v>1</v>
      </c>
      <c r="Z217" s="36"/>
      <c r="AA217" s="36"/>
      <c r="AB217" s="36"/>
      <c r="AC217" s="36"/>
      <c r="AD217" s="36"/>
      <c r="AE217" s="36"/>
      <c r="AR217" s="250" t="s">
        <v>227</v>
      </c>
      <c r="AT217" s="250" t="s">
        <v>159</v>
      </c>
      <c r="AU217" s="250" t="s">
        <v>85</v>
      </c>
      <c r="AY217" s="15" t="s">
        <v>129</v>
      </c>
      <c r="BE217" s="251">
        <f>IF(O217="základní",K217,0)</f>
        <v>0</v>
      </c>
      <c r="BF217" s="251">
        <f>IF(O217="snížená",K217,0)</f>
        <v>0</v>
      </c>
      <c r="BG217" s="251">
        <f>IF(O217="zákl. přenesená",K217,0)</f>
        <v>0</v>
      </c>
      <c r="BH217" s="251">
        <f>IF(O217="sníž. přenesená",K217,0)</f>
        <v>0</v>
      </c>
      <c r="BI217" s="251">
        <f>IF(O217="nulová",K217,0)</f>
        <v>0</v>
      </c>
      <c r="BJ217" s="15" t="s">
        <v>83</v>
      </c>
      <c r="BK217" s="251">
        <f>ROUND(P217*H217,2)</f>
        <v>0</v>
      </c>
      <c r="BL217" s="15" t="s">
        <v>227</v>
      </c>
      <c r="BM217" s="250" t="s">
        <v>332</v>
      </c>
    </row>
    <row r="218" s="2" customFormat="1">
      <c r="A218" s="36"/>
      <c r="B218" s="37"/>
      <c r="C218" s="38"/>
      <c r="D218" s="252" t="s">
        <v>138</v>
      </c>
      <c r="E218" s="38"/>
      <c r="F218" s="253" t="s">
        <v>333</v>
      </c>
      <c r="G218" s="38"/>
      <c r="H218" s="38"/>
      <c r="I218" s="143"/>
      <c r="J218" s="143"/>
      <c r="K218" s="38"/>
      <c r="L218" s="38"/>
      <c r="M218" s="42"/>
      <c r="N218" s="254"/>
      <c r="O218" s="255"/>
      <c r="P218" s="89"/>
      <c r="Q218" s="89"/>
      <c r="R218" s="89"/>
      <c r="S218" s="89"/>
      <c r="T218" s="89"/>
      <c r="U218" s="89"/>
      <c r="V218" s="89"/>
      <c r="W218" s="89"/>
      <c r="X218" s="89"/>
      <c r="Y218" s="90"/>
      <c r="Z218" s="36"/>
      <c r="AA218" s="36"/>
      <c r="AB218" s="36"/>
      <c r="AC218" s="36"/>
      <c r="AD218" s="36"/>
      <c r="AE218" s="36"/>
      <c r="AT218" s="15" t="s">
        <v>138</v>
      </c>
      <c r="AU218" s="15" t="s">
        <v>85</v>
      </c>
    </row>
    <row r="219" s="2" customFormat="1" ht="21.75" customHeight="1">
      <c r="A219" s="36"/>
      <c r="B219" s="37"/>
      <c r="C219" s="259" t="s">
        <v>334</v>
      </c>
      <c r="D219" s="259" t="s">
        <v>159</v>
      </c>
      <c r="E219" s="260" t="s">
        <v>335</v>
      </c>
      <c r="F219" s="261" t="s">
        <v>336</v>
      </c>
      <c r="G219" s="262" t="s">
        <v>337</v>
      </c>
      <c r="H219" s="263">
        <v>4</v>
      </c>
      <c r="I219" s="264"/>
      <c r="J219" s="264"/>
      <c r="K219" s="265">
        <f>ROUND(P219*H219,2)</f>
        <v>0</v>
      </c>
      <c r="L219" s="261" t="s">
        <v>134</v>
      </c>
      <c r="M219" s="42"/>
      <c r="N219" s="266" t="s">
        <v>1</v>
      </c>
      <c r="O219" s="246" t="s">
        <v>38</v>
      </c>
      <c r="P219" s="247">
        <f>I219+J219</f>
        <v>0</v>
      </c>
      <c r="Q219" s="247">
        <f>ROUND(I219*H219,2)</f>
        <v>0</v>
      </c>
      <c r="R219" s="247">
        <f>ROUND(J219*H219,2)</f>
        <v>0</v>
      </c>
      <c r="S219" s="89"/>
      <c r="T219" s="248">
        <f>S219*H219</f>
        <v>0</v>
      </c>
      <c r="U219" s="248">
        <v>0</v>
      </c>
      <c r="V219" s="248">
        <f>U219*H219</f>
        <v>0</v>
      </c>
      <c r="W219" s="248">
        <v>0</v>
      </c>
      <c r="X219" s="248">
        <f>W219*H219</f>
        <v>0</v>
      </c>
      <c r="Y219" s="249" t="s">
        <v>1</v>
      </c>
      <c r="Z219" s="36"/>
      <c r="AA219" s="36"/>
      <c r="AB219" s="36"/>
      <c r="AC219" s="36"/>
      <c r="AD219" s="36"/>
      <c r="AE219" s="36"/>
      <c r="AR219" s="250" t="s">
        <v>227</v>
      </c>
      <c r="AT219" s="250" t="s">
        <v>159</v>
      </c>
      <c r="AU219" s="250" t="s">
        <v>85</v>
      </c>
      <c r="AY219" s="15" t="s">
        <v>129</v>
      </c>
      <c r="BE219" s="251">
        <f>IF(O219="základní",K219,0)</f>
        <v>0</v>
      </c>
      <c r="BF219" s="251">
        <f>IF(O219="snížená",K219,0)</f>
        <v>0</v>
      </c>
      <c r="BG219" s="251">
        <f>IF(O219="zákl. přenesená",K219,0)</f>
        <v>0</v>
      </c>
      <c r="BH219" s="251">
        <f>IF(O219="sníž. přenesená",K219,0)</f>
        <v>0</v>
      </c>
      <c r="BI219" s="251">
        <f>IF(O219="nulová",K219,0)</f>
        <v>0</v>
      </c>
      <c r="BJ219" s="15" t="s">
        <v>83</v>
      </c>
      <c r="BK219" s="251">
        <f>ROUND(P219*H219,2)</f>
        <v>0</v>
      </c>
      <c r="BL219" s="15" t="s">
        <v>227</v>
      </c>
      <c r="BM219" s="250" t="s">
        <v>338</v>
      </c>
    </row>
    <row r="220" s="2" customFormat="1">
      <c r="A220" s="36"/>
      <c r="B220" s="37"/>
      <c r="C220" s="38"/>
      <c r="D220" s="252" t="s">
        <v>138</v>
      </c>
      <c r="E220" s="38"/>
      <c r="F220" s="253" t="s">
        <v>339</v>
      </c>
      <c r="G220" s="38"/>
      <c r="H220" s="38"/>
      <c r="I220" s="143"/>
      <c r="J220" s="143"/>
      <c r="K220" s="38"/>
      <c r="L220" s="38"/>
      <c r="M220" s="42"/>
      <c r="N220" s="254"/>
      <c r="O220" s="255"/>
      <c r="P220" s="89"/>
      <c r="Q220" s="89"/>
      <c r="R220" s="89"/>
      <c r="S220" s="89"/>
      <c r="T220" s="89"/>
      <c r="U220" s="89"/>
      <c r="V220" s="89"/>
      <c r="W220" s="89"/>
      <c r="X220" s="89"/>
      <c r="Y220" s="90"/>
      <c r="Z220" s="36"/>
      <c r="AA220" s="36"/>
      <c r="AB220" s="36"/>
      <c r="AC220" s="36"/>
      <c r="AD220" s="36"/>
      <c r="AE220" s="36"/>
      <c r="AT220" s="15" t="s">
        <v>138</v>
      </c>
      <c r="AU220" s="15" t="s">
        <v>85</v>
      </c>
    </row>
    <row r="221" s="2" customFormat="1" ht="21.75" customHeight="1">
      <c r="A221" s="36"/>
      <c r="B221" s="37"/>
      <c r="C221" s="259" t="s">
        <v>340</v>
      </c>
      <c r="D221" s="259" t="s">
        <v>159</v>
      </c>
      <c r="E221" s="260" t="s">
        <v>341</v>
      </c>
      <c r="F221" s="261" t="s">
        <v>342</v>
      </c>
      <c r="G221" s="262" t="s">
        <v>133</v>
      </c>
      <c r="H221" s="263">
        <v>2</v>
      </c>
      <c r="I221" s="264"/>
      <c r="J221" s="264"/>
      <c r="K221" s="265">
        <f>ROUND(P221*H221,2)</f>
        <v>0</v>
      </c>
      <c r="L221" s="261" t="s">
        <v>134</v>
      </c>
      <c r="M221" s="42"/>
      <c r="N221" s="266" t="s">
        <v>1</v>
      </c>
      <c r="O221" s="246" t="s">
        <v>38</v>
      </c>
      <c r="P221" s="247">
        <f>I221+J221</f>
        <v>0</v>
      </c>
      <c r="Q221" s="247">
        <f>ROUND(I221*H221,2)</f>
        <v>0</v>
      </c>
      <c r="R221" s="247">
        <f>ROUND(J221*H221,2)</f>
        <v>0</v>
      </c>
      <c r="S221" s="89"/>
      <c r="T221" s="248">
        <f>S221*H221</f>
        <v>0</v>
      </c>
      <c r="U221" s="248">
        <v>0</v>
      </c>
      <c r="V221" s="248">
        <f>U221*H221</f>
        <v>0</v>
      </c>
      <c r="W221" s="248">
        <v>0</v>
      </c>
      <c r="X221" s="248">
        <f>W221*H221</f>
        <v>0</v>
      </c>
      <c r="Y221" s="249" t="s">
        <v>1</v>
      </c>
      <c r="Z221" s="36"/>
      <c r="AA221" s="36"/>
      <c r="AB221" s="36"/>
      <c r="AC221" s="36"/>
      <c r="AD221" s="36"/>
      <c r="AE221" s="36"/>
      <c r="AR221" s="250" t="s">
        <v>227</v>
      </c>
      <c r="AT221" s="250" t="s">
        <v>159</v>
      </c>
      <c r="AU221" s="250" t="s">
        <v>85</v>
      </c>
      <c r="AY221" s="15" t="s">
        <v>129</v>
      </c>
      <c r="BE221" s="251">
        <f>IF(O221="základní",K221,0)</f>
        <v>0</v>
      </c>
      <c r="BF221" s="251">
        <f>IF(O221="snížená",K221,0)</f>
        <v>0</v>
      </c>
      <c r="BG221" s="251">
        <f>IF(O221="zákl. přenesená",K221,0)</f>
        <v>0</v>
      </c>
      <c r="BH221" s="251">
        <f>IF(O221="sníž. přenesená",K221,0)</f>
        <v>0</v>
      </c>
      <c r="BI221" s="251">
        <f>IF(O221="nulová",K221,0)</f>
        <v>0</v>
      </c>
      <c r="BJ221" s="15" t="s">
        <v>83</v>
      </c>
      <c r="BK221" s="251">
        <f>ROUND(P221*H221,2)</f>
        <v>0</v>
      </c>
      <c r="BL221" s="15" t="s">
        <v>227</v>
      </c>
      <c r="BM221" s="250" t="s">
        <v>343</v>
      </c>
    </row>
    <row r="222" s="2" customFormat="1">
      <c r="A222" s="36"/>
      <c r="B222" s="37"/>
      <c r="C222" s="38"/>
      <c r="D222" s="252" t="s">
        <v>138</v>
      </c>
      <c r="E222" s="38"/>
      <c r="F222" s="253" t="s">
        <v>344</v>
      </c>
      <c r="G222" s="38"/>
      <c r="H222" s="38"/>
      <c r="I222" s="143"/>
      <c r="J222" s="143"/>
      <c r="K222" s="38"/>
      <c r="L222" s="38"/>
      <c r="M222" s="42"/>
      <c r="N222" s="254"/>
      <c r="O222" s="255"/>
      <c r="P222" s="89"/>
      <c r="Q222" s="89"/>
      <c r="R222" s="89"/>
      <c r="S222" s="89"/>
      <c r="T222" s="89"/>
      <c r="U222" s="89"/>
      <c r="V222" s="89"/>
      <c r="W222" s="89"/>
      <c r="X222" s="89"/>
      <c r="Y222" s="90"/>
      <c r="Z222" s="36"/>
      <c r="AA222" s="36"/>
      <c r="AB222" s="36"/>
      <c r="AC222" s="36"/>
      <c r="AD222" s="36"/>
      <c r="AE222" s="36"/>
      <c r="AT222" s="15" t="s">
        <v>138</v>
      </c>
      <c r="AU222" s="15" t="s">
        <v>85</v>
      </c>
    </row>
    <row r="223" s="2" customFormat="1" ht="33" customHeight="1">
      <c r="A223" s="36"/>
      <c r="B223" s="37"/>
      <c r="C223" s="259" t="s">
        <v>345</v>
      </c>
      <c r="D223" s="259" t="s">
        <v>159</v>
      </c>
      <c r="E223" s="260" t="s">
        <v>346</v>
      </c>
      <c r="F223" s="261" t="s">
        <v>347</v>
      </c>
      <c r="G223" s="262" t="s">
        <v>133</v>
      </c>
      <c r="H223" s="263">
        <v>2</v>
      </c>
      <c r="I223" s="264"/>
      <c r="J223" s="264"/>
      <c r="K223" s="265">
        <f>ROUND(P223*H223,2)</f>
        <v>0</v>
      </c>
      <c r="L223" s="261" t="s">
        <v>134</v>
      </c>
      <c r="M223" s="42"/>
      <c r="N223" s="266" t="s">
        <v>1</v>
      </c>
      <c r="O223" s="246" t="s">
        <v>38</v>
      </c>
      <c r="P223" s="247">
        <f>I223+J223</f>
        <v>0</v>
      </c>
      <c r="Q223" s="247">
        <f>ROUND(I223*H223,2)</f>
        <v>0</v>
      </c>
      <c r="R223" s="247">
        <f>ROUND(J223*H223,2)</f>
        <v>0</v>
      </c>
      <c r="S223" s="89"/>
      <c r="T223" s="248">
        <f>S223*H223</f>
        <v>0</v>
      </c>
      <c r="U223" s="248">
        <v>0</v>
      </c>
      <c r="V223" s="248">
        <f>U223*H223</f>
        <v>0</v>
      </c>
      <c r="W223" s="248">
        <v>0</v>
      </c>
      <c r="X223" s="248">
        <f>W223*H223</f>
        <v>0</v>
      </c>
      <c r="Y223" s="249" t="s">
        <v>1</v>
      </c>
      <c r="Z223" s="36"/>
      <c r="AA223" s="36"/>
      <c r="AB223" s="36"/>
      <c r="AC223" s="36"/>
      <c r="AD223" s="36"/>
      <c r="AE223" s="36"/>
      <c r="AR223" s="250" t="s">
        <v>227</v>
      </c>
      <c r="AT223" s="250" t="s">
        <v>159</v>
      </c>
      <c r="AU223" s="250" t="s">
        <v>85</v>
      </c>
      <c r="AY223" s="15" t="s">
        <v>129</v>
      </c>
      <c r="BE223" s="251">
        <f>IF(O223="základní",K223,0)</f>
        <v>0</v>
      </c>
      <c r="BF223" s="251">
        <f>IF(O223="snížená",K223,0)</f>
        <v>0</v>
      </c>
      <c r="BG223" s="251">
        <f>IF(O223="zákl. přenesená",K223,0)</f>
        <v>0</v>
      </c>
      <c r="BH223" s="251">
        <f>IF(O223="sníž. přenesená",K223,0)</f>
        <v>0</v>
      </c>
      <c r="BI223" s="251">
        <f>IF(O223="nulová",K223,0)</f>
        <v>0</v>
      </c>
      <c r="BJ223" s="15" t="s">
        <v>83</v>
      </c>
      <c r="BK223" s="251">
        <f>ROUND(P223*H223,2)</f>
        <v>0</v>
      </c>
      <c r="BL223" s="15" t="s">
        <v>227</v>
      </c>
      <c r="BM223" s="250" t="s">
        <v>348</v>
      </c>
    </row>
    <row r="224" s="2" customFormat="1">
      <c r="A224" s="36"/>
      <c r="B224" s="37"/>
      <c r="C224" s="38"/>
      <c r="D224" s="252" t="s">
        <v>138</v>
      </c>
      <c r="E224" s="38"/>
      <c r="F224" s="253" t="s">
        <v>349</v>
      </c>
      <c r="G224" s="38"/>
      <c r="H224" s="38"/>
      <c r="I224" s="143"/>
      <c r="J224" s="143"/>
      <c r="K224" s="38"/>
      <c r="L224" s="38"/>
      <c r="M224" s="42"/>
      <c r="N224" s="254"/>
      <c r="O224" s="255"/>
      <c r="P224" s="89"/>
      <c r="Q224" s="89"/>
      <c r="R224" s="89"/>
      <c r="S224" s="89"/>
      <c r="T224" s="89"/>
      <c r="U224" s="89"/>
      <c r="V224" s="89"/>
      <c r="W224" s="89"/>
      <c r="X224" s="89"/>
      <c r="Y224" s="90"/>
      <c r="Z224" s="36"/>
      <c r="AA224" s="36"/>
      <c r="AB224" s="36"/>
      <c r="AC224" s="36"/>
      <c r="AD224" s="36"/>
      <c r="AE224" s="36"/>
      <c r="AT224" s="15" t="s">
        <v>138</v>
      </c>
      <c r="AU224" s="15" t="s">
        <v>85</v>
      </c>
    </row>
    <row r="225" s="2" customFormat="1" ht="21.75" customHeight="1">
      <c r="A225" s="36"/>
      <c r="B225" s="37"/>
      <c r="C225" s="259" t="s">
        <v>350</v>
      </c>
      <c r="D225" s="259" t="s">
        <v>159</v>
      </c>
      <c r="E225" s="260" t="s">
        <v>351</v>
      </c>
      <c r="F225" s="261" t="s">
        <v>352</v>
      </c>
      <c r="G225" s="262" t="s">
        <v>133</v>
      </c>
      <c r="H225" s="263">
        <v>2</v>
      </c>
      <c r="I225" s="264"/>
      <c r="J225" s="264"/>
      <c r="K225" s="265">
        <f>ROUND(P225*H225,2)</f>
        <v>0</v>
      </c>
      <c r="L225" s="261" t="s">
        <v>134</v>
      </c>
      <c r="M225" s="42"/>
      <c r="N225" s="266" t="s">
        <v>1</v>
      </c>
      <c r="O225" s="246" t="s">
        <v>38</v>
      </c>
      <c r="P225" s="247">
        <f>I225+J225</f>
        <v>0</v>
      </c>
      <c r="Q225" s="247">
        <f>ROUND(I225*H225,2)</f>
        <v>0</v>
      </c>
      <c r="R225" s="247">
        <f>ROUND(J225*H225,2)</f>
        <v>0</v>
      </c>
      <c r="S225" s="89"/>
      <c r="T225" s="248">
        <f>S225*H225</f>
        <v>0</v>
      </c>
      <c r="U225" s="248">
        <v>0</v>
      </c>
      <c r="V225" s="248">
        <f>U225*H225</f>
        <v>0</v>
      </c>
      <c r="W225" s="248">
        <v>0</v>
      </c>
      <c r="X225" s="248">
        <f>W225*H225</f>
        <v>0</v>
      </c>
      <c r="Y225" s="249" t="s">
        <v>1</v>
      </c>
      <c r="Z225" s="36"/>
      <c r="AA225" s="36"/>
      <c r="AB225" s="36"/>
      <c r="AC225" s="36"/>
      <c r="AD225" s="36"/>
      <c r="AE225" s="36"/>
      <c r="AR225" s="250" t="s">
        <v>227</v>
      </c>
      <c r="AT225" s="250" t="s">
        <v>159</v>
      </c>
      <c r="AU225" s="250" t="s">
        <v>85</v>
      </c>
      <c r="AY225" s="15" t="s">
        <v>129</v>
      </c>
      <c r="BE225" s="251">
        <f>IF(O225="základní",K225,0)</f>
        <v>0</v>
      </c>
      <c r="BF225" s="251">
        <f>IF(O225="snížená",K225,0)</f>
        <v>0</v>
      </c>
      <c r="BG225" s="251">
        <f>IF(O225="zákl. přenesená",K225,0)</f>
        <v>0</v>
      </c>
      <c r="BH225" s="251">
        <f>IF(O225="sníž. přenesená",K225,0)</f>
        <v>0</v>
      </c>
      <c r="BI225" s="251">
        <f>IF(O225="nulová",K225,0)</f>
        <v>0</v>
      </c>
      <c r="BJ225" s="15" t="s">
        <v>83</v>
      </c>
      <c r="BK225" s="251">
        <f>ROUND(P225*H225,2)</f>
        <v>0</v>
      </c>
      <c r="BL225" s="15" t="s">
        <v>227</v>
      </c>
      <c r="BM225" s="250" t="s">
        <v>353</v>
      </c>
    </row>
    <row r="226" s="2" customFormat="1">
      <c r="A226" s="36"/>
      <c r="B226" s="37"/>
      <c r="C226" s="38"/>
      <c r="D226" s="252" t="s">
        <v>138</v>
      </c>
      <c r="E226" s="38"/>
      <c r="F226" s="253" t="s">
        <v>352</v>
      </c>
      <c r="G226" s="38"/>
      <c r="H226" s="38"/>
      <c r="I226" s="143"/>
      <c r="J226" s="143"/>
      <c r="K226" s="38"/>
      <c r="L226" s="38"/>
      <c r="M226" s="42"/>
      <c r="N226" s="254"/>
      <c r="O226" s="255"/>
      <c r="P226" s="89"/>
      <c r="Q226" s="89"/>
      <c r="R226" s="89"/>
      <c r="S226" s="89"/>
      <c r="T226" s="89"/>
      <c r="U226" s="89"/>
      <c r="V226" s="89"/>
      <c r="W226" s="89"/>
      <c r="X226" s="89"/>
      <c r="Y226" s="90"/>
      <c r="Z226" s="36"/>
      <c r="AA226" s="36"/>
      <c r="AB226" s="36"/>
      <c r="AC226" s="36"/>
      <c r="AD226" s="36"/>
      <c r="AE226" s="36"/>
      <c r="AT226" s="15" t="s">
        <v>138</v>
      </c>
      <c r="AU226" s="15" t="s">
        <v>85</v>
      </c>
    </row>
    <row r="227" s="2" customFormat="1" ht="21.75" customHeight="1">
      <c r="A227" s="36"/>
      <c r="B227" s="37"/>
      <c r="C227" s="259" t="s">
        <v>354</v>
      </c>
      <c r="D227" s="259" t="s">
        <v>159</v>
      </c>
      <c r="E227" s="260" t="s">
        <v>355</v>
      </c>
      <c r="F227" s="261" t="s">
        <v>356</v>
      </c>
      <c r="G227" s="262" t="s">
        <v>133</v>
      </c>
      <c r="H227" s="263">
        <v>2</v>
      </c>
      <c r="I227" s="264"/>
      <c r="J227" s="264"/>
      <c r="K227" s="265">
        <f>ROUND(P227*H227,2)</f>
        <v>0</v>
      </c>
      <c r="L227" s="261" t="s">
        <v>134</v>
      </c>
      <c r="M227" s="42"/>
      <c r="N227" s="266" t="s">
        <v>1</v>
      </c>
      <c r="O227" s="246" t="s">
        <v>38</v>
      </c>
      <c r="P227" s="247">
        <f>I227+J227</f>
        <v>0</v>
      </c>
      <c r="Q227" s="247">
        <f>ROUND(I227*H227,2)</f>
        <v>0</v>
      </c>
      <c r="R227" s="247">
        <f>ROUND(J227*H227,2)</f>
        <v>0</v>
      </c>
      <c r="S227" s="89"/>
      <c r="T227" s="248">
        <f>S227*H227</f>
        <v>0</v>
      </c>
      <c r="U227" s="248">
        <v>0</v>
      </c>
      <c r="V227" s="248">
        <f>U227*H227</f>
        <v>0</v>
      </c>
      <c r="W227" s="248">
        <v>0</v>
      </c>
      <c r="X227" s="248">
        <f>W227*H227</f>
        <v>0</v>
      </c>
      <c r="Y227" s="249" t="s">
        <v>1</v>
      </c>
      <c r="Z227" s="36"/>
      <c r="AA227" s="36"/>
      <c r="AB227" s="36"/>
      <c r="AC227" s="36"/>
      <c r="AD227" s="36"/>
      <c r="AE227" s="36"/>
      <c r="AR227" s="250" t="s">
        <v>227</v>
      </c>
      <c r="AT227" s="250" t="s">
        <v>159</v>
      </c>
      <c r="AU227" s="250" t="s">
        <v>85</v>
      </c>
      <c r="AY227" s="15" t="s">
        <v>129</v>
      </c>
      <c r="BE227" s="251">
        <f>IF(O227="základní",K227,0)</f>
        <v>0</v>
      </c>
      <c r="BF227" s="251">
        <f>IF(O227="snížená",K227,0)</f>
        <v>0</v>
      </c>
      <c r="BG227" s="251">
        <f>IF(O227="zákl. přenesená",K227,0)</f>
        <v>0</v>
      </c>
      <c r="BH227" s="251">
        <f>IF(O227="sníž. přenesená",K227,0)</f>
        <v>0</v>
      </c>
      <c r="BI227" s="251">
        <f>IF(O227="nulová",K227,0)</f>
        <v>0</v>
      </c>
      <c r="BJ227" s="15" t="s">
        <v>83</v>
      </c>
      <c r="BK227" s="251">
        <f>ROUND(P227*H227,2)</f>
        <v>0</v>
      </c>
      <c r="BL227" s="15" t="s">
        <v>227</v>
      </c>
      <c r="BM227" s="250" t="s">
        <v>357</v>
      </c>
    </row>
    <row r="228" s="2" customFormat="1">
      <c r="A228" s="36"/>
      <c r="B228" s="37"/>
      <c r="C228" s="38"/>
      <c r="D228" s="252" t="s">
        <v>138</v>
      </c>
      <c r="E228" s="38"/>
      <c r="F228" s="253" t="s">
        <v>356</v>
      </c>
      <c r="G228" s="38"/>
      <c r="H228" s="38"/>
      <c r="I228" s="143"/>
      <c r="J228" s="143"/>
      <c r="K228" s="38"/>
      <c r="L228" s="38"/>
      <c r="M228" s="42"/>
      <c r="N228" s="254"/>
      <c r="O228" s="255"/>
      <c r="P228" s="89"/>
      <c r="Q228" s="89"/>
      <c r="R228" s="89"/>
      <c r="S228" s="89"/>
      <c r="T228" s="89"/>
      <c r="U228" s="89"/>
      <c r="V228" s="89"/>
      <c r="W228" s="89"/>
      <c r="X228" s="89"/>
      <c r="Y228" s="90"/>
      <c r="Z228" s="36"/>
      <c r="AA228" s="36"/>
      <c r="AB228" s="36"/>
      <c r="AC228" s="36"/>
      <c r="AD228" s="36"/>
      <c r="AE228" s="36"/>
      <c r="AT228" s="15" t="s">
        <v>138</v>
      </c>
      <c r="AU228" s="15" t="s">
        <v>85</v>
      </c>
    </row>
    <row r="229" s="2" customFormat="1">
      <c r="A229" s="36"/>
      <c r="B229" s="37"/>
      <c r="C229" s="38"/>
      <c r="D229" s="252" t="s">
        <v>139</v>
      </c>
      <c r="E229" s="38"/>
      <c r="F229" s="256" t="s">
        <v>358</v>
      </c>
      <c r="G229" s="38"/>
      <c r="H229" s="38"/>
      <c r="I229" s="143"/>
      <c r="J229" s="143"/>
      <c r="K229" s="38"/>
      <c r="L229" s="38"/>
      <c r="M229" s="42"/>
      <c r="N229" s="254"/>
      <c r="O229" s="255"/>
      <c r="P229" s="89"/>
      <c r="Q229" s="89"/>
      <c r="R229" s="89"/>
      <c r="S229" s="89"/>
      <c r="T229" s="89"/>
      <c r="U229" s="89"/>
      <c r="V229" s="89"/>
      <c r="W229" s="89"/>
      <c r="X229" s="89"/>
      <c r="Y229" s="90"/>
      <c r="Z229" s="36"/>
      <c r="AA229" s="36"/>
      <c r="AB229" s="36"/>
      <c r="AC229" s="36"/>
      <c r="AD229" s="36"/>
      <c r="AE229" s="36"/>
      <c r="AT229" s="15" t="s">
        <v>139</v>
      </c>
      <c r="AU229" s="15" t="s">
        <v>85</v>
      </c>
    </row>
    <row r="230" s="2" customFormat="1" ht="21.75" customHeight="1">
      <c r="A230" s="36"/>
      <c r="B230" s="37"/>
      <c r="C230" s="259" t="s">
        <v>359</v>
      </c>
      <c r="D230" s="259" t="s">
        <v>159</v>
      </c>
      <c r="E230" s="260" t="s">
        <v>360</v>
      </c>
      <c r="F230" s="261" t="s">
        <v>361</v>
      </c>
      <c r="G230" s="262" t="s">
        <v>337</v>
      </c>
      <c r="H230" s="263">
        <v>45</v>
      </c>
      <c r="I230" s="264"/>
      <c r="J230" s="264"/>
      <c r="K230" s="265">
        <f>ROUND(P230*H230,2)</f>
        <v>0</v>
      </c>
      <c r="L230" s="261" t="s">
        <v>134</v>
      </c>
      <c r="M230" s="42"/>
      <c r="N230" s="266" t="s">
        <v>1</v>
      </c>
      <c r="O230" s="246" t="s">
        <v>38</v>
      </c>
      <c r="P230" s="247">
        <f>I230+J230</f>
        <v>0</v>
      </c>
      <c r="Q230" s="247">
        <f>ROUND(I230*H230,2)</f>
        <v>0</v>
      </c>
      <c r="R230" s="247">
        <f>ROUND(J230*H230,2)</f>
        <v>0</v>
      </c>
      <c r="S230" s="89"/>
      <c r="T230" s="248">
        <f>S230*H230</f>
        <v>0</v>
      </c>
      <c r="U230" s="248">
        <v>0</v>
      </c>
      <c r="V230" s="248">
        <f>U230*H230</f>
        <v>0</v>
      </c>
      <c r="W230" s="248">
        <v>0</v>
      </c>
      <c r="X230" s="248">
        <f>W230*H230</f>
        <v>0</v>
      </c>
      <c r="Y230" s="249" t="s">
        <v>1</v>
      </c>
      <c r="Z230" s="36"/>
      <c r="AA230" s="36"/>
      <c r="AB230" s="36"/>
      <c r="AC230" s="36"/>
      <c r="AD230" s="36"/>
      <c r="AE230" s="36"/>
      <c r="AR230" s="250" t="s">
        <v>227</v>
      </c>
      <c r="AT230" s="250" t="s">
        <v>159</v>
      </c>
      <c r="AU230" s="250" t="s">
        <v>85</v>
      </c>
      <c r="AY230" s="15" t="s">
        <v>129</v>
      </c>
      <c r="BE230" s="251">
        <f>IF(O230="základní",K230,0)</f>
        <v>0</v>
      </c>
      <c r="BF230" s="251">
        <f>IF(O230="snížená",K230,0)</f>
        <v>0</v>
      </c>
      <c r="BG230" s="251">
        <f>IF(O230="zákl. přenesená",K230,0)</f>
        <v>0</v>
      </c>
      <c r="BH230" s="251">
        <f>IF(O230="sníž. přenesená",K230,0)</f>
        <v>0</v>
      </c>
      <c r="BI230" s="251">
        <f>IF(O230="nulová",K230,0)</f>
        <v>0</v>
      </c>
      <c r="BJ230" s="15" t="s">
        <v>83</v>
      </c>
      <c r="BK230" s="251">
        <f>ROUND(P230*H230,2)</f>
        <v>0</v>
      </c>
      <c r="BL230" s="15" t="s">
        <v>227</v>
      </c>
      <c r="BM230" s="250" t="s">
        <v>362</v>
      </c>
    </row>
    <row r="231" s="2" customFormat="1">
      <c r="A231" s="36"/>
      <c r="B231" s="37"/>
      <c r="C231" s="38"/>
      <c r="D231" s="252" t="s">
        <v>138</v>
      </c>
      <c r="E231" s="38"/>
      <c r="F231" s="253" t="s">
        <v>361</v>
      </c>
      <c r="G231" s="38"/>
      <c r="H231" s="38"/>
      <c r="I231" s="143"/>
      <c r="J231" s="143"/>
      <c r="K231" s="38"/>
      <c r="L231" s="38"/>
      <c r="M231" s="42"/>
      <c r="N231" s="254"/>
      <c r="O231" s="255"/>
      <c r="P231" s="89"/>
      <c r="Q231" s="89"/>
      <c r="R231" s="89"/>
      <c r="S231" s="89"/>
      <c r="T231" s="89"/>
      <c r="U231" s="89"/>
      <c r="V231" s="89"/>
      <c r="W231" s="89"/>
      <c r="X231" s="89"/>
      <c r="Y231" s="90"/>
      <c r="Z231" s="36"/>
      <c r="AA231" s="36"/>
      <c r="AB231" s="36"/>
      <c r="AC231" s="36"/>
      <c r="AD231" s="36"/>
      <c r="AE231" s="36"/>
      <c r="AT231" s="15" t="s">
        <v>138</v>
      </c>
      <c r="AU231" s="15" t="s">
        <v>85</v>
      </c>
    </row>
    <row r="232" s="12" customFormat="1" ht="22.8" customHeight="1">
      <c r="A232" s="12"/>
      <c r="B232" s="221"/>
      <c r="C232" s="222"/>
      <c r="D232" s="223" t="s">
        <v>74</v>
      </c>
      <c r="E232" s="257" t="s">
        <v>363</v>
      </c>
      <c r="F232" s="257" t="s">
        <v>364</v>
      </c>
      <c r="G232" s="222"/>
      <c r="H232" s="222"/>
      <c r="I232" s="225"/>
      <c r="J232" s="225"/>
      <c r="K232" s="258">
        <f>BK232</f>
        <v>0</v>
      </c>
      <c r="L232" s="222"/>
      <c r="M232" s="227"/>
      <c r="N232" s="228"/>
      <c r="O232" s="229"/>
      <c r="P232" s="229"/>
      <c r="Q232" s="230">
        <f>SUM(Q233:Q246)</f>
        <v>0</v>
      </c>
      <c r="R232" s="230">
        <f>SUM(R233:R246)</f>
        <v>0</v>
      </c>
      <c r="S232" s="229"/>
      <c r="T232" s="231">
        <f>SUM(T233:T246)</f>
        <v>0</v>
      </c>
      <c r="U232" s="229"/>
      <c r="V232" s="231">
        <f>SUM(V233:V246)</f>
        <v>0</v>
      </c>
      <c r="W232" s="229"/>
      <c r="X232" s="231">
        <f>SUM(X233:X246)</f>
        <v>0</v>
      </c>
      <c r="Y232" s="232"/>
      <c r="Z232" s="12"/>
      <c r="AA232" s="12"/>
      <c r="AB232" s="12"/>
      <c r="AC232" s="12"/>
      <c r="AD232" s="12"/>
      <c r="AE232" s="12"/>
      <c r="AR232" s="233" t="s">
        <v>83</v>
      </c>
      <c r="AT232" s="234" t="s">
        <v>74</v>
      </c>
      <c r="AU232" s="234" t="s">
        <v>83</v>
      </c>
      <c r="AY232" s="233" t="s">
        <v>129</v>
      </c>
      <c r="BK232" s="235">
        <f>SUM(BK233:BK246)</f>
        <v>0</v>
      </c>
    </row>
    <row r="233" s="2" customFormat="1" ht="33" customHeight="1">
      <c r="A233" s="36"/>
      <c r="B233" s="37"/>
      <c r="C233" s="259" t="s">
        <v>365</v>
      </c>
      <c r="D233" s="259" t="s">
        <v>159</v>
      </c>
      <c r="E233" s="260" t="s">
        <v>366</v>
      </c>
      <c r="F233" s="261" t="s">
        <v>367</v>
      </c>
      <c r="G233" s="262" t="s">
        <v>133</v>
      </c>
      <c r="H233" s="263">
        <v>2</v>
      </c>
      <c r="I233" s="264"/>
      <c r="J233" s="264"/>
      <c r="K233" s="265">
        <f>ROUND(P233*H233,2)</f>
        <v>0</v>
      </c>
      <c r="L233" s="261" t="s">
        <v>134</v>
      </c>
      <c r="M233" s="42"/>
      <c r="N233" s="266" t="s">
        <v>1</v>
      </c>
      <c r="O233" s="246" t="s">
        <v>38</v>
      </c>
      <c r="P233" s="247">
        <f>I233+J233</f>
        <v>0</v>
      </c>
      <c r="Q233" s="247">
        <f>ROUND(I233*H233,2)</f>
        <v>0</v>
      </c>
      <c r="R233" s="247">
        <f>ROUND(J233*H233,2)</f>
        <v>0</v>
      </c>
      <c r="S233" s="89"/>
      <c r="T233" s="248">
        <f>S233*H233</f>
        <v>0</v>
      </c>
      <c r="U233" s="248">
        <v>0</v>
      </c>
      <c r="V233" s="248">
        <f>U233*H233</f>
        <v>0</v>
      </c>
      <c r="W233" s="248">
        <v>0</v>
      </c>
      <c r="X233" s="248">
        <f>W233*H233</f>
        <v>0</v>
      </c>
      <c r="Y233" s="249" t="s">
        <v>1</v>
      </c>
      <c r="Z233" s="36"/>
      <c r="AA233" s="36"/>
      <c r="AB233" s="36"/>
      <c r="AC233" s="36"/>
      <c r="AD233" s="36"/>
      <c r="AE233" s="36"/>
      <c r="AR233" s="250" t="s">
        <v>136</v>
      </c>
      <c r="AT233" s="250" t="s">
        <v>159</v>
      </c>
      <c r="AU233" s="250" t="s">
        <v>85</v>
      </c>
      <c r="AY233" s="15" t="s">
        <v>129</v>
      </c>
      <c r="BE233" s="251">
        <f>IF(O233="základní",K233,0)</f>
        <v>0</v>
      </c>
      <c r="BF233" s="251">
        <f>IF(O233="snížená",K233,0)</f>
        <v>0</v>
      </c>
      <c r="BG233" s="251">
        <f>IF(O233="zákl. přenesená",K233,0)</f>
        <v>0</v>
      </c>
      <c r="BH233" s="251">
        <f>IF(O233="sníž. přenesená",K233,0)</f>
        <v>0</v>
      </c>
      <c r="BI233" s="251">
        <f>IF(O233="nulová",K233,0)</f>
        <v>0</v>
      </c>
      <c r="BJ233" s="15" t="s">
        <v>83</v>
      </c>
      <c r="BK233" s="251">
        <f>ROUND(P233*H233,2)</f>
        <v>0</v>
      </c>
      <c r="BL233" s="15" t="s">
        <v>136</v>
      </c>
      <c r="BM233" s="250" t="s">
        <v>368</v>
      </c>
    </row>
    <row r="234" s="2" customFormat="1">
      <c r="A234" s="36"/>
      <c r="B234" s="37"/>
      <c r="C234" s="38"/>
      <c r="D234" s="252" t="s">
        <v>138</v>
      </c>
      <c r="E234" s="38"/>
      <c r="F234" s="253" t="s">
        <v>369</v>
      </c>
      <c r="G234" s="38"/>
      <c r="H234" s="38"/>
      <c r="I234" s="143"/>
      <c r="J234" s="143"/>
      <c r="K234" s="38"/>
      <c r="L234" s="38"/>
      <c r="M234" s="42"/>
      <c r="N234" s="254"/>
      <c r="O234" s="255"/>
      <c r="P234" s="89"/>
      <c r="Q234" s="89"/>
      <c r="R234" s="89"/>
      <c r="S234" s="89"/>
      <c r="T234" s="89"/>
      <c r="U234" s="89"/>
      <c r="V234" s="89"/>
      <c r="W234" s="89"/>
      <c r="X234" s="89"/>
      <c r="Y234" s="90"/>
      <c r="Z234" s="36"/>
      <c r="AA234" s="36"/>
      <c r="AB234" s="36"/>
      <c r="AC234" s="36"/>
      <c r="AD234" s="36"/>
      <c r="AE234" s="36"/>
      <c r="AT234" s="15" t="s">
        <v>138</v>
      </c>
      <c r="AU234" s="15" t="s">
        <v>85</v>
      </c>
    </row>
    <row r="235" s="2" customFormat="1" ht="44.25" customHeight="1">
      <c r="A235" s="36"/>
      <c r="B235" s="37"/>
      <c r="C235" s="259" t="s">
        <v>370</v>
      </c>
      <c r="D235" s="259" t="s">
        <v>159</v>
      </c>
      <c r="E235" s="260" t="s">
        <v>371</v>
      </c>
      <c r="F235" s="261" t="s">
        <v>372</v>
      </c>
      <c r="G235" s="262" t="s">
        <v>133</v>
      </c>
      <c r="H235" s="263">
        <v>2</v>
      </c>
      <c r="I235" s="264"/>
      <c r="J235" s="264"/>
      <c r="K235" s="265">
        <f>ROUND(P235*H235,2)</f>
        <v>0</v>
      </c>
      <c r="L235" s="261" t="s">
        <v>134</v>
      </c>
      <c r="M235" s="42"/>
      <c r="N235" s="266" t="s">
        <v>1</v>
      </c>
      <c r="O235" s="246" t="s">
        <v>38</v>
      </c>
      <c r="P235" s="247">
        <f>I235+J235</f>
        <v>0</v>
      </c>
      <c r="Q235" s="247">
        <f>ROUND(I235*H235,2)</f>
        <v>0</v>
      </c>
      <c r="R235" s="247">
        <f>ROUND(J235*H235,2)</f>
        <v>0</v>
      </c>
      <c r="S235" s="89"/>
      <c r="T235" s="248">
        <f>S235*H235</f>
        <v>0</v>
      </c>
      <c r="U235" s="248">
        <v>0</v>
      </c>
      <c r="V235" s="248">
        <f>U235*H235</f>
        <v>0</v>
      </c>
      <c r="W235" s="248">
        <v>0</v>
      </c>
      <c r="X235" s="248">
        <f>W235*H235</f>
        <v>0</v>
      </c>
      <c r="Y235" s="249" t="s">
        <v>1</v>
      </c>
      <c r="Z235" s="36"/>
      <c r="AA235" s="36"/>
      <c r="AB235" s="36"/>
      <c r="AC235" s="36"/>
      <c r="AD235" s="36"/>
      <c r="AE235" s="36"/>
      <c r="AR235" s="250" t="s">
        <v>136</v>
      </c>
      <c r="AT235" s="250" t="s">
        <v>159</v>
      </c>
      <c r="AU235" s="250" t="s">
        <v>85</v>
      </c>
      <c r="AY235" s="15" t="s">
        <v>129</v>
      </c>
      <c r="BE235" s="251">
        <f>IF(O235="základní",K235,0)</f>
        <v>0</v>
      </c>
      <c r="BF235" s="251">
        <f>IF(O235="snížená",K235,0)</f>
        <v>0</v>
      </c>
      <c r="BG235" s="251">
        <f>IF(O235="zákl. přenesená",K235,0)</f>
        <v>0</v>
      </c>
      <c r="BH235" s="251">
        <f>IF(O235="sníž. přenesená",K235,0)</f>
        <v>0</v>
      </c>
      <c r="BI235" s="251">
        <f>IF(O235="nulová",K235,0)</f>
        <v>0</v>
      </c>
      <c r="BJ235" s="15" t="s">
        <v>83</v>
      </c>
      <c r="BK235" s="251">
        <f>ROUND(P235*H235,2)</f>
        <v>0</v>
      </c>
      <c r="BL235" s="15" t="s">
        <v>136</v>
      </c>
      <c r="BM235" s="250" t="s">
        <v>373</v>
      </c>
    </row>
    <row r="236" s="2" customFormat="1">
      <c r="A236" s="36"/>
      <c r="B236" s="37"/>
      <c r="C236" s="38"/>
      <c r="D236" s="252" t="s">
        <v>138</v>
      </c>
      <c r="E236" s="38"/>
      <c r="F236" s="253" t="s">
        <v>374</v>
      </c>
      <c r="G236" s="38"/>
      <c r="H236" s="38"/>
      <c r="I236" s="143"/>
      <c r="J236" s="143"/>
      <c r="K236" s="38"/>
      <c r="L236" s="38"/>
      <c r="M236" s="42"/>
      <c r="N236" s="254"/>
      <c r="O236" s="255"/>
      <c r="P236" s="89"/>
      <c r="Q236" s="89"/>
      <c r="R236" s="89"/>
      <c r="S236" s="89"/>
      <c r="T236" s="89"/>
      <c r="U236" s="89"/>
      <c r="V236" s="89"/>
      <c r="W236" s="89"/>
      <c r="X236" s="89"/>
      <c r="Y236" s="90"/>
      <c r="Z236" s="36"/>
      <c r="AA236" s="36"/>
      <c r="AB236" s="36"/>
      <c r="AC236" s="36"/>
      <c r="AD236" s="36"/>
      <c r="AE236" s="36"/>
      <c r="AT236" s="15" t="s">
        <v>138</v>
      </c>
      <c r="AU236" s="15" t="s">
        <v>85</v>
      </c>
    </row>
    <row r="237" s="2" customFormat="1" ht="33" customHeight="1">
      <c r="A237" s="36"/>
      <c r="B237" s="37"/>
      <c r="C237" s="259" t="s">
        <v>8</v>
      </c>
      <c r="D237" s="259" t="s">
        <v>159</v>
      </c>
      <c r="E237" s="260" t="s">
        <v>375</v>
      </c>
      <c r="F237" s="261" t="s">
        <v>376</v>
      </c>
      <c r="G237" s="262" t="s">
        <v>133</v>
      </c>
      <c r="H237" s="263">
        <v>1</v>
      </c>
      <c r="I237" s="264"/>
      <c r="J237" s="264"/>
      <c r="K237" s="265">
        <f>ROUND(P237*H237,2)</f>
        <v>0</v>
      </c>
      <c r="L237" s="261" t="s">
        <v>134</v>
      </c>
      <c r="M237" s="42"/>
      <c r="N237" s="266" t="s">
        <v>1</v>
      </c>
      <c r="O237" s="246" t="s">
        <v>38</v>
      </c>
      <c r="P237" s="247">
        <f>I237+J237</f>
        <v>0</v>
      </c>
      <c r="Q237" s="247">
        <f>ROUND(I237*H237,2)</f>
        <v>0</v>
      </c>
      <c r="R237" s="247">
        <f>ROUND(J237*H237,2)</f>
        <v>0</v>
      </c>
      <c r="S237" s="89"/>
      <c r="T237" s="248">
        <f>S237*H237</f>
        <v>0</v>
      </c>
      <c r="U237" s="248">
        <v>0</v>
      </c>
      <c r="V237" s="248">
        <f>U237*H237</f>
        <v>0</v>
      </c>
      <c r="W237" s="248">
        <v>0</v>
      </c>
      <c r="X237" s="248">
        <f>W237*H237</f>
        <v>0</v>
      </c>
      <c r="Y237" s="249" t="s">
        <v>1</v>
      </c>
      <c r="Z237" s="36"/>
      <c r="AA237" s="36"/>
      <c r="AB237" s="36"/>
      <c r="AC237" s="36"/>
      <c r="AD237" s="36"/>
      <c r="AE237" s="36"/>
      <c r="AR237" s="250" t="s">
        <v>136</v>
      </c>
      <c r="AT237" s="250" t="s">
        <v>159</v>
      </c>
      <c r="AU237" s="250" t="s">
        <v>85</v>
      </c>
      <c r="AY237" s="15" t="s">
        <v>129</v>
      </c>
      <c r="BE237" s="251">
        <f>IF(O237="základní",K237,0)</f>
        <v>0</v>
      </c>
      <c r="BF237" s="251">
        <f>IF(O237="snížená",K237,0)</f>
        <v>0</v>
      </c>
      <c r="BG237" s="251">
        <f>IF(O237="zákl. přenesená",K237,0)</f>
        <v>0</v>
      </c>
      <c r="BH237" s="251">
        <f>IF(O237="sníž. přenesená",K237,0)</f>
        <v>0</v>
      </c>
      <c r="BI237" s="251">
        <f>IF(O237="nulová",K237,0)</f>
        <v>0</v>
      </c>
      <c r="BJ237" s="15" t="s">
        <v>83</v>
      </c>
      <c r="BK237" s="251">
        <f>ROUND(P237*H237,2)</f>
        <v>0</v>
      </c>
      <c r="BL237" s="15" t="s">
        <v>136</v>
      </c>
      <c r="BM237" s="250" t="s">
        <v>377</v>
      </c>
    </row>
    <row r="238" s="2" customFormat="1">
      <c r="A238" s="36"/>
      <c r="B238" s="37"/>
      <c r="C238" s="38"/>
      <c r="D238" s="252" t="s">
        <v>138</v>
      </c>
      <c r="E238" s="38"/>
      <c r="F238" s="253" t="s">
        <v>378</v>
      </c>
      <c r="G238" s="38"/>
      <c r="H238" s="38"/>
      <c r="I238" s="143"/>
      <c r="J238" s="143"/>
      <c r="K238" s="38"/>
      <c r="L238" s="38"/>
      <c r="M238" s="42"/>
      <c r="N238" s="254"/>
      <c r="O238" s="255"/>
      <c r="P238" s="89"/>
      <c r="Q238" s="89"/>
      <c r="R238" s="89"/>
      <c r="S238" s="89"/>
      <c r="T238" s="89"/>
      <c r="U238" s="89"/>
      <c r="V238" s="89"/>
      <c r="W238" s="89"/>
      <c r="X238" s="89"/>
      <c r="Y238" s="90"/>
      <c r="Z238" s="36"/>
      <c r="AA238" s="36"/>
      <c r="AB238" s="36"/>
      <c r="AC238" s="36"/>
      <c r="AD238" s="36"/>
      <c r="AE238" s="36"/>
      <c r="AT238" s="15" t="s">
        <v>138</v>
      </c>
      <c r="AU238" s="15" t="s">
        <v>85</v>
      </c>
    </row>
    <row r="239" s="2" customFormat="1" ht="44.25" customHeight="1">
      <c r="A239" s="36"/>
      <c r="B239" s="37"/>
      <c r="C239" s="259" t="s">
        <v>379</v>
      </c>
      <c r="D239" s="259" t="s">
        <v>159</v>
      </c>
      <c r="E239" s="260" t="s">
        <v>380</v>
      </c>
      <c r="F239" s="261" t="s">
        <v>381</v>
      </c>
      <c r="G239" s="262" t="s">
        <v>133</v>
      </c>
      <c r="H239" s="263">
        <v>1</v>
      </c>
      <c r="I239" s="264"/>
      <c r="J239" s="264"/>
      <c r="K239" s="265">
        <f>ROUND(P239*H239,2)</f>
        <v>0</v>
      </c>
      <c r="L239" s="261" t="s">
        <v>134</v>
      </c>
      <c r="M239" s="42"/>
      <c r="N239" s="266" t="s">
        <v>1</v>
      </c>
      <c r="O239" s="246" t="s">
        <v>38</v>
      </c>
      <c r="P239" s="247">
        <f>I239+J239</f>
        <v>0</v>
      </c>
      <c r="Q239" s="247">
        <f>ROUND(I239*H239,2)</f>
        <v>0</v>
      </c>
      <c r="R239" s="247">
        <f>ROUND(J239*H239,2)</f>
        <v>0</v>
      </c>
      <c r="S239" s="89"/>
      <c r="T239" s="248">
        <f>S239*H239</f>
        <v>0</v>
      </c>
      <c r="U239" s="248">
        <v>0</v>
      </c>
      <c r="V239" s="248">
        <f>U239*H239</f>
        <v>0</v>
      </c>
      <c r="W239" s="248">
        <v>0</v>
      </c>
      <c r="X239" s="248">
        <f>W239*H239</f>
        <v>0</v>
      </c>
      <c r="Y239" s="249" t="s">
        <v>1</v>
      </c>
      <c r="Z239" s="36"/>
      <c r="AA239" s="36"/>
      <c r="AB239" s="36"/>
      <c r="AC239" s="36"/>
      <c r="AD239" s="36"/>
      <c r="AE239" s="36"/>
      <c r="AR239" s="250" t="s">
        <v>136</v>
      </c>
      <c r="AT239" s="250" t="s">
        <v>159</v>
      </c>
      <c r="AU239" s="250" t="s">
        <v>85</v>
      </c>
      <c r="AY239" s="15" t="s">
        <v>129</v>
      </c>
      <c r="BE239" s="251">
        <f>IF(O239="základní",K239,0)</f>
        <v>0</v>
      </c>
      <c r="BF239" s="251">
        <f>IF(O239="snížená",K239,0)</f>
        <v>0</v>
      </c>
      <c r="BG239" s="251">
        <f>IF(O239="zákl. přenesená",K239,0)</f>
        <v>0</v>
      </c>
      <c r="BH239" s="251">
        <f>IF(O239="sníž. přenesená",K239,0)</f>
        <v>0</v>
      </c>
      <c r="BI239" s="251">
        <f>IF(O239="nulová",K239,0)</f>
        <v>0</v>
      </c>
      <c r="BJ239" s="15" t="s">
        <v>83</v>
      </c>
      <c r="BK239" s="251">
        <f>ROUND(P239*H239,2)</f>
        <v>0</v>
      </c>
      <c r="BL239" s="15" t="s">
        <v>136</v>
      </c>
      <c r="BM239" s="250" t="s">
        <v>382</v>
      </c>
    </row>
    <row r="240" s="2" customFormat="1">
      <c r="A240" s="36"/>
      <c r="B240" s="37"/>
      <c r="C240" s="38"/>
      <c r="D240" s="252" t="s">
        <v>138</v>
      </c>
      <c r="E240" s="38"/>
      <c r="F240" s="253" t="s">
        <v>383</v>
      </c>
      <c r="G240" s="38"/>
      <c r="H240" s="38"/>
      <c r="I240" s="143"/>
      <c r="J240" s="143"/>
      <c r="K240" s="38"/>
      <c r="L240" s="38"/>
      <c r="M240" s="42"/>
      <c r="N240" s="254"/>
      <c r="O240" s="255"/>
      <c r="P240" s="89"/>
      <c r="Q240" s="89"/>
      <c r="R240" s="89"/>
      <c r="S240" s="89"/>
      <c r="T240" s="89"/>
      <c r="U240" s="89"/>
      <c r="V240" s="89"/>
      <c r="W240" s="89"/>
      <c r="X240" s="89"/>
      <c r="Y240" s="90"/>
      <c r="Z240" s="36"/>
      <c r="AA240" s="36"/>
      <c r="AB240" s="36"/>
      <c r="AC240" s="36"/>
      <c r="AD240" s="36"/>
      <c r="AE240" s="36"/>
      <c r="AT240" s="15" t="s">
        <v>138</v>
      </c>
      <c r="AU240" s="15" t="s">
        <v>85</v>
      </c>
    </row>
    <row r="241" s="2" customFormat="1" ht="44.25" customHeight="1">
      <c r="A241" s="36"/>
      <c r="B241" s="37"/>
      <c r="C241" s="259" t="s">
        <v>384</v>
      </c>
      <c r="D241" s="259" t="s">
        <v>159</v>
      </c>
      <c r="E241" s="260" t="s">
        <v>385</v>
      </c>
      <c r="F241" s="261" t="s">
        <v>386</v>
      </c>
      <c r="G241" s="262" t="s">
        <v>133</v>
      </c>
      <c r="H241" s="263">
        <v>2</v>
      </c>
      <c r="I241" s="264"/>
      <c r="J241" s="264"/>
      <c r="K241" s="265">
        <f>ROUND(P241*H241,2)</f>
        <v>0</v>
      </c>
      <c r="L241" s="261" t="s">
        <v>134</v>
      </c>
      <c r="M241" s="42"/>
      <c r="N241" s="266" t="s">
        <v>1</v>
      </c>
      <c r="O241" s="246" t="s">
        <v>38</v>
      </c>
      <c r="P241" s="247">
        <f>I241+J241</f>
        <v>0</v>
      </c>
      <c r="Q241" s="247">
        <f>ROUND(I241*H241,2)</f>
        <v>0</v>
      </c>
      <c r="R241" s="247">
        <f>ROUND(J241*H241,2)</f>
        <v>0</v>
      </c>
      <c r="S241" s="89"/>
      <c r="T241" s="248">
        <f>S241*H241</f>
        <v>0</v>
      </c>
      <c r="U241" s="248">
        <v>0</v>
      </c>
      <c r="V241" s="248">
        <f>U241*H241</f>
        <v>0</v>
      </c>
      <c r="W241" s="248">
        <v>0</v>
      </c>
      <c r="X241" s="248">
        <f>W241*H241</f>
        <v>0</v>
      </c>
      <c r="Y241" s="249" t="s">
        <v>1</v>
      </c>
      <c r="Z241" s="36"/>
      <c r="AA241" s="36"/>
      <c r="AB241" s="36"/>
      <c r="AC241" s="36"/>
      <c r="AD241" s="36"/>
      <c r="AE241" s="36"/>
      <c r="AR241" s="250" t="s">
        <v>136</v>
      </c>
      <c r="AT241" s="250" t="s">
        <v>159</v>
      </c>
      <c r="AU241" s="250" t="s">
        <v>85</v>
      </c>
      <c r="AY241" s="15" t="s">
        <v>129</v>
      </c>
      <c r="BE241" s="251">
        <f>IF(O241="základní",K241,0)</f>
        <v>0</v>
      </c>
      <c r="BF241" s="251">
        <f>IF(O241="snížená",K241,0)</f>
        <v>0</v>
      </c>
      <c r="BG241" s="251">
        <f>IF(O241="zákl. přenesená",K241,0)</f>
        <v>0</v>
      </c>
      <c r="BH241" s="251">
        <f>IF(O241="sníž. přenesená",K241,0)</f>
        <v>0</v>
      </c>
      <c r="BI241" s="251">
        <f>IF(O241="nulová",K241,0)</f>
        <v>0</v>
      </c>
      <c r="BJ241" s="15" t="s">
        <v>83</v>
      </c>
      <c r="BK241" s="251">
        <f>ROUND(P241*H241,2)</f>
        <v>0</v>
      </c>
      <c r="BL241" s="15" t="s">
        <v>136</v>
      </c>
      <c r="BM241" s="250" t="s">
        <v>387</v>
      </c>
    </row>
    <row r="242" s="2" customFormat="1">
      <c r="A242" s="36"/>
      <c r="B242" s="37"/>
      <c r="C242" s="38"/>
      <c r="D242" s="252" t="s">
        <v>138</v>
      </c>
      <c r="E242" s="38"/>
      <c r="F242" s="253" t="s">
        <v>388</v>
      </c>
      <c r="G242" s="38"/>
      <c r="H242" s="38"/>
      <c r="I242" s="143"/>
      <c r="J242" s="143"/>
      <c r="K242" s="38"/>
      <c r="L242" s="38"/>
      <c r="M242" s="42"/>
      <c r="N242" s="254"/>
      <c r="O242" s="255"/>
      <c r="P242" s="89"/>
      <c r="Q242" s="89"/>
      <c r="R242" s="89"/>
      <c r="S242" s="89"/>
      <c r="T242" s="89"/>
      <c r="U242" s="89"/>
      <c r="V242" s="89"/>
      <c r="W242" s="89"/>
      <c r="X242" s="89"/>
      <c r="Y242" s="90"/>
      <c r="Z242" s="36"/>
      <c r="AA242" s="36"/>
      <c r="AB242" s="36"/>
      <c r="AC242" s="36"/>
      <c r="AD242" s="36"/>
      <c r="AE242" s="36"/>
      <c r="AT242" s="15" t="s">
        <v>138</v>
      </c>
      <c r="AU242" s="15" t="s">
        <v>85</v>
      </c>
    </row>
    <row r="243" s="2" customFormat="1" ht="21.75" customHeight="1">
      <c r="A243" s="36"/>
      <c r="B243" s="37"/>
      <c r="C243" s="259" t="s">
        <v>389</v>
      </c>
      <c r="D243" s="259" t="s">
        <v>159</v>
      </c>
      <c r="E243" s="260" t="s">
        <v>390</v>
      </c>
      <c r="F243" s="261" t="s">
        <v>391</v>
      </c>
      <c r="G243" s="262" t="s">
        <v>133</v>
      </c>
      <c r="H243" s="263">
        <v>1</v>
      </c>
      <c r="I243" s="264"/>
      <c r="J243" s="264"/>
      <c r="K243" s="265">
        <f>ROUND(P243*H243,2)</f>
        <v>0</v>
      </c>
      <c r="L243" s="261" t="s">
        <v>134</v>
      </c>
      <c r="M243" s="42"/>
      <c r="N243" s="266" t="s">
        <v>1</v>
      </c>
      <c r="O243" s="246" t="s">
        <v>38</v>
      </c>
      <c r="P243" s="247">
        <f>I243+J243</f>
        <v>0</v>
      </c>
      <c r="Q243" s="247">
        <f>ROUND(I243*H243,2)</f>
        <v>0</v>
      </c>
      <c r="R243" s="247">
        <f>ROUND(J243*H243,2)</f>
        <v>0</v>
      </c>
      <c r="S243" s="89"/>
      <c r="T243" s="248">
        <f>S243*H243</f>
        <v>0</v>
      </c>
      <c r="U243" s="248">
        <v>0</v>
      </c>
      <c r="V243" s="248">
        <f>U243*H243</f>
        <v>0</v>
      </c>
      <c r="W243" s="248">
        <v>0</v>
      </c>
      <c r="X243" s="248">
        <f>W243*H243</f>
        <v>0</v>
      </c>
      <c r="Y243" s="249" t="s">
        <v>1</v>
      </c>
      <c r="Z243" s="36"/>
      <c r="AA243" s="36"/>
      <c r="AB243" s="36"/>
      <c r="AC243" s="36"/>
      <c r="AD243" s="36"/>
      <c r="AE243" s="36"/>
      <c r="AR243" s="250" t="s">
        <v>136</v>
      </c>
      <c r="AT243" s="250" t="s">
        <v>159</v>
      </c>
      <c r="AU243" s="250" t="s">
        <v>85</v>
      </c>
      <c r="AY243" s="15" t="s">
        <v>129</v>
      </c>
      <c r="BE243" s="251">
        <f>IF(O243="základní",K243,0)</f>
        <v>0</v>
      </c>
      <c r="BF243" s="251">
        <f>IF(O243="snížená",K243,0)</f>
        <v>0</v>
      </c>
      <c r="BG243" s="251">
        <f>IF(O243="zákl. přenesená",K243,0)</f>
        <v>0</v>
      </c>
      <c r="BH243" s="251">
        <f>IF(O243="sníž. přenesená",K243,0)</f>
        <v>0</v>
      </c>
      <c r="BI243" s="251">
        <f>IF(O243="nulová",K243,0)</f>
        <v>0</v>
      </c>
      <c r="BJ243" s="15" t="s">
        <v>83</v>
      </c>
      <c r="BK243" s="251">
        <f>ROUND(P243*H243,2)</f>
        <v>0</v>
      </c>
      <c r="BL243" s="15" t="s">
        <v>136</v>
      </c>
      <c r="BM243" s="250" t="s">
        <v>392</v>
      </c>
    </row>
    <row r="244" s="2" customFormat="1">
      <c r="A244" s="36"/>
      <c r="B244" s="37"/>
      <c r="C244" s="38"/>
      <c r="D244" s="252" t="s">
        <v>138</v>
      </c>
      <c r="E244" s="38"/>
      <c r="F244" s="253" t="s">
        <v>393</v>
      </c>
      <c r="G244" s="38"/>
      <c r="H244" s="38"/>
      <c r="I244" s="143"/>
      <c r="J244" s="143"/>
      <c r="K244" s="38"/>
      <c r="L244" s="38"/>
      <c r="M244" s="42"/>
      <c r="N244" s="254"/>
      <c r="O244" s="255"/>
      <c r="P244" s="89"/>
      <c r="Q244" s="89"/>
      <c r="R244" s="89"/>
      <c r="S244" s="89"/>
      <c r="T244" s="89"/>
      <c r="U244" s="89"/>
      <c r="V244" s="89"/>
      <c r="W244" s="89"/>
      <c r="X244" s="89"/>
      <c r="Y244" s="90"/>
      <c r="Z244" s="36"/>
      <c r="AA244" s="36"/>
      <c r="AB244" s="36"/>
      <c r="AC244" s="36"/>
      <c r="AD244" s="36"/>
      <c r="AE244" s="36"/>
      <c r="AT244" s="15" t="s">
        <v>138</v>
      </c>
      <c r="AU244" s="15" t="s">
        <v>85</v>
      </c>
    </row>
    <row r="245" s="2" customFormat="1" ht="21.75" customHeight="1">
      <c r="A245" s="36"/>
      <c r="B245" s="37"/>
      <c r="C245" s="259" t="s">
        <v>394</v>
      </c>
      <c r="D245" s="259" t="s">
        <v>159</v>
      </c>
      <c r="E245" s="260" t="s">
        <v>395</v>
      </c>
      <c r="F245" s="261" t="s">
        <v>396</v>
      </c>
      <c r="G245" s="262" t="s">
        <v>133</v>
      </c>
      <c r="H245" s="263">
        <v>1</v>
      </c>
      <c r="I245" s="264"/>
      <c r="J245" s="264"/>
      <c r="K245" s="265">
        <f>ROUND(P245*H245,2)</f>
        <v>0</v>
      </c>
      <c r="L245" s="261" t="s">
        <v>134</v>
      </c>
      <c r="M245" s="42"/>
      <c r="N245" s="266" t="s">
        <v>1</v>
      </c>
      <c r="O245" s="246" t="s">
        <v>38</v>
      </c>
      <c r="P245" s="247">
        <f>I245+J245</f>
        <v>0</v>
      </c>
      <c r="Q245" s="247">
        <f>ROUND(I245*H245,2)</f>
        <v>0</v>
      </c>
      <c r="R245" s="247">
        <f>ROUND(J245*H245,2)</f>
        <v>0</v>
      </c>
      <c r="S245" s="89"/>
      <c r="T245" s="248">
        <f>S245*H245</f>
        <v>0</v>
      </c>
      <c r="U245" s="248">
        <v>0</v>
      </c>
      <c r="V245" s="248">
        <f>U245*H245</f>
        <v>0</v>
      </c>
      <c r="W245" s="248">
        <v>0</v>
      </c>
      <c r="X245" s="248">
        <f>W245*H245</f>
        <v>0</v>
      </c>
      <c r="Y245" s="249" t="s">
        <v>1</v>
      </c>
      <c r="Z245" s="36"/>
      <c r="AA245" s="36"/>
      <c r="AB245" s="36"/>
      <c r="AC245" s="36"/>
      <c r="AD245" s="36"/>
      <c r="AE245" s="36"/>
      <c r="AR245" s="250" t="s">
        <v>136</v>
      </c>
      <c r="AT245" s="250" t="s">
        <v>159</v>
      </c>
      <c r="AU245" s="250" t="s">
        <v>85</v>
      </c>
      <c r="AY245" s="15" t="s">
        <v>129</v>
      </c>
      <c r="BE245" s="251">
        <f>IF(O245="základní",K245,0)</f>
        <v>0</v>
      </c>
      <c r="BF245" s="251">
        <f>IF(O245="snížená",K245,0)</f>
        <v>0</v>
      </c>
      <c r="BG245" s="251">
        <f>IF(O245="zákl. přenesená",K245,0)</f>
        <v>0</v>
      </c>
      <c r="BH245" s="251">
        <f>IF(O245="sníž. přenesená",K245,0)</f>
        <v>0</v>
      </c>
      <c r="BI245" s="251">
        <f>IF(O245="nulová",K245,0)</f>
        <v>0</v>
      </c>
      <c r="BJ245" s="15" t="s">
        <v>83</v>
      </c>
      <c r="BK245" s="251">
        <f>ROUND(P245*H245,2)</f>
        <v>0</v>
      </c>
      <c r="BL245" s="15" t="s">
        <v>136</v>
      </c>
      <c r="BM245" s="250" t="s">
        <v>397</v>
      </c>
    </row>
    <row r="246" s="2" customFormat="1">
      <c r="A246" s="36"/>
      <c r="B246" s="37"/>
      <c r="C246" s="38"/>
      <c r="D246" s="252" t="s">
        <v>138</v>
      </c>
      <c r="E246" s="38"/>
      <c r="F246" s="253" t="s">
        <v>398</v>
      </c>
      <c r="G246" s="38"/>
      <c r="H246" s="38"/>
      <c r="I246" s="143"/>
      <c r="J246" s="143"/>
      <c r="K246" s="38"/>
      <c r="L246" s="38"/>
      <c r="M246" s="42"/>
      <c r="N246" s="254"/>
      <c r="O246" s="255"/>
      <c r="P246" s="89"/>
      <c r="Q246" s="89"/>
      <c r="R246" s="89"/>
      <c r="S246" s="89"/>
      <c r="T246" s="89"/>
      <c r="U246" s="89"/>
      <c r="V246" s="89"/>
      <c r="W246" s="89"/>
      <c r="X246" s="89"/>
      <c r="Y246" s="90"/>
      <c r="Z246" s="36"/>
      <c r="AA246" s="36"/>
      <c r="AB246" s="36"/>
      <c r="AC246" s="36"/>
      <c r="AD246" s="36"/>
      <c r="AE246" s="36"/>
      <c r="AT246" s="15" t="s">
        <v>138</v>
      </c>
      <c r="AU246" s="15" t="s">
        <v>85</v>
      </c>
    </row>
    <row r="247" s="12" customFormat="1" ht="22.8" customHeight="1">
      <c r="A247" s="12"/>
      <c r="B247" s="221"/>
      <c r="C247" s="222"/>
      <c r="D247" s="223" t="s">
        <v>74</v>
      </c>
      <c r="E247" s="257" t="s">
        <v>83</v>
      </c>
      <c r="F247" s="257" t="s">
        <v>399</v>
      </c>
      <c r="G247" s="222"/>
      <c r="H247" s="222"/>
      <c r="I247" s="225"/>
      <c r="J247" s="225"/>
      <c r="K247" s="258">
        <f>BK247</f>
        <v>0</v>
      </c>
      <c r="L247" s="222"/>
      <c r="M247" s="227"/>
      <c r="N247" s="228"/>
      <c r="O247" s="229"/>
      <c r="P247" s="229"/>
      <c r="Q247" s="230">
        <f>SUM(Q248:Q265)</f>
        <v>0</v>
      </c>
      <c r="R247" s="230">
        <f>SUM(R248:R265)</f>
        <v>0</v>
      </c>
      <c r="S247" s="229"/>
      <c r="T247" s="231">
        <f>SUM(T248:T265)</f>
        <v>0</v>
      </c>
      <c r="U247" s="229"/>
      <c r="V247" s="231">
        <f>SUM(V248:V265)</f>
        <v>0</v>
      </c>
      <c r="W247" s="229"/>
      <c r="X247" s="231">
        <f>SUM(X248:X265)</f>
        <v>0</v>
      </c>
      <c r="Y247" s="232"/>
      <c r="Z247" s="12"/>
      <c r="AA247" s="12"/>
      <c r="AB247" s="12"/>
      <c r="AC247" s="12"/>
      <c r="AD247" s="12"/>
      <c r="AE247" s="12"/>
      <c r="AR247" s="233" t="s">
        <v>83</v>
      </c>
      <c r="AT247" s="234" t="s">
        <v>74</v>
      </c>
      <c r="AU247" s="234" t="s">
        <v>83</v>
      </c>
      <c r="AY247" s="233" t="s">
        <v>129</v>
      </c>
      <c r="BK247" s="235">
        <f>SUM(BK248:BK265)</f>
        <v>0</v>
      </c>
    </row>
    <row r="248" s="2" customFormat="1" ht="21.75" customHeight="1">
      <c r="A248" s="36"/>
      <c r="B248" s="37"/>
      <c r="C248" s="259" t="s">
        <v>400</v>
      </c>
      <c r="D248" s="259" t="s">
        <v>159</v>
      </c>
      <c r="E248" s="260" t="s">
        <v>401</v>
      </c>
      <c r="F248" s="261" t="s">
        <v>402</v>
      </c>
      <c r="G248" s="262" t="s">
        <v>133</v>
      </c>
      <c r="H248" s="263">
        <v>2</v>
      </c>
      <c r="I248" s="264"/>
      <c r="J248" s="264"/>
      <c r="K248" s="265">
        <f>ROUND(P248*H248,2)</f>
        <v>0</v>
      </c>
      <c r="L248" s="261" t="s">
        <v>134</v>
      </c>
      <c r="M248" s="42"/>
      <c r="N248" s="266" t="s">
        <v>1</v>
      </c>
      <c r="O248" s="246" t="s">
        <v>38</v>
      </c>
      <c r="P248" s="247">
        <f>I248+J248</f>
        <v>0</v>
      </c>
      <c r="Q248" s="247">
        <f>ROUND(I248*H248,2)</f>
        <v>0</v>
      </c>
      <c r="R248" s="247">
        <f>ROUND(J248*H248,2)</f>
        <v>0</v>
      </c>
      <c r="S248" s="89"/>
      <c r="T248" s="248">
        <f>S248*H248</f>
        <v>0</v>
      </c>
      <c r="U248" s="248">
        <v>0</v>
      </c>
      <c r="V248" s="248">
        <f>U248*H248</f>
        <v>0</v>
      </c>
      <c r="W248" s="248">
        <v>0</v>
      </c>
      <c r="X248" s="248">
        <f>W248*H248</f>
        <v>0</v>
      </c>
      <c r="Y248" s="249" t="s">
        <v>1</v>
      </c>
      <c r="Z248" s="36"/>
      <c r="AA248" s="36"/>
      <c r="AB248" s="36"/>
      <c r="AC248" s="36"/>
      <c r="AD248" s="36"/>
      <c r="AE248" s="36"/>
      <c r="AR248" s="250" t="s">
        <v>136</v>
      </c>
      <c r="AT248" s="250" t="s">
        <v>159</v>
      </c>
      <c r="AU248" s="250" t="s">
        <v>85</v>
      </c>
      <c r="AY248" s="15" t="s">
        <v>129</v>
      </c>
      <c r="BE248" s="251">
        <f>IF(O248="základní",K248,0)</f>
        <v>0</v>
      </c>
      <c r="BF248" s="251">
        <f>IF(O248="snížená",K248,0)</f>
        <v>0</v>
      </c>
      <c r="BG248" s="251">
        <f>IF(O248="zákl. přenesená",K248,0)</f>
        <v>0</v>
      </c>
      <c r="BH248" s="251">
        <f>IF(O248="sníž. přenesená",K248,0)</f>
        <v>0</v>
      </c>
      <c r="BI248" s="251">
        <f>IF(O248="nulová",K248,0)</f>
        <v>0</v>
      </c>
      <c r="BJ248" s="15" t="s">
        <v>83</v>
      </c>
      <c r="BK248" s="251">
        <f>ROUND(P248*H248,2)</f>
        <v>0</v>
      </c>
      <c r="BL248" s="15" t="s">
        <v>136</v>
      </c>
      <c r="BM248" s="250" t="s">
        <v>403</v>
      </c>
    </row>
    <row r="249" s="2" customFormat="1">
      <c r="A249" s="36"/>
      <c r="B249" s="37"/>
      <c r="C249" s="38"/>
      <c r="D249" s="252" t="s">
        <v>138</v>
      </c>
      <c r="E249" s="38"/>
      <c r="F249" s="253" t="s">
        <v>402</v>
      </c>
      <c r="G249" s="38"/>
      <c r="H249" s="38"/>
      <c r="I249" s="143"/>
      <c r="J249" s="143"/>
      <c r="K249" s="38"/>
      <c r="L249" s="38"/>
      <c r="M249" s="42"/>
      <c r="N249" s="254"/>
      <c r="O249" s="255"/>
      <c r="P249" s="89"/>
      <c r="Q249" s="89"/>
      <c r="R249" s="89"/>
      <c r="S249" s="89"/>
      <c r="T249" s="89"/>
      <c r="U249" s="89"/>
      <c r="V249" s="89"/>
      <c r="W249" s="89"/>
      <c r="X249" s="89"/>
      <c r="Y249" s="90"/>
      <c r="Z249" s="36"/>
      <c r="AA249" s="36"/>
      <c r="AB249" s="36"/>
      <c r="AC249" s="36"/>
      <c r="AD249" s="36"/>
      <c r="AE249" s="36"/>
      <c r="AT249" s="15" t="s">
        <v>138</v>
      </c>
      <c r="AU249" s="15" t="s">
        <v>85</v>
      </c>
    </row>
    <row r="250" s="2" customFormat="1" ht="21.75" customHeight="1">
      <c r="A250" s="36"/>
      <c r="B250" s="37"/>
      <c r="C250" s="259" t="s">
        <v>404</v>
      </c>
      <c r="D250" s="259" t="s">
        <v>159</v>
      </c>
      <c r="E250" s="260" t="s">
        <v>405</v>
      </c>
      <c r="F250" s="261" t="s">
        <v>406</v>
      </c>
      <c r="G250" s="262" t="s">
        <v>184</v>
      </c>
      <c r="H250" s="263">
        <v>300</v>
      </c>
      <c r="I250" s="264"/>
      <c r="J250" s="264"/>
      <c r="K250" s="265">
        <f>ROUND(P250*H250,2)</f>
        <v>0</v>
      </c>
      <c r="L250" s="261" t="s">
        <v>134</v>
      </c>
      <c r="M250" s="42"/>
      <c r="N250" s="266" t="s">
        <v>1</v>
      </c>
      <c r="O250" s="246" t="s">
        <v>38</v>
      </c>
      <c r="P250" s="247">
        <f>I250+J250</f>
        <v>0</v>
      </c>
      <c r="Q250" s="247">
        <f>ROUND(I250*H250,2)</f>
        <v>0</v>
      </c>
      <c r="R250" s="247">
        <f>ROUND(J250*H250,2)</f>
        <v>0</v>
      </c>
      <c r="S250" s="89"/>
      <c r="T250" s="248">
        <f>S250*H250</f>
        <v>0</v>
      </c>
      <c r="U250" s="248">
        <v>0</v>
      </c>
      <c r="V250" s="248">
        <f>U250*H250</f>
        <v>0</v>
      </c>
      <c r="W250" s="248">
        <v>0</v>
      </c>
      <c r="X250" s="248">
        <f>W250*H250</f>
        <v>0</v>
      </c>
      <c r="Y250" s="249" t="s">
        <v>1</v>
      </c>
      <c r="Z250" s="36"/>
      <c r="AA250" s="36"/>
      <c r="AB250" s="36"/>
      <c r="AC250" s="36"/>
      <c r="AD250" s="36"/>
      <c r="AE250" s="36"/>
      <c r="AR250" s="250" t="s">
        <v>136</v>
      </c>
      <c r="AT250" s="250" t="s">
        <v>159</v>
      </c>
      <c r="AU250" s="250" t="s">
        <v>85</v>
      </c>
      <c r="AY250" s="15" t="s">
        <v>129</v>
      </c>
      <c r="BE250" s="251">
        <f>IF(O250="základní",K250,0)</f>
        <v>0</v>
      </c>
      <c r="BF250" s="251">
        <f>IF(O250="snížená",K250,0)</f>
        <v>0</v>
      </c>
      <c r="BG250" s="251">
        <f>IF(O250="zákl. přenesená",K250,0)</f>
        <v>0</v>
      </c>
      <c r="BH250" s="251">
        <f>IF(O250="sníž. přenesená",K250,0)</f>
        <v>0</v>
      </c>
      <c r="BI250" s="251">
        <f>IF(O250="nulová",K250,0)</f>
        <v>0</v>
      </c>
      <c r="BJ250" s="15" t="s">
        <v>83</v>
      </c>
      <c r="BK250" s="251">
        <f>ROUND(P250*H250,2)</f>
        <v>0</v>
      </c>
      <c r="BL250" s="15" t="s">
        <v>136</v>
      </c>
      <c r="BM250" s="250" t="s">
        <v>407</v>
      </c>
    </row>
    <row r="251" s="2" customFormat="1">
      <c r="A251" s="36"/>
      <c r="B251" s="37"/>
      <c r="C251" s="38"/>
      <c r="D251" s="252" t="s">
        <v>138</v>
      </c>
      <c r="E251" s="38"/>
      <c r="F251" s="253" t="s">
        <v>406</v>
      </c>
      <c r="G251" s="38"/>
      <c r="H251" s="38"/>
      <c r="I251" s="143"/>
      <c r="J251" s="143"/>
      <c r="K251" s="38"/>
      <c r="L251" s="38"/>
      <c r="M251" s="42"/>
      <c r="N251" s="254"/>
      <c r="O251" s="255"/>
      <c r="P251" s="89"/>
      <c r="Q251" s="89"/>
      <c r="R251" s="89"/>
      <c r="S251" s="89"/>
      <c r="T251" s="89"/>
      <c r="U251" s="89"/>
      <c r="V251" s="89"/>
      <c r="W251" s="89"/>
      <c r="X251" s="89"/>
      <c r="Y251" s="90"/>
      <c r="Z251" s="36"/>
      <c r="AA251" s="36"/>
      <c r="AB251" s="36"/>
      <c r="AC251" s="36"/>
      <c r="AD251" s="36"/>
      <c r="AE251" s="36"/>
      <c r="AT251" s="15" t="s">
        <v>138</v>
      </c>
      <c r="AU251" s="15" t="s">
        <v>85</v>
      </c>
    </row>
    <row r="252" s="2" customFormat="1" ht="21.75" customHeight="1">
      <c r="A252" s="36"/>
      <c r="B252" s="37"/>
      <c r="C252" s="259" t="s">
        <v>408</v>
      </c>
      <c r="D252" s="259" t="s">
        <v>159</v>
      </c>
      <c r="E252" s="260" t="s">
        <v>409</v>
      </c>
      <c r="F252" s="261" t="s">
        <v>410</v>
      </c>
      <c r="G252" s="262" t="s">
        <v>184</v>
      </c>
      <c r="H252" s="263">
        <v>1150</v>
      </c>
      <c r="I252" s="264"/>
      <c r="J252" s="264"/>
      <c r="K252" s="265">
        <f>ROUND(P252*H252,2)</f>
        <v>0</v>
      </c>
      <c r="L252" s="261" t="s">
        <v>134</v>
      </c>
      <c r="M252" s="42"/>
      <c r="N252" s="266" t="s">
        <v>1</v>
      </c>
      <c r="O252" s="246" t="s">
        <v>38</v>
      </c>
      <c r="P252" s="247">
        <f>I252+J252</f>
        <v>0</v>
      </c>
      <c r="Q252" s="247">
        <f>ROUND(I252*H252,2)</f>
        <v>0</v>
      </c>
      <c r="R252" s="247">
        <f>ROUND(J252*H252,2)</f>
        <v>0</v>
      </c>
      <c r="S252" s="89"/>
      <c r="T252" s="248">
        <f>S252*H252</f>
        <v>0</v>
      </c>
      <c r="U252" s="248">
        <v>0</v>
      </c>
      <c r="V252" s="248">
        <f>U252*H252</f>
        <v>0</v>
      </c>
      <c r="W252" s="248">
        <v>0</v>
      </c>
      <c r="X252" s="248">
        <f>W252*H252</f>
        <v>0</v>
      </c>
      <c r="Y252" s="249" t="s">
        <v>1</v>
      </c>
      <c r="Z252" s="36"/>
      <c r="AA252" s="36"/>
      <c r="AB252" s="36"/>
      <c r="AC252" s="36"/>
      <c r="AD252" s="36"/>
      <c r="AE252" s="36"/>
      <c r="AR252" s="250" t="s">
        <v>136</v>
      </c>
      <c r="AT252" s="250" t="s">
        <v>159</v>
      </c>
      <c r="AU252" s="250" t="s">
        <v>85</v>
      </c>
      <c r="AY252" s="15" t="s">
        <v>129</v>
      </c>
      <c r="BE252" s="251">
        <f>IF(O252="základní",K252,0)</f>
        <v>0</v>
      </c>
      <c r="BF252" s="251">
        <f>IF(O252="snížená",K252,0)</f>
        <v>0</v>
      </c>
      <c r="BG252" s="251">
        <f>IF(O252="zákl. přenesená",K252,0)</f>
        <v>0</v>
      </c>
      <c r="BH252" s="251">
        <f>IF(O252="sníž. přenesená",K252,0)</f>
        <v>0</v>
      </c>
      <c r="BI252" s="251">
        <f>IF(O252="nulová",K252,0)</f>
        <v>0</v>
      </c>
      <c r="BJ252" s="15" t="s">
        <v>83</v>
      </c>
      <c r="BK252" s="251">
        <f>ROUND(P252*H252,2)</f>
        <v>0</v>
      </c>
      <c r="BL252" s="15" t="s">
        <v>136</v>
      </c>
      <c r="BM252" s="250" t="s">
        <v>411</v>
      </c>
    </row>
    <row r="253" s="2" customFormat="1">
      <c r="A253" s="36"/>
      <c r="B253" s="37"/>
      <c r="C253" s="38"/>
      <c r="D253" s="252" t="s">
        <v>138</v>
      </c>
      <c r="E253" s="38"/>
      <c r="F253" s="253" t="s">
        <v>410</v>
      </c>
      <c r="G253" s="38"/>
      <c r="H253" s="38"/>
      <c r="I253" s="143"/>
      <c r="J253" s="143"/>
      <c r="K253" s="38"/>
      <c r="L253" s="38"/>
      <c r="M253" s="42"/>
      <c r="N253" s="254"/>
      <c r="O253" s="255"/>
      <c r="P253" s="89"/>
      <c r="Q253" s="89"/>
      <c r="R253" s="89"/>
      <c r="S253" s="89"/>
      <c r="T253" s="89"/>
      <c r="U253" s="89"/>
      <c r="V253" s="89"/>
      <c r="W253" s="89"/>
      <c r="X253" s="89"/>
      <c r="Y253" s="90"/>
      <c r="Z253" s="36"/>
      <c r="AA253" s="36"/>
      <c r="AB253" s="36"/>
      <c r="AC253" s="36"/>
      <c r="AD253" s="36"/>
      <c r="AE253" s="36"/>
      <c r="AT253" s="15" t="s">
        <v>138</v>
      </c>
      <c r="AU253" s="15" t="s">
        <v>85</v>
      </c>
    </row>
    <row r="254" s="2" customFormat="1" ht="21.75" customHeight="1">
      <c r="A254" s="36"/>
      <c r="B254" s="37"/>
      <c r="C254" s="259" t="s">
        <v>412</v>
      </c>
      <c r="D254" s="259" t="s">
        <v>159</v>
      </c>
      <c r="E254" s="260" t="s">
        <v>413</v>
      </c>
      <c r="F254" s="261" t="s">
        <v>414</v>
      </c>
      <c r="G254" s="262" t="s">
        <v>184</v>
      </c>
      <c r="H254" s="263">
        <v>1150</v>
      </c>
      <c r="I254" s="264"/>
      <c r="J254" s="264"/>
      <c r="K254" s="265">
        <f>ROUND(P254*H254,2)</f>
        <v>0</v>
      </c>
      <c r="L254" s="261" t="s">
        <v>134</v>
      </c>
      <c r="M254" s="42"/>
      <c r="N254" s="266" t="s">
        <v>1</v>
      </c>
      <c r="O254" s="246" t="s">
        <v>38</v>
      </c>
      <c r="P254" s="247">
        <f>I254+J254</f>
        <v>0</v>
      </c>
      <c r="Q254" s="247">
        <f>ROUND(I254*H254,2)</f>
        <v>0</v>
      </c>
      <c r="R254" s="247">
        <f>ROUND(J254*H254,2)</f>
        <v>0</v>
      </c>
      <c r="S254" s="89"/>
      <c r="T254" s="248">
        <f>S254*H254</f>
        <v>0</v>
      </c>
      <c r="U254" s="248">
        <v>0</v>
      </c>
      <c r="V254" s="248">
        <f>U254*H254</f>
        <v>0</v>
      </c>
      <c r="W254" s="248">
        <v>0</v>
      </c>
      <c r="X254" s="248">
        <f>W254*H254</f>
        <v>0</v>
      </c>
      <c r="Y254" s="249" t="s">
        <v>1</v>
      </c>
      <c r="Z254" s="36"/>
      <c r="AA254" s="36"/>
      <c r="AB254" s="36"/>
      <c r="AC254" s="36"/>
      <c r="AD254" s="36"/>
      <c r="AE254" s="36"/>
      <c r="AR254" s="250" t="s">
        <v>136</v>
      </c>
      <c r="AT254" s="250" t="s">
        <v>159</v>
      </c>
      <c r="AU254" s="250" t="s">
        <v>85</v>
      </c>
      <c r="AY254" s="15" t="s">
        <v>129</v>
      </c>
      <c r="BE254" s="251">
        <f>IF(O254="základní",K254,0)</f>
        <v>0</v>
      </c>
      <c r="BF254" s="251">
        <f>IF(O254="snížená",K254,0)</f>
        <v>0</v>
      </c>
      <c r="BG254" s="251">
        <f>IF(O254="zákl. přenesená",K254,0)</f>
        <v>0</v>
      </c>
      <c r="BH254" s="251">
        <f>IF(O254="sníž. přenesená",K254,0)</f>
        <v>0</v>
      </c>
      <c r="BI254" s="251">
        <f>IF(O254="nulová",K254,0)</f>
        <v>0</v>
      </c>
      <c r="BJ254" s="15" t="s">
        <v>83</v>
      </c>
      <c r="BK254" s="251">
        <f>ROUND(P254*H254,2)</f>
        <v>0</v>
      </c>
      <c r="BL254" s="15" t="s">
        <v>136</v>
      </c>
      <c r="BM254" s="250" t="s">
        <v>415</v>
      </c>
    </row>
    <row r="255" s="2" customFormat="1">
      <c r="A255" s="36"/>
      <c r="B255" s="37"/>
      <c r="C255" s="38"/>
      <c r="D255" s="252" t="s">
        <v>138</v>
      </c>
      <c r="E255" s="38"/>
      <c r="F255" s="253" t="s">
        <v>414</v>
      </c>
      <c r="G255" s="38"/>
      <c r="H255" s="38"/>
      <c r="I255" s="143"/>
      <c r="J255" s="143"/>
      <c r="K255" s="38"/>
      <c r="L255" s="38"/>
      <c r="M255" s="42"/>
      <c r="N255" s="254"/>
      <c r="O255" s="255"/>
      <c r="P255" s="89"/>
      <c r="Q255" s="89"/>
      <c r="R255" s="89"/>
      <c r="S255" s="89"/>
      <c r="T255" s="89"/>
      <c r="U255" s="89"/>
      <c r="V255" s="89"/>
      <c r="W255" s="89"/>
      <c r="X255" s="89"/>
      <c r="Y255" s="90"/>
      <c r="Z255" s="36"/>
      <c r="AA255" s="36"/>
      <c r="AB255" s="36"/>
      <c r="AC255" s="36"/>
      <c r="AD255" s="36"/>
      <c r="AE255" s="36"/>
      <c r="AT255" s="15" t="s">
        <v>138</v>
      </c>
      <c r="AU255" s="15" t="s">
        <v>85</v>
      </c>
    </row>
    <row r="256" s="2" customFormat="1" ht="21.75" customHeight="1">
      <c r="A256" s="36"/>
      <c r="B256" s="37"/>
      <c r="C256" s="259" t="s">
        <v>416</v>
      </c>
      <c r="D256" s="259" t="s">
        <v>159</v>
      </c>
      <c r="E256" s="260" t="s">
        <v>417</v>
      </c>
      <c r="F256" s="261" t="s">
        <v>418</v>
      </c>
      <c r="G256" s="262" t="s">
        <v>184</v>
      </c>
      <c r="H256" s="263">
        <v>1150</v>
      </c>
      <c r="I256" s="264"/>
      <c r="J256" s="264"/>
      <c r="K256" s="265">
        <f>ROUND(P256*H256,2)</f>
        <v>0</v>
      </c>
      <c r="L256" s="261" t="s">
        <v>134</v>
      </c>
      <c r="M256" s="42"/>
      <c r="N256" s="266" t="s">
        <v>1</v>
      </c>
      <c r="O256" s="246" t="s">
        <v>38</v>
      </c>
      <c r="P256" s="247">
        <f>I256+J256</f>
        <v>0</v>
      </c>
      <c r="Q256" s="247">
        <f>ROUND(I256*H256,2)</f>
        <v>0</v>
      </c>
      <c r="R256" s="247">
        <f>ROUND(J256*H256,2)</f>
        <v>0</v>
      </c>
      <c r="S256" s="89"/>
      <c r="T256" s="248">
        <f>S256*H256</f>
        <v>0</v>
      </c>
      <c r="U256" s="248">
        <v>0</v>
      </c>
      <c r="V256" s="248">
        <f>U256*H256</f>
        <v>0</v>
      </c>
      <c r="W256" s="248">
        <v>0</v>
      </c>
      <c r="X256" s="248">
        <f>W256*H256</f>
        <v>0</v>
      </c>
      <c r="Y256" s="249" t="s">
        <v>1</v>
      </c>
      <c r="Z256" s="36"/>
      <c r="AA256" s="36"/>
      <c r="AB256" s="36"/>
      <c r="AC256" s="36"/>
      <c r="AD256" s="36"/>
      <c r="AE256" s="36"/>
      <c r="AR256" s="250" t="s">
        <v>136</v>
      </c>
      <c r="AT256" s="250" t="s">
        <v>159</v>
      </c>
      <c r="AU256" s="250" t="s">
        <v>85</v>
      </c>
      <c r="AY256" s="15" t="s">
        <v>129</v>
      </c>
      <c r="BE256" s="251">
        <f>IF(O256="základní",K256,0)</f>
        <v>0</v>
      </c>
      <c r="BF256" s="251">
        <f>IF(O256="snížená",K256,0)</f>
        <v>0</v>
      </c>
      <c r="BG256" s="251">
        <f>IF(O256="zákl. přenesená",K256,0)</f>
        <v>0</v>
      </c>
      <c r="BH256" s="251">
        <f>IF(O256="sníž. přenesená",K256,0)</f>
        <v>0</v>
      </c>
      <c r="BI256" s="251">
        <f>IF(O256="nulová",K256,0)</f>
        <v>0</v>
      </c>
      <c r="BJ256" s="15" t="s">
        <v>83</v>
      </c>
      <c r="BK256" s="251">
        <f>ROUND(P256*H256,2)</f>
        <v>0</v>
      </c>
      <c r="BL256" s="15" t="s">
        <v>136</v>
      </c>
      <c r="BM256" s="250" t="s">
        <v>419</v>
      </c>
    </row>
    <row r="257" s="2" customFormat="1">
      <c r="A257" s="36"/>
      <c r="B257" s="37"/>
      <c r="C257" s="38"/>
      <c r="D257" s="252" t="s">
        <v>138</v>
      </c>
      <c r="E257" s="38"/>
      <c r="F257" s="253" t="s">
        <v>418</v>
      </c>
      <c r="G257" s="38"/>
      <c r="H257" s="38"/>
      <c r="I257" s="143"/>
      <c r="J257" s="143"/>
      <c r="K257" s="38"/>
      <c r="L257" s="38"/>
      <c r="M257" s="42"/>
      <c r="N257" s="254"/>
      <c r="O257" s="255"/>
      <c r="P257" s="89"/>
      <c r="Q257" s="89"/>
      <c r="R257" s="89"/>
      <c r="S257" s="89"/>
      <c r="T257" s="89"/>
      <c r="U257" s="89"/>
      <c r="V257" s="89"/>
      <c r="W257" s="89"/>
      <c r="X257" s="89"/>
      <c r="Y257" s="90"/>
      <c r="Z257" s="36"/>
      <c r="AA257" s="36"/>
      <c r="AB257" s="36"/>
      <c r="AC257" s="36"/>
      <c r="AD257" s="36"/>
      <c r="AE257" s="36"/>
      <c r="AT257" s="15" t="s">
        <v>138</v>
      </c>
      <c r="AU257" s="15" t="s">
        <v>85</v>
      </c>
    </row>
    <row r="258" s="2" customFormat="1" ht="21.75" customHeight="1">
      <c r="A258" s="36"/>
      <c r="B258" s="37"/>
      <c r="C258" s="259" t="s">
        <v>420</v>
      </c>
      <c r="D258" s="259" t="s">
        <v>159</v>
      </c>
      <c r="E258" s="260" t="s">
        <v>421</v>
      </c>
      <c r="F258" s="261" t="s">
        <v>422</v>
      </c>
      <c r="G258" s="262" t="s">
        <v>184</v>
      </c>
      <c r="H258" s="263">
        <v>300</v>
      </c>
      <c r="I258" s="264"/>
      <c r="J258" s="264"/>
      <c r="K258" s="265">
        <f>ROUND(P258*H258,2)</f>
        <v>0</v>
      </c>
      <c r="L258" s="261" t="s">
        <v>134</v>
      </c>
      <c r="M258" s="42"/>
      <c r="N258" s="266" t="s">
        <v>1</v>
      </c>
      <c r="O258" s="246" t="s">
        <v>38</v>
      </c>
      <c r="P258" s="247">
        <f>I258+J258</f>
        <v>0</v>
      </c>
      <c r="Q258" s="247">
        <f>ROUND(I258*H258,2)</f>
        <v>0</v>
      </c>
      <c r="R258" s="247">
        <f>ROUND(J258*H258,2)</f>
        <v>0</v>
      </c>
      <c r="S258" s="89"/>
      <c r="T258" s="248">
        <f>S258*H258</f>
        <v>0</v>
      </c>
      <c r="U258" s="248">
        <v>0</v>
      </c>
      <c r="V258" s="248">
        <f>U258*H258</f>
        <v>0</v>
      </c>
      <c r="W258" s="248">
        <v>0</v>
      </c>
      <c r="X258" s="248">
        <f>W258*H258</f>
        <v>0</v>
      </c>
      <c r="Y258" s="249" t="s">
        <v>1</v>
      </c>
      <c r="Z258" s="36"/>
      <c r="AA258" s="36"/>
      <c r="AB258" s="36"/>
      <c r="AC258" s="36"/>
      <c r="AD258" s="36"/>
      <c r="AE258" s="36"/>
      <c r="AR258" s="250" t="s">
        <v>136</v>
      </c>
      <c r="AT258" s="250" t="s">
        <v>159</v>
      </c>
      <c r="AU258" s="250" t="s">
        <v>85</v>
      </c>
      <c r="AY258" s="15" t="s">
        <v>129</v>
      </c>
      <c r="BE258" s="251">
        <f>IF(O258="základní",K258,0)</f>
        <v>0</v>
      </c>
      <c r="BF258" s="251">
        <f>IF(O258="snížená",K258,0)</f>
        <v>0</v>
      </c>
      <c r="BG258" s="251">
        <f>IF(O258="zákl. přenesená",K258,0)</f>
        <v>0</v>
      </c>
      <c r="BH258" s="251">
        <f>IF(O258="sníž. přenesená",K258,0)</f>
        <v>0</v>
      </c>
      <c r="BI258" s="251">
        <f>IF(O258="nulová",K258,0)</f>
        <v>0</v>
      </c>
      <c r="BJ258" s="15" t="s">
        <v>83</v>
      </c>
      <c r="BK258" s="251">
        <f>ROUND(P258*H258,2)</f>
        <v>0</v>
      </c>
      <c r="BL258" s="15" t="s">
        <v>136</v>
      </c>
      <c r="BM258" s="250" t="s">
        <v>423</v>
      </c>
    </row>
    <row r="259" s="2" customFormat="1">
      <c r="A259" s="36"/>
      <c r="B259" s="37"/>
      <c r="C259" s="38"/>
      <c r="D259" s="252" t="s">
        <v>138</v>
      </c>
      <c r="E259" s="38"/>
      <c r="F259" s="253" t="s">
        <v>422</v>
      </c>
      <c r="G259" s="38"/>
      <c r="H259" s="38"/>
      <c r="I259" s="143"/>
      <c r="J259" s="143"/>
      <c r="K259" s="38"/>
      <c r="L259" s="38"/>
      <c r="M259" s="42"/>
      <c r="N259" s="254"/>
      <c r="O259" s="255"/>
      <c r="P259" s="89"/>
      <c r="Q259" s="89"/>
      <c r="R259" s="89"/>
      <c r="S259" s="89"/>
      <c r="T259" s="89"/>
      <c r="U259" s="89"/>
      <c r="V259" s="89"/>
      <c r="W259" s="89"/>
      <c r="X259" s="89"/>
      <c r="Y259" s="90"/>
      <c r="Z259" s="36"/>
      <c r="AA259" s="36"/>
      <c r="AB259" s="36"/>
      <c r="AC259" s="36"/>
      <c r="AD259" s="36"/>
      <c r="AE259" s="36"/>
      <c r="AT259" s="15" t="s">
        <v>138</v>
      </c>
      <c r="AU259" s="15" t="s">
        <v>85</v>
      </c>
    </row>
    <row r="260" s="2" customFormat="1" ht="21.75" customHeight="1">
      <c r="A260" s="36"/>
      <c r="B260" s="37"/>
      <c r="C260" s="259" t="s">
        <v>424</v>
      </c>
      <c r="D260" s="259" t="s">
        <v>159</v>
      </c>
      <c r="E260" s="260" t="s">
        <v>425</v>
      </c>
      <c r="F260" s="261" t="s">
        <v>426</v>
      </c>
      <c r="G260" s="262" t="s">
        <v>184</v>
      </c>
      <c r="H260" s="263">
        <v>950</v>
      </c>
      <c r="I260" s="264"/>
      <c r="J260" s="264"/>
      <c r="K260" s="265">
        <f>ROUND(P260*H260,2)</f>
        <v>0</v>
      </c>
      <c r="L260" s="261" t="s">
        <v>134</v>
      </c>
      <c r="M260" s="42"/>
      <c r="N260" s="266" t="s">
        <v>1</v>
      </c>
      <c r="O260" s="246" t="s">
        <v>38</v>
      </c>
      <c r="P260" s="247">
        <f>I260+J260</f>
        <v>0</v>
      </c>
      <c r="Q260" s="247">
        <f>ROUND(I260*H260,2)</f>
        <v>0</v>
      </c>
      <c r="R260" s="247">
        <f>ROUND(J260*H260,2)</f>
        <v>0</v>
      </c>
      <c r="S260" s="89"/>
      <c r="T260" s="248">
        <f>S260*H260</f>
        <v>0</v>
      </c>
      <c r="U260" s="248">
        <v>0</v>
      </c>
      <c r="V260" s="248">
        <f>U260*H260</f>
        <v>0</v>
      </c>
      <c r="W260" s="248">
        <v>0</v>
      </c>
      <c r="X260" s="248">
        <f>W260*H260</f>
        <v>0</v>
      </c>
      <c r="Y260" s="249" t="s">
        <v>1</v>
      </c>
      <c r="Z260" s="36"/>
      <c r="AA260" s="36"/>
      <c r="AB260" s="36"/>
      <c r="AC260" s="36"/>
      <c r="AD260" s="36"/>
      <c r="AE260" s="36"/>
      <c r="AR260" s="250" t="s">
        <v>136</v>
      </c>
      <c r="AT260" s="250" t="s">
        <v>159</v>
      </c>
      <c r="AU260" s="250" t="s">
        <v>85</v>
      </c>
      <c r="AY260" s="15" t="s">
        <v>129</v>
      </c>
      <c r="BE260" s="251">
        <f>IF(O260="základní",K260,0)</f>
        <v>0</v>
      </c>
      <c r="BF260" s="251">
        <f>IF(O260="snížená",K260,0)</f>
        <v>0</v>
      </c>
      <c r="BG260" s="251">
        <f>IF(O260="zákl. přenesená",K260,0)</f>
        <v>0</v>
      </c>
      <c r="BH260" s="251">
        <f>IF(O260="sníž. přenesená",K260,0)</f>
        <v>0</v>
      </c>
      <c r="BI260" s="251">
        <f>IF(O260="nulová",K260,0)</f>
        <v>0</v>
      </c>
      <c r="BJ260" s="15" t="s">
        <v>83</v>
      </c>
      <c r="BK260" s="251">
        <f>ROUND(P260*H260,2)</f>
        <v>0</v>
      </c>
      <c r="BL260" s="15" t="s">
        <v>136</v>
      </c>
      <c r="BM260" s="250" t="s">
        <v>427</v>
      </c>
    </row>
    <row r="261" s="2" customFormat="1">
      <c r="A261" s="36"/>
      <c r="B261" s="37"/>
      <c r="C261" s="38"/>
      <c r="D261" s="252" t="s">
        <v>138</v>
      </c>
      <c r="E261" s="38"/>
      <c r="F261" s="253" t="s">
        <v>426</v>
      </c>
      <c r="G261" s="38"/>
      <c r="H261" s="38"/>
      <c r="I261" s="143"/>
      <c r="J261" s="143"/>
      <c r="K261" s="38"/>
      <c r="L261" s="38"/>
      <c r="M261" s="42"/>
      <c r="N261" s="254"/>
      <c r="O261" s="255"/>
      <c r="P261" s="89"/>
      <c r="Q261" s="89"/>
      <c r="R261" s="89"/>
      <c r="S261" s="89"/>
      <c r="T261" s="89"/>
      <c r="U261" s="89"/>
      <c r="V261" s="89"/>
      <c r="W261" s="89"/>
      <c r="X261" s="89"/>
      <c r="Y261" s="90"/>
      <c r="Z261" s="36"/>
      <c r="AA261" s="36"/>
      <c r="AB261" s="36"/>
      <c r="AC261" s="36"/>
      <c r="AD261" s="36"/>
      <c r="AE261" s="36"/>
      <c r="AT261" s="15" t="s">
        <v>138</v>
      </c>
      <c r="AU261" s="15" t="s">
        <v>85</v>
      </c>
    </row>
    <row r="262" s="2" customFormat="1" ht="21.75" customHeight="1">
      <c r="A262" s="36"/>
      <c r="B262" s="37"/>
      <c r="C262" s="259" t="s">
        <v>428</v>
      </c>
      <c r="D262" s="259" t="s">
        <v>159</v>
      </c>
      <c r="E262" s="260" t="s">
        <v>429</v>
      </c>
      <c r="F262" s="261" t="s">
        <v>430</v>
      </c>
      <c r="G262" s="262" t="s">
        <v>184</v>
      </c>
      <c r="H262" s="263">
        <v>1800</v>
      </c>
      <c r="I262" s="264"/>
      <c r="J262" s="264"/>
      <c r="K262" s="265">
        <f>ROUND(P262*H262,2)</f>
        <v>0</v>
      </c>
      <c r="L262" s="261" t="s">
        <v>134</v>
      </c>
      <c r="M262" s="42"/>
      <c r="N262" s="266" t="s">
        <v>1</v>
      </c>
      <c r="O262" s="246" t="s">
        <v>38</v>
      </c>
      <c r="P262" s="247">
        <f>I262+J262</f>
        <v>0</v>
      </c>
      <c r="Q262" s="247">
        <f>ROUND(I262*H262,2)</f>
        <v>0</v>
      </c>
      <c r="R262" s="247">
        <f>ROUND(J262*H262,2)</f>
        <v>0</v>
      </c>
      <c r="S262" s="89"/>
      <c r="T262" s="248">
        <f>S262*H262</f>
        <v>0</v>
      </c>
      <c r="U262" s="248">
        <v>0</v>
      </c>
      <c r="V262" s="248">
        <f>U262*H262</f>
        <v>0</v>
      </c>
      <c r="W262" s="248">
        <v>0</v>
      </c>
      <c r="X262" s="248">
        <f>W262*H262</f>
        <v>0</v>
      </c>
      <c r="Y262" s="249" t="s">
        <v>1</v>
      </c>
      <c r="Z262" s="36"/>
      <c r="AA262" s="36"/>
      <c r="AB262" s="36"/>
      <c r="AC262" s="36"/>
      <c r="AD262" s="36"/>
      <c r="AE262" s="36"/>
      <c r="AR262" s="250" t="s">
        <v>136</v>
      </c>
      <c r="AT262" s="250" t="s">
        <v>159</v>
      </c>
      <c r="AU262" s="250" t="s">
        <v>85</v>
      </c>
      <c r="AY262" s="15" t="s">
        <v>129</v>
      </c>
      <c r="BE262" s="251">
        <f>IF(O262="základní",K262,0)</f>
        <v>0</v>
      </c>
      <c r="BF262" s="251">
        <f>IF(O262="snížená",K262,0)</f>
        <v>0</v>
      </c>
      <c r="BG262" s="251">
        <f>IF(O262="zákl. přenesená",K262,0)</f>
        <v>0</v>
      </c>
      <c r="BH262" s="251">
        <f>IF(O262="sníž. přenesená",K262,0)</f>
        <v>0</v>
      </c>
      <c r="BI262" s="251">
        <f>IF(O262="nulová",K262,0)</f>
        <v>0</v>
      </c>
      <c r="BJ262" s="15" t="s">
        <v>83</v>
      </c>
      <c r="BK262" s="251">
        <f>ROUND(P262*H262,2)</f>
        <v>0</v>
      </c>
      <c r="BL262" s="15" t="s">
        <v>136</v>
      </c>
      <c r="BM262" s="250" t="s">
        <v>431</v>
      </c>
    </row>
    <row r="263" s="2" customFormat="1">
      <c r="A263" s="36"/>
      <c r="B263" s="37"/>
      <c r="C263" s="38"/>
      <c r="D263" s="252" t="s">
        <v>138</v>
      </c>
      <c r="E263" s="38"/>
      <c r="F263" s="253" t="s">
        <v>430</v>
      </c>
      <c r="G263" s="38"/>
      <c r="H263" s="38"/>
      <c r="I263" s="143"/>
      <c r="J263" s="143"/>
      <c r="K263" s="38"/>
      <c r="L263" s="38"/>
      <c r="M263" s="42"/>
      <c r="N263" s="254"/>
      <c r="O263" s="255"/>
      <c r="P263" s="89"/>
      <c r="Q263" s="89"/>
      <c r="R263" s="89"/>
      <c r="S263" s="89"/>
      <c r="T263" s="89"/>
      <c r="U263" s="89"/>
      <c r="V263" s="89"/>
      <c r="W263" s="89"/>
      <c r="X263" s="89"/>
      <c r="Y263" s="90"/>
      <c r="Z263" s="36"/>
      <c r="AA263" s="36"/>
      <c r="AB263" s="36"/>
      <c r="AC263" s="36"/>
      <c r="AD263" s="36"/>
      <c r="AE263" s="36"/>
      <c r="AT263" s="15" t="s">
        <v>138</v>
      </c>
      <c r="AU263" s="15" t="s">
        <v>85</v>
      </c>
    </row>
    <row r="264" s="2" customFormat="1" ht="21.75" customHeight="1">
      <c r="A264" s="36"/>
      <c r="B264" s="37"/>
      <c r="C264" s="259" t="s">
        <v>432</v>
      </c>
      <c r="D264" s="259" t="s">
        <v>159</v>
      </c>
      <c r="E264" s="260" t="s">
        <v>433</v>
      </c>
      <c r="F264" s="261" t="s">
        <v>434</v>
      </c>
      <c r="G264" s="262" t="s">
        <v>184</v>
      </c>
      <c r="H264" s="263">
        <v>1800</v>
      </c>
      <c r="I264" s="264"/>
      <c r="J264" s="264"/>
      <c r="K264" s="265">
        <f>ROUND(P264*H264,2)</f>
        <v>0</v>
      </c>
      <c r="L264" s="261" t="s">
        <v>134</v>
      </c>
      <c r="M264" s="42"/>
      <c r="N264" s="266" t="s">
        <v>1</v>
      </c>
      <c r="O264" s="246" t="s">
        <v>38</v>
      </c>
      <c r="P264" s="247">
        <f>I264+J264</f>
        <v>0</v>
      </c>
      <c r="Q264" s="247">
        <f>ROUND(I264*H264,2)</f>
        <v>0</v>
      </c>
      <c r="R264" s="247">
        <f>ROUND(J264*H264,2)</f>
        <v>0</v>
      </c>
      <c r="S264" s="89"/>
      <c r="T264" s="248">
        <f>S264*H264</f>
        <v>0</v>
      </c>
      <c r="U264" s="248">
        <v>0</v>
      </c>
      <c r="V264" s="248">
        <f>U264*H264</f>
        <v>0</v>
      </c>
      <c r="W264" s="248">
        <v>0</v>
      </c>
      <c r="X264" s="248">
        <f>W264*H264</f>
        <v>0</v>
      </c>
      <c r="Y264" s="249" t="s">
        <v>1</v>
      </c>
      <c r="Z264" s="36"/>
      <c r="AA264" s="36"/>
      <c r="AB264" s="36"/>
      <c r="AC264" s="36"/>
      <c r="AD264" s="36"/>
      <c r="AE264" s="36"/>
      <c r="AR264" s="250" t="s">
        <v>136</v>
      </c>
      <c r="AT264" s="250" t="s">
        <v>159</v>
      </c>
      <c r="AU264" s="250" t="s">
        <v>85</v>
      </c>
      <c r="AY264" s="15" t="s">
        <v>129</v>
      </c>
      <c r="BE264" s="251">
        <f>IF(O264="základní",K264,0)</f>
        <v>0</v>
      </c>
      <c r="BF264" s="251">
        <f>IF(O264="snížená",K264,0)</f>
        <v>0</v>
      </c>
      <c r="BG264" s="251">
        <f>IF(O264="zákl. přenesená",K264,0)</f>
        <v>0</v>
      </c>
      <c r="BH264" s="251">
        <f>IF(O264="sníž. přenesená",K264,0)</f>
        <v>0</v>
      </c>
      <c r="BI264" s="251">
        <f>IF(O264="nulová",K264,0)</f>
        <v>0</v>
      </c>
      <c r="BJ264" s="15" t="s">
        <v>83</v>
      </c>
      <c r="BK264" s="251">
        <f>ROUND(P264*H264,2)</f>
        <v>0</v>
      </c>
      <c r="BL264" s="15" t="s">
        <v>136</v>
      </c>
      <c r="BM264" s="250" t="s">
        <v>435</v>
      </c>
    </row>
    <row r="265" s="2" customFormat="1">
      <c r="A265" s="36"/>
      <c r="B265" s="37"/>
      <c r="C265" s="38"/>
      <c r="D265" s="252" t="s">
        <v>138</v>
      </c>
      <c r="E265" s="38"/>
      <c r="F265" s="253" t="s">
        <v>434</v>
      </c>
      <c r="G265" s="38"/>
      <c r="H265" s="38"/>
      <c r="I265" s="143"/>
      <c r="J265" s="143"/>
      <c r="K265" s="38"/>
      <c r="L265" s="38"/>
      <c r="M265" s="42"/>
      <c r="N265" s="254"/>
      <c r="O265" s="255"/>
      <c r="P265" s="89"/>
      <c r="Q265" s="89"/>
      <c r="R265" s="89"/>
      <c r="S265" s="89"/>
      <c r="T265" s="89"/>
      <c r="U265" s="89"/>
      <c r="V265" s="89"/>
      <c r="W265" s="89"/>
      <c r="X265" s="89"/>
      <c r="Y265" s="90"/>
      <c r="Z265" s="36"/>
      <c r="AA265" s="36"/>
      <c r="AB265" s="36"/>
      <c r="AC265" s="36"/>
      <c r="AD265" s="36"/>
      <c r="AE265" s="36"/>
      <c r="AT265" s="15" t="s">
        <v>138</v>
      </c>
      <c r="AU265" s="15" t="s">
        <v>85</v>
      </c>
    </row>
    <row r="266" s="12" customFormat="1" ht="22.8" customHeight="1">
      <c r="A266" s="12"/>
      <c r="B266" s="221"/>
      <c r="C266" s="222"/>
      <c r="D266" s="223" t="s">
        <v>74</v>
      </c>
      <c r="E266" s="257" t="s">
        <v>436</v>
      </c>
      <c r="F266" s="257" t="s">
        <v>437</v>
      </c>
      <c r="G266" s="222"/>
      <c r="H266" s="222"/>
      <c r="I266" s="225"/>
      <c r="J266" s="225"/>
      <c r="K266" s="258">
        <f>BK266</f>
        <v>0</v>
      </c>
      <c r="L266" s="222"/>
      <c r="M266" s="227"/>
      <c r="N266" s="228"/>
      <c r="O266" s="229"/>
      <c r="P266" s="229"/>
      <c r="Q266" s="230">
        <f>SUM(Q267:Q287)</f>
        <v>0</v>
      </c>
      <c r="R266" s="230">
        <f>SUM(R267:R287)</f>
        <v>0</v>
      </c>
      <c r="S266" s="229"/>
      <c r="T266" s="231">
        <f>SUM(T267:T287)</f>
        <v>0</v>
      </c>
      <c r="U266" s="229"/>
      <c r="V266" s="231">
        <f>SUM(V267:V287)</f>
        <v>0</v>
      </c>
      <c r="W266" s="229"/>
      <c r="X266" s="231">
        <f>SUM(X267:X287)</f>
        <v>0</v>
      </c>
      <c r="Y266" s="232"/>
      <c r="Z266" s="12"/>
      <c r="AA266" s="12"/>
      <c r="AB266" s="12"/>
      <c r="AC266" s="12"/>
      <c r="AD266" s="12"/>
      <c r="AE266" s="12"/>
      <c r="AR266" s="233" t="s">
        <v>83</v>
      </c>
      <c r="AT266" s="234" t="s">
        <v>74</v>
      </c>
      <c r="AU266" s="234" t="s">
        <v>83</v>
      </c>
      <c r="AY266" s="233" t="s">
        <v>129</v>
      </c>
      <c r="BK266" s="235">
        <f>SUM(BK267:BK287)</f>
        <v>0</v>
      </c>
    </row>
    <row r="267" s="2" customFormat="1" ht="33" customHeight="1">
      <c r="A267" s="36"/>
      <c r="B267" s="37"/>
      <c r="C267" s="236" t="s">
        <v>438</v>
      </c>
      <c r="D267" s="236" t="s">
        <v>130</v>
      </c>
      <c r="E267" s="237" t="s">
        <v>439</v>
      </c>
      <c r="F267" s="238" t="s">
        <v>440</v>
      </c>
      <c r="G267" s="239" t="s">
        <v>184</v>
      </c>
      <c r="H267" s="240">
        <v>940</v>
      </c>
      <c r="I267" s="241"/>
      <c r="J267" s="242"/>
      <c r="K267" s="243">
        <f>ROUND(P267*H267,2)</f>
        <v>0</v>
      </c>
      <c r="L267" s="238" t="s">
        <v>134</v>
      </c>
      <c r="M267" s="244"/>
      <c r="N267" s="245" t="s">
        <v>1</v>
      </c>
      <c r="O267" s="246" t="s">
        <v>38</v>
      </c>
      <c r="P267" s="247">
        <f>I267+J267</f>
        <v>0</v>
      </c>
      <c r="Q267" s="247">
        <f>ROUND(I267*H267,2)</f>
        <v>0</v>
      </c>
      <c r="R267" s="247">
        <f>ROUND(J267*H267,2)</f>
        <v>0</v>
      </c>
      <c r="S267" s="89"/>
      <c r="T267" s="248">
        <f>S267*H267</f>
        <v>0</v>
      </c>
      <c r="U267" s="248">
        <v>0</v>
      </c>
      <c r="V267" s="248">
        <f>U267*H267</f>
        <v>0</v>
      </c>
      <c r="W267" s="248">
        <v>0</v>
      </c>
      <c r="X267" s="248">
        <f>W267*H267</f>
        <v>0</v>
      </c>
      <c r="Y267" s="249" t="s">
        <v>1</v>
      </c>
      <c r="Z267" s="36"/>
      <c r="AA267" s="36"/>
      <c r="AB267" s="36"/>
      <c r="AC267" s="36"/>
      <c r="AD267" s="36"/>
      <c r="AE267" s="36"/>
      <c r="AR267" s="250" t="s">
        <v>154</v>
      </c>
      <c r="AT267" s="250" t="s">
        <v>130</v>
      </c>
      <c r="AU267" s="250" t="s">
        <v>85</v>
      </c>
      <c r="AY267" s="15" t="s">
        <v>129</v>
      </c>
      <c r="BE267" s="251">
        <f>IF(O267="základní",K267,0)</f>
        <v>0</v>
      </c>
      <c r="BF267" s="251">
        <f>IF(O267="snížená",K267,0)</f>
        <v>0</v>
      </c>
      <c r="BG267" s="251">
        <f>IF(O267="zákl. přenesená",K267,0)</f>
        <v>0</v>
      </c>
      <c r="BH267" s="251">
        <f>IF(O267="sníž. přenesená",K267,0)</f>
        <v>0</v>
      </c>
      <c r="BI267" s="251">
        <f>IF(O267="nulová",K267,0)</f>
        <v>0</v>
      </c>
      <c r="BJ267" s="15" t="s">
        <v>83</v>
      </c>
      <c r="BK267" s="251">
        <f>ROUND(P267*H267,2)</f>
        <v>0</v>
      </c>
      <c r="BL267" s="15" t="s">
        <v>154</v>
      </c>
      <c r="BM267" s="250" t="s">
        <v>441</v>
      </c>
    </row>
    <row r="268" s="2" customFormat="1">
      <c r="A268" s="36"/>
      <c r="B268" s="37"/>
      <c r="C268" s="38"/>
      <c r="D268" s="252" t="s">
        <v>138</v>
      </c>
      <c r="E268" s="38"/>
      <c r="F268" s="253" t="s">
        <v>440</v>
      </c>
      <c r="G268" s="38"/>
      <c r="H268" s="38"/>
      <c r="I268" s="143"/>
      <c r="J268" s="143"/>
      <c r="K268" s="38"/>
      <c r="L268" s="38"/>
      <c r="M268" s="42"/>
      <c r="N268" s="254"/>
      <c r="O268" s="255"/>
      <c r="P268" s="89"/>
      <c r="Q268" s="89"/>
      <c r="R268" s="89"/>
      <c r="S268" s="89"/>
      <c r="T268" s="89"/>
      <c r="U268" s="89"/>
      <c r="V268" s="89"/>
      <c r="W268" s="89"/>
      <c r="X268" s="89"/>
      <c r="Y268" s="90"/>
      <c r="Z268" s="36"/>
      <c r="AA268" s="36"/>
      <c r="AB268" s="36"/>
      <c r="AC268" s="36"/>
      <c r="AD268" s="36"/>
      <c r="AE268" s="36"/>
      <c r="AT268" s="15" t="s">
        <v>138</v>
      </c>
      <c r="AU268" s="15" t="s">
        <v>85</v>
      </c>
    </row>
    <row r="269" s="2" customFormat="1" ht="21.75" customHeight="1">
      <c r="A269" s="36"/>
      <c r="B269" s="37"/>
      <c r="C269" s="259" t="s">
        <v>442</v>
      </c>
      <c r="D269" s="259" t="s">
        <v>159</v>
      </c>
      <c r="E269" s="260" t="s">
        <v>443</v>
      </c>
      <c r="F269" s="261" t="s">
        <v>444</v>
      </c>
      <c r="G269" s="262" t="s">
        <v>184</v>
      </c>
      <c r="H269" s="263">
        <v>940</v>
      </c>
      <c r="I269" s="264"/>
      <c r="J269" s="264"/>
      <c r="K269" s="265">
        <f>ROUND(P269*H269,2)</f>
        <v>0</v>
      </c>
      <c r="L269" s="261" t="s">
        <v>134</v>
      </c>
      <c r="M269" s="42"/>
      <c r="N269" s="266" t="s">
        <v>1</v>
      </c>
      <c r="O269" s="246" t="s">
        <v>38</v>
      </c>
      <c r="P269" s="247">
        <f>I269+J269</f>
        <v>0</v>
      </c>
      <c r="Q269" s="247">
        <f>ROUND(I269*H269,2)</f>
        <v>0</v>
      </c>
      <c r="R269" s="247">
        <f>ROUND(J269*H269,2)</f>
        <v>0</v>
      </c>
      <c r="S269" s="89"/>
      <c r="T269" s="248">
        <f>S269*H269</f>
        <v>0</v>
      </c>
      <c r="U269" s="248">
        <v>0</v>
      </c>
      <c r="V269" s="248">
        <f>U269*H269</f>
        <v>0</v>
      </c>
      <c r="W269" s="248">
        <v>0</v>
      </c>
      <c r="X269" s="248">
        <f>W269*H269</f>
        <v>0</v>
      </c>
      <c r="Y269" s="249" t="s">
        <v>1</v>
      </c>
      <c r="Z269" s="36"/>
      <c r="AA269" s="36"/>
      <c r="AB269" s="36"/>
      <c r="AC269" s="36"/>
      <c r="AD269" s="36"/>
      <c r="AE269" s="36"/>
      <c r="AR269" s="250" t="s">
        <v>206</v>
      </c>
      <c r="AT269" s="250" t="s">
        <v>159</v>
      </c>
      <c r="AU269" s="250" t="s">
        <v>85</v>
      </c>
      <c r="AY269" s="15" t="s">
        <v>129</v>
      </c>
      <c r="BE269" s="251">
        <f>IF(O269="základní",K269,0)</f>
        <v>0</v>
      </c>
      <c r="BF269" s="251">
        <f>IF(O269="snížená",K269,0)</f>
        <v>0</v>
      </c>
      <c r="BG269" s="251">
        <f>IF(O269="zákl. přenesená",K269,0)</f>
        <v>0</v>
      </c>
      <c r="BH269" s="251">
        <f>IF(O269="sníž. přenesená",K269,0)</f>
        <v>0</v>
      </c>
      <c r="BI269" s="251">
        <f>IF(O269="nulová",K269,0)</f>
        <v>0</v>
      </c>
      <c r="BJ269" s="15" t="s">
        <v>83</v>
      </c>
      <c r="BK269" s="251">
        <f>ROUND(P269*H269,2)</f>
        <v>0</v>
      </c>
      <c r="BL269" s="15" t="s">
        <v>206</v>
      </c>
      <c r="BM269" s="250" t="s">
        <v>445</v>
      </c>
    </row>
    <row r="270" s="2" customFormat="1">
      <c r="A270" s="36"/>
      <c r="B270" s="37"/>
      <c r="C270" s="38"/>
      <c r="D270" s="252" t="s">
        <v>138</v>
      </c>
      <c r="E270" s="38"/>
      <c r="F270" s="253" t="s">
        <v>446</v>
      </c>
      <c r="G270" s="38"/>
      <c r="H270" s="38"/>
      <c r="I270" s="143"/>
      <c r="J270" s="143"/>
      <c r="K270" s="38"/>
      <c r="L270" s="38"/>
      <c r="M270" s="42"/>
      <c r="N270" s="254"/>
      <c r="O270" s="255"/>
      <c r="P270" s="89"/>
      <c r="Q270" s="89"/>
      <c r="R270" s="89"/>
      <c r="S270" s="89"/>
      <c r="T270" s="89"/>
      <c r="U270" s="89"/>
      <c r="V270" s="89"/>
      <c r="W270" s="89"/>
      <c r="X270" s="89"/>
      <c r="Y270" s="90"/>
      <c r="Z270" s="36"/>
      <c r="AA270" s="36"/>
      <c r="AB270" s="36"/>
      <c r="AC270" s="36"/>
      <c r="AD270" s="36"/>
      <c r="AE270" s="36"/>
      <c r="AT270" s="15" t="s">
        <v>138</v>
      </c>
      <c r="AU270" s="15" t="s">
        <v>85</v>
      </c>
    </row>
    <row r="271" s="2" customFormat="1" ht="33" customHeight="1">
      <c r="A271" s="36"/>
      <c r="B271" s="37"/>
      <c r="C271" s="236" t="s">
        <v>447</v>
      </c>
      <c r="D271" s="236" t="s">
        <v>130</v>
      </c>
      <c r="E271" s="237" t="s">
        <v>448</v>
      </c>
      <c r="F271" s="238" t="s">
        <v>449</v>
      </c>
      <c r="G271" s="239" t="s">
        <v>133</v>
      </c>
      <c r="H271" s="240">
        <v>122</v>
      </c>
      <c r="I271" s="241"/>
      <c r="J271" s="242"/>
      <c r="K271" s="243">
        <f>ROUND(P271*H271,2)</f>
        <v>0</v>
      </c>
      <c r="L271" s="238" t="s">
        <v>134</v>
      </c>
      <c r="M271" s="244"/>
      <c r="N271" s="245" t="s">
        <v>1</v>
      </c>
      <c r="O271" s="246" t="s">
        <v>38</v>
      </c>
      <c r="P271" s="247">
        <f>I271+J271</f>
        <v>0</v>
      </c>
      <c r="Q271" s="247">
        <f>ROUND(I271*H271,2)</f>
        <v>0</v>
      </c>
      <c r="R271" s="247">
        <f>ROUND(J271*H271,2)</f>
        <v>0</v>
      </c>
      <c r="S271" s="89"/>
      <c r="T271" s="248">
        <f>S271*H271</f>
        <v>0</v>
      </c>
      <c r="U271" s="248">
        <v>0</v>
      </c>
      <c r="V271" s="248">
        <f>U271*H271</f>
        <v>0</v>
      </c>
      <c r="W271" s="248">
        <v>0</v>
      </c>
      <c r="X271" s="248">
        <f>W271*H271</f>
        <v>0</v>
      </c>
      <c r="Y271" s="249" t="s">
        <v>1</v>
      </c>
      <c r="Z271" s="36"/>
      <c r="AA271" s="36"/>
      <c r="AB271" s="36"/>
      <c r="AC271" s="36"/>
      <c r="AD271" s="36"/>
      <c r="AE271" s="36"/>
      <c r="AR271" s="250" t="s">
        <v>154</v>
      </c>
      <c r="AT271" s="250" t="s">
        <v>130</v>
      </c>
      <c r="AU271" s="250" t="s">
        <v>85</v>
      </c>
      <c r="AY271" s="15" t="s">
        <v>129</v>
      </c>
      <c r="BE271" s="251">
        <f>IF(O271="základní",K271,0)</f>
        <v>0</v>
      </c>
      <c r="BF271" s="251">
        <f>IF(O271="snížená",K271,0)</f>
        <v>0</v>
      </c>
      <c r="BG271" s="251">
        <f>IF(O271="zákl. přenesená",K271,0)</f>
        <v>0</v>
      </c>
      <c r="BH271" s="251">
        <f>IF(O271="sníž. přenesená",K271,0)</f>
        <v>0</v>
      </c>
      <c r="BI271" s="251">
        <f>IF(O271="nulová",K271,0)</f>
        <v>0</v>
      </c>
      <c r="BJ271" s="15" t="s">
        <v>83</v>
      </c>
      <c r="BK271" s="251">
        <f>ROUND(P271*H271,2)</f>
        <v>0</v>
      </c>
      <c r="BL271" s="15" t="s">
        <v>154</v>
      </c>
      <c r="BM271" s="250" t="s">
        <v>450</v>
      </c>
    </row>
    <row r="272" s="2" customFormat="1">
      <c r="A272" s="36"/>
      <c r="B272" s="37"/>
      <c r="C272" s="38"/>
      <c r="D272" s="252" t="s">
        <v>138</v>
      </c>
      <c r="E272" s="38"/>
      <c r="F272" s="253" t="s">
        <v>449</v>
      </c>
      <c r="G272" s="38"/>
      <c r="H272" s="38"/>
      <c r="I272" s="143"/>
      <c r="J272" s="143"/>
      <c r="K272" s="38"/>
      <c r="L272" s="38"/>
      <c r="M272" s="42"/>
      <c r="N272" s="254"/>
      <c r="O272" s="255"/>
      <c r="P272" s="89"/>
      <c r="Q272" s="89"/>
      <c r="R272" s="89"/>
      <c r="S272" s="89"/>
      <c r="T272" s="89"/>
      <c r="U272" s="89"/>
      <c r="V272" s="89"/>
      <c r="W272" s="89"/>
      <c r="X272" s="89"/>
      <c r="Y272" s="90"/>
      <c r="Z272" s="36"/>
      <c r="AA272" s="36"/>
      <c r="AB272" s="36"/>
      <c r="AC272" s="36"/>
      <c r="AD272" s="36"/>
      <c r="AE272" s="36"/>
      <c r="AT272" s="15" t="s">
        <v>138</v>
      </c>
      <c r="AU272" s="15" t="s">
        <v>85</v>
      </c>
    </row>
    <row r="273" s="2" customFormat="1">
      <c r="A273" s="36"/>
      <c r="B273" s="37"/>
      <c r="C273" s="38"/>
      <c r="D273" s="252" t="s">
        <v>139</v>
      </c>
      <c r="E273" s="38"/>
      <c r="F273" s="256" t="s">
        <v>451</v>
      </c>
      <c r="G273" s="38"/>
      <c r="H273" s="38"/>
      <c r="I273" s="143"/>
      <c r="J273" s="143"/>
      <c r="K273" s="38"/>
      <c r="L273" s="38"/>
      <c r="M273" s="42"/>
      <c r="N273" s="254"/>
      <c r="O273" s="255"/>
      <c r="P273" s="89"/>
      <c r="Q273" s="89"/>
      <c r="R273" s="89"/>
      <c r="S273" s="89"/>
      <c r="T273" s="89"/>
      <c r="U273" s="89"/>
      <c r="V273" s="89"/>
      <c r="W273" s="89"/>
      <c r="X273" s="89"/>
      <c r="Y273" s="90"/>
      <c r="Z273" s="36"/>
      <c r="AA273" s="36"/>
      <c r="AB273" s="36"/>
      <c r="AC273" s="36"/>
      <c r="AD273" s="36"/>
      <c r="AE273" s="36"/>
      <c r="AT273" s="15" t="s">
        <v>139</v>
      </c>
      <c r="AU273" s="15" t="s">
        <v>85</v>
      </c>
    </row>
    <row r="274" s="2" customFormat="1" ht="21.75" customHeight="1">
      <c r="A274" s="36"/>
      <c r="B274" s="37"/>
      <c r="C274" s="259" t="s">
        <v>452</v>
      </c>
      <c r="D274" s="259" t="s">
        <v>159</v>
      </c>
      <c r="E274" s="260" t="s">
        <v>453</v>
      </c>
      <c r="F274" s="261" t="s">
        <v>454</v>
      </c>
      <c r="G274" s="262" t="s">
        <v>455</v>
      </c>
      <c r="H274" s="263">
        <v>122</v>
      </c>
      <c r="I274" s="264"/>
      <c r="J274" s="264"/>
      <c r="K274" s="265">
        <f>ROUND(P274*H274,2)</f>
        <v>0</v>
      </c>
      <c r="L274" s="261" t="s">
        <v>134</v>
      </c>
      <c r="M274" s="42"/>
      <c r="N274" s="266" t="s">
        <v>1</v>
      </c>
      <c r="O274" s="246" t="s">
        <v>38</v>
      </c>
      <c r="P274" s="247">
        <f>I274+J274</f>
        <v>0</v>
      </c>
      <c r="Q274" s="247">
        <f>ROUND(I274*H274,2)</f>
        <v>0</v>
      </c>
      <c r="R274" s="247">
        <f>ROUND(J274*H274,2)</f>
        <v>0</v>
      </c>
      <c r="S274" s="89"/>
      <c r="T274" s="248">
        <f>S274*H274</f>
        <v>0</v>
      </c>
      <c r="U274" s="248">
        <v>0</v>
      </c>
      <c r="V274" s="248">
        <f>U274*H274</f>
        <v>0</v>
      </c>
      <c r="W274" s="248">
        <v>0</v>
      </c>
      <c r="X274" s="248">
        <f>W274*H274</f>
        <v>0</v>
      </c>
      <c r="Y274" s="249" t="s">
        <v>1</v>
      </c>
      <c r="Z274" s="36"/>
      <c r="AA274" s="36"/>
      <c r="AB274" s="36"/>
      <c r="AC274" s="36"/>
      <c r="AD274" s="36"/>
      <c r="AE274" s="36"/>
      <c r="AR274" s="250" t="s">
        <v>206</v>
      </c>
      <c r="AT274" s="250" t="s">
        <v>159</v>
      </c>
      <c r="AU274" s="250" t="s">
        <v>85</v>
      </c>
      <c r="AY274" s="15" t="s">
        <v>129</v>
      </c>
      <c r="BE274" s="251">
        <f>IF(O274="základní",K274,0)</f>
        <v>0</v>
      </c>
      <c r="BF274" s="251">
        <f>IF(O274="snížená",K274,0)</f>
        <v>0</v>
      </c>
      <c r="BG274" s="251">
        <f>IF(O274="zákl. přenesená",K274,0)</f>
        <v>0</v>
      </c>
      <c r="BH274" s="251">
        <f>IF(O274="sníž. přenesená",K274,0)</f>
        <v>0</v>
      </c>
      <c r="BI274" s="251">
        <f>IF(O274="nulová",K274,0)</f>
        <v>0</v>
      </c>
      <c r="BJ274" s="15" t="s">
        <v>83</v>
      </c>
      <c r="BK274" s="251">
        <f>ROUND(P274*H274,2)</f>
        <v>0</v>
      </c>
      <c r="BL274" s="15" t="s">
        <v>206</v>
      </c>
      <c r="BM274" s="250" t="s">
        <v>456</v>
      </c>
    </row>
    <row r="275" s="2" customFormat="1">
      <c r="A275" s="36"/>
      <c r="B275" s="37"/>
      <c r="C275" s="38"/>
      <c r="D275" s="252" t="s">
        <v>138</v>
      </c>
      <c r="E275" s="38"/>
      <c r="F275" s="253" t="s">
        <v>454</v>
      </c>
      <c r="G275" s="38"/>
      <c r="H275" s="38"/>
      <c r="I275" s="143"/>
      <c r="J275" s="143"/>
      <c r="K275" s="38"/>
      <c r="L275" s="38"/>
      <c r="M275" s="42"/>
      <c r="N275" s="254"/>
      <c r="O275" s="255"/>
      <c r="P275" s="89"/>
      <c r="Q275" s="89"/>
      <c r="R275" s="89"/>
      <c r="S275" s="89"/>
      <c r="T275" s="89"/>
      <c r="U275" s="89"/>
      <c r="V275" s="89"/>
      <c r="W275" s="89"/>
      <c r="X275" s="89"/>
      <c r="Y275" s="90"/>
      <c r="Z275" s="36"/>
      <c r="AA275" s="36"/>
      <c r="AB275" s="36"/>
      <c r="AC275" s="36"/>
      <c r="AD275" s="36"/>
      <c r="AE275" s="36"/>
      <c r="AT275" s="15" t="s">
        <v>138</v>
      </c>
      <c r="AU275" s="15" t="s">
        <v>85</v>
      </c>
    </row>
    <row r="276" s="2" customFormat="1" ht="21.75" customHeight="1">
      <c r="A276" s="36"/>
      <c r="B276" s="37"/>
      <c r="C276" s="236" t="s">
        <v>457</v>
      </c>
      <c r="D276" s="236" t="s">
        <v>130</v>
      </c>
      <c r="E276" s="237" t="s">
        <v>458</v>
      </c>
      <c r="F276" s="238" t="s">
        <v>459</v>
      </c>
      <c r="G276" s="239" t="s">
        <v>133</v>
      </c>
      <c r="H276" s="240">
        <v>300</v>
      </c>
      <c r="I276" s="241"/>
      <c r="J276" s="242"/>
      <c r="K276" s="243">
        <f>ROUND(P276*H276,2)</f>
        <v>0</v>
      </c>
      <c r="L276" s="238" t="s">
        <v>134</v>
      </c>
      <c r="M276" s="244"/>
      <c r="N276" s="245" t="s">
        <v>1</v>
      </c>
      <c r="O276" s="246" t="s">
        <v>38</v>
      </c>
      <c r="P276" s="247">
        <f>I276+J276</f>
        <v>0</v>
      </c>
      <c r="Q276" s="247">
        <f>ROUND(I276*H276,2)</f>
        <v>0</v>
      </c>
      <c r="R276" s="247">
        <f>ROUND(J276*H276,2)</f>
        <v>0</v>
      </c>
      <c r="S276" s="89"/>
      <c r="T276" s="248">
        <f>S276*H276</f>
        <v>0</v>
      </c>
      <c r="U276" s="248">
        <v>0</v>
      </c>
      <c r="V276" s="248">
        <f>U276*H276</f>
        <v>0</v>
      </c>
      <c r="W276" s="248">
        <v>0</v>
      </c>
      <c r="X276" s="248">
        <f>W276*H276</f>
        <v>0</v>
      </c>
      <c r="Y276" s="249" t="s">
        <v>1</v>
      </c>
      <c r="Z276" s="36"/>
      <c r="AA276" s="36"/>
      <c r="AB276" s="36"/>
      <c r="AC276" s="36"/>
      <c r="AD276" s="36"/>
      <c r="AE276" s="36"/>
      <c r="AR276" s="250" t="s">
        <v>154</v>
      </c>
      <c r="AT276" s="250" t="s">
        <v>130</v>
      </c>
      <c r="AU276" s="250" t="s">
        <v>85</v>
      </c>
      <c r="AY276" s="15" t="s">
        <v>129</v>
      </c>
      <c r="BE276" s="251">
        <f>IF(O276="základní",K276,0)</f>
        <v>0</v>
      </c>
      <c r="BF276" s="251">
        <f>IF(O276="snížená",K276,0)</f>
        <v>0</v>
      </c>
      <c r="BG276" s="251">
        <f>IF(O276="zákl. přenesená",K276,0)</f>
        <v>0</v>
      </c>
      <c r="BH276" s="251">
        <f>IF(O276="sníž. přenesená",K276,0)</f>
        <v>0</v>
      </c>
      <c r="BI276" s="251">
        <f>IF(O276="nulová",K276,0)</f>
        <v>0</v>
      </c>
      <c r="BJ276" s="15" t="s">
        <v>83</v>
      </c>
      <c r="BK276" s="251">
        <f>ROUND(P276*H276,2)</f>
        <v>0</v>
      </c>
      <c r="BL276" s="15" t="s">
        <v>154</v>
      </c>
      <c r="BM276" s="250" t="s">
        <v>460</v>
      </c>
    </row>
    <row r="277" s="2" customFormat="1">
      <c r="A277" s="36"/>
      <c r="B277" s="37"/>
      <c r="C277" s="38"/>
      <c r="D277" s="252" t="s">
        <v>138</v>
      </c>
      <c r="E277" s="38"/>
      <c r="F277" s="253" t="s">
        <v>459</v>
      </c>
      <c r="G277" s="38"/>
      <c r="H277" s="38"/>
      <c r="I277" s="143"/>
      <c r="J277" s="143"/>
      <c r="K277" s="38"/>
      <c r="L277" s="38"/>
      <c r="M277" s="42"/>
      <c r="N277" s="254"/>
      <c r="O277" s="255"/>
      <c r="P277" s="89"/>
      <c r="Q277" s="89"/>
      <c r="R277" s="89"/>
      <c r="S277" s="89"/>
      <c r="T277" s="89"/>
      <c r="U277" s="89"/>
      <c r="V277" s="89"/>
      <c r="W277" s="89"/>
      <c r="X277" s="89"/>
      <c r="Y277" s="90"/>
      <c r="Z277" s="36"/>
      <c r="AA277" s="36"/>
      <c r="AB277" s="36"/>
      <c r="AC277" s="36"/>
      <c r="AD277" s="36"/>
      <c r="AE277" s="36"/>
      <c r="AT277" s="15" t="s">
        <v>138</v>
      </c>
      <c r="AU277" s="15" t="s">
        <v>85</v>
      </c>
    </row>
    <row r="278" s="2" customFormat="1" ht="21.75" customHeight="1">
      <c r="A278" s="36"/>
      <c r="B278" s="37"/>
      <c r="C278" s="259" t="s">
        <v>461</v>
      </c>
      <c r="D278" s="259" t="s">
        <v>159</v>
      </c>
      <c r="E278" s="260" t="s">
        <v>462</v>
      </c>
      <c r="F278" s="261" t="s">
        <v>463</v>
      </c>
      <c r="G278" s="262" t="s">
        <v>133</v>
      </c>
      <c r="H278" s="263">
        <v>300</v>
      </c>
      <c r="I278" s="264"/>
      <c r="J278" s="264"/>
      <c r="K278" s="265">
        <f>ROUND(P278*H278,2)</f>
        <v>0</v>
      </c>
      <c r="L278" s="261" t="s">
        <v>134</v>
      </c>
      <c r="M278" s="42"/>
      <c r="N278" s="266" t="s">
        <v>1</v>
      </c>
      <c r="O278" s="246" t="s">
        <v>38</v>
      </c>
      <c r="P278" s="247">
        <f>I278+J278</f>
        <v>0</v>
      </c>
      <c r="Q278" s="247">
        <f>ROUND(I278*H278,2)</f>
        <v>0</v>
      </c>
      <c r="R278" s="247">
        <f>ROUND(J278*H278,2)</f>
        <v>0</v>
      </c>
      <c r="S278" s="89"/>
      <c r="T278" s="248">
        <f>S278*H278</f>
        <v>0</v>
      </c>
      <c r="U278" s="248">
        <v>0</v>
      </c>
      <c r="V278" s="248">
        <f>U278*H278</f>
        <v>0</v>
      </c>
      <c r="W278" s="248">
        <v>0</v>
      </c>
      <c r="X278" s="248">
        <f>W278*H278</f>
        <v>0</v>
      </c>
      <c r="Y278" s="249" t="s">
        <v>1</v>
      </c>
      <c r="Z278" s="36"/>
      <c r="AA278" s="36"/>
      <c r="AB278" s="36"/>
      <c r="AC278" s="36"/>
      <c r="AD278" s="36"/>
      <c r="AE278" s="36"/>
      <c r="AR278" s="250" t="s">
        <v>206</v>
      </c>
      <c r="AT278" s="250" t="s">
        <v>159</v>
      </c>
      <c r="AU278" s="250" t="s">
        <v>85</v>
      </c>
      <c r="AY278" s="15" t="s">
        <v>129</v>
      </c>
      <c r="BE278" s="251">
        <f>IF(O278="základní",K278,0)</f>
        <v>0</v>
      </c>
      <c r="BF278" s="251">
        <f>IF(O278="snížená",K278,0)</f>
        <v>0</v>
      </c>
      <c r="BG278" s="251">
        <f>IF(O278="zákl. přenesená",K278,0)</f>
        <v>0</v>
      </c>
      <c r="BH278" s="251">
        <f>IF(O278="sníž. přenesená",K278,0)</f>
        <v>0</v>
      </c>
      <c r="BI278" s="251">
        <f>IF(O278="nulová",K278,0)</f>
        <v>0</v>
      </c>
      <c r="BJ278" s="15" t="s">
        <v>83</v>
      </c>
      <c r="BK278" s="251">
        <f>ROUND(P278*H278,2)</f>
        <v>0</v>
      </c>
      <c r="BL278" s="15" t="s">
        <v>206</v>
      </c>
      <c r="BM278" s="250" t="s">
        <v>464</v>
      </c>
    </row>
    <row r="279" s="2" customFormat="1">
      <c r="A279" s="36"/>
      <c r="B279" s="37"/>
      <c r="C279" s="38"/>
      <c r="D279" s="252" t="s">
        <v>138</v>
      </c>
      <c r="E279" s="38"/>
      <c r="F279" s="253" t="s">
        <v>463</v>
      </c>
      <c r="G279" s="38"/>
      <c r="H279" s="38"/>
      <c r="I279" s="143"/>
      <c r="J279" s="143"/>
      <c r="K279" s="38"/>
      <c r="L279" s="38"/>
      <c r="M279" s="42"/>
      <c r="N279" s="254"/>
      <c r="O279" s="255"/>
      <c r="P279" s="89"/>
      <c r="Q279" s="89"/>
      <c r="R279" s="89"/>
      <c r="S279" s="89"/>
      <c r="T279" s="89"/>
      <c r="U279" s="89"/>
      <c r="V279" s="89"/>
      <c r="W279" s="89"/>
      <c r="X279" s="89"/>
      <c r="Y279" s="90"/>
      <c r="Z279" s="36"/>
      <c r="AA279" s="36"/>
      <c r="AB279" s="36"/>
      <c r="AC279" s="36"/>
      <c r="AD279" s="36"/>
      <c r="AE279" s="36"/>
      <c r="AT279" s="15" t="s">
        <v>138</v>
      </c>
      <c r="AU279" s="15" t="s">
        <v>85</v>
      </c>
    </row>
    <row r="280" s="2" customFormat="1" ht="21.75" customHeight="1">
      <c r="A280" s="36"/>
      <c r="B280" s="37"/>
      <c r="C280" s="236" t="s">
        <v>465</v>
      </c>
      <c r="D280" s="236" t="s">
        <v>130</v>
      </c>
      <c r="E280" s="237" t="s">
        <v>466</v>
      </c>
      <c r="F280" s="238" t="s">
        <v>467</v>
      </c>
      <c r="G280" s="239" t="s">
        <v>468</v>
      </c>
      <c r="H280" s="240">
        <v>5</v>
      </c>
      <c r="I280" s="241"/>
      <c r="J280" s="242"/>
      <c r="K280" s="243">
        <f>ROUND(P280*H280,2)</f>
        <v>0</v>
      </c>
      <c r="L280" s="238" t="s">
        <v>134</v>
      </c>
      <c r="M280" s="244"/>
      <c r="N280" s="245" t="s">
        <v>1</v>
      </c>
      <c r="O280" s="246" t="s">
        <v>38</v>
      </c>
      <c r="P280" s="247">
        <f>I280+J280</f>
        <v>0</v>
      </c>
      <c r="Q280" s="247">
        <f>ROUND(I280*H280,2)</f>
        <v>0</v>
      </c>
      <c r="R280" s="247">
        <f>ROUND(J280*H280,2)</f>
        <v>0</v>
      </c>
      <c r="S280" s="89"/>
      <c r="T280" s="248">
        <f>S280*H280</f>
        <v>0</v>
      </c>
      <c r="U280" s="248">
        <v>0</v>
      </c>
      <c r="V280" s="248">
        <f>U280*H280</f>
        <v>0</v>
      </c>
      <c r="W280" s="248">
        <v>0</v>
      </c>
      <c r="X280" s="248">
        <f>W280*H280</f>
        <v>0</v>
      </c>
      <c r="Y280" s="249" t="s">
        <v>1</v>
      </c>
      <c r="Z280" s="36"/>
      <c r="AA280" s="36"/>
      <c r="AB280" s="36"/>
      <c r="AC280" s="36"/>
      <c r="AD280" s="36"/>
      <c r="AE280" s="36"/>
      <c r="AR280" s="250" t="s">
        <v>154</v>
      </c>
      <c r="AT280" s="250" t="s">
        <v>130</v>
      </c>
      <c r="AU280" s="250" t="s">
        <v>85</v>
      </c>
      <c r="AY280" s="15" t="s">
        <v>129</v>
      </c>
      <c r="BE280" s="251">
        <f>IF(O280="základní",K280,0)</f>
        <v>0</v>
      </c>
      <c r="BF280" s="251">
        <f>IF(O280="snížená",K280,0)</f>
        <v>0</v>
      </c>
      <c r="BG280" s="251">
        <f>IF(O280="zákl. přenesená",K280,0)</f>
        <v>0</v>
      </c>
      <c r="BH280" s="251">
        <f>IF(O280="sníž. přenesená",K280,0)</f>
        <v>0</v>
      </c>
      <c r="BI280" s="251">
        <f>IF(O280="nulová",K280,0)</f>
        <v>0</v>
      </c>
      <c r="BJ280" s="15" t="s">
        <v>83</v>
      </c>
      <c r="BK280" s="251">
        <f>ROUND(P280*H280,2)</f>
        <v>0</v>
      </c>
      <c r="BL280" s="15" t="s">
        <v>154</v>
      </c>
      <c r="BM280" s="250" t="s">
        <v>469</v>
      </c>
    </row>
    <row r="281" s="2" customFormat="1">
      <c r="A281" s="36"/>
      <c r="B281" s="37"/>
      <c r="C281" s="38"/>
      <c r="D281" s="252" t="s">
        <v>138</v>
      </c>
      <c r="E281" s="38"/>
      <c r="F281" s="253" t="s">
        <v>467</v>
      </c>
      <c r="G281" s="38"/>
      <c r="H281" s="38"/>
      <c r="I281" s="143"/>
      <c r="J281" s="143"/>
      <c r="K281" s="38"/>
      <c r="L281" s="38"/>
      <c r="M281" s="42"/>
      <c r="N281" s="254"/>
      <c r="O281" s="255"/>
      <c r="P281" s="89"/>
      <c r="Q281" s="89"/>
      <c r="R281" s="89"/>
      <c r="S281" s="89"/>
      <c r="T281" s="89"/>
      <c r="U281" s="89"/>
      <c r="V281" s="89"/>
      <c r="W281" s="89"/>
      <c r="X281" s="89"/>
      <c r="Y281" s="90"/>
      <c r="Z281" s="36"/>
      <c r="AA281" s="36"/>
      <c r="AB281" s="36"/>
      <c r="AC281" s="36"/>
      <c r="AD281" s="36"/>
      <c r="AE281" s="36"/>
      <c r="AT281" s="15" t="s">
        <v>138</v>
      </c>
      <c r="AU281" s="15" t="s">
        <v>85</v>
      </c>
    </row>
    <row r="282" s="2" customFormat="1" ht="21.75" customHeight="1">
      <c r="A282" s="36"/>
      <c r="B282" s="37"/>
      <c r="C282" s="236" t="s">
        <v>470</v>
      </c>
      <c r="D282" s="236" t="s">
        <v>130</v>
      </c>
      <c r="E282" s="237" t="s">
        <v>471</v>
      </c>
      <c r="F282" s="238" t="s">
        <v>472</v>
      </c>
      <c r="G282" s="239" t="s">
        <v>468</v>
      </c>
      <c r="H282" s="240">
        <v>5</v>
      </c>
      <c r="I282" s="241"/>
      <c r="J282" s="242"/>
      <c r="K282" s="243">
        <f>ROUND(P282*H282,2)</f>
        <v>0</v>
      </c>
      <c r="L282" s="238" t="s">
        <v>134</v>
      </c>
      <c r="M282" s="244"/>
      <c r="N282" s="245" t="s">
        <v>1</v>
      </c>
      <c r="O282" s="246" t="s">
        <v>38</v>
      </c>
      <c r="P282" s="247">
        <f>I282+J282</f>
        <v>0</v>
      </c>
      <c r="Q282" s="247">
        <f>ROUND(I282*H282,2)</f>
        <v>0</v>
      </c>
      <c r="R282" s="247">
        <f>ROUND(J282*H282,2)</f>
        <v>0</v>
      </c>
      <c r="S282" s="89"/>
      <c r="T282" s="248">
        <f>S282*H282</f>
        <v>0</v>
      </c>
      <c r="U282" s="248">
        <v>0</v>
      </c>
      <c r="V282" s="248">
        <f>U282*H282</f>
        <v>0</v>
      </c>
      <c r="W282" s="248">
        <v>0</v>
      </c>
      <c r="X282" s="248">
        <f>W282*H282</f>
        <v>0</v>
      </c>
      <c r="Y282" s="249" t="s">
        <v>1</v>
      </c>
      <c r="Z282" s="36"/>
      <c r="AA282" s="36"/>
      <c r="AB282" s="36"/>
      <c r="AC282" s="36"/>
      <c r="AD282" s="36"/>
      <c r="AE282" s="36"/>
      <c r="AR282" s="250" t="s">
        <v>154</v>
      </c>
      <c r="AT282" s="250" t="s">
        <v>130</v>
      </c>
      <c r="AU282" s="250" t="s">
        <v>85</v>
      </c>
      <c r="AY282" s="15" t="s">
        <v>129</v>
      </c>
      <c r="BE282" s="251">
        <f>IF(O282="základní",K282,0)</f>
        <v>0</v>
      </c>
      <c r="BF282" s="251">
        <f>IF(O282="snížená",K282,0)</f>
        <v>0</v>
      </c>
      <c r="BG282" s="251">
        <f>IF(O282="zákl. přenesená",K282,0)</f>
        <v>0</v>
      </c>
      <c r="BH282" s="251">
        <f>IF(O282="sníž. přenesená",K282,0)</f>
        <v>0</v>
      </c>
      <c r="BI282" s="251">
        <f>IF(O282="nulová",K282,0)</f>
        <v>0</v>
      </c>
      <c r="BJ282" s="15" t="s">
        <v>83</v>
      </c>
      <c r="BK282" s="251">
        <f>ROUND(P282*H282,2)</f>
        <v>0</v>
      </c>
      <c r="BL282" s="15" t="s">
        <v>154</v>
      </c>
      <c r="BM282" s="250" t="s">
        <v>473</v>
      </c>
    </row>
    <row r="283" s="2" customFormat="1">
      <c r="A283" s="36"/>
      <c r="B283" s="37"/>
      <c r="C283" s="38"/>
      <c r="D283" s="252" t="s">
        <v>138</v>
      </c>
      <c r="E283" s="38"/>
      <c r="F283" s="253" t="s">
        <v>472</v>
      </c>
      <c r="G283" s="38"/>
      <c r="H283" s="38"/>
      <c r="I283" s="143"/>
      <c r="J283" s="143"/>
      <c r="K283" s="38"/>
      <c r="L283" s="38"/>
      <c r="M283" s="42"/>
      <c r="N283" s="254"/>
      <c r="O283" s="255"/>
      <c r="P283" s="89"/>
      <c r="Q283" s="89"/>
      <c r="R283" s="89"/>
      <c r="S283" s="89"/>
      <c r="T283" s="89"/>
      <c r="U283" s="89"/>
      <c r="V283" s="89"/>
      <c r="W283" s="89"/>
      <c r="X283" s="89"/>
      <c r="Y283" s="90"/>
      <c r="Z283" s="36"/>
      <c r="AA283" s="36"/>
      <c r="AB283" s="36"/>
      <c r="AC283" s="36"/>
      <c r="AD283" s="36"/>
      <c r="AE283" s="36"/>
      <c r="AT283" s="15" t="s">
        <v>138</v>
      </c>
      <c r="AU283" s="15" t="s">
        <v>85</v>
      </c>
    </row>
    <row r="284" s="2" customFormat="1" ht="21.75" customHeight="1">
      <c r="A284" s="36"/>
      <c r="B284" s="37"/>
      <c r="C284" s="259" t="s">
        <v>474</v>
      </c>
      <c r="D284" s="259" t="s">
        <v>159</v>
      </c>
      <c r="E284" s="260" t="s">
        <v>475</v>
      </c>
      <c r="F284" s="261" t="s">
        <v>476</v>
      </c>
      <c r="G284" s="262" t="s">
        <v>468</v>
      </c>
      <c r="H284" s="263">
        <v>5</v>
      </c>
      <c r="I284" s="264"/>
      <c r="J284" s="264"/>
      <c r="K284" s="265">
        <f>ROUND(P284*H284,2)</f>
        <v>0</v>
      </c>
      <c r="L284" s="261" t="s">
        <v>134</v>
      </c>
      <c r="M284" s="42"/>
      <c r="N284" s="266" t="s">
        <v>1</v>
      </c>
      <c r="O284" s="246" t="s">
        <v>38</v>
      </c>
      <c r="P284" s="247">
        <f>I284+J284</f>
        <v>0</v>
      </c>
      <c r="Q284" s="247">
        <f>ROUND(I284*H284,2)</f>
        <v>0</v>
      </c>
      <c r="R284" s="247">
        <f>ROUND(J284*H284,2)</f>
        <v>0</v>
      </c>
      <c r="S284" s="89"/>
      <c r="T284" s="248">
        <f>S284*H284</f>
        <v>0</v>
      </c>
      <c r="U284" s="248">
        <v>0</v>
      </c>
      <c r="V284" s="248">
        <f>U284*H284</f>
        <v>0</v>
      </c>
      <c r="W284" s="248">
        <v>0</v>
      </c>
      <c r="X284" s="248">
        <f>W284*H284</f>
        <v>0</v>
      </c>
      <c r="Y284" s="249" t="s">
        <v>1</v>
      </c>
      <c r="Z284" s="36"/>
      <c r="AA284" s="36"/>
      <c r="AB284" s="36"/>
      <c r="AC284" s="36"/>
      <c r="AD284" s="36"/>
      <c r="AE284" s="36"/>
      <c r="AR284" s="250" t="s">
        <v>206</v>
      </c>
      <c r="AT284" s="250" t="s">
        <v>159</v>
      </c>
      <c r="AU284" s="250" t="s">
        <v>85</v>
      </c>
      <c r="AY284" s="15" t="s">
        <v>129</v>
      </c>
      <c r="BE284" s="251">
        <f>IF(O284="základní",K284,0)</f>
        <v>0</v>
      </c>
      <c r="BF284" s="251">
        <f>IF(O284="snížená",K284,0)</f>
        <v>0</v>
      </c>
      <c r="BG284" s="251">
        <f>IF(O284="zákl. přenesená",K284,0)</f>
        <v>0</v>
      </c>
      <c r="BH284" s="251">
        <f>IF(O284="sníž. přenesená",K284,0)</f>
        <v>0</v>
      </c>
      <c r="BI284" s="251">
        <f>IF(O284="nulová",K284,0)</f>
        <v>0</v>
      </c>
      <c r="BJ284" s="15" t="s">
        <v>83</v>
      </c>
      <c r="BK284" s="251">
        <f>ROUND(P284*H284,2)</f>
        <v>0</v>
      </c>
      <c r="BL284" s="15" t="s">
        <v>206</v>
      </c>
      <c r="BM284" s="250" t="s">
        <v>477</v>
      </c>
    </row>
    <row r="285" s="2" customFormat="1">
      <c r="A285" s="36"/>
      <c r="B285" s="37"/>
      <c r="C285" s="38"/>
      <c r="D285" s="252" t="s">
        <v>138</v>
      </c>
      <c r="E285" s="38"/>
      <c r="F285" s="253" t="s">
        <v>478</v>
      </c>
      <c r="G285" s="38"/>
      <c r="H285" s="38"/>
      <c r="I285" s="143"/>
      <c r="J285" s="143"/>
      <c r="K285" s="38"/>
      <c r="L285" s="38"/>
      <c r="M285" s="42"/>
      <c r="N285" s="254"/>
      <c r="O285" s="255"/>
      <c r="P285" s="89"/>
      <c r="Q285" s="89"/>
      <c r="R285" s="89"/>
      <c r="S285" s="89"/>
      <c r="T285" s="89"/>
      <c r="U285" s="89"/>
      <c r="V285" s="89"/>
      <c r="W285" s="89"/>
      <c r="X285" s="89"/>
      <c r="Y285" s="90"/>
      <c r="Z285" s="36"/>
      <c r="AA285" s="36"/>
      <c r="AB285" s="36"/>
      <c r="AC285" s="36"/>
      <c r="AD285" s="36"/>
      <c r="AE285" s="36"/>
      <c r="AT285" s="15" t="s">
        <v>138</v>
      </c>
      <c r="AU285" s="15" t="s">
        <v>85</v>
      </c>
    </row>
    <row r="286" s="2" customFormat="1" ht="21.75" customHeight="1">
      <c r="A286" s="36"/>
      <c r="B286" s="37"/>
      <c r="C286" s="259" t="s">
        <v>479</v>
      </c>
      <c r="D286" s="259" t="s">
        <v>159</v>
      </c>
      <c r="E286" s="260" t="s">
        <v>480</v>
      </c>
      <c r="F286" s="261" t="s">
        <v>481</v>
      </c>
      <c r="G286" s="262" t="s">
        <v>184</v>
      </c>
      <c r="H286" s="263">
        <v>940</v>
      </c>
      <c r="I286" s="264"/>
      <c r="J286" s="264"/>
      <c r="K286" s="265">
        <f>ROUND(P286*H286,2)</f>
        <v>0</v>
      </c>
      <c r="L286" s="261" t="s">
        <v>134</v>
      </c>
      <c r="M286" s="42"/>
      <c r="N286" s="266" t="s">
        <v>1</v>
      </c>
      <c r="O286" s="246" t="s">
        <v>38</v>
      </c>
      <c r="P286" s="247">
        <f>I286+J286</f>
        <v>0</v>
      </c>
      <c r="Q286" s="247">
        <f>ROUND(I286*H286,2)</f>
        <v>0</v>
      </c>
      <c r="R286" s="247">
        <f>ROUND(J286*H286,2)</f>
        <v>0</v>
      </c>
      <c r="S286" s="89"/>
      <c r="T286" s="248">
        <f>S286*H286</f>
        <v>0</v>
      </c>
      <c r="U286" s="248">
        <v>0</v>
      </c>
      <c r="V286" s="248">
        <f>U286*H286</f>
        <v>0</v>
      </c>
      <c r="W286" s="248">
        <v>0</v>
      </c>
      <c r="X286" s="248">
        <f>W286*H286</f>
        <v>0</v>
      </c>
      <c r="Y286" s="249" t="s">
        <v>1</v>
      </c>
      <c r="Z286" s="36"/>
      <c r="AA286" s="36"/>
      <c r="AB286" s="36"/>
      <c r="AC286" s="36"/>
      <c r="AD286" s="36"/>
      <c r="AE286" s="36"/>
      <c r="AR286" s="250" t="s">
        <v>206</v>
      </c>
      <c r="AT286" s="250" t="s">
        <v>159</v>
      </c>
      <c r="AU286" s="250" t="s">
        <v>85</v>
      </c>
      <c r="AY286" s="15" t="s">
        <v>129</v>
      </c>
      <c r="BE286" s="251">
        <f>IF(O286="základní",K286,0)</f>
        <v>0</v>
      </c>
      <c r="BF286" s="251">
        <f>IF(O286="snížená",K286,0)</f>
        <v>0</v>
      </c>
      <c r="BG286" s="251">
        <f>IF(O286="zákl. přenesená",K286,0)</f>
        <v>0</v>
      </c>
      <c r="BH286" s="251">
        <f>IF(O286="sníž. přenesená",K286,0)</f>
        <v>0</v>
      </c>
      <c r="BI286" s="251">
        <f>IF(O286="nulová",K286,0)</f>
        <v>0</v>
      </c>
      <c r="BJ286" s="15" t="s">
        <v>83</v>
      </c>
      <c r="BK286" s="251">
        <f>ROUND(P286*H286,2)</f>
        <v>0</v>
      </c>
      <c r="BL286" s="15" t="s">
        <v>206</v>
      </c>
      <c r="BM286" s="250" t="s">
        <v>482</v>
      </c>
    </row>
    <row r="287" s="2" customFormat="1">
      <c r="A287" s="36"/>
      <c r="B287" s="37"/>
      <c r="C287" s="38"/>
      <c r="D287" s="252" t="s">
        <v>138</v>
      </c>
      <c r="E287" s="38"/>
      <c r="F287" s="253" t="s">
        <v>483</v>
      </c>
      <c r="G287" s="38"/>
      <c r="H287" s="38"/>
      <c r="I287" s="143"/>
      <c r="J287" s="143"/>
      <c r="K287" s="38"/>
      <c r="L287" s="38"/>
      <c r="M287" s="42"/>
      <c r="N287" s="254"/>
      <c r="O287" s="255"/>
      <c r="P287" s="89"/>
      <c r="Q287" s="89"/>
      <c r="R287" s="89"/>
      <c r="S287" s="89"/>
      <c r="T287" s="89"/>
      <c r="U287" s="89"/>
      <c r="V287" s="89"/>
      <c r="W287" s="89"/>
      <c r="X287" s="89"/>
      <c r="Y287" s="90"/>
      <c r="Z287" s="36"/>
      <c r="AA287" s="36"/>
      <c r="AB287" s="36"/>
      <c r="AC287" s="36"/>
      <c r="AD287" s="36"/>
      <c r="AE287" s="36"/>
      <c r="AT287" s="15" t="s">
        <v>138</v>
      </c>
      <c r="AU287" s="15" t="s">
        <v>85</v>
      </c>
    </row>
    <row r="288" s="12" customFormat="1" ht="25.92" customHeight="1">
      <c r="A288" s="12"/>
      <c r="B288" s="221"/>
      <c r="C288" s="222"/>
      <c r="D288" s="223" t="s">
        <v>74</v>
      </c>
      <c r="E288" s="224" t="s">
        <v>484</v>
      </c>
      <c r="F288" s="224" t="s">
        <v>485</v>
      </c>
      <c r="G288" s="222"/>
      <c r="H288" s="222"/>
      <c r="I288" s="225"/>
      <c r="J288" s="225"/>
      <c r="K288" s="226">
        <f>BK288</f>
        <v>0</v>
      </c>
      <c r="L288" s="222"/>
      <c r="M288" s="227"/>
      <c r="N288" s="228"/>
      <c r="O288" s="229"/>
      <c r="P288" s="229"/>
      <c r="Q288" s="230">
        <f>SUM(Q289:Q340)</f>
        <v>0</v>
      </c>
      <c r="R288" s="230">
        <f>SUM(R289:R340)</f>
        <v>0</v>
      </c>
      <c r="S288" s="229"/>
      <c r="T288" s="231">
        <f>SUM(T289:T340)</f>
        <v>0</v>
      </c>
      <c r="U288" s="229"/>
      <c r="V288" s="231">
        <f>SUM(V289:V340)</f>
        <v>0</v>
      </c>
      <c r="W288" s="229"/>
      <c r="X288" s="231">
        <f>SUM(X289:X340)</f>
        <v>0</v>
      </c>
      <c r="Y288" s="232"/>
      <c r="Z288" s="12"/>
      <c r="AA288" s="12"/>
      <c r="AB288" s="12"/>
      <c r="AC288" s="12"/>
      <c r="AD288" s="12"/>
      <c r="AE288" s="12"/>
      <c r="AR288" s="233" t="s">
        <v>136</v>
      </c>
      <c r="AT288" s="234" t="s">
        <v>74</v>
      </c>
      <c r="AU288" s="234" t="s">
        <v>75</v>
      </c>
      <c r="AY288" s="233" t="s">
        <v>129</v>
      </c>
      <c r="BK288" s="235">
        <f>SUM(BK289:BK340)</f>
        <v>0</v>
      </c>
    </row>
    <row r="289" s="2" customFormat="1" ht="33" customHeight="1">
      <c r="A289" s="36"/>
      <c r="B289" s="37"/>
      <c r="C289" s="259" t="s">
        <v>486</v>
      </c>
      <c r="D289" s="259" t="s">
        <v>159</v>
      </c>
      <c r="E289" s="260" t="s">
        <v>487</v>
      </c>
      <c r="F289" s="261" t="s">
        <v>488</v>
      </c>
      <c r="G289" s="262" t="s">
        <v>133</v>
      </c>
      <c r="H289" s="263">
        <v>1</v>
      </c>
      <c r="I289" s="264"/>
      <c r="J289" s="264"/>
      <c r="K289" s="265">
        <f>ROUND(P289*H289,2)</f>
        <v>0</v>
      </c>
      <c r="L289" s="261" t="s">
        <v>134</v>
      </c>
      <c r="M289" s="42"/>
      <c r="N289" s="266" t="s">
        <v>1</v>
      </c>
      <c r="O289" s="246" t="s">
        <v>38</v>
      </c>
      <c r="P289" s="247">
        <f>I289+J289</f>
        <v>0</v>
      </c>
      <c r="Q289" s="247">
        <f>ROUND(I289*H289,2)</f>
        <v>0</v>
      </c>
      <c r="R289" s="247">
        <f>ROUND(J289*H289,2)</f>
        <v>0</v>
      </c>
      <c r="S289" s="89"/>
      <c r="T289" s="248">
        <f>S289*H289</f>
        <v>0</v>
      </c>
      <c r="U289" s="248">
        <v>0</v>
      </c>
      <c r="V289" s="248">
        <f>U289*H289</f>
        <v>0</v>
      </c>
      <c r="W289" s="248">
        <v>0</v>
      </c>
      <c r="X289" s="248">
        <f>W289*H289</f>
        <v>0</v>
      </c>
      <c r="Y289" s="249" t="s">
        <v>1</v>
      </c>
      <c r="Z289" s="36"/>
      <c r="AA289" s="36"/>
      <c r="AB289" s="36"/>
      <c r="AC289" s="36"/>
      <c r="AD289" s="36"/>
      <c r="AE289" s="36"/>
      <c r="AR289" s="250" t="s">
        <v>227</v>
      </c>
      <c r="AT289" s="250" t="s">
        <v>159</v>
      </c>
      <c r="AU289" s="250" t="s">
        <v>83</v>
      </c>
      <c r="AY289" s="15" t="s">
        <v>129</v>
      </c>
      <c r="BE289" s="251">
        <f>IF(O289="základní",K289,0)</f>
        <v>0</v>
      </c>
      <c r="BF289" s="251">
        <f>IF(O289="snížená",K289,0)</f>
        <v>0</v>
      </c>
      <c r="BG289" s="251">
        <f>IF(O289="zákl. přenesená",K289,0)</f>
        <v>0</v>
      </c>
      <c r="BH289" s="251">
        <f>IF(O289="sníž. přenesená",K289,0)</f>
        <v>0</v>
      </c>
      <c r="BI289" s="251">
        <f>IF(O289="nulová",K289,0)</f>
        <v>0</v>
      </c>
      <c r="BJ289" s="15" t="s">
        <v>83</v>
      </c>
      <c r="BK289" s="251">
        <f>ROUND(P289*H289,2)</f>
        <v>0</v>
      </c>
      <c r="BL289" s="15" t="s">
        <v>227</v>
      </c>
      <c r="BM289" s="250" t="s">
        <v>489</v>
      </c>
    </row>
    <row r="290" s="2" customFormat="1">
      <c r="A290" s="36"/>
      <c r="B290" s="37"/>
      <c r="C290" s="38"/>
      <c r="D290" s="252" t="s">
        <v>138</v>
      </c>
      <c r="E290" s="38"/>
      <c r="F290" s="253" t="s">
        <v>490</v>
      </c>
      <c r="G290" s="38"/>
      <c r="H290" s="38"/>
      <c r="I290" s="143"/>
      <c r="J290" s="143"/>
      <c r="K290" s="38"/>
      <c r="L290" s="38"/>
      <c r="M290" s="42"/>
      <c r="N290" s="254"/>
      <c r="O290" s="255"/>
      <c r="P290" s="89"/>
      <c r="Q290" s="89"/>
      <c r="R290" s="89"/>
      <c r="S290" s="89"/>
      <c r="T290" s="89"/>
      <c r="U290" s="89"/>
      <c r="V290" s="89"/>
      <c r="W290" s="89"/>
      <c r="X290" s="89"/>
      <c r="Y290" s="90"/>
      <c r="Z290" s="36"/>
      <c r="AA290" s="36"/>
      <c r="AB290" s="36"/>
      <c r="AC290" s="36"/>
      <c r="AD290" s="36"/>
      <c r="AE290" s="36"/>
      <c r="AT290" s="15" t="s">
        <v>138</v>
      </c>
      <c r="AU290" s="15" t="s">
        <v>83</v>
      </c>
    </row>
    <row r="291" s="2" customFormat="1" ht="21.75" customHeight="1">
      <c r="A291" s="36"/>
      <c r="B291" s="37"/>
      <c r="C291" s="259" t="s">
        <v>491</v>
      </c>
      <c r="D291" s="259" t="s">
        <v>159</v>
      </c>
      <c r="E291" s="260" t="s">
        <v>492</v>
      </c>
      <c r="F291" s="261" t="s">
        <v>493</v>
      </c>
      <c r="G291" s="262" t="s">
        <v>133</v>
      </c>
      <c r="H291" s="263">
        <v>10</v>
      </c>
      <c r="I291" s="264"/>
      <c r="J291" s="264"/>
      <c r="K291" s="265">
        <f>ROUND(P291*H291,2)</f>
        <v>0</v>
      </c>
      <c r="L291" s="261" t="s">
        <v>134</v>
      </c>
      <c r="M291" s="42"/>
      <c r="N291" s="266" t="s">
        <v>1</v>
      </c>
      <c r="O291" s="246" t="s">
        <v>38</v>
      </c>
      <c r="P291" s="247">
        <f>I291+J291</f>
        <v>0</v>
      </c>
      <c r="Q291" s="247">
        <f>ROUND(I291*H291,2)</f>
        <v>0</v>
      </c>
      <c r="R291" s="247">
        <f>ROUND(J291*H291,2)</f>
        <v>0</v>
      </c>
      <c r="S291" s="89"/>
      <c r="T291" s="248">
        <f>S291*H291</f>
        <v>0</v>
      </c>
      <c r="U291" s="248">
        <v>0</v>
      </c>
      <c r="V291" s="248">
        <f>U291*H291</f>
        <v>0</v>
      </c>
      <c r="W291" s="248">
        <v>0</v>
      </c>
      <c r="X291" s="248">
        <f>W291*H291</f>
        <v>0</v>
      </c>
      <c r="Y291" s="249" t="s">
        <v>1</v>
      </c>
      <c r="Z291" s="36"/>
      <c r="AA291" s="36"/>
      <c r="AB291" s="36"/>
      <c r="AC291" s="36"/>
      <c r="AD291" s="36"/>
      <c r="AE291" s="36"/>
      <c r="AR291" s="250" t="s">
        <v>227</v>
      </c>
      <c r="AT291" s="250" t="s">
        <v>159</v>
      </c>
      <c r="AU291" s="250" t="s">
        <v>83</v>
      </c>
      <c r="AY291" s="15" t="s">
        <v>129</v>
      </c>
      <c r="BE291" s="251">
        <f>IF(O291="základní",K291,0)</f>
        <v>0</v>
      </c>
      <c r="BF291" s="251">
        <f>IF(O291="snížená",K291,0)</f>
        <v>0</v>
      </c>
      <c r="BG291" s="251">
        <f>IF(O291="zákl. přenesená",K291,0)</f>
        <v>0</v>
      </c>
      <c r="BH291" s="251">
        <f>IF(O291="sníž. přenesená",K291,0)</f>
        <v>0</v>
      </c>
      <c r="BI291" s="251">
        <f>IF(O291="nulová",K291,0)</f>
        <v>0</v>
      </c>
      <c r="BJ291" s="15" t="s">
        <v>83</v>
      </c>
      <c r="BK291" s="251">
        <f>ROUND(P291*H291,2)</f>
        <v>0</v>
      </c>
      <c r="BL291" s="15" t="s">
        <v>227</v>
      </c>
      <c r="BM291" s="250" t="s">
        <v>494</v>
      </c>
    </row>
    <row r="292" s="2" customFormat="1">
      <c r="A292" s="36"/>
      <c r="B292" s="37"/>
      <c r="C292" s="38"/>
      <c r="D292" s="252" t="s">
        <v>138</v>
      </c>
      <c r="E292" s="38"/>
      <c r="F292" s="253" t="s">
        <v>493</v>
      </c>
      <c r="G292" s="38"/>
      <c r="H292" s="38"/>
      <c r="I292" s="143"/>
      <c r="J292" s="143"/>
      <c r="K292" s="38"/>
      <c r="L292" s="38"/>
      <c r="M292" s="42"/>
      <c r="N292" s="254"/>
      <c r="O292" s="255"/>
      <c r="P292" s="89"/>
      <c r="Q292" s="89"/>
      <c r="R292" s="89"/>
      <c r="S292" s="89"/>
      <c r="T292" s="89"/>
      <c r="U292" s="89"/>
      <c r="V292" s="89"/>
      <c r="W292" s="89"/>
      <c r="X292" s="89"/>
      <c r="Y292" s="90"/>
      <c r="Z292" s="36"/>
      <c r="AA292" s="36"/>
      <c r="AB292" s="36"/>
      <c r="AC292" s="36"/>
      <c r="AD292" s="36"/>
      <c r="AE292" s="36"/>
      <c r="AT292" s="15" t="s">
        <v>138</v>
      </c>
      <c r="AU292" s="15" t="s">
        <v>83</v>
      </c>
    </row>
    <row r="293" s="2" customFormat="1" ht="44.25" customHeight="1">
      <c r="A293" s="36"/>
      <c r="B293" s="37"/>
      <c r="C293" s="259" t="s">
        <v>495</v>
      </c>
      <c r="D293" s="259" t="s">
        <v>159</v>
      </c>
      <c r="E293" s="260" t="s">
        <v>496</v>
      </c>
      <c r="F293" s="261" t="s">
        <v>497</v>
      </c>
      <c r="G293" s="262" t="s">
        <v>133</v>
      </c>
      <c r="H293" s="263">
        <v>1</v>
      </c>
      <c r="I293" s="264"/>
      <c r="J293" s="264"/>
      <c r="K293" s="265">
        <f>ROUND(P293*H293,2)</f>
        <v>0</v>
      </c>
      <c r="L293" s="261" t="s">
        <v>134</v>
      </c>
      <c r="M293" s="42"/>
      <c r="N293" s="266" t="s">
        <v>1</v>
      </c>
      <c r="O293" s="246" t="s">
        <v>38</v>
      </c>
      <c r="P293" s="247">
        <f>I293+J293</f>
        <v>0</v>
      </c>
      <c r="Q293" s="247">
        <f>ROUND(I293*H293,2)</f>
        <v>0</v>
      </c>
      <c r="R293" s="247">
        <f>ROUND(J293*H293,2)</f>
        <v>0</v>
      </c>
      <c r="S293" s="89"/>
      <c r="T293" s="248">
        <f>S293*H293</f>
        <v>0</v>
      </c>
      <c r="U293" s="248">
        <v>0</v>
      </c>
      <c r="V293" s="248">
        <f>U293*H293</f>
        <v>0</v>
      </c>
      <c r="W293" s="248">
        <v>0</v>
      </c>
      <c r="X293" s="248">
        <f>W293*H293</f>
        <v>0</v>
      </c>
      <c r="Y293" s="249" t="s">
        <v>1</v>
      </c>
      <c r="Z293" s="36"/>
      <c r="AA293" s="36"/>
      <c r="AB293" s="36"/>
      <c r="AC293" s="36"/>
      <c r="AD293" s="36"/>
      <c r="AE293" s="36"/>
      <c r="AR293" s="250" t="s">
        <v>227</v>
      </c>
      <c r="AT293" s="250" t="s">
        <v>159</v>
      </c>
      <c r="AU293" s="250" t="s">
        <v>83</v>
      </c>
      <c r="AY293" s="15" t="s">
        <v>129</v>
      </c>
      <c r="BE293" s="251">
        <f>IF(O293="základní",K293,0)</f>
        <v>0</v>
      </c>
      <c r="BF293" s="251">
        <f>IF(O293="snížená",K293,0)</f>
        <v>0</v>
      </c>
      <c r="BG293" s="251">
        <f>IF(O293="zákl. přenesená",K293,0)</f>
        <v>0</v>
      </c>
      <c r="BH293" s="251">
        <f>IF(O293="sníž. přenesená",K293,0)</f>
        <v>0</v>
      </c>
      <c r="BI293" s="251">
        <f>IF(O293="nulová",K293,0)</f>
        <v>0</v>
      </c>
      <c r="BJ293" s="15" t="s">
        <v>83</v>
      </c>
      <c r="BK293" s="251">
        <f>ROUND(P293*H293,2)</f>
        <v>0</v>
      </c>
      <c r="BL293" s="15" t="s">
        <v>227</v>
      </c>
      <c r="BM293" s="250" t="s">
        <v>498</v>
      </c>
    </row>
    <row r="294" s="2" customFormat="1">
      <c r="A294" s="36"/>
      <c r="B294" s="37"/>
      <c r="C294" s="38"/>
      <c r="D294" s="252" t="s">
        <v>138</v>
      </c>
      <c r="E294" s="38"/>
      <c r="F294" s="253" t="s">
        <v>499</v>
      </c>
      <c r="G294" s="38"/>
      <c r="H294" s="38"/>
      <c r="I294" s="143"/>
      <c r="J294" s="143"/>
      <c r="K294" s="38"/>
      <c r="L294" s="38"/>
      <c r="M294" s="42"/>
      <c r="N294" s="254"/>
      <c r="O294" s="255"/>
      <c r="P294" s="89"/>
      <c r="Q294" s="89"/>
      <c r="R294" s="89"/>
      <c r="S294" s="89"/>
      <c r="T294" s="89"/>
      <c r="U294" s="89"/>
      <c r="V294" s="89"/>
      <c r="W294" s="89"/>
      <c r="X294" s="89"/>
      <c r="Y294" s="90"/>
      <c r="Z294" s="36"/>
      <c r="AA294" s="36"/>
      <c r="AB294" s="36"/>
      <c r="AC294" s="36"/>
      <c r="AD294" s="36"/>
      <c r="AE294" s="36"/>
      <c r="AT294" s="15" t="s">
        <v>138</v>
      </c>
      <c r="AU294" s="15" t="s">
        <v>83</v>
      </c>
    </row>
    <row r="295" s="2" customFormat="1" ht="44.25" customHeight="1">
      <c r="A295" s="36"/>
      <c r="B295" s="37"/>
      <c r="C295" s="259" t="s">
        <v>500</v>
      </c>
      <c r="D295" s="259" t="s">
        <v>159</v>
      </c>
      <c r="E295" s="260" t="s">
        <v>501</v>
      </c>
      <c r="F295" s="261" t="s">
        <v>502</v>
      </c>
      <c r="G295" s="262" t="s">
        <v>133</v>
      </c>
      <c r="H295" s="263">
        <v>10</v>
      </c>
      <c r="I295" s="264"/>
      <c r="J295" s="264"/>
      <c r="K295" s="265">
        <f>ROUND(P295*H295,2)</f>
        <v>0</v>
      </c>
      <c r="L295" s="261" t="s">
        <v>134</v>
      </c>
      <c r="M295" s="42"/>
      <c r="N295" s="266" t="s">
        <v>1</v>
      </c>
      <c r="O295" s="246" t="s">
        <v>38</v>
      </c>
      <c r="P295" s="247">
        <f>I295+J295</f>
        <v>0</v>
      </c>
      <c r="Q295" s="247">
        <f>ROUND(I295*H295,2)</f>
        <v>0</v>
      </c>
      <c r="R295" s="247">
        <f>ROUND(J295*H295,2)</f>
        <v>0</v>
      </c>
      <c r="S295" s="89"/>
      <c r="T295" s="248">
        <f>S295*H295</f>
        <v>0</v>
      </c>
      <c r="U295" s="248">
        <v>0</v>
      </c>
      <c r="V295" s="248">
        <f>U295*H295</f>
        <v>0</v>
      </c>
      <c r="W295" s="248">
        <v>0</v>
      </c>
      <c r="X295" s="248">
        <f>W295*H295</f>
        <v>0</v>
      </c>
      <c r="Y295" s="249" t="s">
        <v>1</v>
      </c>
      <c r="Z295" s="36"/>
      <c r="AA295" s="36"/>
      <c r="AB295" s="36"/>
      <c r="AC295" s="36"/>
      <c r="AD295" s="36"/>
      <c r="AE295" s="36"/>
      <c r="AR295" s="250" t="s">
        <v>227</v>
      </c>
      <c r="AT295" s="250" t="s">
        <v>159</v>
      </c>
      <c r="AU295" s="250" t="s">
        <v>83</v>
      </c>
      <c r="AY295" s="15" t="s">
        <v>129</v>
      </c>
      <c r="BE295" s="251">
        <f>IF(O295="základní",K295,0)</f>
        <v>0</v>
      </c>
      <c r="BF295" s="251">
        <f>IF(O295="snížená",K295,0)</f>
        <v>0</v>
      </c>
      <c r="BG295" s="251">
        <f>IF(O295="zákl. přenesená",K295,0)</f>
        <v>0</v>
      </c>
      <c r="BH295" s="251">
        <f>IF(O295="sníž. přenesená",K295,0)</f>
        <v>0</v>
      </c>
      <c r="BI295" s="251">
        <f>IF(O295="nulová",K295,0)</f>
        <v>0</v>
      </c>
      <c r="BJ295" s="15" t="s">
        <v>83</v>
      </c>
      <c r="BK295" s="251">
        <f>ROUND(P295*H295,2)</f>
        <v>0</v>
      </c>
      <c r="BL295" s="15" t="s">
        <v>227</v>
      </c>
      <c r="BM295" s="250" t="s">
        <v>503</v>
      </c>
    </row>
    <row r="296" s="2" customFormat="1">
      <c r="A296" s="36"/>
      <c r="B296" s="37"/>
      <c r="C296" s="38"/>
      <c r="D296" s="252" t="s">
        <v>138</v>
      </c>
      <c r="E296" s="38"/>
      <c r="F296" s="253" t="s">
        <v>502</v>
      </c>
      <c r="G296" s="38"/>
      <c r="H296" s="38"/>
      <c r="I296" s="143"/>
      <c r="J296" s="143"/>
      <c r="K296" s="38"/>
      <c r="L296" s="38"/>
      <c r="M296" s="42"/>
      <c r="N296" s="254"/>
      <c r="O296" s="255"/>
      <c r="P296" s="89"/>
      <c r="Q296" s="89"/>
      <c r="R296" s="89"/>
      <c r="S296" s="89"/>
      <c r="T296" s="89"/>
      <c r="U296" s="89"/>
      <c r="V296" s="89"/>
      <c r="W296" s="89"/>
      <c r="X296" s="89"/>
      <c r="Y296" s="90"/>
      <c r="Z296" s="36"/>
      <c r="AA296" s="36"/>
      <c r="AB296" s="36"/>
      <c r="AC296" s="36"/>
      <c r="AD296" s="36"/>
      <c r="AE296" s="36"/>
      <c r="AT296" s="15" t="s">
        <v>138</v>
      </c>
      <c r="AU296" s="15" t="s">
        <v>83</v>
      </c>
    </row>
    <row r="297" s="2" customFormat="1" ht="21.75" customHeight="1">
      <c r="A297" s="36"/>
      <c r="B297" s="37"/>
      <c r="C297" s="259" t="s">
        <v>504</v>
      </c>
      <c r="D297" s="259" t="s">
        <v>159</v>
      </c>
      <c r="E297" s="260" t="s">
        <v>505</v>
      </c>
      <c r="F297" s="261" t="s">
        <v>506</v>
      </c>
      <c r="G297" s="262" t="s">
        <v>133</v>
      </c>
      <c r="H297" s="263">
        <v>1</v>
      </c>
      <c r="I297" s="264"/>
      <c r="J297" s="264"/>
      <c r="K297" s="265">
        <f>ROUND(P297*H297,2)</f>
        <v>0</v>
      </c>
      <c r="L297" s="261" t="s">
        <v>134</v>
      </c>
      <c r="M297" s="42"/>
      <c r="N297" s="266" t="s">
        <v>1</v>
      </c>
      <c r="O297" s="246" t="s">
        <v>38</v>
      </c>
      <c r="P297" s="247">
        <f>I297+J297</f>
        <v>0</v>
      </c>
      <c r="Q297" s="247">
        <f>ROUND(I297*H297,2)</f>
        <v>0</v>
      </c>
      <c r="R297" s="247">
        <f>ROUND(J297*H297,2)</f>
        <v>0</v>
      </c>
      <c r="S297" s="89"/>
      <c r="T297" s="248">
        <f>S297*H297</f>
        <v>0</v>
      </c>
      <c r="U297" s="248">
        <v>0</v>
      </c>
      <c r="V297" s="248">
        <f>U297*H297</f>
        <v>0</v>
      </c>
      <c r="W297" s="248">
        <v>0</v>
      </c>
      <c r="X297" s="248">
        <f>W297*H297</f>
        <v>0</v>
      </c>
      <c r="Y297" s="249" t="s">
        <v>1</v>
      </c>
      <c r="Z297" s="36"/>
      <c r="AA297" s="36"/>
      <c r="AB297" s="36"/>
      <c r="AC297" s="36"/>
      <c r="AD297" s="36"/>
      <c r="AE297" s="36"/>
      <c r="AR297" s="250" t="s">
        <v>227</v>
      </c>
      <c r="AT297" s="250" t="s">
        <v>159</v>
      </c>
      <c r="AU297" s="250" t="s">
        <v>83</v>
      </c>
      <c r="AY297" s="15" t="s">
        <v>129</v>
      </c>
      <c r="BE297" s="251">
        <f>IF(O297="základní",K297,0)</f>
        <v>0</v>
      </c>
      <c r="BF297" s="251">
        <f>IF(O297="snížená",K297,0)</f>
        <v>0</v>
      </c>
      <c r="BG297" s="251">
        <f>IF(O297="zákl. přenesená",K297,0)</f>
        <v>0</v>
      </c>
      <c r="BH297" s="251">
        <f>IF(O297="sníž. přenesená",K297,0)</f>
        <v>0</v>
      </c>
      <c r="BI297" s="251">
        <f>IF(O297="nulová",K297,0)</f>
        <v>0</v>
      </c>
      <c r="BJ297" s="15" t="s">
        <v>83</v>
      </c>
      <c r="BK297" s="251">
        <f>ROUND(P297*H297,2)</f>
        <v>0</v>
      </c>
      <c r="BL297" s="15" t="s">
        <v>227</v>
      </c>
      <c r="BM297" s="250" t="s">
        <v>507</v>
      </c>
    </row>
    <row r="298" s="2" customFormat="1">
      <c r="A298" s="36"/>
      <c r="B298" s="37"/>
      <c r="C298" s="38"/>
      <c r="D298" s="252" t="s">
        <v>138</v>
      </c>
      <c r="E298" s="38"/>
      <c r="F298" s="253" t="s">
        <v>508</v>
      </c>
      <c r="G298" s="38"/>
      <c r="H298" s="38"/>
      <c r="I298" s="143"/>
      <c r="J298" s="143"/>
      <c r="K298" s="38"/>
      <c r="L298" s="38"/>
      <c r="M298" s="42"/>
      <c r="N298" s="254"/>
      <c r="O298" s="255"/>
      <c r="P298" s="89"/>
      <c r="Q298" s="89"/>
      <c r="R298" s="89"/>
      <c r="S298" s="89"/>
      <c r="T298" s="89"/>
      <c r="U298" s="89"/>
      <c r="V298" s="89"/>
      <c r="W298" s="89"/>
      <c r="X298" s="89"/>
      <c r="Y298" s="90"/>
      <c r="Z298" s="36"/>
      <c r="AA298" s="36"/>
      <c r="AB298" s="36"/>
      <c r="AC298" s="36"/>
      <c r="AD298" s="36"/>
      <c r="AE298" s="36"/>
      <c r="AT298" s="15" t="s">
        <v>138</v>
      </c>
      <c r="AU298" s="15" t="s">
        <v>83</v>
      </c>
    </row>
    <row r="299" s="2" customFormat="1" ht="21.75" customHeight="1">
      <c r="A299" s="36"/>
      <c r="B299" s="37"/>
      <c r="C299" s="259" t="s">
        <v>509</v>
      </c>
      <c r="D299" s="259" t="s">
        <v>159</v>
      </c>
      <c r="E299" s="260" t="s">
        <v>510</v>
      </c>
      <c r="F299" s="261" t="s">
        <v>511</v>
      </c>
      <c r="G299" s="262" t="s">
        <v>133</v>
      </c>
      <c r="H299" s="263">
        <v>27</v>
      </c>
      <c r="I299" s="264"/>
      <c r="J299" s="264"/>
      <c r="K299" s="265">
        <f>ROUND(P299*H299,2)</f>
        <v>0</v>
      </c>
      <c r="L299" s="261" t="s">
        <v>134</v>
      </c>
      <c r="M299" s="42"/>
      <c r="N299" s="266" t="s">
        <v>1</v>
      </c>
      <c r="O299" s="246" t="s">
        <v>38</v>
      </c>
      <c r="P299" s="247">
        <f>I299+J299</f>
        <v>0</v>
      </c>
      <c r="Q299" s="247">
        <f>ROUND(I299*H299,2)</f>
        <v>0</v>
      </c>
      <c r="R299" s="247">
        <f>ROUND(J299*H299,2)</f>
        <v>0</v>
      </c>
      <c r="S299" s="89"/>
      <c r="T299" s="248">
        <f>S299*H299</f>
        <v>0</v>
      </c>
      <c r="U299" s="248">
        <v>0</v>
      </c>
      <c r="V299" s="248">
        <f>U299*H299</f>
        <v>0</v>
      </c>
      <c r="W299" s="248">
        <v>0</v>
      </c>
      <c r="X299" s="248">
        <f>W299*H299</f>
        <v>0</v>
      </c>
      <c r="Y299" s="249" t="s">
        <v>1</v>
      </c>
      <c r="Z299" s="36"/>
      <c r="AA299" s="36"/>
      <c r="AB299" s="36"/>
      <c r="AC299" s="36"/>
      <c r="AD299" s="36"/>
      <c r="AE299" s="36"/>
      <c r="AR299" s="250" t="s">
        <v>227</v>
      </c>
      <c r="AT299" s="250" t="s">
        <v>159</v>
      </c>
      <c r="AU299" s="250" t="s">
        <v>83</v>
      </c>
      <c r="AY299" s="15" t="s">
        <v>129</v>
      </c>
      <c r="BE299" s="251">
        <f>IF(O299="základní",K299,0)</f>
        <v>0</v>
      </c>
      <c r="BF299" s="251">
        <f>IF(O299="snížená",K299,0)</f>
        <v>0</v>
      </c>
      <c r="BG299" s="251">
        <f>IF(O299="zákl. přenesená",K299,0)</f>
        <v>0</v>
      </c>
      <c r="BH299" s="251">
        <f>IF(O299="sníž. přenesená",K299,0)</f>
        <v>0</v>
      </c>
      <c r="BI299" s="251">
        <f>IF(O299="nulová",K299,0)</f>
        <v>0</v>
      </c>
      <c r="BJ299" s="15" t="s">
        <v>83</v>
      </c>
      <c r="BK299" s="251">
        <f>ROUND(P299*H299,2)</f>
        <v>0</v>
      </c>
      <c r="BL299" s="15" t="s">
        <v>227</v>
      </c>
      <c r="BM299" s="250" t="s">
        <v>512</v>
      </c>
    </row>
    <row r="300" s="2" customFormat="1">
      <c r="A300" s="36"/>
      <c r="B300" s="37"/>
      <c r="C300" s="38"/>
      <c r="D300" s="252" t="s">
        <v>138</v>
      </c>
      <c r="E300" s="38"/>
      <c r="F300" s="253" t="s">
        <v>513</v>
      </c>
      <c r="G300" s="38"/>
      <c r="H300" s="38"/>
      <c r="I300" s="143"/>
      <c r="J300" s="143"/>
      <c r="K300" s="38"/>
      <c r="L300" s="38"/>
      <c r="M300" s="42"/>
      <c r="N300" s="254"/>
      <c r="O300" s="255"/>
      <c r="P300" s="89"/>
      <c r="Q300" s="89"/>
      <c r="R300" s="89"/>
      <c r="S300" s="89"/>
      <c r="T300" s="89"/>
      <c r="U300" s="89"/>
      <c r="V300" s="89"/>
      <c r="W300" s="89"/>
      <c r="X300" s="89"/>
      <c r="Y300" s="90"/>
      <c r="Z300" s="36"/>
      <c r="AA300" s="36"/>
      <c r="AB300" s="36"/>
      <c r="AC300" s="36"/>
      <c r="AD300" s="36"/>
      <c r="AE300" s="36"/>
      <c r="AT300" s="15" t="s">
        <v>138</v>
      </c>
      <c r="AU300" s="15" t="s">
        <v>83</v>
      </c>
    </row>
    <row r="301" s="2" customFormat="1" ht="21.75" customHeight="1">
      <c r="A301" s="36"/>
      <c r="B301" s="37"/>
      <c r="C301" s="259" t="s">
        <v>514</v>
      </c>
      <c r="D301" s="259" t="s">
        <v>159</v>
      </c>
      <c r="E301" s="260" t="s">
        <v>515</v>
      </c>
      <c r="F301" s="261" t="s">
        <v>516</v>
      </c>
      <c r="G301" s="262" t="s">
        <v>337</v>
      </c>
      <c r="H301" s="263">
        <v>50</v>
      </c>
      <c r="I301" s="264"/>
      <c r="J301" s="264"/>
      <c r="K301" s="265">
        <f>ROUND(P301*H301,2)</f>
        <v>0</v>
      </c>
      <c r="L301" s="261" t="s">
        <v>134</v>
      </c>
      <c r="M301" s="42"/>
      <c r="N301" s="266" t="s">
        <v>1</v>
      </c>
      <c r="O301" s="246" t="s">
        <v>38</v>
      </c>
      <c r="P301" s="247">
        <f>I301+J301</f>
        <v>0</v>
      </c>
      <c r="Q301" s="247">
        <f>ROUND(I301*H301,2)</f>
        <v>0</v>
      </c>
      <c r="R301" s="247">
        <f>ROUND(J301*H301,2)</f>
        <v>0</v>
      </c>
      <c r="S301" s="89"/>
      <c r="T301" s="248">
        <f>S301*H301</f>
        <v>0</v>
      </c>
      <c r="U301" s="248">
        <v>0</v>
      </c>
      <c r="V301" s="248">
        <f>U301*H301</f>
        <v>0</v>
      </c>
      <c r="W301" s="248">
        <v>0</v>
      </c>
      <c r="X301" s="248">
        <f>W301*H301</f>
        <v>0</v>
      </c>
      <c r="Y301" s="249" t="s">
        <v>1</v>
      </c>
      <c r="Z301" s="36"/>
      <c r="AA301" s="36"/>
      <c r="AB301" s="36"/>
      <c r="AC301" s="36"/>
      <c r="AD301" s="36"/>
      <c r="AE301" s="36"/>
      <c r="AR301" s="250" t="s">
        <v>227</v>
      </c>
      <c r="AT301" s="250" t="s">
        <v>159</v>
      </c>
      <c r="AU301" s="250" t="s">
        <v>83</v>
      </c>
      <c r="AY301" s="15" t="s">
        <v>129</v>
      </c>
      <c r="BE301" s="251">
        <f>IF(O301="základní",K301,0)</f>
        <v>0</v>
      </c>
      <c r="BF301" s="251">
        <f>IF(O301="snížená",K301,0)</f>
        <v>0</v>
      </c>
      <c r="BG301" s="251">
        <f>IF(O301="zákl. přenesená",K301,0)</f>
        <v>0</v>
      </c>
      <c r="BH301" s="251">
        <f>IF(O301="sníž. přenesená",K301,0)</f>
        <v>0</v>
      </c>
      <c r="BI301" s="251">
        <f>IF(O301="nulová",K301,0)</f>
        <v>0</v>
      </c>
      <c r="BJ301" s="15" t="s">
        <v>83</v>
      </c>
      <c r="BK301" s="251">
        <f>ROUND(P301*H301,2)</f>
        <v>0</v>
      </c>
      <c r="BL301" s="15" t="s">
        <v>227</v>
      </c>
      <c r="BM301" s="250" t="s">
        <v>517</v>
      </c>
    </row>
    <row r="302" s="2" customFormat="1">
      <c r="A302" s="36"/>
      <c r="B302" s="37"/>
      <c r="C302" s="38"/>
      <c r="D302" s="252" t="s">
        <v>138</v>
      </c>
      <c r="E302" s="38"/>
      <c r="F302" s="253" t="s">
        <v>518</v>
      </c>
      <c r="G302" s="38"/>
      <c r="H302" s="38"/>
      <c r="I302" s="143"/>
      <c r="J302" s="143"/>
      <c r="K302" s="38"/>
      <c r="L302" s="38"/>
      <c r="M302" s="42"/>
      <c r="N302" s="254"/>
      <c r="O302" s="255"/>
      <c r="P302" s="89"/>
      <c r="Q302" s="89"/>
      <c r="R302" s="89"/>
      <c r="S302" s="89"/>
      <c r="T302" s="89"/>
      <c r="U302" s="89"/>
      <c r="V302" s="89"/>
      <c r="W302" s="89"/>
      <c r="X302" s="89"/>
      <c r="Y302" s="90"/>
      <c r="Z302" s="36"/>
      <c r="AA302" s="36"/>
      <c r="AB302" s="36"/>
      <c r="AC302" s="36"/>
      <c r="AD302" s="36"/>
      <c r="AE302" s="36"/>
      <c r="AT302" s="15" t="s">
        <v>138</v>
      </c>
      <c r="AU302" s="15" t="s">
        <v>83</v>
      </c>
    </row>
    <row r="303" s="2" customFormat="1" ht="21.75" customHeight="1">
      <c r="A303" s="36"/>
      <c r="B303" s="37"/>
      <c r="C303" s="259" t="s">
        <v>519</v>
      </c>
      <c r="D303" s="259" t="s">
        <v>159</v>
      </c>
      <c r="E303" s="260" t="s">
        <v>520</v>
      </c>
      <c r="F303" s="261" t="s">
        <v>521</v>
      </c>
      <c r="G303" s="262" t="s">
        <v>337</v>
      </c>
      <c r="H303" s="263">
        <v>30</v>
      </c>
      <c r="I303" s="264"/>
      <c r="J303" s="264"/>
      <c r="K303" s="265">
        <f>ROUND(P303*H303,2)</f>
        <v>0</v>
      </c>
      <c r="L303" s="261" t="s">
        <v>134</v>
      </c>
      <c r="M303" s="42"/>
      <c r="N303" s="266" t="s">
        <v>1</v>
      </c>
      <c r="O303" s="246" t="s">
        <v>38</v>
      </c>
      <c r="P303" s="247">
        <f>I303+J303</f>
        <v>0</v>
      </c>
      <c r="Q303" s="247">
        <f>ROUND(I303*H303,2)</f>
        <v>0</v>
      </c>
      <c r="R303" s="247">
        <f>ROUND(J303*H303,2)</f>
        <v>0</v>
      </c>
      <c r="S303" s="89"/>
      <c r="T303" s="248">
        <f>S303*H303</f>
        <v>0</v>
      </c>
      <c r="U303" s="248">
        <v>0</v>
      </c>
      <c r="V303" s="248">
        <f>U303*H303</f>
        <v>0</v>
      </c>
      <c r="W303" s="248">
        <v>0</v>
      </c>
      <c r="X303" s="248">
        <f>W303*H303</f>
        <v>0</v>
      </c>
      <c r="Y303" s="249" t="s">
        <v>1</v>
      </c>
      <c r="Z303" s="36"/>
      <c r="AA303" s="36"/>
      <c r="AB303" s="36"/>
      <c r="AC303" s="36"/>
      <c r="AD303" s="36"/>
      <c r="AE303" s="36"/>
      <c r="AR303" s="250" t="s">
        <v>227</v>
      </c>
      <c r="AT303" s="250" t="s">
        <v>159</v>
      </c>
      <c r="AU303" s="250" t="s">
        <v>83</v>
      </c>
      <c r="AY303" s="15" t="s">
        <v>129</v>
      </c>
      <c r="BE303" s="251">
        <f>IF(O303="základní",K303,0)</f>
        <v>0</v>
      </c>
      <c r="BF303" s="251">
        <f>IF(O303="snížená",K303,0)</f>
        <v>0</v>
      </c>
      <c r="BG303" s="251">
        <f>IF(O303="zákl. přenesená",K303,0)</f>
        <v>0</v>
      </c>
      <c r="BH303" s="251">
        <f>IF(O303="sníž. přenesená",K303,0)</f>
        <v>0</v>
      </c>
      <c r="BI303" s="251">
        <f>IF(O303="nulová",K303,0)</f>
        <v>0</v>
      </c>
      <c r="BJ303" s="15" t="s">
        <v>83</v>
      </c>
      <c r="BK303" s="251">
        <f>ROUND(P303*H303,2)</f>
        <v>0</v>
      </c>
      <c r="BL303" s="15" t="s">
        <v>227</v>
      </c>
      <c r="BM303" s="250" t="s">
        <v>522</v>
      </c>
    </row>
    <row r="304" s="2" customFormat="1">
      <c r="A304" s="36"/>
      <c r="B304" s="37"/>
      <c r="C304" s="38"/>
      <c r="D304" s="252" t="s">
        <v>138</v>
      </c>
      <c r="E304" s="38"/>
      <c r="F304" s="253" t="s">
        <v>523</v>
      </c>
      <c r="G304" s="38"/>
      <c r="H304" s="38"/>
      <c r="I304" s="143"/>
      <c r="J304" s="143"/>
      <c r="K304" s="38"/>
      <c r="L304" s="38"/>
      <c r="M304" s="42"/>
      <c r="N304" s="254"/>
      <c r="O304" s="255"/>
      <c r="P304" s="89"/>
      <c r="Q304" s="89"/>
      <c r="R304" s="89"/>
      <c r="S304" s="89"/>
      <c r="T304" s="89"/>
      <c r="U304" s="89"/>
      <c r="V304" s="89"/>
      <c r="W304" s="89"/>
      <c r="X304" s="89"/>
      <c r="Y304" s="90"/>
      <c r="Z304" s="36"/>
      <c r="AA304" s="36"/>
      <c r="AB304" s="36"/>
      <c r="AC304" s="36"/>
      <c r="AD304" s="36"/>
      <c r="AE304" s="36"/>
      <c r="AT304" s="15" t="s">
        <v>138</v>
      </c>
      <c r="AU304" s="15" t="s">
        <v>83</v>
      </c>
    </row>
    <row r="305" s="2" customFormat="1" ht="21.75" customHeight="1">
      <c r="A305" s="36"/>
      <c r="B305" s="37"/>
      <c r="C305" s="259" t="s">
        <v>524</v>
      </c>
      <c r="D305" s="259" t="s">
        <v>159</v>
      </c>
      <c r="E305" s="260" t="s">
        <v>525</v>
      </c>
      <c r="F305" s="261" t="s">
        <v>526</v>
      </c>
      <c r="G305" s="262" t="s">
        <v>337</v>
      </c>
      <c r="H305" s="263">
        <v>15</v>
      </c>
      <c r="I305" s="264"/>
      <c r="J305" s="264"/>
      <c r="K305" s="265">
        <f>ROUND(P305*H305,2)</f>
        <v>0</v>
      </c>
      <c r="L305" s="261" t="s">
        <v>134</v>
      </c>
      <c r="M305" s="42"/>
      <c r="N305" s="266" t="s">
        <v>1</v>
      </c>
      <c r="O305" s="246" t="s">
        <v>38</v>
      </c>
      <c r="P305" s="247">
        <f>I305+J305</f>
        <v>0</v>
      </c>
      <c r="Q305" s="247">
        <f>ROUND(I305*H305,2)</f>
        <v>0</v>
      </c>
      <c r="R305" s="247">
        <f>ROUND(J305*H305,2)</f>
        <v>0</v>
      </c>
      <c r="S305" s="89"/>
      <c r="T305" s="248">
        <f>S305*H305</f>
        <v>0</v>
      </c>
      <c r="U305" s="248">
        <v>0</v>
      </c>
      <c r="V305" s="248">
        <f>U305*H305</f>
        <v>0</v>
      </c>
      <c r="W305" s="248">
        <v>0</v>
      </c>
      <c r="X305" s="248">
        <f>W305*H305</f>
        <v>0</v>
      </c>
      <c r="Y305" s="249" t="s">
        <v>1</v>
      </c>
      <c r="Z305" s="36"/>
      <c r="AA305" s="36"/>
      <c r="AB305" s="36"/>
      <c r="AC305" s="36"/>
      <c r="AD305" s="36"/>
      <c r="AE305" s="36"/>
      <c r="AR305" s="250" t="s">
        <v>227</v>
      </c>
      <c r="AT305" s="250" t="s">
        <v>159</v>
      </c>
      <c r="AU305" s="250" t="s">
        <v>83</v>
      </c>
      <c r="AY305" s="15" t="s">
        <v>129</v>
      </c>
      <c r="BE305" s="251">
        <f>IF(O305="základní",K305,0)</f>
        <v>0</v>
      </c>
      <c r="BF305" s="251">
        <f>IF(O305="snížená",K305,0)</f>
        <v>0</v>
      </c>
      <c r="BG305" s="251">
        <f>IF(O305="zákl. přenesená",K305,0)</f>
        <v>0</v>
      </c>
      <c r="BH305" s="251">
        <f>IF(O305="sníž. přenesená",K305,0)</f>
        <v>0</v>
      </c>
      <c r="BI305" s="251">
        <f>IF(O305="nulová",K305,0)</f>
        <v>0</v>
      </c>
      <c r="BJ305" s="15" t="s">
        <v>83</v>
      </c>
      <c r="BK305" s="251">
        <f>ROUND(P305*H305,2)</f>
        <v>0</v>
      </c>
      <c r="BL305" s="15" t="s">
        <v>227</v>
      </c>
      <c r="BM305" s="250" t="s">
        <v>527</v>
      </c>
    </row>
    <row r="306" s="2" customFormat="1">
      <c r="A306" s="36"/>
      <c r="B306" s="37"/>
      <c r="C306" s="38"/>
      <c r="D306" s="252" t="s">
        <v>138</v>
      </c>
      <c r="E306" s="38"/>
      <c r="F306" s="253" t="s">
        <v>528</v>
      </c>
      <c r="G306" s="38"/>
      <c r="H306" s="38"/>
      <c r="I306" s="143"/>
      <c r="J306" s="143"/>
      <c r="K306" s="38"/>
      <c r="L306" s="38"/>
      <c r="M306" s="42"/>
      <c r="N306" s="254"/>
      <c r="O306" s="255"/>
      <c r="P306" s="89"/>
      <c r="Q306" s="89"/>
      <c r="R306" s="89"/>
      <c r="S306" s="89"/>
      <c r="T306" s="89"/>
      <c r="U306" s="89"/>
      <c r="V306" s="89"/>
      <c r="W306" s="89"/>
      <c r="X306" s="89"/>
      <c r="Y306" s="90"/>
      <c r="Z306" s="36"/>
      <c r="AA306" s="36"/>
      <c r="AB306" s="36"/>
      <c r="AC306" s="36"/>
      <c r="AD306" s="36"/>
      <c r="AE306" s="36"/>
      <c r="AT306" s="15" t="s">
        <v>138</v>
      </c>
      <c r="AU306" s="15" t="s">
        <v>83</v>
      </c>
    </row>
    <row r="307" s="2" customFormat="1" ht="21.75" customHeight="1">
      <c r="A307" s="36"/>
      <c r="B307" s="37"/>
      <c r="C307" s="259" t="s">
        <v>529</v>
      </c>
      <c r="D307" s="259" t="s">
        <v>159</v>
      </c>
      <c r="E307" s="260" t="s">
        <v>530</v>
      </c>
      <c r="F307" s="261" t="s">
        <v>531</v>
      </c>
      <c r="G307" s="262" t="s">
        <v>337</v>
      </c>
      <c r="H307" s="263">
        <v>4</v>
      </c>
      <c r="I307" s="264"/>
      <c r="J307" s="264"/>
      <c r="K307" s="265">
        <f>ROUND(P307*H307,2)</f>
        <v>0</v>
      </c>
      <c r="L307" s="261" t="s">
        <v>134</v>
      </c>
      <c r="M307" s="42"/>
      <c r="N307" s="266" t="s">
        <v>1</v>
      </c>
      <c r="O307" s="246" t="s">
        <v>38</v>
      </c>
      <c r="P307" s="247">
        <f>I307+J307</f>
        <v>0</v>
      </c>
      <c r="Q307" s="247">
        <f>ROUND(I307*H307,2)</f>
        <v>0</v>
      </c>
      <c r="R307" s="247">
        <f>ROUND(J307*H307,2)</f>
        <v>0</v>
      </c>
      <c r="S307" s="89"/>
      <c r="T307" s="248">
        <f>S307*H307</f>
        <v>0</v>
      </c>
      <c r="U307" s="248">
        <v>0</v>
      </c>
      <c r="V307" s="248">
        <f>U307*H307</f>
        <v>0</v>
      </c>
      <c r="W307" s="248">
        <v>0</v>
      </c>
      <c r="X307" s="248">
        <f>W307*H307</f>
        <v>0</v>
      </c>
      <c r="Y307" s="249" t="s">
        <v>1</v>
      </c>
      <c r="Z307" s="36"/>
      <c r="AA307" s="36"/>
      <c r="AB307" s="36"/>
      <c r="AC307" s="36"/>
      <c r="AD307" s="36"/>
      <c r="AE307" s="36"/>
      <c r="AR307" s="250" t="s">
        <v>227</v>
      </c>
      <c r="AT307" s="250" t="s">
        <v>159</v>
      </c>
      <c r="AU307" s="250" t="s">
        <v>83</v>
      </c>
      <c r="AY307" s="15" t="s">
        <v>129</v>
      </c>
      <c r="BE307" s="251">
        <f>IF(O307="základní",K307,0)</f>
        <v>0</v>
      </c>
      <c r="BF307" s="251">
        <f>IF(O307="snížená",K307,0)</f>
        <v>0</v>
      </c>
      <c r="BG307" s="251">
        <f>IF(O307="zákl. přenesená",K307,0)</f>
        <v>0</v>
      </c>
      <c r="BH307" s="251">
        <f>IF(O307="sníž. přenesená",K307,0)</f>
        <v>0</v>
      </c>
      <c r="BI307" s="251">
        <f>IF(O307="nulová",K307,0)</f>
        <v>0</v>
      </c>
      <c r="BJ307" s="15" t="s">
        <v>83</v>
      </c>
      <c r="BK307" s="251">
        <f>ROUND(P307*H307,2)</f>
        <v>0</v>
      </c>
      <c r="BL307" s="15" t="s">
        <v>227</v>
      </c>
      <c r="BM307" s="250" t="s">
        <v>532</v>
      </c>
    </row>
    <row r="308" s="2" customFormat="1">
      <c r="A308" s="36"/>
      <c r="B308" s="37"/>
      <c r="C308" s="38"/>
      <c r="D308" s="252" t="s">
        <v>138</v>
      </c>
      <c r="E308" s="38"/>
      <c r="F308" s="253" t="s">
        <v>533</v>
      </c>
      <c r="G308" s="38"/>
      <c r="H308" s="38"/>
      <c r="I308" s="143"/>
      <c r="J308" s="143"/>
      <c r="K308" s="38"/>
      <c r="L308" s="38"/>
      <c r="M308" s="42"/>
      <c r="N308" s="254"/>
      <c r="O308" s="255"/>
      <c r="P308" s="89"/>
      <c r="Q308" s="89"/>
      <c r="R308" s="89"/>
      <c r="S308" s="89"/>
      <c r="T308" s="89"/>
      <c r="U308" s="89"/>
      <c r="V308" s="89"/>
      <c r="W308" s="89"/>
      <c r="X308" s="89"/>
      <c r="Y308" s="90"/>
      <c r="Z308" s="36"/>
      <c r="AA308" s="36"/>
      <c r="AB308" s="36"/>
      <c r="AC308" s="36"/>
      <c r="AD308" s="36"/>
      <c r="AE308" s="36"/>
      <c r="AT308" s="15" t="s">
        <v>138</v>
      </c>
      <c r="AU308" s="15" t="s">
        <v>83</v>
      </c>
    </row>
    <row r="309" s="2" customFormat="1" ht="21.75" customHeight="1">
      <c r="A309" s="36"/>
      <c r="B309" s="37"/>
      <c r="C309" s="259" t="s">
        <v>534</v>
      </c>
      <c r="D309" s="259" t="s">
        <v>159</v>
      </c>
      <c r="E309" s="260" t="s">
        <v>535</v>
      </c>
      <c r="F309" s="261" t="s">
        <v>536</v>
      </c>
      <c r="G309" s="262" t="s">
        <v>337</v>
      </c>
      <c r="H309" s="263">
        <v>50</v>
      </c>
      <c r="I309" s="264"/>
      <c r="J309" s="264"/>
      <c r="K309" s="265">
        <f>ROUND(P309*H309,2)</f>
        <v>0</v>
      </c>
      <c r="L309" s="261" t="s">
        <v>134</v>
      </c>
      <c r="M309" s="42"/>
      <c r="N309" s="266" t="s">
        <v>1</v>
      </c>
      <c r="O309" s="246" t="s">
        <v>38</v>
      </c>
      <c r="P309" s="247">
        <f>I309+J309</f>
        <v>0</v>
      </c>
      <c r="Q309" s="247">
        <f>ROUND(I309*H309,2)</f>
        <v>0</v>
      </c>
      <c r="R309" s="247">
        <f>ROUND(J309*H309,2)</f>
        <v>0</v>
      </c>
      <c r="S309" s="89"/>
      <c r="T309" s="248">
        <f>S309*H309</f>
        <v>0</v>
      </c>
      <c r="U309" s="248">
        <v>0</v>
      </c>
      <c r="V309" s="248">
        <f>U309*H309</f>
        <v>0</v>
      </c>
      <c r="W309" s="248">
        <v>0</v>
      </c>
      <c r="X309" s="248">
        <f>W309*H309</f>
        <v>0</v>
      </c>
      <c r="Y309" s="249" t="s">
        <v>1</v>
      </c>
      <c r="Z309" s="36"/>
      <c r="AA309" s="36"/>
      <c r="AB309" s="36"/>
      <c r="AC309" s="36"/>
      <c r="AD309" s="36"/>
      <c r="AE309" s="36"/>
      <c r="AR309" s="250" t="s">
        <v>227</v>
      </c>
      <c r="AT309" s="250" t="s">
        <v>159</v>
      </c>
      <c r="AU309" s="250" t="s">
        <v>83</v>
      </c>
      <c r="AY309" s="15" t="s">
        <v>129</v>
      </c>
      <c r="BE309" s="251">
        <f>IF(O309="základní",K309,0)</f>
        <v>0</v>
      </c>
      <c r="BF309" s="251">
        <f>IF(O309="snížená",K309,0)</f>
        <v>0</v>
      </c>
      <c r="BG309" s="251">
        <f>IF(O309="zákl. přenesená",K309,0)</f>
        <v>0</v>
      </c>
      <c r="BH309" s="251">
        <f>IF(O309="sníž. přenesená",K309,0)</f>
        <v>0</v>
      </c>
      <c r="BI309" s="251">
        <f>IF(O309="nulová",K309,0)</f>
        <v>0</v>
      </c>
      <c r="BJ309" s="15" t="s">
        <v>83</v>
      </c>
      <c r="BK309" s="251">
        <f>ROUND(P309*H309,2)</f>
        <v>0</v>
      </c>
      <c r="BL309" s="15" t="s">
        <v>227</v>
      </c>
      <c r="BM309" s="250" t="s">
        <v>537</v>
      </c>
    </row>
    <row r="310" s="2" customFormat="1">
      <c r="A310" s="36"/>
      <c r="B310" s="37"/>
      <c r="C310" s="38"/>
      <c r="D310" s="252" t="s">
        <v>138</v>
      </c>
      <c r="E310" s="38"/>
      <c r="F310" s="253" t="s">
        <v>538</v>
      </c>
      <c r="G310" s="38"/>
      <c r="H310" s="38"/>
      <c r="I310" s="143"/>
      <c r="J310" s="143"/>
      <c r="K310" s="38"/>
      <c r="L310" s="38"/>
      <c r="M310" s="42"/>
      <c r="N310" s="254"/>
      <c r="O310" s="255"/>
      <c r="P310" s="89"/>
      <c r="Q310" s="89"/>
      <c r="R310" s="89"/>
      <c r="S310" s="89"/>
      <c r="T310" s="89"/>
      <c r="U310" s="89"/>
      <c r="V310" s="89"/>
      <c r="W310" s="89"/>
      <c r="X310" s="89"/>
      <c r="Y310" s="90"/>
      <c r="Z310" s="36"/>
      <c r="AA310" s="36"/>
      <c r="AB310" s="36"/>
      <c r="AC310" s="36"/>
      <c r="AD310" s="36"/>
      <c r="AE310" s="36"/>
      <c r="AT310" s="15" t="s">
        <v>138</v>
      </c>
      <c r="AU310" s="15" t="s">
        <v>83</v>
      </c>
    </row>
    <row r="311" s="2" customFormat="1" ht="21.75" customHeight="1">
      <c r="A311" s="36"/>
      <c r="B311" s="37"/>
      <c r="C311" s="259" t="s">
        <v>539</v>
      </c>
      <c r="D311" s="259" t="s">
        <v>159</v>
      </c>
      <c r="E311" s="260" t="s">
        <v>540</v>
      </c>
      <c r="F311" s="261" t="s">
        <v>541</v>
      </c>
      <c r="G311" s="262" t="s">
        <v>184</v>
      </c>
      <c r="H311" s="263">
        <v>90</v>
      </c>
      <c r="I311" s="264"/>
      <c r="J311" s="264"/>
      <c r="K311" s="265">
        <f>ROUND(P311*H311,2)</f>
        <v>0</v>
      </c>
      <c r="L311" s="261" t="s">
        <v>134</v>
      </c>
      <c r="M311" s="42"/>
      <c r="N311" s="266" t="s">
        <v>1</v>
      </c>
      <c r="O311" s="246" t="s">
        <v>38</v>
      </c>
      <c r="P311" s="247">
        <f>I311+J311</f>
        <v>0</v>
      </c>
      <c r="Q311" s="247">
        <f>ROUND(I311*H311,2)</f>
        <v>0</v>
      </c>
      <c r="R311" s="247">
        <f>ROUND(J311*H311,2)</f>
        <v>0</v>
      </c>
      <c r="S311" s="89"/>
      <c r="T311" s="248">
        <f>S311*H311</f>
        <v>0</v>
      </c>
      <c r="U311" s="248">
        <v>0</v>
      </c>
      <c r="V311" s="248">
        <f>U311*H311</f>
        <v>0</v>
      </c>
      <c r="W311" s="248">
        <v>0</v>
      </c>
      <c r="X311" s="248">
        <f>W311*H311</f>
        <v>0</v>
      </c>
      <c r="Y311" s="249" t="s">
        <v>1</v>
      </c>
      <c r="Z311" s="36"/>
      <c r="AA311" s="36"/>
      <c r="AB311" s="36"/>
      <c r="AC311" s="36"/>
      <c r="AD311" s="36"/>
      <c r="AE311" s="36"/>
      <c r="AR311" s="250" t="s">
        <v>227</v>
      </c>
      <c r="AT311" s="250" t="s">
        <v>159</v>
      </c>
      <c r="AU311" s="250" t="s">
        <v>83</v>
      </c>
      <c r="AY311" s="15" t="s">
        <v>129</v>
      </c>
      <c r="BE311" s="251">
        <f>IF(O311="základní",K311,0)</f>
        <v>0</v>
      </c>
      <c r="BF311" s="251">
        <f>IF(O311="snížená",K311,0)</f>
        <v>0</v>
      </c>
      <c r="BG311" s="251">
        <f>IF(O311="zákl. přenesená",K311,0)</f>
        <v>0</v>
      </c>
      <c r="BH311" s="251">
        <f>IF(O311="sníž. přenesená",K311,0)</f>
        <v>0</v>
      </c>
      <c r="BI311" s="251">
        <f>IF(O311="nulová",K311,0)</f>
        <v>0</v>
      </c>
      <c r="BJ311" s="15" t="s">
        <v>83</v>
      </c>
      <c r="BK311" s="251">
        <f>ROUND(P311*H311,2)</f>
        <v>0</v>
      </c>
      <c r="BL311" s="15" t="s">
        <v>227</v>
      </c>
      <c r="BM311" s="250" t="s">
        <v>542</v>
      </c>
    </row>
    <row r="312" s="2" customFormat="1">
      <c r="A312" s="36"/>
      <c r="B312" s="37"/>
      <c r="C312" s="38"/>
      <c r="D312" s="252" t="s">
        <v>138</v>
      </c>
      <c r="E312" s="38"/>
      <c r="F312" s="253" t="s">
        <v>541</v>
      </c>
      <c r="G312" s="38"/>
      <c r="H312" s="38"/>
      <c r="I312" s="143"/>
      <c r="J312" s="143"/>
      <c r="K312" s="38"/>
      <c r="L312" s="38"/>
      <c r="M312" s="42"/>
      <c r="N312" s="254"/>
      <c r="O312" s="255"/>
      <c r="P312" s="89"/>
      <c r="Q312" s="89"/>
      <c r="R312" s="89"/>
      <c r="S312" s="89"/>
      <c r="T312" s="89"/>
      <c r="U312" s="89"/>
      <c r="V312" s="89"/>
      <c r="W312" s="89"/>
      <c r="X312" s="89"/>
      <c r="Y312" s="90"/>
      <c r="Z312" s="36"/>
      <c r="AA312" s="36"/>
      <c r="AB312" s="36"/>
      <c r="AC312" s="36"/>
      <c r="AD312" s="36"/>
      <c r="AE312" s="36"/>
      <c r="AT312" s="15" t="s">
        <v>138</v>
      </c>
      <c r="AU312" s="15" t="s">
        <v>83</v>
      </c>
    </row>
    <row r="313" s="2" customFormat="1" ht="21.75" customHeight="1">
      <c r="A313" s="36"/>
      <c r="B313" s="37"/>
      <c r="C313" s="259" t="s">
        <v>543</v>
      </c>
      <c r="D313" s="259" t="s">
        <v>159</v>
      </c>
      <c r="E313" s="260" t="s">
        <v>544</v>
      </c>
      <c r="F313" s="261" t="s">
        <v>545</v>
      </c>
      <c r="G313" s="262" t="s">
        <v>133</v>
      </c>
      <c r="H313" s="263">
        <v>1</v>
      </c>
      <c r="I313" s="264"/>
      <c r="J313" s="264"/>
      <c r="K313" s="265">
        <f>ROUND(P313*H313,2)</f>
        <v>0</v>
      </c>
      <c r="L313" s="261" t="s">
        <v>134</v>
      </c>
      <c r="M313" s="42"/>
      <c r="N313" s="266" t="s">
        <v>1</v>
      </c>
      <c r="O313" s="246" t="s">
        <v>38</v>
      </c>
      <c r="P313" s="247">
        <f>I313+J313</f>
        <v>0</v>
      </c>
      <c r="Q313" s="247">
        <f>ROUND(I313*H313,2)</f>
        <v>0</v>
      </c>
      <c r="R313" s="247">
        <f>ROUND(J313*H313,2)</f>
        <v>0</v>
      </c>
      <c r="S313" s="89"/>
      <c r="T313" s="248">
        <f>S313*H313</f>
        <v>0</v>
      </c>
      <c r="U313" s="248">
        <v>0</v>
      </c>
      <c r="V313" s="248">
        <f>U313*H313</f>
        <v>0</v>
      </c>
      <c r="W313" s="248">
        <v>0</v>
      </c>
      <c r="X313" s="248">
        <f>W313*H313</f>
        <v>0</v>
      </c>
      <c r="Y313" s="249" t="s">
        <v>1</v>
      </c>
      <c r="Z313" s="36"/>
      <c r="AA313" s="36"/>
      <c r="AB313" s="36"/>
      <c r="AC313" s="36"/>
      <c r="AD313" s="36"/>
      <c r="AE313" s="36"/>
      <c r="AR313" s="250" t="s">
        <v>227</v>
      </c>
      <c r="AT313" s="250" t="s">
        <v>159</v>
      </c>
      <c r="AU313" s="250" t="s">
        <v>83</v>
      </c>
      <c r="AY313" s="15" t="s">
        <v>129</v>
      </c>
      <c r="BE313" s="251">
        <f>IF(O313="základní",K313,0)</f>
        <v>0</v>
      </c>
      <c r="BF313" s="251">
        <f>IF(O313="snížená",K313,0)</f>
        <v>0</v>
      </c>
      <c r="BG313" s="251">
        <f>IF(O313="zákl. přenesená",K313,0)</f>
        <v>0</v>
      </c>
      <c r="BH313" s="251">
        <f>IF(O313="sníž. přenesená",K313,0)</f>
        <v>0</v>
      </c>
      <c r="BI313" s="251">
        <f>IF(O313="nulová",K313,0)</f>
        <v>0</v>
      </c>
      <c r="BJ313" s="15" t="s">
        <v>83</v>
      </c>
      <c r="BK313" s="251">
        <f>ROUND(P313*H313,2)</f>
        <v>0</v>
      </c>
      <c r="BL313" s="15" t="s">
        <v>227</v>
      </c>
      <c r="BM313" s="250" t="s">
        <v>546</v>
      </c>
    </row>
    <row r="314" s="2" customFormat="1">
      <c r="A314" s="36"/>
      <c r="B314" s="37"/>
      <c r="C314" s="38"/>
      <c r="D314" s="252" t="s">
        <v>138</v>
      </c>
      <c r="E314" s="38"/>
      <c r="F314" s="253" t="s">
        <v>545</v>
      </c>
      <c r="G314" s="38"/>
      <c r="H314" s="38"/>
      <c r="I314" s="143"/>
      <c r="J314" s="143"/>
      <c r="K314" s="38"/>
      <c r="L314" s="38"/>
      <c r="M314" s="42"/>
      <c r="N314" s="254"/>
      <c r="O314" s="255"/>
      <c r="P314" s="89"/>
      <c r="Q314" s="89"/>
      <c r="R314" s="89"/>
      <c r="S314" s="89"/>
      <c r="T314" s="89"/>
      <c r="U314" s="89"/>
      <c r="V314" s="89"/>
      <c r="W314" s="89"/>
      <c r="X314" s="89"/>
      <c r="Y314" s="90"/>
      <c r="Z314" s="36"/>
      <c r="AA314" s="36"/>
      <c r="AB314" s="36"/>
      <c r="AC314" s="36"/>
      <c r="AD314" s="36"/>
      <c r="AE314" s="36"/>
      <c r="AT314" s="15" t="s">
        <v>138</v>
      </c>
      <c r="AU314" s="15" t="s">
        <v>83</v>
      </c>
    </row>
    <row r="315" s="2" customFormat="1" ht="21.75" customHeight="1">
      <c r="A315" s="36"/>
      <c r="B315" s="37"/>
      <c r="C315" s="259" t="s">
        <v>547</v>
      </c>
      <c r="D315" s="259" t="s">
        <v>159</v>
      </c>
      <c r="E315" s="260" t="s">
        <v>548</v>
      </c>
      <c r="F315" s="261" t="s">
        <v>549</v>
      </c>
      <c r="G315" s="262" t="s">
        <v>550</v>
      </c>
      <c r="H315" s="263">
        <v>0.94999999999999996</v>
      </c>
      <c r="I315" s="264"/>
      <c r="J315" s="264"/>
      <c r="K315" s="265">
        <f>ROUND(P315*H315,2)</f>
        <v>0</v>
      </c>
      <c r="L315" s="261" t="s">
        <v>134</v>
      </c>
      <c r="M315" s="42"/>
      <c r="N315" s="266" t="s">
        <v>1</v>
      </c>
      <c r="O315" s="246" t="s">
        <v>38</v>
      </c>
      <c r="P315" s="247">
        <f>I315+J315</f>
        <v>0</v>
      </c>
      <c r="Q315" s="247">
        <f>ROUND(I315*H315,2)</f>
        <v>0</v>
      </c>
      <c r="R315" s="247">
        <f>ROUND(J315*H315,2)</f>
        <v>0</v>
      </c>
      <c r="S315" s="89"/>
      <c r="T315" s="248">
        <f>S315*H315</f>
        <v>0</v>
      </c>
      <c r="U315" s="248">
        <v>0</v>
      </c>
      <c r="V315" s="248">
        <f>U315*H315</f>
        <v>0</v>
      </c>
      <c r="W315" s="248">
        <v>0</v>
      </c>
      <c r="X315" s="248">
        <f>W315*H315</f>
        <v>0</v>
      </c>
      <c r="Y315" s="249" t="s">
        <v>1</v>
      </c>
      <c r="Z315" s="36"/>
      <c r="AA315" s="36"/>
      <c r="AB315" s="36"/>
      <c r="AC315" s="36"/>
      <c r="AD315" s="36"/>
      <c r="AE315" s="36"/>
      <c r="AR315" s="250" t="s">
        <v>227</v>
      </c>
      <c r="AT315" s="250" t="s">
        <v>159</v>
      </c>
      <c r="AU315" s="250" t="s">
        <v>83</v>
      </c>
      <c r="AY315" s="15" t="s">
        <v>129</v>
      </c>
      <c r="BE315" s="251">
        <f>IF(O315="základní",K315,0)</f>
        <v>0</v>
      </c>
      <c r="BF315" s="251">
        <f>IF(O315="snížená",K315,0)</f>
        <v>0</v>
      </c>
      <c r="BG315" s="251">
        <f>IF(O315="zákl. přenesená",K315,0)</f>
        <v>0</v>
      </c>
      <c r="BH315" s="251">
        <f>IF(O315="sníž. přenesená",K315,0)</f>
        <v>0</v>
      </c>
      <c r="BI315" s="251">
        <f>IF(O315="nulová",K315,0)</f>
        <v>0</v>
      </c>
      <c r="BJ315" s="15" t="s">
        <v>83</v>
      </c>
      <c r="BK315" s="251">
        <f>ROUND(P315*H315,2)</f>
        <v>0</v>
      </c>
      <c r="BL315" s="15" t="s">
        <v>227</v>
      </c>
      <c r="BM315" s="250" t="s">
        <v>551</v>
      </c>
    </row>
    <row r="316" s="2" customFormat="1">
      <c r="A316" s="36"/>
      <c r="B316" s="37"/>
      <c r="C316" s="38"/>
      <c r="D316" s="252" t="s">
        <v>138</v>
      </c>
      <c r="E316" s="38"/>
      <c r="F316" s="253" t="s">
        <v>549</v>
      </c>
      <c r="G316" s="38"/>
      <c r="H316" s="38"/>
      <c r="I316" s="143"/>
      <c r="J316" s="143"/>
      <c r="K316" s="38"/>
      <c r="L316" s="38"/>
      <c r="M316" s="42"/>
      <c r="N316" s="254"/>
      <c r="O316" s="255"/>
      <c r="P316" s="89"/>
      <c r="Q316" s="89"/>
      <c r="R316" s="89"/>
      <c r="S316" s="89"/>
      <c r="T316" s="89"/>
      <c r="U316" s="89"/>
      <c r="V316" s="89"/>
      <c r="W316" s="89"/>
      <c r="X316" s="89"/>
      <c r="Y316" s="90"/>
      <c r="Z316" s="36"/>
      <c r="AA316" s="36"/>
      <c r="AB316" s="36"/>
      <c r="AC316" s="36"/>
      <c r="AD316" s="36"/>
      <c r="AE316" s="36"/>
      <c r="AT316" s="15" t="s">
        <v>138</v>
      </c>
      <c r="AU316" s="15" t="s">
        <v>83</v>
      </c>
    </row>
    <row r="317" s="2" customFormat="1" ht="55.5" customHeight="1">
      <c r="A317" s="36"/>
      <c r="B317" s="37"/>
      <c r="C317" s="259" t="s">
        <v>552</v>
      </c>
      <c r="D317" s="259" t="s">
        <v>159</v>
      </c>
      <c r="E317" s="260" t="s">
        <v>553</v>
      </c>
      <c r="F317" s="261" t="s">
        <v>554</v>
      </c>
      <c r="G317" s="262" t="s">
        <v>133</v>
      </c>
      <c r="H317" s="263">
        <v>5</v>
      </c>
      <c r="I317" s="264"/>
      <c r="J317" s="264"/>
      <c r="K317" s="265">
        <f>ROUND(P317*H317,2)</f>
        <v>0</v>
      </c>
      <c r="L317" s="261" t="s">
        <v>134</v>
      </c>
      <c r="M317" s="42"/>
      <c r="N317" s="266" t="s">
        <v>1</v>
      </c>
      <c r="O317" s="246" t="s">
        <v>38</v>
      </c>
      <c r="P317" s="247">
        <f>I317+J317</f>
        <v>0</v>
      </c>
      <c r="Q317" s="247">
        <f>ROUND(I317*H317,2)</f>
        <v>0</v>
      </c>
      <c r="R317" s="247">
        <f>ROUND(J317*H317,2)</f>
        <v>0</v>
      </c>
      <c r="S317" s="89"/>
      <c r="T317" s="248">
        <f>S317*H317</f>
        <v>0</v>
      </c>
      <c r="U317" s="248">
        <v>0</v>
      </c>
      <c r="V317" s="248">
        <f>U317*H317</f>
        <v>0</v>
      </c>
      <c r="W317" s="248">
        <v>0</v>
      </c>
      <c r="X317" s="248">
        <f>W317*H317</f>
        <v>0</v>
      </c>
      <c r="Y317" s="249" t="s">
        <v>1</v>
      </c>
      <c r="Z317" s="36"/>
      <c r="AA317" s="36"/>
      <c r="AB317" s="36"/>
      <c r="AC317" s="36"/>
      <c r="AD317" s="36"/>
      <c r="AE317" s="36"/>
      <c r="AR317" s="250" t="s">
        <v>227</v>
      </c>
      <c r="AT317" s="250" t="s">
        <v>159</v>
      </c>
      <c r="AU317" s="250" t="s">
        <v>83</v>
      </c>
      <c r="AY317" s="15" t="s">
        <v>129</v>
      </c>
      <c r="BE317" s="251">
        <f>IF(O317="základní",K317,0)</f>
        <v>0</v>
      </c>
      <c r="BF317" s="251">
        <f>IF(O317="snížená",K317,0)</f>
        <v>0</v>
      </c>
      <c r="BG317" s="251">
        <f>IF(O317="zákl. přenesená",K317,0)</f>
        <v>0</v>
      </c>
      <c r="BH317" s="251">
        <f>IF(O317="sníž. přenesená",K317,0)</f>
        <v>0</v>
      </c>
      <c r="BI317" s="251">
        <f>IF(O317="nulová",K317,0)</f>
        <v>0</v>
      </c>
      <c r="BJ317" s="15" t="s">
        <v>83</v>
      </c>
      <c r="BK317" s="251">
        <f>ROUND(P317*H317,2)</f>
        <v>0</v>
      </c>
      <c r="BL317" s="15" t="s">
        <v>227</v>
      </c>
      <c r="BM317" s="250" t="s">
        <v>555</v>
      </c>
    </row>
    <row r="318" s="2" customFormat="1">
      <c r="A318" s="36"/>
      <c r="B318" s="37"/>
      <c r="C318" s="38"/>
      <c r="D318" s="252" t="s">
        <v>138</v>
      </c>
      <c r="E318" s="38"/>
      <c r="F318" s="253" t="s">
        <v>556</v>
      </c>
      <c r="G318" s="38"/>
      <c r="H318" s="38"/>
      <c r="I318" s="143"/>
      <c r="J318" s="143"/>
      <c r="K318" s="38"/>
      <c r="L318" s="38"/>
      <c r="M318" s="42"/>
      <c r="N318" s="254"/>
      <c r="O318" s="255"/>
      <c r="P318" s="89"/>
      <c r="Q318" s="89"/>
      <c r="R318" s="89"/>
      <c r="S318" s="89"/>
      <c r="T318" s="89"/>
      <c r="U318" s="89"/>
      <c r="V318" s="89"/>
      <c r="W318" s="89"/>
      <c r="X318" s="89"/>
      <c r="Y318" s="90"/>
      <c r="Z318" s="36"/>
      <c r="AA318" s="36"/>
      <c r="AB318" s="36"/>
      <c r="AC318" s="36"/>
      <c r="AD318" s="36"/>
      <c r="AE318" s="36"/>
      <c r="AT318" s="15" t="s">
        <v>138</v>
      </c>
      <c r="AU318" s="15" t="s">
        <v>83</v>
      </c>
    </row>
    <row r="319" s="2" customFormat="1">
      <c r="A319" s="36"/>
      <c r="B319" s="37"/>
      <c r="C319" s="38"/>
      <c r="D319" s="252" t="s">
        <v>557</v>
      </c>
      <c r="E319" s="38"/>
      <c r="F319" s="256" t="s">
        <v>558</v>
      </c>
      <c r="G319" s="38"/>
      <c r="H319" s="38"/>
      <c r="I319" s="143"/>
      <c r="J319" s="143"/>
      <c r="K319" s="38"/>
      <c r="L319" s="38"/>
      <c r="M319" s="42"/>
      <c r="N319" s="254"/>
      <c r="O319" s="255"/>
      <c r="P319" s="89"/>
      <c r="Q319" s="89"/>
      <c r="R319" s="89"/>
      <c r="S319" s="89"/>
      <c r="T319" s="89"/>
      <c r="U319" s="89"/>
      <c r="V319" s="89"/>
      <c r="W319" s="89"/>
      <c r="X319" s="89"/>
      <c r="Y319" s="90"/>
      <c r="Z319" s="36"/>
      <c r="AA319" s="36"/>
      <c r="AB319" s="36"/>
      <c r="AC319" s="36"/>
      <c r="AD319" s="36"/>
      <c r="AE319" s="36"/>
      <c r="AT319" s="15" t="s">
        <v>557</v>
      </c>
      <c r="AU319" s="15" t="s">
        <v>83</v>
      </c>
    </row>
    <row r="320" s="2" customFormat="1" ht="44.25" customHeight="1">
      <c r="A320" s="36"/>
      <c r="B320" s="37"/>
      <c r="C320" s="259" t="s">
        <v>559</v>
      </c>
      <c r="D320" s="259" t="s">
        <v>159</v>
      </c>
      <c r="E320" s="260" t="s">
        <v>560</v>
      </c>
      <c r="F320" s="261" t="s">
        <v>561</v>
      </c>
      <c r="G320" s="262" t="s">
        <v>562</v>
      </c>
      <c r="H320" s="263">
        <v>374</v>
      </c>
      <c r="I320" s="264"/>
      <c r="J320" s="264"/>
      <c r="K320" s="265">
        <f>ROUND(P320*H320,2)</f>
        <v>0</v>
      </c>
      <c r="L320" s="261" t="s">
        <v>134</v>
      </c>
      <c r="M320" s="42"/>
      <c r="N320" s="266" t="s">
        <v>1</v>
      </c>
      <c r="O320" s="246" t="s">
        <v>38</v>
      </c>
      <c r="P320" s="247">
        <f>I320+J320</f>
        <v>0</v>
      </c>
      <c r="Q320" s="247">
        <f>ROUND(I320*H320,2)</f>
        <v>0</v>
      </c>
      <c r="R320" s="247">
        <f>ROUND(J320*H320,2)</f>
        <v>0</v>
      </c>
      <c r="S320" s="89"/>
      <c r="T320" s="248">
        <f>S320*H320</f>
        <v>0</v>
      </c>
      <c r="U320" s="248">
        <v>0</v>
      </c>
      <c r="V320" s="248">
        <f>U320*H320</f>
        <v>0</v>
      </c>
      <c r="W320" s="248">
        <v>0</v>
      </c>
      <c r="X320" s="248">
        <f>W320*H320</f>
        <v>0</v>
      </c>
      <c r="Y320" s="249" t="s">
        <v>1</v>
      </c>
      <c r="Z320" s="36"/>
      <c r="AA320" s="36"/>
      <c r="AB320" s="36"/>
      <c r="AC320" s="36"/>
      <c r="AD320" s="36"/>
      <c r="AE320" s="36"/>
      <c r="AR320" s="250" t="s">
        <v>227</v>
      </c>
      <c r="AT320" s="250" t="s">
        <v>159</v>
      </c>
      <c r="AU320" s="250" t="s">
        <v>83</v>
      </c>
      <c r="AY320" s="15" t="s">
        <v>129</v>
      </c>
      <c r="BE320" s="251">
        <f>IF(O320="základní",K320,0)</f>
        <v>0</v>
      </c>
      <c r="BF320" s="251">
        <f>IF(O320="snížená",K320,0)</f>
        <v>0</v>
      </c>
      <c r="BG320" s="251">
        <f>IF(O320="zákl. přenesená",K320,0)</f>
        <v>0</v>
      </c>
      <c r="BH320" s="251">
        <f>IF(O320="sníž. přenesená",K320,0)</f>
        <v>0</v>
      </c>
      <c r="BI320" s="251">
        <f>IF(O320="nulová",K320,0)</f>
        <v>0</v>
      </c>
      <c r="BJ320" s="15" t="s">
        <v>83</v>
      </c>
      <c r="BK320" s="251">
        <f>ROUND(P320*H320,2)</f>
        <v>0</v>
      </c>
      <c r="BL320" s="15" t="s">
        <v>227</v>
      </c>
      <c r="BM320" s="250" t="s">
        <v>563</v>
      </c>
    </row>
    <row r="321" s="2" customFormat="1">
      <c r="A321" s="36"/>
      <c r="B321" s="37"/>
      <c r="C321" s="38"/>
      <c r="D321" s="252" t="s">
        <v>138</v>
      </c>
      <c r="E321" s="38"/>
      <c r="F321" s="253" t="s">
        <v>564</v>
      </c>
      <c r="G321" s="38"/>
      <c r="H321" s="38"/>
      <c r="I321" s="143"/>
      <c r="J321" s="143"/>
      <c r="K321" s="38"/>
      <c r="L321" s="38"/>
      <c r="M321" s="42"/>
      <c r="N321" s="254"/>
      <c r="O321" s="255"/>
      <c r="P321" s="89"/>
      <c r="Q321" s="89"/>
      <c r="R321" s="89"/>
      <c r="S321" s="89"/>
      <c r="T321" s="89"/>
      <c r="U321" s="89"/>
      <c r="V321" s="89"/>
      <c r="W321" s="89"/>
      <c r="X321" s="89"/>
      <c r="Y321" s="90"/>
      <c r="Z321" s="36"/>
      <c r="AA321" s="36"/>
      <c r="AB321" s="36"/>
      <c r="AC321" s="36"/>
      <c r="AD321" s="36"/>
      <c r="AE321" s="36"/>
      <c r="AT321" s="15" t="s">
        <v>138</v>
      </c>
      <c r="AU321" s="15" t="s">
        <v>83</v>
      </c>
    </row>
    <row r="322" s="2" customFormat="1">
      <c r="A322" s="36"/>
      <c r="B322" s="37"/>
      <c r="C322" s="38"/>
      <c r="D322" s="252" t="s">
        <v>557</v>
      </c>
      <c r="E322" s="38"/>
      <c r="F322" s="256" t="s">
        <v>558</v>
      </c>
      <c r="G322" s="38"/>
      <c r="H322" s="38"/>
      <c r="I322" s="143"/>
      <c r="J322" s="143"/>
      <c r="K322" s="38"/>
      <c r="L322" s="38"/>
      <c r="M322" s="42"/>
      <c r="N322" s="254"/>
      <c r="O322" s="255"/>
      <c r="P322" s="89"/>
      <c r="Q322" s="89"/>
      <c r="R322" s="89"/>
      <c r="S322" s="89"/>
      <c r="T322" s="89"/>
      <c r="U322" s="89"/>
      <c r="V322" s="89"/>
      <c r="W322" s="89"/>
      <c r="X322" s="89"/>
      <c r="Y322" s="90"/>
      <c r="Z322" s="36"/>
      <c r="AA322" s="36"/>
      <c r="AB322" s="36"/>
      <c r="AC322" s="36"/>
      <c r="AD322" s="36"/>
      <c r="AE322" s="36"/>
      <c r="AT322" s="15" t="s">
        <v>557</v>
      </c>
      <c r="AU322" s="15" t="s">
        <v>83</v>
      </c>
    </row>
    <row r="323" s="2" customFormat="1" ht="55.5" customHeight="1">
      <c r="A323" s="36"/>
      <c r="B323" s="37"/>
      <c r="C323" s="259" t="s">
        <v>565</v>
      </c>
      <c r="D323" s="259" t="s">
        <v>159</v>
      </c>
      <c r="E323" s="260" t="s">
        <v>566</v>
      </c>
      <c r="F323" s="261" t="s">
        <v>567</v>
      </c>
      <c r="G323" s="262" t="s">
        <v>562</v>
      </c>
      <c r="H323" s="263">
        <v>2</v>
      </c>
      <c r="I323" s="264"/>
      <c r="J323" s="264"/>
      <c r="K323" s="265">
        <f>ROUND(P323*H323,2)</f>
        <v>0</v>
      </c>
      <c r="L323" s="261" t="s">
        <v>134</v>
      </c>
      <c r="M323" s="42"/>
      <c r="N323" s="266" t="s">
        <v>1</v>
      </c>
      <c r="O323" s="246" t="s">
        <v>38</v>
      </c>
      <c r="P323" s="247">
        <f>I323+J323</f>
        <v>0</v>
      </c>
      <c r="Q323" s="247">
        <f>ROUND(I323*H323,2)</f>
        <v>0</v>
      </c>
      <c r="R323" s="247">
        <f>ROUND(J323*H323,2)</f>
        <v>0</v>
      </c>
      <c r="S323" s="89"/>
      <c r="T323" s="248">
        <f>S323*H323</f>
        <v>0</v>
      </c>
      <c r="U323" s="248">
        <v>0</v>
      </c>
      <c r="V323" s="248">
        <f>U323*H323</f>
        <v>0</v>
      </c>
      <c r="W323" s="248">
        <v>0</v>
      </c>
      <c r="X323" s="248">
        <f>W323*H323</f>
        <v>0</v>
      </c>
      <c r="Y323" s="249" t="s">
        <v>1</v>
      </c>
      <c r="Z323" s="36"/>
      <c r="AA323" s="36"/>
      <c r="AB323" s="36"/>
      <c r="AC323" s="36"/>
      <c r="AD323" s="36"/>
      <c r="AE323" s="36"/>
      <c r="AR323" s="250" t="s">
        <v>227</v>
      </c>
      <c r="AT323" s="250" t="s">
        <v>159</v>
      </c>
      <c r="AU323" s="250" t="s">
        <v>83</v>
      </c>
      <c r="AY323" s="15" t="s">
        <v>129</v>
      </c>
      <c r="BE323" s="251">
        <f>IF(O323="základní",K323,0)</f>
        <v>0</v>
      </c>
      <c r="BF323" s="251">
        <f>IF(O323="snížená",K323,0)</f>
        <v>0</v>
      </c>
      <c r="BG323" s="251">
        <f>IF(O323="zákl. přenesená",K323,0)</f>
        <v>0</v>
      </c>
      <c r="BH323" s="251">
        <f>IF(O323="sníž. přenesená",K323,0)</f>
        <v>0</v>
      </c>
      <c r="BI323" s="251">
        <f>IF(O323="nulová",K323,0)</f>
        <v>0</v>
      </c>
      <c r="BJ323" s="15" t="s">
        <v>83</v>
      </c>
      <c r="BK323" s="251">
        <f>ROUND(P323*H323,2)</f>
        <v>0</v>
      </c>
      <c r="BL323" s="15" t="s">
        <v>227</v>
      </c>
      <c r="BM323" s="250" t="s">
        <v>568</v>
      </c>
    </row>
    <row r="324" s="2" customFormat="1">
      <c r="A324" s="36"/>
      <c r="B324" s="37"/>
      <c r="C324" s="38"/>
      <c r="D324" s="252" t="s">
        <v>138</v>
      </c>
      <c r="E324" s="38"/>
      <c r="F324" s="253" t="s">
        <v>569</v>
      </c>
      <c r="G324" s="38"/>
      <c r="H324" s="38"/>
      <c r="I324" s="143"/>
      <c r="J324" s="143"/>
      <c r="K324" s="38"/>
      <c r="L324" s="38"/>
      <c r="M324" s="42"/>
      <c r="N324" s="254"/>
      <c r="O324" s="255"/>
      <c r="P324" s="89"/>
      <c r="Q324" s="89"/>
      <c r="R324" s="89"/>
      <c r="S324" s="89"/>
      <c r="T324" s="89"/>
      <c r="U324" s="89"/>
      <c r="V324" s="89"/>
      <c r="W324" s="89"/>
      <c r="X324" s="89"/>
      <c r="Y324" s="90"/>
      <c r="Z324" s="36"/>
      <c r="AA324" s="36"/>
      <c r="AB324" s="36"/>
      <c r="AC324" s="36"/>
      <c r="AD324" s="36"/>
      <c r="AE324" s="36"/>
      <c r="AT324" s="15" t="s">
        <v>138</v>
      </c>
      <c r="AU324" s="15" t="s">
        <v>83</v>
      </c>
    </row>
    <row r="325" s="2" customFormat="1">
      <c r="A325" s="36"/>
      <c r="B325" s="37"/>
      <c r="C325" s="38"/>
      <c r="D325" s="252" t="s">
        <v>557</v>
      </c>
      <c r="E325" s="38"/>
      <c r="F325" s="256" t="s">
        <v>558</v>
      </c>
      <c r="G325" s="38"/>
      <c r="H325" s="38"/>
      <c r="I325" s="143"/>
      <c r="J325" s="143"/>
      <c r="K325" s="38"/>
      <c r="L325" s="38"/>
      <c r="M325" s="42"/>
      <c r="N325" s="254"/>
      <c r="O325" s="255"/>
      <c r="P325" s="89"/>
      <c r="Q325" s="89"/>
      <c r="R325" s="89"/>
      <c r="S325" s="89"/>
      <c r="T325" s="89"/>
      <c r="U325" s="89"/>
      <c r="V325" s="89"/>
      <c r="W325" s="89"/>
      <c r="X325" s="89"/>
      <c r="Y325" s="90"/>
      <c r="Z325" s="36"/>
      <c r="AA325" s="36"/>
      <c r="AB325" s="36"/>
      <c r="AC325" s="36"/>
      <c r="AD325" s="36"/>
      <c r="AE325" s="36"/>
      <c r="AT325" s="15" t="s">
        <v>557</v>
      </c>
      <c r="AU325" s="15" t="s">
        <v>83</v>
      </c>
    </row>
    <row r="326" s="2" customFormat="1" ht="21.75" customHeight="1">
      <c r="A326" s="36"/>
      <c r="B326" s="37"/>
      <c r="C326" s="259" t="s">
        <v>570</v>
      </c>
      <c r="D326" s="259" t="s">
        <v>159</v>
      </c>
      <c r="E326" s="260" t="s">
        <v>571</v>
      </c>
      <c r="F326" s="261" t="s">
        <v>572</v>
      </c>
      <c r="G326" s="262" t="s">
        <v>562</v>
      </c>
      <c r="H326" s="263">
        <v>374</v>
      </c>
      <c r="I326" s="264"/>
      <c r="J326" s="264"/>
      <c r="K326" s="265">
        <f>ROUND(P326*H326,2)</f>
        <v>0</v>
      </c>
      <c r="L326" s="261" t="s">
        <v>134</v>
      </c>
      <c r="M326" s="42"/>
      <c r="N326" s="266" t="s">
        <v>1</v>
      </c>
      <c r="O326" s="246" t="s">
        <v>38</v>
      </c>
      <c r="P326" s="247">
        <f>I326+J326</f>
        <v>0</v>
      </c>
      <c r="Q326" s="247">
        <f>ROUND(I326*H326,2)</f>
        <v>0</v>
      </c>
      <c r="R326" s="247">
        <f>ROUND(J326*H326,2)</f>
        <v>0</v>
      </c>
      <c r="S326" s="89"/>
      <c r="T326" s="248">
        <f>S326*H326</f>
        <v>0</v>
      </c>
      <c r="U326" s="248">
        <v>0</v>
      </c>
      <c r="V326" s="248">
        <f>U326*H326</f>
        <v>0</v>
      </c>
      <c r="W326" s="248">
        <v>0</v>
      </c>
      <c r="X326" s="248">
        <f>W326*H326</f>
        <v>0</v>
      </c>
      <c r="Y326" s="249" t="s">
        <v>1</v>
      </c>
      <c r="Z326" s="36"/>
      <c r="AA326" s="36"/>
      <c r="AB326" s="36"/>
      <c r="AC326" s="36"/>
      <c r="AD326" s="36"/>
      <c r="AE326" s="36"/>
      <c r="AR326" s="250" t="s">
        <v>227</v>
      </c>
      <c r="AT326" s="250" t="s">
        <v>159</v>
      </c>
      <c r="AU326" s="250" t="s">
        <v>83</v>
      </c>
      <c r="AY326" s="15" t="s">
        <v>129</v>
      </c>
      <c r="BE326" s="251">
        <f>IF(O326="základní",K326,0)</f>
        <v>0</v>
      </c>
      <c r="BF326" s="251">
        <f>IF(O326="snížená",K326,0)</f>
        <v>0</v>
      </c>
      <c r="BG326" s="251">
        <f>IF(O326="zákl. přenesená",K326,0)</f>
        <v>0</v>
      </c>
      <c r="BH326" s="251">
        <f>IF(O326="sníž. přenesená",K326,0)</f>
        <v>0</v>
      </c>
      <c r="BI326" s="251">
        <f>IF(O326="nulová",K326,0)</f>
        <v>0</v>
      </c>
      <c r="BJ326" s="15" t="s">
        <v>83</v>
      </c>
      <c r="BK326" s="251">
        <f>ROUND(P326*H326,2)</f>
        <v>0</v>
      </c>
      <c r="BL326" s="15" t="s">
        <v>227</v>
      </c>
      <c r="BM326" s="250" t="s">
        <v>573</v>
      </c>
    </row>
    <row r="327" s="2" customFormat="1">
      <c r="A327" s="36"/>
      <c r="B327" s="37"/>
      <c r="C327" s="38"/>
      <c r="D327" s="252" t="s">
        <v>138</v>
      </c>
      <c r="E327" s="38"/>
      <c r="F327" s="253" t="s">
        <v>574</v>
      </c>
      <c r="G327" s="38"/>
      <c r="H327" s="38"/>
      <c r="I327" s="143"/>
      <c r="J327" s="143"/>
      <c r="K327" s="38"/>
      <c r="L327" s="38"/>
      <c r="M327" s="42"/>
      <c r="N327" s="254"/>
      <c r="O327" s="255"/>
      <c r="P327" s="89"/>
      <c r="Q327" s="89"/>
      <c r="R327" s="89"/>
      <c r="S327" s="89"/>
      <c r="T327" s="89"/>
      <c r="U327" s="89"/>
      <c r="V327" s="89"/>
      <c r="W327" s="89"/>
      <c r="X327" s="89"/>
      <c r="Y327" s="90"/>
      <c r="Z327" s="36"/>
      <c r="AA327" s="36"/>
      <c r="AB327" s="36"/>
      <c r="AC327" s="36"/>
      <c r="AD327" s="36"/>
      <c r="AE327" s="36"/>
      <c r="AT327" s="15" t="s">
        <v>138</v>
      </c>
      <c r="AU327" s="15" t="s">
        <v>83</v>
      </c>
    </row>
    <row r="328" s="2" customFormat="1">
      <c r="A328" s="36"/>
      <c r="B328" s="37"/>
      <c r="C328" s="38"/>
      <c r="D328" s="252" t="s">
        <v>557</v>
      </c>
      <c r="E328" s="38"/>
      <c r="F328" s="256" t="s">
        <v>575</v>
      </c>
      <c r="G328" s="38"/>
      <c r="H328" s="38"/>
      <c r="I328" s="143"/>
      <c r="J328" s="143"/>
      <c r="K328" s="38"/>
      <c r="L328" s="38"/>
      <c r="M328" s="42"/>
      <c r="N328" s="254"/>
      <c r="O328" s="255"/>
      <c r="P328" s="89"/>
      <c r="Q328" s="89"/>
      <c r="R328" s="89"/>
      <c r="S328" s="89"/>
      <c r="T328" s="89"/>
      <c r="U328" s="89"/>
      <c r="V328" s="89"/>
      <c r="W328" s="89"/>
      <c r="X328" s="89"/>
      <c r="Y328" s="90"/>
      <c r="Z328" s="36"/>
      <c r="AA328" s="36"/>
      <c r="AB328" s="36"/>
      <c r="AC328" s="36"/>
      <c r="AD328" s="36"/>
      <c r="AE328" s="36"/>
      <c r="AT328" s="15" t="s">
        <v>557</v>
      </c>
      <c r="AU328" s="15" t="s">
        <v>83</v>
      </c>
    </row>
    <row r="329" s="2" customFormat="1" ht="21.75" customHeight="1">
      <c r="A329" s="36"/>
      <c r="B329" s="37"/>
      <c r="C329" s="259" t="s">
        <v>576</v>
      </c>
      <c r="D329" s="259" t="s">
        <v>159</v>
      </c>
      <c r="E329" s="260" t="s">
        <v>577</v>
      </c>
      <c r="F329" s="261" t="s">
        <v>578</v>
      </c>
      <c r="G329" s="262" t="s">
        <v>133</v>
      </c>
      <c r="H329" s="263">
        <v>5</v>
      </c>
      <c r="I329" s="264"/>
      <c r="J329" s="264"/>
      <c r="K329" s="265">
        <f>ROUND(P329*H329,2)</f>
        <v>0</v>
      </c>
      <c r="L329" s="261" t="s">
        <v>134</v>
      </c>
      <c r="M329" s="42"/>
      <c r="N329" s="266" t="s">
        <v>1</v>
      </c>
      <c r="O329" s="246" t="s">
        <v>38</v>
      </c>
      <c r="P329" s="247">
        <f>I329+J329</f>
        <v>0</v>
      </c>
      <c r="Q329" s="247">
        <f>ROUND(I329*H329,2)</f>
        <v>0</v>
      </c>
      <c r="R329" s="247">
        <f>ROUND(J329*H329,2)</f>
        <v>0</v>
      </c>
      <c r="S329" s="89"/>
      <c r="T329" s="248">
        <f>S329*H329</f>
        <v>0</v>
      </c>
      <c r="U329" s="248">
        <v>0</v>
      </c>
      <c r="V329" s="248">
        <f>U329*H329</f>
        <v>0</v>
      </c>
      <c r="W329" s="248">
        <v>0</v>
      </c>
      <c r="X329" s="248">
        <f>W329*H329</f>
        <v>0</v>
      </c>
      <c r="Y329" s="249" t="s">
        <v>1</v>
      </c>
      <c r="Z329" s="36"/>
      <c r="AA329" s="36"/>
      <c r="AB329" s="36"/>
      <c r="AC329" s="36"/>
      <c r="AD329" s="36"/>
      <c r="AE329" s="36"/>
      <c r="AR329" s="250" t="s">
        <v>227</v>
      </c>
      <c r="AT329" s="250" t="s">
        <v>159</v>
      </c>
      <c r="AU329" s="250" t="s">
        <v>83</v>
      </c>
      <c r="AY329" s="15" t="s">
        <v>129</v>
      </c>
      <c r="BE329" s="251">
        <f>IF(O329="základní",K329,0)</f>
        <v>0</v>
      </c>
      <c r="BF329" s="251">
        <f>IF(O329="snížená",K329,0)</f>
        <v>0</v>
      </c>
      <c r="BG329" s="251">
        <f>IF(O329="zákl. přenesená",K329,0)</f>
        <v>0</v>
      </c>
      <c r="BH329" s="251">
        <f>IF(O329="sníž. přenesená",K329,0)</f>
        <v>0</v>
      </c>
      <c r="BI329" s="251">
        <f>IF(O329="nulová",K329,0)</f>
        <v>0</v>
      </c>
      <c r="BJ329" s="15" t="s">
        <v>83</v>
      </c>
      <c r="BK329" s="251">
        <f>ROUND(P329*H329,2)</f>
        <v>0</v>
      </c>
      <c r="BL329" s="15" t="s">
        <v>227</v>
      </c>
      <c r="BM329" s="250" t="s">
        <v>579</v>
      </c>
    </row>
    <row r="330" s="2" customFormat="1">
      <c r="A330" s="36"/>
      <c r="B330" s="37"/>
      <c r="C330" s="38"/>
      <c r="D330" s="252" t="s">
        <v>138</v>
      </c>
      <c r="E330" s="38"/>
      <c r="F330" s="253" t="s">
        <v>580</v>
      </c>
      <c r="G330" s="38"/>
      <c r="H330" s="38"/>
      <c r="I330" s="143"/>
      <c r="J330" s="143"/>
      <c r="K330" s="38"/>
      <c r="L330" s="38"/>
      <c r="M330" s="42"/>
      <c r="N330" s="254"/>
      <c r="O330" s="255"/>
      <c r="P330" s="89"/>
      <c r="Q330" s="89"/>
      <c r="R330" s="89"/>
      <c r="S330" s="89"/>
      <c r="T330" s="89"/>
      <c r="U330" s="89"/>
      <c r="V330" s="89"/>
      <c r="W330" s="89"/>
      <c r="X330" s="89"/>
      <c r="Y330" s="90"/>
      <c r="Z330" s="36"/>
      <c r="AA330" s="36"/>
      <c r="AB330" s="36"/>
      <c r="AC330" s="36"/>
      <c r="AD330" s="36"/>
      <c r="AE330" s="36"/>
      <c r="AT330" s="15" t="s">
        <v>138</v>
      </c>
      <c r="AU330" s="15" t="s">
        <v>83</v>
      </c>
    </row>
    <row r="331" s="2" customFormat="1">
      <c r="A331" s="36"/>
      <c r="B331" s="37"/>
      <c r="C331" s="38"/>
      <c r="D331" s="252" t="s">
        <v>557</v>
      </c>
      <c r="E331" s="38"/>
      <c r="F331" s="256" t="s">
        <v>581</v>
      </c>
      <c r="G331" s="38"/>
      <c r="H331" s="38"/>
      <c r="I331" s="143"/>
      <c r="J331" s="143"/>
      <c r="K331" s="38"/>
      <c r="L331" s="38"/>
      <c r="M331" s="42"/>
      <c r="N331" s="254"/>
      <c r="O331" s="255"/>
      <c r="P331" s="89"/>
      <c r="Q331" s="89"/>
      <c r="R331" s="89"/>
      <c r="S331" s="89"/>
      <c r="T331" s="89"/>
      <c r="U331" s="89"/>
      <c r="V331" s="89"/>
      <c r="W331" s="89"/>
      <c r="X331" s="89"/>
      <c r="Y331" s="90"/>
      <c r="Z331" s="36"/>
      <c r="AA331" s="36"/>
      <c r="AB331" s="36"/>
      <c r="AC331" s="36"/>
      <c r="AD331" s="36"/>
      <c r="AE331" s="36"/>
      <c r="AT331" s="15" t="s">
        <v>557</v>
      </c>
      <c r="AU331" s="15" t="s">
        <v>83</v>
      </c>
    </row>
    <row r="332" s="2" customFormat="1" ht="21.75" customHeight="1">
      <c r="A332" s="36"/>
      <c r="B332" s="37"/>
      <c r="C332" s="259" t="s">
        <v>582</v>
      </c>
      <c r="D332" s="259" t="s">
        <v>159</v>
      </c>
      <c r="E332" s="260" t="s">
        <v>583</v>
      </c>
      <c r="F332" s="261" t="s">
        <v>584</v>
      </c>
      <c r="G332" s="262" t="s">
        <v>133</v>
      </c>
      <c r="H332" s="263">
        <v>2</v>
      </c>
      <c r="I332" s="264"/>
      <c r="J332" s="264"/>
      <c r="K332" s="265">
        <f>ROUND(P332*H332,2)</f>
        <v>0</v>
      </c>
      <c r="L332" s="261" t="s">
        <v>134</v>
      </c>
      <c r="M332" s="42"/>
      <c r="N332" s="266" t="s">
        <v>1</v>
      </c>
      <c r="O332" s="246" t="s">
        <v>38</v>
      </c>
      <c r="P332" s="247">
        <f>I332+J332</f>
        <v>0</v>
      </c>
      <c r="Q332" s="247">
        <f>ROUND(I332*H332,2)</f>
        <v>0</v>
      </c>
      <c r="R332" s="247">
        <f>ROUND(J332*H332,2)</f>
        <v>0</v>
      </c>
      <c r="S332" s="89"/>
      <c r="T332" s="248">
        <f>S332*H332</f>
        <v>0</v>
      </c>
      <c r="U332" s="248">
        <v>0</v>
      </c>
      <c r="V332" s="248">
        <f>U332*H332</f>
        <v>0</v>
      </c>
      <c r="W332" s="248">
        <v>0</v>
      </c>
      <c r="X332" s="248">
        <f>W332*H332</f>
        <v>0</v>
      </c>
      <c r="Y332" s="249" t="s">
        <v>1</v>
      </c>
      <c r="Z332" s="36"/>
      <c r="AA332" s="36"/>
      <c r="AB332" s="36"/>
      <c r="AC332" s="36"/>
      <c r="AD332" s="36"/>
      <c r="AE332" s="36"/>
      <c r="AR332" s="250" t="s">
        <v>227</v>
      </c>
      <c r="AT332" s="250" t="s">
        <v>159</v>
      </c>
      <c r="AU332" s="250" t="s">
        <v>83</v>
      </c>
      <c r="AY332" s="15" t="s">
        <v>129</v>
      </c>
      <c r="BE332" s="251">
        <f>IF(O332="základní",K332,0)</f>
        <v>0</v>
      </c>
      <c r="BF332" s="251">
        <f>IF(O332="snížená",K332,0)</f>
        <v>0</v>
      </c>
      <c r="BG332" s="251">
        <f>IF(O332="zákl. přenesená",K332,0)</f>
        <v>0</v>
      </c>
      <c r="BH332" s="251">
        <f>IF(O332="sníž. přenesená",K332,0)</f>
        <v>0</v>
      </c>
      <c r="BI332" s="251">
        <f>IF(O332="nulová",K332,0)</f>
        <v>0</v>
      </c>
      <c r="BJ332" s="15" t="s">
        <v>83</v>
      </c>
      <c r="BK332" s="251">
        <f>ROUND(P332*H332,2)</f>
        <v>0</v>
      </c>
      <c r="BL332" s="15" t="s">
        <v>227</v>
      </c>
      <c r="BM332" s="250" t="s">
        <v>585</v>
      </c>
    </row>
    <row r="333" s="2" customFormat="1">
      <c r="A333" s="36"/>
      <c r="B333" s="37"/>
      <c r="C333" s="38"/>
      <c r="D333" s="252" t="s">
        <v>138</v>
      </c>
      <c r="E333" s="38"/>
      <c r="F333" s="253" t="s">
        <v>586</v>
      </c>
      <c r="G333" s="38"/>
      <c r="H333" s="38"/>
      <c r="I333" s="143"/>
      <c r="J333" s="143"/>
      <c r="K333" s="38"/>
      <c r="L333" s="38"/>
      <c r="M333" s="42"/>
      <c r="N333" s="254"/>
      <c r="O333" s="255"/>
      <c r="P333" s="89"/>
      <c r="Q333" s="89"/>
      <c r="R333" s="89"/>
      <c r="S333" s="89"/>
      <c r="T333" s="89"/>
      <c r="U333" s="89"/>
      <c r="V333" s="89"/>
      <c r="W333" s="89"/>
      <c r="X333" s="89"/>
      <c r="Y333" s="90"/>
      <c r="Z333" s="36"/>
      <c r="AA333" s="36"/>
      <c r="AB333" s="36"/>
      <c r="AC333" s="36"/>
      <c r="AD333" s="36"/>
      <c r="AE333" s="36"/>
      <c r="AT333" s="15" t="s">
        <v>138</v>
      </c>
      <c r="AU333" s="15" t="s">
        <v>83</v>
      </c>
    </row>
    <row r="334" s="2" customFormat="1">
      <c r="A334" s="36"/>
      <c r="B334" s="37"/>
      <c r="C334" s="38"/>
      <c r="D334" s="252" t="s">
        <v>557</v>
      </c>
      <c r="E334" s="38"/>
      <c r="F334" s="256" t="s">
        <v>581</v>
      </c>
      <c r="G334" s="38"/>
      <c r="H334" s="38"/>
      <c r="I334" s="143"/>
      <c r="J334" s="143"/>
      <c r="K334" s="38"/>
      <c r="L334" s="38"/>
      <c r="M334" s="42"/>
      <c r="N334" s="254"/>
      <c r="O334" s="255"/>
      <c r="P334" s="89"/>
      <c r="Q334" s="89"/>
      <c r="R334" s="89"/>
      <c r="S334" s="89"/>
      <c r="T334" s="89"/>
      <c r="U334" s="89"/>
      <c r="V334" s="89"/>
      <c r="W334" s="89"/>
      <c r="X334" s="89"/>
      <c r="Y334" s="90"/>
      <c r="Z334" s="36"/>
      <c r="AA334" s="36"/>
      <c r="AB334" s="36"/>
      <c r="AC334" s="36"/>
      <c r="AD334" s="36"/>
      <c r="AE334" s="36"/>
      <c r="AT334" s="15" t="s">
        <v>557</v>
      </c>
      <c r="AU334" s="15" t="s">
        <v>83</v>
      </c>
    </row>
    <row r="335" s="2" customFormat="1" ht="21.75" customHeight="1">
      <c r="A335" s="36"/>
      <c r="B335" s="37"/>
      <c r="C335" s="259" t="s">
        <v>587</v>
      </c>
      <c r="D335" s="259" t="s">
        <v>159</v>
      </c>
      <c r="E335" s="260" t="s">
        <v>588</v>
      </c>
      <c r="F335" s="261" t="s">
        <v>589</v>
      </c>
      <c r="G335" s="262" t="s">
        <v>562</v>
      </c>
      <c r="H335" s="263">
        <v>20</v>
      </c>
      <c r="I335" s="264"/>
      <c r="J335" s="264"/>
      <c r="K335" s="265">
        <f>ROUND(P335*H335,2)</f>
        <v>0</v>
      </c>
      <c r="L335" s="261" t="s">
        <v>134</v>
      </c>
      <c r="M335" s="42"/>
      <c r="N335" s="266" t="s">
        <v>1</v>
      </c>
      <c r="O335" s="246" t="s">
        <v>38</v>
      </c>
      <c r="P335" s="247">
        <f>I335+J335</f>
        <v>0</v>
      </c>
      <c r="Q335" s="247">
        <f>ROUND(I335*H335,2)</f>
        <v>0</v>
      </c>
      <c r="R335" s="247">
        <f>ROUND(J335*H335,2)</f>
        <v>0</v>
      </c>
      <c r="S335" s="89"/>
      <c r="T335" s="248">
        <f>S335*H335</f>
        <v>0</v>
      </c>
      <c r="U335" s="248">
        <v>0</v>
      </c>
      <c r="V335" s="248">
        <f>U335*H335</f>
        <v>0</v>
      </c>
      <c r="W335" s="248">
        <v>0</v>
      </c>
      <c r="X335" s="248">
        <f>W335*H335</f>
        <v>0</v>
      </c>
      <c r="Y335" s="249" t="s">
        <v>1</v>
      </c>
      <c r="Z335" s="36"/>
      <c r="AA335" s="36"/>
      <c r="AB335" s="36"/>
      <c r="AC335" s="36"/>
      <c r="AD335" s="36"/>
      <c r="AE335" s="36"/>
      <c r="AR335" s="250" t="s">
        <v>227</v>
      </c>
      <c r="AT335" s="250" t="s">
        <v>159</v>
      </c>
      <c r="AU335" s="250" t="s">
        <v>83</v>
      </c>
      <c r="AY335" s="15" t="s">
        <v>129</v>
      </c>
      <c r="BE335" s="251">
        <f>IF(O335="základní",K335,0)</f>
        <v>0</v>
      </c>
      <c r="BF335" s="251">
        <f>IF(O335="snížená",K335,0)</f>
        <v>0</v>
      </c>
      <c r="BG335" s="251">
        <f>IF(O335="zákl. přenesená",K335,0)</f>
        <v>0</v>
      </c>
      <c r="BH335" s="251">
        <f>IF(O335="sníž. přenesená",K335,0)</f>
        <v>0</v>
      </c>
      <c r="BI335" s="251">
        <f>IF(O335="nulová",K335,0)</f>
        <v>0</v>
      </c>
      <c r="BJ335" s="15" t="s">
        <v>83</v>
      </c>
      <c r="BK335" s="251">
        <f>ROUND(P335*H335,2)</f>
        <v>0</v>
      </c>
      <c r="BL335" s="15" t="s">
        <v>227</v>
      </c>
      <c r="BM335" s="250" t="s">
        <v>590</v>
      </c>
    </row>
    <row r="336" s="2" customFormat="1">
      <c r="A336" s="36"/>
      <c r="B336" s="37"/>
      <c r="C336" s="38"/>
      <c r="D336" s="252" t="s">
        <v>138</v>
      </c>
      <c r="E336" s="38"/>
      <c r="F336" s="253" t="s">
        <v>591</v>
      </c>
      <c r="G336" s="38"/>
      <c r="H336" s="38"/>
      <c r="I336" s="143"/>
      <c r="J336" s="143"/>
      <c r="K336" s="38"/>
      <c r="L336" s="38"/>
      <c r="M336" s="42"/>
      <c r="N336" s="254"/>
      <c r="O336" s="255"/>
      <c r="P336" s="89"/>
      <c r="Q336" s="89"/>
      <c r="R336" s="89"/>
      <c r="S336" s="89"/>
      <c r="T336" s="89"/>
      <c r="U336" s="89"/>
      <c r="V336" s="89"/>
      <c r="W336" s="89"/>
      <c r="X336" s="89"/>
      <c r="Y336" s="90"/>
      <c r="Z336" s="36"/>
      <c r="AA336" s="36"/>
      <c r="AB336" s="36"/>
      <c r="AC336" s="36"/>
      <c r="AD336" s="36"/>
      <c r="AE336" s="36"/>
      <c r="AT336" s="15" t="s">
        <v>138</v>
      </c>
      <c r="AU336" s="15" t="s">
        <v>83</v>
      </c>
    </row>
    <row r="337" s="2" customFormat="1">
      <c r="A337" s="36"/>
      <c r="B337" s="37"/>
      <c r="C337" s="38"/>
      <c r="D337" s="252" t="s">
        <v>557</v>
      </c>
      <c r="E337" s="38"/>
      <c r="F337" s="256" t="s">
        <v>592</v>
      </c>
      <c r="G337" s="38"/>
      <c r="H337" s="38"/>
      <c r="I337" s="143"/>
      <c r="J337" s="143"/>
      <c r="K337" s="38"/>
      <c r="L337" s="38"/>
      <c r="M337" s="42"/>
      <c r="N337" s="254"/>
      <c r="O337" s="255"/>
      <c r="P337" s="89"/>
      <c r="Q337" s="89"/>
      <c r="R337" s="89"/>
      <c r="S337" s="89"/>
      <c r="T337" s="89"/>
      <c r="U337" s="89"/>
      <c r="V337" s="89"/>
      <c r="W337" s="89"/>
      <c r="X337" s="89"/>
      <c r="Y337" s="90"/>
      <c r="Z337" s="36"/>
      <c r="AA337" s="36"/>
      <c r="AB337" s="36"/>
      <c r="AC337" s="36"/>
      <c r="AD337" s="36"/>
      <c r="AE337" s="36"/>
      <c r="AT337" s="15" t="s">
        <v>557</v>
      </c>
      <c r="AU337" s="15" t="s">
        <v>83</v>
      </c>
    </row>
    <row r="338" s="2" customFormat="1" ht="21.75" customHeight="1">
      <c r="A338" s="36"/>
      <c r="B338" s="37"/>
      <c r="C338" s="259" t="s">
        <v>593</v>
      </c>
      <c r="D338" s="259" t="s">
        <v>159</v>
      </c>
      <c r="E338" s="260" t="s">
        <v>594</v>
      </c>
      <c r="F338" s="261" t="s">
        <v>595</v>
      </c>
      <c r="G338" s="262" t="s">
        <v>562</v>
      </c>
      <c r="H338" s="263">
        <v>2</v>
      </c>
      <c r="I338" s="264"/>
      <c r="J338" s="264"/>
      <c r="K338" s="265">
        <f>ROUND(P338*H338,2)</f>
        <v>0</v>
      </c>
      <c r="L338" s="261" t="s">
        <v>134</v>
      </c>
      <c r="M338" s="42"/>
      <c r="N338" s="266" t="s">
        <v>1</v>
      </c>
      <c r="O338" s="246" t="s">
        <v>38</v>
      </c>
      <c r="P338" s="247">
        <f>I338+J338</f>
        <v>0</v>
      </c>
      <c r="Q338" s="247">
        <f>ROUND(I338*H338,2)</f>
        <v>0</v>
      </c>
      <c r="R338" s="247">
        <f>ROUND(J338*H338,2)</f>
        <v>0</v>
      </c>
      <c r="S338" s="89"/>
      <c r="T338" s="248">
        <f>S338*H338</f>
        <v>0</v>
      </c>
      <c r="U338" s="248">
        <v>0</v>
      </c>
      <c r="V338" s="248">
        <f>U338*H338</f>
        <v>0</v>
      </c>
      <c r="W338" s="248">
        <v>0</v>
      </c>
      <c r="X338" s="248">
        <f>W338*H338</f>
        <v>0</v>
      </c>
      <c r="Y338" s="249" t="s">
        <v>1</v>
      </c>
      <c r="Z338" s="36"/>
      <c r="AA338" s="36"/>
      <c r="AB338" s="36"/>
      <c r="AC338" s="36"/>
      <c r="AD338" s="36"/>
      <c r="AE338" s="36"/>
      <c r="AR338" s="250" t="s">
        <v>227</v>
      </c>
      <c r="AT338" s="250" t="s">
        <v>159</v>
      </c>
      <c r="AU338" s="250" t="s">
        <v>83</v>
      </c>
      <c r="AY338" s="15" t="s">
        <v>129</v>
      </c>
      <c r="BE338" s="251">
        <f>IF(O338="základní",K338,0)</f>
        <v>0</v>
      </c>
      <c r="BF338" s="251">
        <f>IF(O338="snížená",K338,0)</f>
        <v>0</v>
      </c>
      <c r="BG338" s="251">
        <f>IF(O338="zákl. přenesená",K338,0)</f>
        <v>0</v>
      </c>
      <c r="BH338" s="251">
        <f>IF(O338="sníž. přenesená",K338,0)</f>
        <v>0</v>
      </c>
      <c r="BI338" s="251">
        <f>IF(O338="nulová",K338,0)</f>
        <v>0</v>
      </c>
      <c r="BJ338" s="15" t="s">
        <v>83</v>
      </c>
      <c r="BK338" s="251">
        <f>ROUND(P338*H338,2)</f>
        <v>0</v>
      </c>
      <c r="BL338" s="15" t="s">
        <v>227</v>
      </c>
      <c r="BM338" s="250" t="s">
        <v>596</v>
      </c>
    </row>
    <row r="339" s="2" customFormat="1">
      <c r="A339" s="36"/>
      <c r="B339" s="37"/>
      <c r="C339" s="38"/>
      <c r="D339" s="252" t="s">
        <v>138</v>
      </c>
      <c r="E339" s="38"/>
      <c r="F339" s="253" t="s">
        <v>597</v>
      </c>
      <c r="G339" s="38"/>
      <c r="H339" s="38"/>
      <c r="I339" s="143"/>
      <c r="J339" s="143"/>
      <c r="K339" s="38"/>
      <c r="L339" s="38"/>
      <c r="M339" s="42"/>
      <c r="N339" s="254"/>
      <c r="O339" s="255"/>
      <c r="P339" s="89"/>
      <c r="Q339" s="89"/>
      <c r="R339" s="89"/>
      <c r="S339" s="89"/>
      <c r="T339" s="89"/>
      <c r="U339" s="89"/>
      <c r="V339" s="89"/>
      <c r="W339" s="89"/>
      <c r="X339" s="89"/>
      <c r="Y339" s="90"/>
      <c r="Z339" s="36"/>
      <c r="AA339" s="36"/>
      <c r="AB339" s="36"/>
      <c r="AC339" s="36"/>
      <c r="AD339" s="36"/>
      <c r="AE339" s="36"/>
      <c r="AT339" s="15" t="s">
        <v>138</v>
      </c>
      <c r="AU339" s="15" t="s">
        <v>83</v>
      </c>
    </row>
    <row r="340" s="2" customFormat="1">
      <c r="A340" s="36"/>
      <c r="B340" s="37"/>
      <c r="C340" s="38"/>
      <c r="D340" s="252" t="s">
        <v>557</v>
      </c>
      <c r="E340" s="38"/>
      <c r="F340" s="256" t="s">
        <v>592</v>
      </c>
      <c r="G340" s="38"/>
      <c r="H340" s="38"/>
      <c r="I340" s="143"/>
      <c r="J340" s="143"/>
      <c r="K340" s="38"/>
      <c r="L340" s="38"/>
      <c r="M340" s="42"/>
      <c r="N340" s="267"/>
      <c r="O340" s="268"/>
      <c r="P340" s="269"/>
      <c r="Q340" s="269"/>
      <c r="R340" s="269"/>
      <c r="S340" s="269"/>
      <c r="T340" s="269"/>
      <c r="U340" s="269"/>
      <c r="V340" s="269"/>
      <c r="W340" s="269"/>
      <c r="X340" s="269"/>
      <c r="Y340" s="270"/>
      <c r="Z340" s="36"/>
      <c r="AA340" s="36"/>
      <c r="AB340" s="36"/>
      <c r="AC340" s="36"/>
      <c r="AD340" s="36"/>
      <c r="AE340" s="36"/>
      <c r="AT340" s="15" t="s">
        <v>557</v>
      </c>
      <c r="AU340" s="15" t="s">
        <v>83</v>
      </c>
    </row>
    <row r="341" s="2" customFormat="1" ht="6.96" customHeight="1">
      <c r="A341" s="36"/>
      <c r="B341" s="64"/>
      <c r="C341" s="65"/>
      <c r="D341" s="65"/>
      <c r="E341" s="65"/>
      <c r="F341" s="65"/>
      <c r="G341" s="65"/>
      <c r="H341" s="65"/>
      <c r="I341" s="183"/>
      <c r="J341" s="183"/>
      <c r="K341" s="65"/>
      <c r="L341" s="65"/>
      <c r="M341" s="42"/>
      <c r="N341" s="36"/>
      <c r="P341" s="36"/>
      <c r="Q341" s="36"/>
      <c r="R341" s="36"/>
      <c r="S341" s="36"/>
      <c r="T341" s="36"/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</row>
  </sheetData>
  <sheetProtection sheet="1" autoFilter="0" formatColumns="0" formatRows="0" objects="1" scenarios="1" spinCount="100000" saltValue="PBKVapPuViqyu582Sk8EDC8XyRMz69z3u8yJ5NzpWnpMTxm9a3mjB2xn+PE7WxyELX/U9asw0m6TiQKu7YPgHw==" hashValue="fktezNnkpRdibSerhQarTQc2yYEPjcPRB2TX3OB/zuF+0dve++o3v5ZpEqY7Wv2AytLn130qBymCS7jthL604A==" algorithmName="SHA-512" password="CC35"/>
  <autoFilter ref="C123:L340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35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J2" s="135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87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8"/>
      <c r="K3" s="137"/>
      <c r="L3" s="137"/>
      <c r="M3" s="18"/>
      <c r="AT3" s="15" t="s">
        <v>85</v>
      </c>
    </row>
    <row r="4" s="1" customFormat="1" ht="24.96" customHeight="1">
      <c r="B4" s="18"/>
      <c r="D4" s="139" t="s">
        <v>90</v>
      </c>
      <c r="I4" s="135"/>
      <c r="J4" s="135"/>
      <c r="M4" s="18"/>
      <c r="N4" s="140" t="s">
        <v>11</v>
      </c>
      <c r="AT4" s="15" t="s">
        <v>4</v>
      </c>
    </row>
    <row r="5" s="1" customFormat="1" ht="6.96" customHeight="1">
      <c r="B5" s="18"/>
      <c r="I5" s="135"/>
      <c r="J5" s="135"/>
      <c r="M5" s="18"/>
    </row>
    <row r="6" s="1" customFormat="1" ht="12" customHeight="1">
      <c r="B6" s="18"/>
      <c r="D6" s="141" t="s">
        <v>17</v>
      </c>
      <c r="I6" s="135"/>
      <c r="J6" s="135"/>
      <c r="M6" s="18"/>
    </row>
    <row r="7" s="1" customFormat="1" ht="16.5" customHeight="1">
      <c r="B7" s="18"/>
      <c r="E7" s="142" t="str">
        <f>'Rekapitulace stavby'!K6</f>
        <v>Oprava EOV v žst Prosenice</v>
      </c>
      <c r="F7" s="141"/>
      <c r="G7" s="141"/>
      <c r="H7" s="141"/>
      <c r="I7" s="135"/>
      <c r="J7" s="135"/>
      <c r="M7" s="18"/>
    </row>
    <row r="8" s="2" customFormat="1" ht="12" customHeight="1">
      <c r="A8" s="36"/>
      <c r="B8" s="42"/>
      <c r="C8" s="36"/>
      <c r="D8" s="141" t="s">
        <v>91</v>
      </c>
      <c r="E8" s="36"/>
      <c r="F8" s="36"/>
      <c r="G8" s="36"/>
      <c r="H8" s="36"/>
      <c r="I8" s="143"/>
      <c r="J8" s="143"/>
      <c r="K8" s="36"/>
      <c r="L8" s="36"/>
      <c r="M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4" t="s">
        <v>598</v>
      </c>
      <c r="F9" s="36"/>
      <c r="G9" s="36"/>
      <c r="H9" s="36"/>
      <c r="I9" s="143"/>
      <c r="J9" s="143"/>
      <c r="K9" s="36"/>
      <c r="L9" s="36"/>
      <c r="M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43"/>
      <c r="J10" s="143"/>
      <c r="K10" s="36"/>
      <c r="L10" s="36"/>
      <c r="M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41" t="s">
        <v>19</v>
      </c>
      <c r="E11" s="36"/>
      <c r="F11" s="145" t="s">
        <v>1</v>
      </c>
      <c r="G11" s="36"/>
      <c r="H11" s="36"/>
      <c r="I11" s="146" t="s">
        <v>20</v>
      </c>
      <c r="J11" s="147" t="s">
        <v>1</v>
      </c>
      <c r="K11" s="36"/>
      <c r="L11" s="36"/>
      <c r="M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41" t="s">
        <v>21</v>
      </c>
      <c r="E12" s="36"/>
      <c r="F12" s="145" t="s">
        <v>22</v>
      </c>
      <c r="G12" s="36"/>
      <c r="H12" s="36"/>
      <c r="I12" s="146" t="s">
        <v>23</v>
      </c>
      <c r="J12" s="148" t="str">
        <f>'Rekapitulace stavby'!AN8</f>
        <v>13. 1. 2020</v>
      </c>
      <c r="K12" s="36"/>
      <c r="L12" s="36"/>
      <c r="M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43"/>
      <c r="J13" s="143"/>
      <c r="K13" s="36"/>
      <c r="L13" s="36"/>
      <c r="M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1" t="s">
        <v>25</v>
      </c>
      <c r="E14" s="36"/>
      <c r="F14" s="36"/>
      <c r="G14" s="36"/>
      <c r="H14" s="36"/>
      <c r="I14" s="146" t="s">
        <v>26</v>
      </c>
      <c r="J14" s="147" t="str">
        <f>IF('Rekapitulace stavby'!AN10="","",'Rekapitulace stavby'!AN10)</f>
        <v/>
      </c>
      <c r="K14" s="36"/>
      <c r="L14" s="36"/>
      <c r="M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5" t="str">
        <f>IF('Rekapitulace stavby'!E11="","",'Rekapitulace stavby'!E11)</f>
        <v xml:space="preserve"> </v>
      </c>
      <c r="F15" s="36"/>
      <c r="G15" s="36"/>
      <c r="H15" s="36"/>
      <c r="I15" s="146" t="s">
        <v>27</v>
      </c>
      <c r="J15" s="147" t="str">
        <f>IF('Rekapitulace stavby'!AN11="","",'Rekapitulace stavby'!AN11)</f>
        <v/>
      </c>
      <c r="K15" s="36"/>
      <c r="L15" s="36"/>
      <c r="M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43"/>
      <c r="J16" s="143"/>
      <c r="K16" s="36"/>
      <c r="L16" s="36"/>
      <c r="M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41" t="s">
        <v>28</v>
      </c>
      <c r="E17" s="36"/>
      <c r="F17" s="36"/>
      <c r="G17" s="36"/>
      <c r="H17" s="36"/>
      <c r="I17" s="146" t="s">
        <v>26</v>
      </c>
      <c r="J17" s="31" t="str">
        <f>'Rekapitulace stavby'!AN13</f>
        <v>Vyplň údaj</v>
      </c>
      <c r="K17" s="36"/>
      <c r="L17" s="36"/>
      <c r="M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5"/>
      <c r="G18" s="145"/>
      <c r="H18" s="145"/>
      <c r="I18" s="146" t="s">
        <v>27</v>
      </c>
      <c r="J18" s="31" t="str">
        <f>'Rekapitulace stavby'!AN14</f>
        <v>Vyplň údaj</v>
      </c>
      <c r="K18" s="36"/>
      <c r="L18" s="36"/>
      <c r="M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43"/>
      <c r="J19" s="143"/>
      <c r="K19" s="36"/>
      <c r="L19" s="36"/>
      <c r="M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41" t="s">
        <v>30</v>
      </c>
      <c r="E20" s="36"/>
      <c r="F20" s="36"/>
      <c r="G20" s="36"/>
      <c r="H20" s="36"/>
      <c r="I20" s="146" t="s">
        <v>26</v>
      </c>
      <c r="J20" s="147" t="str">
        <f>IF('Rekapitulace stavby'!AN16="","",'Rekapitulace stavby'!AN16)</f>
        <v/>
      </c>
      <c r="K20" s="36"/>
      <c r="L20" s="36"/>
      <c r="M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5" t="str">
        <f>IF('Rekapitulace stavby'!E17="","",'Rekapitulace stavby'!E17)</f>
        <v xml:space="preserve"> </v>
      </c>
      <c r="F21" s="36"/>
      <c r="G21" s="36"/>
      <c r="H21" s="36"/>
      <c r="I21" s="146" t="s">
        <v>27</v>
      </c>
      <c r="J21" s="147" t="str">
        <f>IF('Rekapitulace stavby'!AN17="","",'Rekapitulace stavby'!AN17)</f>
        <v/>
      </c>
      <c r="K21" s="36"/>
      <c r="L21" s="36"/>
      <c r="M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43"/>
      <c r="J22" s="143"/>
      <c r="K22" s="36"/>
      <c r="L22" s="36"/>
      <c r="M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41" t="s">
        <v>31</v>
      </c>
      <c r="E23" s="36"/>
      <c r="F23" s="36"/>
      <c r="G23" s="36"/>
      <c r="H23" s="36"/>
      <c r="I23" s="146" t="s">
        <v>26</v>
      </c>
      <c r="J23" s="147" t="str">
        <f>IF('Rekapitulace stavby'!AN19="","",'Rekapitulace stavby'!AN19)</f>
        <v/>
      </c>
      <c r="K23" s="36"/>
      <c r="L23" s="36"/>
      <c r="M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5" t="str">
        <f>IF('Rekapitulace stavby'!E20="","",'Rekapitulace stavby'!E20)</f>
        <v xml:space="preserve"> </v>
      </c>
      <c r="F24" s="36"/>
      <c r="G24" s="36"/>
      <c r="H24" s="36"/>
      <c r="I24" s="146" t="s">
        <v>27</v>
      </c>
      <c r="J24" s="147" t="str">
        <f>IF('Rekapitulace stavby'!AN20="","",'Rekapitulace stavby'!AN20)</f>
        <v/>
      </c>
      <c r="K24" s="36"/>
      <c r="L24" s="36"/>
      <c r="M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43"/>
      <c r="J25" s="143"/>
      <c r="K25" s="36"/>
      <c r="L25" s="36"/>
      <c r="M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41" t="s">
        <v>32</v>
      </c>
      <c r="E26" s="36"/>
      <c r="F26" s="36"/>
      <c r="G26" s="36"/>
      <c r="H26" s="36"/>
      <c r="I26" s="143"/>
      <c r="J26" s="143"/>
      <c r="K26" s="36"/>
      <c r="L26" s="36"/>
      <c r="M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52"/>
      <c r="K27" s="149"/>
      <c r="L27" s="149"/>
      <c r="M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43"/>
      <c r="J28" s="143"/>
      <c r="K28" s="36"/>
      <c r="L28" s="36"/>
      <c r="M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54"/>
      <c r="E29" s="154"/>
      <c r="F29" s="154"/>
      <c r="G29" s="154"/>
      <c r="H29" s="154"/>
      <c r="I29" s="155"/>
      <c r="J29" s="155"/>
      <c r="K29" s="154"/>
      <c r="L29" s="154"/>
      <c r="M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>
      <c r="A30" s="36"/>
      <c r="B30" s="42"/>
      <c r="C30" s="36"/>
      <c r="D30" s="36"/>
      <c r="E30" s="141" t="s">
        <v>93</v>
      </c>
      <c r="F30" s="36"/>
      <c r="G30" s="36"/>
      <c r="H30" s="36"/>
      <c r="I30" s="143"/>
      <c r="J30" s="143"/>
      <c r="K30" s="156">
        <f>I96</f>
        <v>0</v>
      </c>
      <c r="L30" s="36"/>
      <c r="M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>
      <c r="A31" s="36"/>
      <c r="B31" s="42"/>
      <c r="C31" s="36"/>
      <c r="D31" s="36"/>
      <c r="E31" s="141" t="s">
        <v>94</v>
      </c>
      <c r="F31" s="36"/>
      <c r="G31" s="36"/>
      <c r="H31" s="36"/>
      <c r="I31" s="143"/>
      <c r="J31" s="143"/>
      <c r="K31" s="156">
        <f>J96</f>
        <v>0</v>
      </c>
      <c r="L31" s="36"/>
      <c r="M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143"/>
      <c r="J32" s="143"/>
      <c r="K32" s="158">
        <f>ROUND(K122, 2)</f>
        <v>0</v>
      </c>
      <c r="L32" s="36"/>
      <c r="M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4"/>
      <c r="E33" s="154"/>
      <c r="F33" s="154"/>
      <c r="G33" s="154"/>
      <c r="H33" s="154"/>
      <c r="I33" s="155"/>
      <c r="J33" s="155"/>
      <c r="K33" s="154"/>
      <c r="L33" s="154"/>
      <c r="M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60" t="s">
        <v>34</v>
      </c>
      <c r="J34" s="143"/>
      <c r="K34" s="159" t="s">
        <v>36</v>
      </c>
      <c r="L34" s="36"/>
      <c r="M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1" t="s">
        <v>37</v>
      </c>
      <c r="E35" s="141" t="s">
        <v>38</v>
      </c>
      <c r="F35" s="156">
        <f>ROUND((SUM(BE122:BE165)),  2)</f>
        <v>0</v>
      </c>
      <c r="G35" s="36"/>
      <c r="H35" s="36"/>
      <c r="I35" s="162">
        <v>0.20999999999999999</v>
      </c>
      <c r="J35" s="143"/>
      <c r="K35" s="156">
        <f>ROUND(((SUM(BE122:BE165))*I35),  2)</f>
        <v>0</v>
      </c>
      <c r="L35" s="36"/>
      <c r="M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1" t="s">
        <v>39</v>
      </c>
      <c r="F36" s="156">
        <f>ROUND((SUM(BF122:BF165)),  2)</f>
        <v>0</v>
      </c>
      <c r="G36" s="36"/>
      <c r="H36" s="36"/>
      <c r="I36" s="162">
        <v>0.14999999999999999</v>
      </c>
      <c r="J36" s="143"/>
      <c r="K36" s="156">
        <f>ROUND(((SUM(BF122:BF165))*I36),  2)</f>
        <v>0</v>
      </c>
      <c r="L36" s="36"/>
      <c r="M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1" t="s">
        <v>40</v>
      </c>
      <c r="F37" s="156">
        <f>ROUND((SUM(BG122:BG165)),  2)</f>
        <v>0</v>
      </c>
      <c r="G37" s="36"/>
      <c r="H37" s="36"/>
      <c r="I37" s="162">
        <v>0.20999999999999999</v>
      </c>
      <c r="J37" s="143"/>
      <c r="K37" s="156">
        <f>0</f>
        <v>0</v>
      </c>
      <c r="L37" s="36"/>
      <c r="M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1" t="s">
        <v>41</v>
      </c>
      <c r="F38" s="156">
        <f>ROUND((SUM(BH122:BH165)),  2)</f>
        <v>0</v>
      </c>
      <c r="G38" s="36"/>
      <c r="H38" s="36"/>
      <c r="I38" s="162">
        <v>0.14999999999999999</v>
      </c>
      <c r="J38" s="143"/>
      <c r="K38" s="156">
        <f>0</f>
        <v>0</v>
      </c>
      <c r="L38" s="36"/>
      <c r="M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1" t="s">
        <v>42</v>
      </c>
      <c r="F39" s="156">
        <f>ROUND((SUM(BI122:BI165)),  2)</f>
        <v>0</v>
      </c>
      <c r="G39" s="36"/>
      <c r="H39" s="36"/>
      <c r="I39" s="162">
        <v>0</v>
      </c>
      <c r="J39" s="143"/>
      <c r="K39" s="156">
        <f>0</f>
        <v>0</v>
      </c>
      <c r="L39" s="36"/>
      <c r="M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143"/>
      <c r="J40" s="143"/>
      <c r="K40" s="36"/>
      <c r="L40" s="36"/>
      <c r="M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8"/>
      <c r="J41" s="168"/>
      <c r="K41" s="169">
        <f>SUM(K32:K39)</f>
        <v>0</v>
      </c>
      <c r="L41" s="170"/>
      <c r="M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143"/>
      <c r="J42" s="143"/>
      <c r="K42" s="36"/>
      <c r="L42" s="36"/>
      <c r="M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I43" s="135"/>
      <c r="J43" s="135"/>
      <c r="M43" s="18"/>
    </row>
    <row r="44" s="1" customFormat="1" ht="14.4" customHeight="1">
      <c r="B44" s="18"/>
      <c r="I44" s="135"/>
      <c r="J44" s="135"/>
      <c r="M44" s="18"/>
    </row>
    <row r="45" s="1" customFormat="1" ht="14.4" customHeight="1">
      <c r="B45" s="18"/>
      <c r="I45" s="135"/>
      <c r="J45" s="135"/>
      <c r="M45" s="18"/>
    </row>
    <row r="46" s="1" customFormat="1" ht="14.4" customHeight="1">
      <c r="B46" s="18"/>
      <c r="I46" s="135"/>
      <c r="J46" s="135"/>
      <c r="M46" s="18"/>
    </row>
    <row r="47" s="1" customFormat="1" ht="14.4" customHeight="1">
      <c r="B47" s="18"/>
      <c r="I47" s="135"/>
      <c r="J47" s="135"/>
      <c r="M47" s="18"/>
    </row>
    <row r="48" s="1" customFormat="1" ht="14.4" customHeight="1">
      <c r="B48" s="18"/>
      <c r="I48" s="135"/>
      <c r="J48" s="135"/>
      <c r="M48" s="18"/>
    </row>
    <row r="49" s="1" customFormat="1" ht="14.4" customHeight="1">
      <c r="B49" s="18"/>
      <c r="I49" s="135"/>
      <c r="J49" s="135"/>
      <c r="M49" s="18"/>
    </row>
    <row r="50" s="2" customFormat="1" ht="14.4" customHeight="1">
      <c r="B50" s="61"/>
      <c r="D50" s="171" t="s">
        <v>46</v>
      </c>
      <c r="E50" s="172"/>
      <c r="F50" s="172"/>
      <c r="G50" s="171" t="s">
        <v>47</v>
      </c>
      <c r="H50" s="172"/>
      <c r="I50" s="173"/>
      <c r="J50" s="173"/>
      <c r="K50" s="172"/>
      <c r="L50" s="172"/>
      <c r="M50" s="6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6"/>
      <c r="B61" s="42"/>
      <c r="C61" s="36"/>
      <c r="D61" s="174" t="s">
        <v>48</v>
      </c>
      <c r="E61" s="175"/>
      <c r="F61" s="176" t="s">
        <v>49</v>
      </c>
      <c r="G61" s="174" t="s">
        <v>48</v>
      </c>
      <c r="H61" s="175"/>
      <c r="I61" s="177"/>
      <c r="J61" s="178" t="s">
        <v>49</v>
      </c>
      <c r="K61" s="175"/>
      <c r="L61" s="175"/>
      <c r="M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6"/>
      <c r="B65" s="42"/>
      <c r="C65" s="36"/>
      <c r="D65" s="171" t="s">
        <v>50</v>
      </c>
      <c r="E65" s="179"/>
      <c r="F65" s="179"/>
      <c r="G65" s="171" t="s">
        <v>51</v>
      </c>
      <c r="H65" s="179"/>
      <c r="I65" s="180"/>
      <c r="J65" s="180"/>
      <c r="K65" s="179"/>
      <c r="L65" s="179"/>
      <c r="M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6"/>
      <c r="B76" s="42"/>
      <c r="C76" s="36"/>
      <c r="D76" s="174" t="s">
        <v>48</v>
      </c>
      <c r="E76" s="175"/>
      <c r="F76" s="176" t="s">
        <v>49</v>
      </c>
      <c r="G76" s="174" t="s">
        <v>48</v>
      </c>
      <c r="H76" s="175"/>
      <c r="I76" s="177"/>
      <c r="J76" s="178" t="s">
        <v>49</v>
      </c>
      <c r="K76" s="175"/>
      <c r="L76" s="175"/>
      <c r="M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81"/>
      <c r="C77" s="182"/>
      <c r="D77" s="182"/>
      <c r="E77" s="182"/>
      <c r="F77" s="182"/>
      <c r="G77" s="182"/>
      <c r="H77" s="182"/>
      <c r="I77" s="183"/>
      <c r="J77" s="183"/>
      <c r="K77" s="182"/>
      <c r="L77" s="182"/>
      <c r="M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84"/>
      <c r="C81" s="185"/>
      <c r="D81" s="185"/>
      <c r="E81" s="185"/>
      <c r="F81" s="185"/>
      <c r="G81" s="185"/>
      <c r="H81" s="185"/>
      <c r="I81" s="186"/>
      <c r="J81" s="186"/>
      <c r="K81" s="185"/>
      <c r="L81" s="185"/>
      <c r="M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95</v>
      </c>
      <c r="D82" s="38"/>
      <c r="E82" s="38"/>
      <c r="F82" s="38"/>
      <c r="G82" s="38"/>
      <c r="H82" s="38"/>
      <c r="I82" s="143"/>
      <c r="J82" s="143"/>
      <c r="K82" s="38"/>
      <c r="L82" s="38"/>
      <c r="M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143"/>
      <c r="J83" s="143"/>
      <c r="K83" s="38"/>
      <c r="L83" s="38"/>
      <c r="M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17</v>
      </c>
      <c r="D84" s="38"/>
      <c r="E84" s="38"/>
      <c r="F84" s="38"/>
      <c r="G84" s="38"/>
      <c r="H84" s="38"/>
      <c r="I84" s="143"/>
      <c r="J84" s="143"/>
      <c r="K84" s="38"/>
      <c r="L84" s="38"/>
      <c r="M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7" t="str">
        <f>E7</f>
        <v>Oprava EOV v žst Prosenice</v>
      </c>
      <c r="F85" s="30"/>
      <c r="G85" s="30"/>
      <c r="H85" s="30"/>
      <c r="I85" s="143"/>
      <c r="J85" s="143"/>
      <c r="K85" s="38"/>
      <c r="L85" s="38"/>
      <c r="M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91</v>
      </c>
      <c r="D86" s="38"/>
      <c r="E86" s="38"/>
      <c r="F86" s="38"/>
      <c r="G86" s="38"/>
      <c r="H86" s="38"/>
      <c r="I86" s="143"/>
      <c r="J86" s="143"/>
      <c r="K86" s="38"/>
      <c r="L86" s="38"/>
      <c r="M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01-U - Oprava EOV v žst.Prosenice</v>
      </c>
      <c r="F87" s="38"/>
      <c r="G87" s="38"/>
      <c r="H87" s="38"/>
      <c r="I87" s="143"/>
      <c r="J87" s="143"/>
      <c r="K87" s="38"/>
      <c r="L87" s="38"/>
      <c r="M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143"/>
      <c r="J88" s="143"/>
      <c r="K88" s="38"/>
      <c r="L88" s="38"/>
      <c r="M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21</v>
      </c>
      <c r="D89" s="38"/>
      <c r="E89" s="38"/>
      <c r="F89" s="25" t="str">
        <f>F12</f>
        <v xml:space="preserve"> </v>
      </c>
      <c r="G89" s="38"/>
      <c r="H89" s="38"/>
      <c r="I89" s="146" t="s">
        <v>23</v>
      </c>
      <c r="J89" s="148" t="str">
        <f>IF(J12="","",J12)</f>
        <v>13. 1. 2020</v>
      </c>
      <c r="K89" s="38"/>
      <c r="L89" s="38"/>
      <c r="M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143"/>
      <c r="J90" s="143"/>
      <c r="K90" s="38"/>
      <c r="L90" s="38"/>
      <c r="M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25</v>
      </c>
      <c r="D91" s="38"/>
      <c r="E91" s="38"/>
      <c r="F91" s="25" t="str">
        <f>E15</f>
        <v xml:space="preserve"> </v>
      </c>
      <c r="G91" s="38"/>
      <c r="H91" s="38"/>
      <c r="I91" s="146" t="s">
        <v>30</v>
      </c>
      <c r="J91" s="188" t="str">
        <f>E21</f>
        <v xml:space="preserve"> </v>
      </c>
      <c r="K91" s="38"/>
      <c r="L91" s="38"/>
      <c r="M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146" t="s">
        <v>31</v>
      </c>
      <c r="J92" s="188" t="str">
        <f>E24</f>
        <v xml:space="preserve"> </v>
      </c>
      <c r="K92" s="38"/>
      <c r="L92" s="38"/>
      <c r="M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143"/>
      <c r="J93" s="143"/>
      <c r="K93" s="38"/>
      <c r="L93" s="38"/>
      <c r="M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89" t="s">
        <v>96</v>
      </c>
      <c r="D94" s="190"/>
      <c r="E94" s="190"/>
      <c r="F94" s="190"/>
      <c r="G94" s="190"/>
      <c r="H94" s="190"/>
      <c r="I94" s="191" t="s">
        <v>97</v>
      </c>
      <c r="J94" s="191" t="s">
        <v>98</v>
      </c>
      <c r="K94" s="192" t="s">
        <v>99</v>
      </c>
      <c r="L94" s="190"/>
      <c r="M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143"/>
      <c r="J95" s="143"/>
      <c r="K95" s="38"/>
      <c r="L95" s="38"/>
      <c r="M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93" t="s">
        <v>100</v>
      </c>
      <c r="D96" s="38"/>
      <c r="E96" s="38"/>
      <c r="F96" s="38"/>
      <c r="G96" s="38"/>
      <c r="H96" s="38"/>
      <c r="I96" s="194">
        <f>Q122</f>
        <v>0</v>
      </c>
      <c r="J96" s="194">
        <f>R122</f>
        <v>0</v>
      </c>
      <c r="K96" s="108">
        <f>K122</f>
        <v>0</v>
      </c>
      <c r="L96" s="38"/>
      <c r="M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101</v>
      </c>
    </row>
    <row r="97" s="9" customFormat="1" ht="24.96" customHeight="1">
      <c r="A97" s="9"/>
      <c r="B97" s="195"/>
      <c r="C97" s="196"/>
      <c r="D97" s="197" t="s">
        <v>599</v>
      </c>
      <c r="E97" s="198"/>
      <c r="F97" s="198"/>
      <c r="G97" s="198"/>
      <c r="H97" s="198"/>
      <c r="I97" s="199">
        <f>Q133</f>
        <v>0</v>
      </c>
      <c r="J97" s="199">
        <f>R133</f>
        <v>0</v>
      </c>
      <c r="K97" s="200">
        <f>K133</f>
        <v>0</v>
      </c>
      <c r="L97" s="196"/>
      <c r="M97" s="20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2"/>
      <c r="C98" s="203"/>
      <c r="D98" s="204" t="s">
        <v>107</v>
      </c>
      <c r="E98" s="205"/>
      <c r="F98" s="205"/>
      <c r="G98" s="205"/>
      <c r="H98" s="205"/>
      <c r="I98" s="206">
        <f>Q134</f>
        <v>0</v>
      </c>
      <c r="J98" s="206">
        <f>R134</f>
        <v>0</v>
      </c>
      <c r="K98" s="207">
        <f>K134</f>
        <v>0</v>
      </c>
      <c r="L98" s="203"/>
      <c r="M98" s="20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2"/>
      <c r="C99" s="203"/>
      <c r="D99" s="204" t="s">
        <v>600</v>
      </c>
      <c r="E99" s="205"/>
      <c r="F99" s="205"/>
      <c r="G99" s="205"/>
      <c r="H99" s="205"/>
      <c r="I99" s="206">
        <f>Q148</f>
        <v>0</v>
      </c>
      <c r="J99" s="206">
        <f>R148</f>
        <v>0</v>
      </c>
      <c r="K99" s="207">
        <f>K148</f>
        <v>0</v>
      </c>
      <c r="L99" s="203"/>
      <c r="M99" s="20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2"/>
      <c r="C100" s="203"/>
      <c r="D100" s="204" t="s">
        <v>601</v>
      </c>
      <c r="E100" s="205"/>
      <c r="F100" s="205"/>
      <c r="G100" s="205"/>
      <c r="H100" s="205"/>
      <c r="I100" s="206">
        <f>Q153</f>
        <v>0</v>
      </c>
      <c r="J100" s="206">
        <f>R153</f>
        <v>0</v>
      </c>
      <c r="K100" s="207">
        <f>K153</f>
        <v>0</v>
      </c>
      <c r="L100" s="203"/>
      <c r="M100" s="20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2"/>
      <c r="C101" s="203"/>
      <c r="D101" s="204" t="s">
        <v>602</v>
      </c>
      <c r="E101" s="205"/>
      <c r="F101" s="205"/>
      <c r="G101" s="205"/>
      <c r="H101" s="205"/>
      <c r="I101" s="206">
        <f>Q157</f>
        <v>0</v>
      </c>
      <c r="J101" s="206">
        <f>R157</f>
        <v>0</v>
      </c>
      <c r="K101" s="207">
        <f>K157</f>
        <v>0</v>
      </c>
      <c r="L101" s="203"/>
      <c r="M101" s="20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95"/>
      <c r="C102" s="196"/>
      <c r="D102" s="197" t="s">
        <v>603</v>
      </c>
      <c r="E102" s="198"/>
      <c r="F102" s="198"/>
      <c r="G102" s="198"/>
      <c r="H102" s="198"/>
      <c r="I102" s="199">
        <f>Q161</f>
        <v>0</v>
      </c>
      <c r="J102" s="199">
        <f>R161</f>
        <v>0</v>
      </c>
      <c r="K102" s="200">
        <f>K161</f>
        <v>0</v>
      </c>
      <c r="L102" s="196"/>
      <c r="M102" s="20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6"/>
      <c r="B103" s="37"/>
      <c r="C103" s="38"/>
      <c r="D103" s="38"/>
      <c r="E103" s="38"/>
      <c r="F103" s="38"/>
      <c r="G103" s="38"/>
      <c r="H103" s="38"/>
      <c r="I103" s="143"/>
      <c r="J103" s="143"/>
      <c r="K103" s="38"/>
      <c r="L103" s="38"/>
      <c r="M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6.96" customHeight="1">
      <c r="A104" s="36"/>
      <c r="B104" s="64"/>
      <c r="C104" s="65"/>
      <c r="D104" s="65"/>
      <c r="E104" s="65"/>
      <c r="F104" s="65"/>
      <c r="G104" s="65"/>
      <c r="H104" s="65"/>
      <c r="I104" s="183"/>
      <c r="J104" s="183"/>
      <c r="K104" s="65"/>
      <c r="L104" s="65"/>
      <c r="M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8" s="2" customFormat="1" ht="6.96" customHeight="1">
      <c r="A108" s="36"/>
      <c r="B108" s="66"/>
      <c r="C108" s="67"/>
      <c r="D108" s="67"/>
      <c r="E108" s="67"/>
      <c r="F108" s="67"/>
      <c r="G108" s="67"/>
      <c r="H108" s="67"/>
      <c r="I108" s="186"/>
      <c r="J108" s="186"/>
      <c r="K108" s="67"/>
      <c r="L108" s="67"/>
      <c r="M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24.96" customHeight="1">
      <c r="A109" s="36"/>
      <c r="B109" s="37"/>
      <c r="C109" s="21" t="s">
        <v>110</v>
      </c>
      <c r="D109" s="38"/>
      <c r="E109" s="38"/>
      <c r="F109" s="38"/>
      <c r="G109" s="38"/>
      <c r="H109" s="38"/>
      <c r="I109" s="143"/>
      <c r="J109" s="143"/>
      <c r="K109" s="38"/>
      <c r="L109" s="38"/>
      <c r="M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8"/>
      <c r="D110" s="38"/>
      <c r="E110" s="38"/>
      <c r="F110" s="38"/>
      <c r="G110" s="38"/>
      <c r="H110" s="38"/>
      <c r="I110" s="143"/>
      <c r="J110" s="143"/>
      <c r="K110" s="38"/>
      <c r="L110" s="38"/>
      <c r="M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17</v>
      </c>
      <c r="D111" s="38"/>
      <c r="E111" s="38"/>
      <c r="F111" s="38"/>
      <c r="G111" s="38"/>
      <c r="H111" s="38"/>
      <c r="I111" s="143"/>
      <c r="J111" s="143"/>
      <c r="K111" s="38"/>
      <c r="L111" s="38"/>
      <c r="M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187" t="str">
        <f>E7</f>
        <v>Oprava EOV v žst Prosenice</v>
      </c>
      <c r="F112" s="30"/>
      <c r="G112" s="30"/>
      <c r="H112" s="30"/>
      <c r="I112" s="143"/>
      <c r="J112" s="143"/>
      <c r="K112" s="38"/>
      <c r="L112" s="38"/>
      <c r="M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91</v>
      </c>
      <c r="D113" s="38"/>
      <c r="E113" s="38"/>
      <c r="F113" s="38"/>
      <c r="G113" s="38"/>
      <c r="H113" s="38"/>
      <c r="I113" s="143"/>
      <c r="J113" s="143"/>
      <c r="K113" s="38"/>
      <c r="L113" s="38"/>
      <c r="M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8"/>
      <c r="D114" s="38"/>
      <c r="E114" s="74" t="str">
        <f>E9</f>
        <v>01-U - Oprava EOV v žst.Prosenice</v>
      </c>
      <c r="F114" s="38"/>
      <c r="G114" s="38"/>
      <c r="H114" s="38"/>
      <c r="I114" s="143"/>
      <c r="J114" s="143"/>
      <c r="K114" s="38"/>
      <c r="L114" s="38"/>
      <c r="M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143"/>
      <c r="J115" s="143"/>
      <c r="K115" s="38"/>
      <c r="L115" s="38"/>
      <c r="M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21</v>
      </c>
      <c r="D116" s="38"/>
      <c r="E116" s="38"/>
      <c r="F116" s="25" t="str">
        <f>F12</f>
        <v xml:space="preserve"> </v>
      </c>
      <c r="G116" s="38"/>
      <c r="H116" s="38"/>
      <c r="I116" s="146" t="s">
        <v>23</v>
      </c>
      <c r="J116" s="148" t="str">
        <f>IF(J12="","",J12)</f>
        <v>13. 1. 2020</v>
      </c>
      <c r="K116" s="38"/>
      <c r="L116" s="38"/>
      <c r="M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143"/>
      <c r="J117" s="143"/>
      <c r="K117" s="38"/>
      <c r="L117" s="38"/>
      <c r="M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25</v>
      </c>
      <c r="D118" s="38"/>
      <c r="E118" s="38"/>
      <c r="F118" s="25" t="str">
        <f>E15</f>
        <v xml:space="preserve"> </v>
      </c>
      <c r="G118" s="38"/>
      <c r="H118" s="38"/>
      <c r="I118" s="146" t="s">
        <v>30</v>
      </c>
      <c r="J118" s="188" t="str">
        <f>E21</f>
        <v xml:space="preserve"> </v>
      </c>
      <c r="K118" s="38"/>
      <c r="L118" s="38"/>
      <c r="M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28</v>
      </c>
      <c r="D119" s="38"/>
      <c r="E119" s="38"/>
      <c r="F119" s="25" t="str">
        <f>IF(E18="","",E18)</f>
        <v>Vyplň údaj</v>
      </c>
      <c r="G119" s="38"/>
      <c r="H119" s="38"/>
      <c r="I119" s="146" t="s">
        <v>31</v>
      </c>
      <c r="J119" s="188" t="str">
        <f>E24</f>
        <v xml:space="preserve"> </v>
      </c>
      <c r="K119" s="38"/>
      <c r="L119" s="38"/>
      <c r="M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0.32" customHeight="1">
      <c r="A120" s="36"/>
      <c r="B120" s="37"/>
      <c r="C120" s="38"/>
      <c r="D120" s="38"/>
      <c r="E120" s="38"/>
      <c r="F120" s="38"/>
      <c r="G120" s="38"/>
      <c r="H120" s="38"/>
      <c r="I120" s="143"/>
      <c r="J120" s="143"/>
      <c r="K120" s="38"/>
      <c r="L120" s="38"/>
      <c r="M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11" customFormat="1" ht="29.28" customHeight="1">
      <c r="A121" s="209"/>
      <c r="B121" s="210"/>
      <c r="C121" s="211" t="s">
        <v>111</v>
      </c>
      <c r="D121" s="212" t="s">
        <v>58</v>
      </c>
      <c r="E121" s="212" t="s">
        <v>54</v>
      </c>
      <c r="F121" s="212" t="s">
        <v>55</v>
      </c>
      <c r="G121" s="212" t="s">
        <v>112</v>
      </c>
      <c r="H121" s="212" t="s">
        <v>113</v>
      </c>
      <c r="I121" s="213" t="s">
        <v>114</v>
      </c>
      <c r="J121" s="213" t="s">
        <v>115</v>
      </c>
      <c r="K121" s="212" t="s">
        <v>99</v>
      </c>
      <c r="L121" s="214" t="s">
        <v>116</v>
      </c>
      <c r="M121" s="215"/>
      <c r="N121" s="98" t="s">
        <v>1</v>
      </c>
      <c r="O121" s="99" t="s">
        <v>37</v>
      </c>
      <c r="P121" s="99" t="s">
        <v>117</v>
      </c>
      <c r="Q121" s="99" t="s">
        <v>118</v>
      </c>
      <c r="R121" s="99" t="s">
        <v>119</v>
      </c>
      <c r="S121" s="99" t="s">
        <v>120</v>
      </c>
      <c r="T121" s="99" t="s">
        <v>121</v>
      </c>
      <c r="U121" s="99" t="s">
        <v>122</v>
      </c>
      <c r="V121" s="99" t="s">
        <v>123</v>
      </c>
      <c r="W121" s="99" t="s">
        <v>124</v>
      </c>
      <c r="X121" s="99" t="s">
        <v>125</v>
      </c>
      <c r="Y121" s="100" t="s">
        <v>126</v>
      </c>
      <c r="Z121" s="209"/>
      <c r="AA121" s="209"/>
      <c r="AB121" s="209"/>
      <c r="AC121" s="209"/>
      <c r="AD121" s="209"/>
      <c r="AE121" s="209"/>
    </row>
    <row r="122" s="2" customFormat="1" ht="22.8" customHeight="1">
      <c r="A122" s="36"/>
      <c r="B122" s="37"/>
      <c r="C122" s="105" t="s">
        <v>127</v>
      </c>
      <c r="D122" s="38"/>
      <c r="E122" s="38"/>
      <c r="F122" s="38"/>
      <c r="G122" s="38"/>
      <c r="H122" s="38"/>
      <c r="I122" s="143"/>
      <c r="J122" s="143"/>
      <c r="K122" s="216">
        <f>BK122</f>
        <v>0</v>
      </c>
      <c r="L122" s="38"/>
      <c r="M122" s="42"/>
      <c r="N122" s="101"/>
      <c r="O122" s="217"/>
      <c r="P122" s="102"/>
      <c r="Q122" s="218">
        <f>Q123+SUM(Q124:Q133)+Q161</f>
        <v>0</v>
      </c>
      <c r="R122" s="218">
        <f>R123+SUM(R124:R133)+R161</f>
        <v>0</v>
      </c>
      <c r="S122" s="102"/>
      <c r="T122" s="219">
        <f>T123+SUM(T124:T133)+T161</f>
        <v>0</v>
      </c>
      <c r="U122" s="102"/>
      <c r="V122" s="219">
        <f>V123+SUM(V124:V133)+V161</f>
        <v>405.81180000000001</v>
      </c>
      <c r="W122" s="102"/>
      <c r="X122" s="219">
        <f>X123+SUM(X124:X133)+X161</f>
        <v>0</v>
      </c>
      <c r="Y122" s="103"/>
      <c r="Z122" s="36"/>
      <c r="AA122" s="36"/>
      <c r="AB122" s="36"/>
      <c r="AC122" s="36"/>
      <c r="AD122" s="36"/>
      <c r="AE122" s="36"/>
      <c r="AT122" s="15" t="s">
        <v>74</v>
      </c>
      <c r="AU122" s="15" t="s">
        <v>101</v>
      </c>
      <c r="BK122" s="220">
        <f>BK123+SUM(BK124:BK133)+BK161</f>
        <v>0</v>
      </c>
    </row>
    <row r="123" s="2" customFormat="1" ht="21.75" customHeight="1">
      <c r="A123" s="36"/>
      <c r="B123" s="37"/>
      <c r="C123" s="236" t="s">
        <v>83</v>
      </c>
      <c r="D123" s="236" t="s">
        <v>130</v>
      </c>
      <c r="E123" s="237" t="s">
        <v>604</v>
      </c>
      <c r="F123" s="238" t="s">
        <v>605</v>
      </c>
      <c r="G123" s="239" t="s">
        <v>562</v>
      </c>
      <c r="H123" s="240">
        <v>3</v>
      </c>
      <c r="I123" s="241"/>
      <c r="J123" s="242"/>
      <c r="K123" s="243">
        <f>ROUND(P123*H123,2)</f>
        <v>0</v>
      </c>
      <c r="L123" s="238" t="s">
        <v>606</v>
      </c>
      <c r="M123" s="244"/>
      <c r="N123" s="245" t="s">
        <v>1</v>
      </c>
      <c r="O123" s="246" t="s">
        <v>38</v>
      </c>
      <c r="P123" s="247">
        <f>I123+J123</f>
        <v>0</v>
      </c>
      <c r="Q123" s="247">
        <f>ROUND(I123*H123,2)</f>
        <v>0</v>
      </c>
      <c r="R123" s="247">
        <f>ROUND(J123*H123,2)</f>
        <v>0</v>
      </c>
      <c r="S123" s="89"/>
      <c r="T123" s="248">
        <f>S123*H123</f>
        <v>0</v>
      </c>
      <c r="U123" s="248">
        <v>1</v>
      </c>
      <c r="V123" s="248">
        <f>U123*H123</f>
        <v>3</v>
      </c>
      <c r="W123" s="248">
        <v>0</v>
      </c>
      <c r="X123" s="248">
        <f>W123*H123</f>
        <v>0</v>
      </c>
      <c r="Y123" s="249" t="s">
        <v>1</v>
      </c>
      <c r="Z123" s="36"/>
      <c r="AA123" s="36"/>
      <c r="AB123" s="36"/>
      <c r="AC123" s="36"/>
      <c r="AD123" s="36"/>
      <c r="AE123" s="36"/>
      <c r="AR123" s="250" t="s">
        <v>135</v>
      </c>
      <c r="AT123" s="250" t="s">
        <v>130</v>
      </c>
      <c r="AU123" s="250" t="s">
        <v>75</v>
      </c>
      <c r="AY123" s="15" t="s">
        <v>129</v>
      </c>
      <c r="BE123" s="251">
        <f>IF(O123="základní",K123,0)</f>
        <v>0</v>
      </c>
      <c r="BF123" s="251">
        <f>IF(O123="snížená",K123,0)</f>
        <v>0</v>
      </c>
      <c r="BG123" s="251">
        <f>IF(O123="zákl. přenesená",K123,0)</f>
        <v>0</v>
      </c>
      <c r="BH123" s="251">
        <f>IF(O123="sníž. přenesená",K123,0)</f>
        <v>0</v>
      </c>
      <c r="BI123" s="251">
        <f>IF(O123="nulová",K123,0)</f>
        <v>0</v>
      </c>
      <c r="BJ123" s="15" t="s">
        <v>83</v>
      </c>
      <c r="BK123" s="251">
        <f>ROUND(P123*H123,2)</f>
        <v>0</v>
      </c>
      <c r="BL123" s="15" t="s">
        <v>136</v>
      </c>
      <c r="BM123" s="250" t="s">
        <v>607</v>
      </c>
    </row>
    <row r="124" s="2" customFormat="1">
      <c r="A124" s="36"/>
      <c r="B124" s="37"/>
      <c r="C124" s="38"/>
      <c r="D124" s="252" t="s">
        <v>138</v>
      </c>
      <c r="E124" s="38"/>
      <c r="F124" s="253" t="s">
        <v>605</v>
      </c>
      <c r="G124" s="38"/>
      <c r="H124" s="38"/>
      <c r="I124" s="143"/>
      <c r="J124" s="143"/>
      <c r="K124" s="38"/>
      <c r="L124" s="38"/>
      <c r="M124" s="42"/>
      <c r="N124" s="254"/>
      <c r="O124" s="255"/>
      <c r="P124" s="89"/>
      <c r="Q124" s="89"/>
      <c r="R124" s="89"/>
      <c r="S124" s="89"/>
      <c r="T124" s="89"/>
      <c r="U124" s="89"/>
      <c r="V124" s="89"/>
      <c r="W124" s="89"/>
      <c r="X124" s="89"/>
      <c r="Y124" s="90"/>
      <c r="Z124" s="36"/>
      <c r="AA124" s="36"/>
      <c r="AB124" s="36"/>
      <c r="AC124" s="36"/>
      <c r="AD124" s="36"/>
      <c r="AE124" s="36"/>
      <c r="AT124" s="15" t="s">
        <v>138</v>
      </c>
      <c r="AU124" s="15" t="s">
        <v>75</v>
      </c>
    </row>
    <row r="125" s="2" customFormat="1">
      <c r="A125" s="36"/>
      <c r="B125" s="37"/>
      <c r="C125" s="38"/>
      <c r="D125" s="252" t="s">
        <v>139</v>
      </c>
      <c r="E125" s="38"/>
      <c r="F125" s="256" t="s">
        <v>608</v>
      </c>
      <c r="G125" s="38"/>
      <c r="H125" s="38"/>
      <c r="I125" s="143"/>
      <c r="J125" s="143"/>
      <c r="K125" s="38"/>
      <c r="L125" s="38"/>
      <c r="M125" s="42"/>
      <c r="N125" s="254"/>
      <c r="O125" s="255"/>
      <c r="P125" s="89"/>
      <c r="Q125" s="89"/>
      <c r="R125" s="89"/>
      <c r="S125" s="89"/>
      <c r="T125" s="89"/>
      <c r="U125" s="89"/>
      <c r="V125" s="89"/>
      <c r="W125" s="89"/>
      <c r="X125" s="89"/>
      <c r="Y125" s="90"/>
      <c r="Z125" s="36"/>
      <c r="AA125" s="36"/>
      <c r="AB125" s="36"/>
      <c r="AC125" s="36"/>
      <c r="AD125" s="36"/>
      <c r="AE125" s="36"/>
      <c r="AT125" s="15" t="s">
        <v>139</v>
      </c>
      <c r="AU125" s="15" t="s">
        <v>75</v>
      </c>
    </row>
    <row r="126" s="2" customFormat="1" ht="21.75" customHeight="1">
      <c r="A126" s="36"/>
      <c r="B126" s="37"/>
      <c r="C126" s="236" t="s">
        <v>181</v>
      </c>
      <c r="D126" s="236" t="s">
        <v>130</v>
      </c>
      <c r="E126" s="237" t="s">
        <v>609</v>
      </c>
      <c r="F126" s="238" t="s">
        <v>610</v>
      </c>
      <c r="G126" s="239" t="s">
        <v>562</v>
      </c>
      <c r="H126" s="240">
        <v>25</v>
      </c>
      <c r="I126" s="241"/>
      <c r="J126" s="242"/>
      <c r="K126" s="243">
        <f>ROUND(P126*H126,2)</f>
        <v>0</v>
      </c>
      <c r="L126" s="238" t="s">
        <v>606</v>
      </c>
      <c r="M126" s="244"/>
      <c r="N126" s="245" t="s">
        <v>1</v>
      </c>
      <c r="O126" s="246" t="s">
        <v>38</v>
      </c>
      <c r="P126" s="247">
        <f>I126+J126</f>
        <v>0</v>
      </c>
      <c r="Q126" s="247">
        <f>ROUND(I126*H126,2)</f>
        <v>0</v>
      </c>
      <c r="R126" s="247">
        <f>ROUND(J126*H126,2)</f>
        <v>0</v>
      </c>
      <c r="S126" s="89"/>
      <c r="T126" s="248">
        <f>S126*H126</f>
        <v>0</v>
      </c>
      <c r="U126" s="248">
        <v>1</v>
      </c>
      <c r="V126" s="248">
        <f>U126*H126</f>
        <v>25</v>
      </c>
      <c r="W126" s="248">
        <v>0</v>
      </c>
      <c r="X126" s="248">
        <f>W126*H126</f>
        <v>0</v>
      </c>
      <c r="Y126" s="249" t="s">
        <v>1</v>
      </c>
      <c r="Z126" s="36"/>
      <c r="AA126" s="36"/>
      <c r="AB126" s="36"/>
      <c r="AC126" s="36"/>
      <c r="AD126" s="36"/>
      <c r="AE126" s="36"/>
      <c r="AR126" s="250" t="s">
        <v>135</v>
      </c>
      <c r="AT126" s="250" t="s">
        <v>130</v>
      </c>
      <c r="AU126" s="250" t="s">
        <v>75</v>
      </c>
      <c r="AY126" s="15" t="s">
        <v>129</v>
      </c>
      <c r="BE126" s="251">
        <f>IF(O126="základní",K126,0)</f>
        <v>0</v>
      </c>
      <c r="BF126" s="251">
        <f>IF(O126="snížená",K126,0)</f>
        <v>0</v>
      </c>
      <c r="BG126" s="251">
        <f>IF(O126="zákl. přenesená",K126,0)</f>
        <v>0</v>
      </c>
      <c r="BH126" s="251">
        <f>IF(O126="sníž. přenesená",K126,0)</f>
        <v>0</v>
      </c>
      <c r="BI126" s="251">
        <f>IF(O126="nulová",K126,0)</f>
        <v>0</v>
      </c>
      <c r="BJ126" s="15" t="s">
        <v>83</v>
      </c>
      <c r="BK126" s="251">
        <f>ROUND(P126*H126,2)</f>
        <v>0</v>
      </c>
      <c r="BL126" s="15" t="s">
        <v>136</v>
      </c>
      <c r="BM126" s="250" t="s">
        <v>611</v>
      </c>
    </row>
    <row r="127" s="2" customFormat="1">
      <c r="A127" s="36"/>
      <c r="B127" s="37"/>
      <c r="C127" s="38"/>
      <c r="D127" s="252" t="s">
        <v>138</v>
      </c>
      <c r="E127" s="38"/>
      <c r="F127" s="253" t="s">
        <v>610</v>
      </c>
      <c r="G127" s="38"/>
      <c r="H127" s="38"/>
      <c r="I127" s="143"/>
      <c r="J127" s="143"/>
      <c r="K127" s="38"/>
      <c r="L127" s="38"/>
      <c r="M127" s="42"/>
      <c r="N127" s="254"/>
      <c r="O127" s="255"/>
      <c r="P127" s="89"/>
      <c r="Q127" s="89"/>
      <c r="R127" s="89"/>
      <c r="S127" s="89"/>
      <c r="T127" s="89"/>
      <c r="U127" s="89"/>
      <c r="V127" s="89"/>
      <c r="W127" s="89"/>
      <c r="X127" s="89"/>
      <c r="Y127" s="90"/>
      <c r="Z127" s="36"/>
      <c r="AA127" s="36"/>
      <c r="AB127" s="36"/>
      <c r="AC127" s="36"/>
      <c r="AD127" s="36"/>
      <c r="AE127" s="36"/>
      <c r="AT127" s="15" t="s">
        <v>138</v>
      </c>
      <c r="AU127" s="15" t="s">
        <v>75</v>
      </c>
    </row>
    <row r="128" s="2" customFormat="1" ht="21.75" customHeight="1">
      <c r="A128" s="36"/>
      <c r="B128" s="37"/>
      <c r="C128" s="236" t="s">
        <v>340</v>
      </c>
      <c r="D128" s="236" t="s">
        <v>130</v>
      </c>
      <c r="E128" s="237" t="s">
        <v>612</v>
      </c>
      <c r="F128" s="238" t="s">
        <v>613</v>
      </c>
      <c r="G128" s="239" t="s">
        <v>562</v>
      </c>
      <c r="H128" s="240">
        <v>374</v>
      </c>
      <c r="I128" s="241"/>
      <c r="J128" s="242"/>
      <c r="K128" s="243">
        <f>ROUND(P128*H128,2)</f>
        <v>0</v>
      </c>
      <c r="L128" s="238" t="s">
        <v>606</v>
      </c>
      <c r="M128" s="244"/>
      <c r="N128" s="245" t="s">
        <v>1</v>
      </c>
      <c r="O128" s="246" t="s">
        <v>38</v>
      </c>
      <c r="P128" s="247">
        <f>I128+J128</f>
        <v>0</v>
      </c>
      <c r="Q128" s="247">
        <f>ROUND(I128*H128,2)</f>
        <v>0</v>
      </c>
      <c r="R128" s="247">
        <f>ROUND(J128*H128,2)</f>
        <v>0</v>
      </c>
      <c r="S128" s="89"/>
      <c r="T128" s="248">
        <f>S128*H128</f>
        <v>0</v>
      </c>
      <c r="U128" s="248">
        <v>1</v>
      </c>
      <c r="V128" s="248">
        <f>U128*H128</f>
        <v>374</v>
      </c>
      <c r="W128" s="248">
        <v>0</v>
      </c>
      <c r="X128" s="248">
        <f>W128*H128</f>
        <v>0</v>
      </c>
      <c r="Y128" s="249" t="s">
        <v>1</v>
      </c>
      <c r="Z128" s="36"/>
      <c r="AA128" s="36"/>
      <c r="AB128" s="36"/>
      <c r="AC128" s="36"/>
      <c r="AD128" s="36"/>
      <c r="AE128" s="36"/>
      <c r="AR128" s="250" t="s">
        <v>135</v>
      </c>
      <c r="AT128" s="250" t="s">
        <v>130</v>
      </c>
      <c r="AU128" s="250" t="s">
        <v>75</v>
      </c>
      <c r="AY128" s="15" t="s">
        <v>129</v>
      </c>
      <c r="BE128" s="251">
        <f>IF(O128="základní",K128,0)</f>
        <v>0</v>
      </c>
      <c r="BF128" s="251">
        <f>IF(O128="snížená",K128,0)</f>
        <v>0</v>
      </c>
      <c r="BG128" s="251">
        <f>IF(O128="zákl. přenesená",K128,0)</f>
        <v>0</v>
      </c>
      <c r="BH128" s="251">
        <f>IF(O128="sníž. přenesená",K128,0)</f>
        <v>0</v>
      </c>
      <c r="BI128" s="251">
        <f>IF(O128="nulová",K128,0)</f>
        <v>0</v>
      </c>
      <c r="BJ128" s="15" t="s">
        <v>83</v>
      </c>
      <c r="BK128" s="251">
        <f>ROUND(P128*H128,2)</f>
        <v>0</v>
      </c>
      <c r="BL128" s="15" t="s">
        <v>136</v>
      </c>
      <c r="BM128" s="250" t="s">
        <v>614</v>
      </c>
    </row>
    <row r="129" s="2" customFormat="1">
      <c r="A129" s="36"/>
      <c r="B129" s="37"/>
      <c r="C129" s="38"/>
      <c r="D129" s="252" t="s">
        <v>138</v>
      </c>
      <c r="E129" s="38"/>
      <c r="F129" s="253" t="s">
        <v>613</v>
      </c>
      <c r="G129" s="38"/>
      <c r="H129" s="38"/>
      <c r="I129" s="143"/>
      <c r="J129" s="143"/>
      <c r="K129" s="38"/>
      <c r="L129" s="38"/>
      <c r="M129" s="42"/>
      <c r="N129" s="254"/>
      <c r="O129" s="255"/>
      <c r="P129" s="89"/>
      <c r="Q129" s="89"/>
      <c r="R129" s="89"/>
      <c r="S129" s="89"/>
      <c r="T129" s="89"/>
      <c r="U129" s="89"/>
      <c r="V129" s="89"/>
      <c r="W129" s="89"/>
      <c r="X129" s="89"/>
      <c r="Y129" s="90"/>
      <c r="Z129" s="36"/>
      <c r="AA129" s="36"/>
      <c r="AB129" s="36"/>
      <c r="AC129" s="36"/>
      <c r="AD129" s="36"/>
      <c r="AE129" s="36"/>
      <c r="AT129" s="15" t="s">
        <v>138</v>
      </c>
      <c r="AU129" s="15" t="s">
        <v>75</v>
      </c>
    </row>
    <row r="130" s="2" customFormat="1" ht="21.75" customHeight="1">
      <c r="A130" s="36"/>
      <c r="B130" s="37"/>
      <c r="C130" s="236" t="s">
        <v>85</v>
      </c>
      <c r="D130" s="236" t="s">
        <v>130</v>
      </c>
      <c r="E130" s="237" t="s">
        <v>615</v>
      </c>
      <c r="F130" s="238" t="s">
        <v>616</v>
      </c>
      <c r="G130" s="239" t="s">
        <v>562</v>
      </c>
      <c r="H130" s="240">
        <v>3</v>
      </c>
      <c r="I130" s="241"/>
      <c r="J130" s="242"/>
      <c r="K130" s="243">
        <f>ROUND(P130*H130,2)</f>
        <v>0</v>
      </c>
      <c r="L130" s="238" t="s">
        <v>606</v>
      </c>
      <c r="M130" s="244"/>
      <c r="N130" s="245" t="s">
        <v>1</v>
      </c>
      <c r="O130" s="246" t="s">
        <v>38</v>
      </c>
      <c r="P130" s="247">
        <f>I130+J130</f>
        <v>0</v>
      </c>
      <c r="Q130" s="247">
        <f>ROUND(I130*H130,2)</f>
        <v>0</v>
      </c>
      <c r="R130" s="247">
        <f>ROUND(J130*H130,2)</f>
        <v>0</v>
      </c>
      <c r="S130" s="89"/>
      <c r="T130" s="248">
        <f>S130*H130</f>
        <v>0</v>
      </c>
      <c r="U130" s="248">
        <v>1</v>
      </c>
      <c r="V130" s="248">
        <f>U130*H130</f>
        <v>3</v>
      </c>
      <c r="W130" s="248">
        <v>0</v>
      </c>
      <c r="X130" s="248">
        <f>W130*H130</f>
        <v>0</v>
      </c>
      <c r="Y130" s="249" t="s">
        <v>1</v>
      </c>
      <c r="Z130" s="36"/>
      <c r="AA130" s="36"/>
      <c r="AB130" s="36"/>
      <c r="AC130" s="36"/>
      <c r="AD130" s="36"/>
      <c r="AE130" s="36"/>
      <c r="AR130" s="250" t="s">
        <v>135</v>
      </c>
      <c r="AT130" s="250" t="s">
        <v>130</v>
      </c>
      <c r="AU130" s="250" t="s">
        <v>75</v>
      </c>
      <c r="AY130" s="15" t="s">
        <v>129</v>
      </c>
      <c r="BE130" s="251">
        <f>IF(O130="základní",K130,0)</f>
        <v>0</v>
      </c>
      <c r="BF130" s="251">
        <f>IF(O130="snížená",K130,0)</f>
        <v>0</v>
      </c>
      <c r="BG130" s="251">
        <f>IF(O130="zákl. přenesená",K130,0)</f>
        <v>0</v>
      </c>
      <c r="BH130" s="251">
        <f>IF(O130="sníž. přenesená",K130,0)</f>
        <v>0</v>
      </c>
      <c r="BI130" s="251">
        <f>IF(O130="nulová",K130,0)</f>
        <v>0</v>
      </c>
      <c r="BJ130" s="15" t="s">
        <v>83</v>
      </c>
      <c r="BK130" s="251">
        <f>ROUND(P130*H130,2)</f>
        <v>0</v>
      </c>
      <c r="BL130" s="15" t="s">
        <v>136</v>
      </c>
      <c r="BM130" s="250" t="s">
        <v>617</v>
      </c>
    </row>
    <row r="131" s="2" customFormat="1">
      <c r="A131" s="36"/>
      <c r="B131" s="37"/>
      <c r="C131" s="38"/>
      <c r="D131" s="252" t="s">
        <v>138</v>
      </c>
      <c r="E131" s="38"/>
      <c r="F131" s="253" t="s">
        <v>616</v>
      </c>
      <c r="G131" s="38"/>
      <c r="H131" s="38"/>
      <c r="I131" s="143"/>
      <c r="J131" s="143"/>
      <c r="K131" s="38"/>
      <c r="L131" s="38"/>
      <c r="M131" s="42"/>
      <c r="N131" s="254"/>
      <c r="O131" s="255"/>
      <c r="P131" s="89"/>
      <c r="Q131" s="89"/>
      <c r="R131" s="89"/>
      <c r="S131" s="89"/>
      <c r="T131" s="89"/>
      <c r="U131" s="89"/>
      <c r="V131" s="89"/>
      <c r="W131" s="89"/>
      <c r="X131" s="89"/>
      <c r="Y131" s="90"/>
      <c r="Z131" s="36"/>
      <c r="AA131" s="36"/>
      <c r="AB131" s="36"/>
      <c r="AC131" s="36"/>
      <c r="AD131" s="36"/>
      <c r="AE131" s="36"/>
      <c r="AT131" s="15" t="s">
        <v>138</v>
      </c>
      <c r="AU131" s="15" t="s">
        <v>75</v>
      </c>
    </row>
    <row r="132" s="2" customFormat="1">
      <c r="A132" s="36"/>
      <c r="B132" s="37"/>
      <c r="C132" s="38"/>
      <c r="D132" s="252" t="s">
        <v>139</v>
      </c>
      <c r="E132" s="38"/>
      <c r="F132" s="256" t="s">
        <v>608</v>
      </c>
      <c r="G132" s="38"/>
      <c r="H132" s="38"/>
      <c r="I132" s="143"/>
      <c r="J132" s="143"/>
      <c r="K132" s="38"/>
      <c r="L132" s="38"/>
      <c r="M132" s="42"/>
      <c r="N132" s="254"/>
      <c r="O132" s="255"/>
      <c r="P132" s="89"/>
      <c r="Q132" s="89"/>
      <c r="R132" s="89"/>
      <c r="S132" s="89"/>
      <c r="T132" s="89"/>
      <c r="U132" s="89"/>
      <c r="V132" s="89"/>
      <c r="W132" s="89"/>
      <c r="X132" s="89"/>
      <c r="Y132" s="90"/>
      <c r="Z132" s="36"/>
      <c r="AA132" s="36"/>
      <c r="AB132" s="36"/>
      <c r="AC132" s="36"/>
      <c r="AD132" s="36"/>
      <c r="AE132" s="36"/>
      <c r="AT132" s="15" t="s">
        <v>139</v>
      </c>
      <c r="AU132" s="15" t="s">
        <v>75</v>
      </c>
    </row>
    <row r="133" s="12" customFormat="1" ht="25.92" customHeight="1">
      <c r="A133" s="12"/>
      <c r="B133" s="221"/>
      <c r="C133" s="222"/>
      <c r="D133" s="223" t="s">
        <v>74</v>
      </c>
      <c r="E133" s="224" t="s">
        <v>618</v>
      </c>
      <c r="F133" s="224" t="s">
        <v>619</v>
      </c>
      <c r="G133" s="222"/>
      <c r="H133" s="222"/>
      <c r="I133" s="225"/>
      <c r="J133" s="225"/>
      <c r="K133" s="226">
        <f>BK133</f>
        <v>0</v>
      </c>
      <c r="L133" s="222"/>
      <c r="M133" s="227"/>
      <c r="N133" s="228"/>
      <c r="O133" s="229"/>
      <c r="P133" s="229"/>
      <c r="Q133" s="230">
        <f>Q134+Q148+Q153+Q157</f>
        <v>0</v>
      </c>
      <c r="R133" s="230">
        <f>R134+R148+R153+R157</f>
        <v>0</v>
      </c>
      <c r="S133" s="229"/>
      <c r="T133" s="231">
        <f>T134+T148+T153+T157</f>
        <v>0</v>
      </c>
      <c r="U133" s="229"/>
      <c r="V133" s="231">
        <f>V134+V148+V153+V157</f>
        <v>0.81179999999999997</v>
      </c>
      <c r="W133" s="229"/>
      <c r="X133" s="231">
        <f>X134+X148+X153+X157</f>
        <v>0</v>
      </c>
      <c r="Y133" s="232"/>
      <c r="Z133" s="12"/>
      <c r="AA133" s="12"/>
      <c r="AB133" s="12"/>
      <c r="AC133" s="12"/>
      <c r="AD133" s="12"/>
      <c r="AE133" s="12"/>
      <c r="AR133" s="233" t="s">
        <v>83</v>
      </c>
      <c r="AT133" s="234" t="s">
        <v>74</v>
      </c>
      <c r="AU133" s="234" t="s">
        <v>75</v>
      </c>
      <c r="AY133" s="233" t="s">
        <v>129</v>
      </c>
      <c r="BK133" s="235">
        <f>BK134+BK148+BK153+BK157</f>
        <v>0</v>
      </c>
    </row>
    <row r="134" s="12" customFormat="1" ht="22.8" customHeight="1">
      <c r="A134" s="12"/>
      <c r="B134" s="221"/>
      <c r="C134" s="222"/>
      <c r="D134" s="223" t="s">
        <v>74</v>
      </c>
      <c r="E134" s="257" t="s">
        <v>83</v>
      </c>
      <c r="F134" s="257" t="s">
        <v>399</v>
      </c>
      <c r="G134" s="222"/>
      <c r="H134" s="222"/>
      <c r="I134" s="225"/>
      <c r="J134" s="225"/>
      <c r="K134" s="258">
        <f>BK134</f>
        <v>0</v>
      </c>
      <c r="L134" s="222"/>
      <c r="M134" s="227"/>
      <c r="N134" s="228"/>
      <c r="O134" s="229"/>
      <c r="P134" s="229"/>
      <c r="Q134" s="230">
        <f>SUM(Q135:Q147)</f>
        <v>0</v>
      </c>
      <c r="R134" s="230">
        <f>SUM(R135:R147)</f>
        <v>0</v>
      </c>
      <c r="S134" s="229"/>
      <c r="T134" s="231">
        <f>SUM(T135:T147)</f>
        <v>0</v>
      </c>
      <c r="U134" s="229"/>
      <c r="V134" s="231">
        <f>SUM(V135:V147)</f>
        <v>0.78179999999999994</v>
      </c>
      <c r="W134" s="229"/>
      <c r="X134" s="231">
        <f>SUM(X135:X147)</f>
        <v>0</v>
      </c>
      <c r="Y134" s="232"/>
      <c r="Z134" s="12"/>
      <c r="AA134" s="12"/>
      <c r="AB134" s="12"/>
      <c r="AC134" s="12"/>
      <c r="AD134" s="12"/>
      <c r="AE134" s="12"/>
      <c r="AR134" s="233" t="s">
        <v>83</v>
      </c>
      <c r="AT134" s="234" t="s">
        <v>74</v>
      </c>
      <c r="AU134" s="234" t="s">
        <v>83</v>
      </c>
      <c r="AY134" s="233" t="s">
        <v>129</v>
      </c>
      <c r="BK134" s="235">
        <f>SUM(BK135:BK147)</f>
        <v>0</v>
      </c>
    </row>
    <row r="135" s="2" customFormat="1" ht="21.75" customHeight="1">
      <c r="A135" s="36"/>
      <c r="B135" s="37"/>
      <c r="C135" s="259" t="s">
        <v>345</v>
      </c>
      <c r="D135" s="259" t="s">
        <v>159</v>
      </c>
      <c r="E135" s="260" t="s">
        <v>620</v>
      </c>
      <c r="F135" s="261" t="s">
        <v>621</v>
      </c>
      <c r="G135" s="262" t="s">
        <v>622</v>
      </c>
      <c r="H135" s="263">
        <v>10</v>
      </c>
      <c r="I135" s="264"/>
      <c r="J135" s="264"/>
      <c r="K135" s="265">
        <f>ROUND(P135*H135,2)</f>
        <v>0</v>
      </c>
      <c r="L135" s="261" t="s">
        <v>623</v>
      </c>
      <c r="M135" s="42"/>
      <c r="N135" s="266" t="s">
        <v>1</v>
      </c>
      <c r="O135" s="246" t="s">
        <v>38</v>
      </c>
      <c r="P135" s="247">
        <f>I135+J135</f>
        <v>0</v>
      </c>
      <c r="Q135" s="247">
        <f>ROUND(I135*H135,2)</f>
        <v>0</v>
      </c>
      <c r="R135" s="247">
        <f>ROUND(J135*H135,2)</f>
        <v>0</v>
      </c>
      <c r="S135" s="89"/>
      <c r="T135" s="248">
        <f>S135*H135</f>
        <v>0</v>
      </c>
      <c r="U135" s="248">
        <v>0</v>
      </c>
      <c r="V135" s="248">
        <f>U135*H135</f>
        <v>0</v>
      </c>
      <c r="W135" s="248">
        <v>0</v>
      </c>
      <c r="X135" s="248">
        <f>W135*H135</f>
        <v>0</v>
      </c>
      <c r="Y135" s="249" t="s">
        <v>1</v>
      </c>
      <c r="Z135" s="36"/>
      <c r="AA135" s="36"/>
      <c r="AB135" s="36"/>
      <c r="AC135" s="36"/>
      <c r="AD135" s="36"/>
      <c r="AE135" s="36"/>
      <c r="AR135" s="250" t="s">
        <v>136</v>
      </c>
      <c r="AT135" s="250" t="s">
        <v>159</v>
      </c>
      <c r="AU135" s="250" t="s">
        <v>85</v>
      </c>
      <c r="AY135" s="15" t="s">
        <v>129</v>
      </c>
      <c r="BE135" s="251">
        <f>IF(O135="základní",K135,0)</f>
        <v>0</v>
      </c>
      <c r="BF135" s="251">
        <f>IF(O135="snížená",K135,0)</f>
        <v>0</v>
      </c>
      <c r="BG135" s="251">
        <f>IF(O135="zákl. přenesená",K135,0)</f>
        <v>0</v>
      </c>
      <c r="BH135" s="251">
        <f>IF(O135="sníž. přenesená",K135,0)</f>
        <v>0</v>
      </c>
      <c r="BI135" s="251">
        <f>IF(O135="nulová",K135,0)</f>
        <v>0</v>
      </c>
      <c r="BJ135" s="15" t="s">
        <v>83</v>
      </c>
      <c r="BK135" s="251">
        <f>ROUND(P135*H135,2)</f>
        <v>0</v>
      </c>
      <c r="BL135" s="15" t="s">
        <v>136</v>
      </c>
      <c r="BM135" s="250" t="s">
        <v>624</v>
      </c>
    </row>
    <row r="136" s="2" customFormat="1">
      <c r="A136" s="36"/>
      <c r="B136" s="37"/>
      <c r="C136" s="38"/>
      <c r="D136" s="252" t="s">
        <v>138</v>
      </c>
      <c r="E136" s="38"/>
      <c r="F136" s="253" t="s">
        <v>625</v>
      </c>
      <c r="G136" s="38"/>
      <c r="H136" s="38"/>
      <c r="I136" s="143"/>
      <c r="J136" s="143"/>
      <c r="K136" s="38"/>
      <c r="L136" s="38"/>
      <c r="M136" s="42"/>
      <c r="N136" s="254"/>
      <c r="O136" s="255"/>
      <c r="P136" s="89"/>
      <c r="Q136" s="89"/>
      <c r="R136" s="89"/>
      <c r="S136" s="89"/>
      <c r="T136" s="89"/>
      <c r="U136" s="89"/>
      <c r="V136" s="89"/>
      <c r="W136" s="89"/>
      <c r="X136" s="89"/>
      <c r="Y136" s="90"/>
      <c r="Z136" s="36"/>
      <c r="AA136" s="36"/>
      <c r="AB136" s="36"/>
      <c r="AC136" s="36"/>
      <c r="AD136" s="36"/>
      <c r="AE136" s="36"/>
      <c r="AT136" s="15" t="s">
        <v>138</v>
      </c>
      <c r="AU136" s="15" t="s">
        <v>85</v>
      </c>
    </row>
    <row r="137" s="2" customFormat="1">
      <c r="A137" s="36"/>
      <c r="B137" s="37"/>
      <c r="C137" s="38"/>
      <c r="D137" s="252" t="s">
        <v>557</v>
      </c>
      <c r="E137" s="38"/>
      <c r="F137" s="256" t="s">
        <v>626</v>
      </c>
      <c r="G137" s="38"/>
      <c r="H137" s="38"/>
      <c r="I137" s="143"/>
      <c r="J137" s="143"/>
      <c r="K137" s="38"/>
      <c r="L137" s="38"/>
      <c r="M137" s="42"/>
      <c r="N137" s="254"/>
      <c r="O137" s="255"/>
      <c r="P137" s="89"/>
      <c r="Q137" s="89"/>
      <c r="R137" s="89"/>
      <c r="S137" s="89"/>
      <c r="T137" s="89"/>
      <c r="U137" s="89"/>
      <c r="V137" s="89"/>
      <c r="W137" s="89"/>
      <c r="X137" s="89"/>
      <c r="Y137" s="90"/>
      <c r="Z137" s="36"/>
      <c r="AA137" s="36"/>
      <c r="AB137" s="36"/>
      <c r="AC137" s="36"/>
      <c r="AD137" s="36"/>
      <c r="AE137" s="36"/>
      <c r="AT137" s="15" t="s">
        <v>557</v>
      </c>
      <c r="AU137" s="15" t="s">
        <v>85</v>
      </c>
    </row>
    <row r="138" s="2" customFormat="1">
      <c r="A138" s="36"/>
      <c r="B138" s="37"/>
      <c r="C138" s="38"/>
      <c r="D138" s="252" t="s">
        <v>139</v>
      </c>
      <c r="E138" s="38"/>
      <c r="F138" s="256" t="s">
        <v>627</v>
      </c>
      <c r="G138" s="38"/>
      <c r="H138" s="38"/>
      <c r="I138" s="143"/>
      <c r="J138" s="143"/>
      <c r="K138" s="38"/>
      <c r="L138" s="38"/>
      <c r="M138" s="42"/>
      <c r="N138" s="254"/>
      <c r="O138" s="255"/>
      <c r="P138" s="89"/>
      <c r="Q138" s="89"/>
      <c r="R138" s="89"/>
      <c r="S138" s="89"/>
      <c r="T138" s="89"/>
      <c r="U138" s="89"/>
      <c r="V138" s="89"/>
      <c r="W138" s="89"/>
      <c r="X138" s="89"/>
      <c r="Y138" s="90"/>
      <c r="Z138" s="36"/>
      <c r="AA138" s="36"/>
      <c r="AB138" s="36"/>
      <c r="AC138" s="36"/>
      <c r="AD138" s="36"/>
      <c r="AE138" s="36"/>
      <c r="AT138" s="15" t="s">
        <v>139</v>
      </c>
      <c r="AU138" s="15" t="s">
        <v>85</v>
      </c>
    </row>
    <row r="139" s="2" customFormat="1" ht="21.75" customHeight="1">
      <c r="A139" s="36"/>
      <c r="B139" s="37"/>
      <c r="C139" s="259" t="s">
        <v>350</v>
      </c>
      <c r="D139" s="259" t="s">
        <v>159</v>
      </c>
      <c r="E139" s="260" t="s">
        <v>628</v>
      </c>
      <c r="F139" s="261" t="s">
        <v>629</v>
      </c>
      <c r="G139" s="262" t="s">
        <v>622</v>
      </c>
      <c r="H139" s="263">
        <v>10</v>
      </c>
      <c r="I139" s="264"/>
      <c r="J139" s="264"/>
      <c r="K139" s="265">
        <f>ROUND(P139*H139,2)</f>
        <v>0</v>
      </c>
      <c r="L139" s="261" t="s">
        <v>623</v>
      </c>
      <c r="M139" s="42"/>
      <c r="N139" s="266" t="s">
        <v>1</v>
      </c>
      <c r="O139" s="246" t="s">
        <v>38</v>
      </c>
      <c r="P139" s="247">
        <f>I139+J139</f>
        <v>0</v>
      </c>
      <c r="Q139" s="247">
        <f>ROUND(I139*H139,2)</f>
        <v>0</v>
      </c>
      <c r="R139" s="247">
        <f>ROUND(J139*H139,2)</f>
        <v>0</v>
      </c>
      <c r="S139" s="89"/>
      <c r="T139" s="248">
        <f>S139*H139</f>
        <v>0</v>
      </c>
      <c r="U139" s="248">
        <v>0</v>
      </c>
      <c r="V139" s="248">
        <f>U139*H139</f>
        <v>0</v>
      </c>
      <c r="W139" s="248">
        <v>0</v>
      </c>
      <c r="X139" s="248">
        <f>W139*H139</f>
        <v>0</v>
      </c>
      <c r="Y139" s="249" t="s">
        <v>1</v>
      </c>
      <c r="Z139" s="36"/>
      <c r="AA139" s="36"/>
      <c r="AB139" s="36"/>
      <c r="AC139" s="36"/>
      <c r="AD139" s="36"/>
      <c r="AE139" s="36"/>
      <c r="AR139" s="250" t="s">
        <v>136</v>
      </c>
      <c r="AT139" s="250" t="s">
        <v>159</v>
      </c>
      <c r="AU139" s="250" t="s">
        <v>85</v>
      </c>
      <c r="AY139" s="15" t="s">
        <v>129</v>
      </c>
      <c r="BE139" s="251">
        <f>IF(O139="základní",K139,0)</f>
        <v>0</v>
      </c>
      <c r="BF139" s="251">
        <f>IF(O139="snížená",K139,0)</f>
        <v>0</v>
      </c>
      <c r="BG139" s="251">
        <f>IF(O139="zákl. přenesená",K139,0)</f>
        <v>0</v>
      </c>
      <c r="BH139" s="251">
        <f>IF(O139="sníž. přenesená",K139,0)</f>
        <v>0</v>
      </c>
      <c r="BI139" s="251">
        <f>IF(O139="nulová",K139,0)</f>
        <v>0</v>
      </c>
      <c r="BJ139" s="15" t="s">
        <v>83</v>
      </c>
      <c r="BK139" s="251">
        <f>ROUND(P139*H139,2)</f>
        <v>0</v>
      </c>
      <c r="BL139" s="15" t="s">
        <v>136</v>
      </c>
      <c r="BM139" s="250" t="s">
        <v>630</v>
      </c>
    </row>
    <row r="140" s="2" customFormat="1">
      <c r="A140" s="36"/>
      <c r="B140" s="37"/>
      <c r="C140" s="38"/>
      <c r="D140" s="252" t="s">
        <v>138</v>
      </c>
      <c r="E140" s="38"/>
      <c r="F140" s="253" t="s">
        <v>631</v>
      </c>
      <c r="G140" s="38"/>
      <c r="H140" s="38"/>
      <c r="I140" s="143"/>
      <c r="J140" s="143"/>
      <c r="K140" s="38"/>
      <c r="L140" s="38"/>
      <c r="M140" s="42"/>
      <c r="N140" s="254"/>
      <c r="O140" s="255"/>
      <c r="P140" s="89"/>
      <c r="Q140" s="89"/>
      <c r="R140" s="89"/>
      <c r="S140" s="89"/>
      <c r="T140" s="89"/>
      <c r="U140" s="89"/>
      <c r="V140" s="89"/>
      <c r="W140" s="89"/>
      <c r="X140" s="89"/>
      <c r="Y140" s="90"/>
      <c r="Z140" s="36"/>
      <c r="AA140" s="36"/>
      <c r="AB140" s="36"/>
      <c r="AC140" s="36"/>
      <c r="AD140" s="36"/>
      <c r="AE140" s="36"/>
      <c r="AT140" s="15" t="s">
        <v>138</v>
      </c>
      <c r="AU140" s="15" t="s">
        <v>85</v>
      </c>
    </row>
    <row r="141" s="2" customFormat="1">
      <c r="A141" s="36"/>
      <c r="B141" s="37"/>
      <c r="C141" s="38"/>
      <c r="D141" s="252" t="s">
        <v>557</v>
      </c>
      <c r="E141" s="38"/>
      <c r="F141" s="256" t="s">
        <v>626</v>
      </c>
      <c r="G141" s="38"/>
      <c r="H141" s="38"/>
      <c r="I141" s="143"/>
      <c r="J141" s="143"/>
      <c r="K141" s="38"/>
      <c r="L141" s="38"/>
      <c r="M141" s="42"/>
      <c r="N141" s="254"/>
      <c r="O141" s="255"/>
      <c r="P141" s="89"/>
      <c r="Q141" s="89"/>
      <c r="R141" s="89"/>
      <c r="S141" s="89"/>
      <c r="T141" s="89"/>
      <c r="U141" s="89"/>
      <c r="V141" s="89"/>
      <c r="W141" s="89"/>
      <c r="X141" s="89"/>
      <c r="Y141" s="90"/>
      <c r="Z141" s="36"/>
      <c r="AA141" s="36"/>
      <c r="AB141" s="36"/>
      <c r="AC141" s="36"/>
      <c r="AD141" s="36"/>
      <c r="AE141" s="36"/>
      <c r="AT141" s="15" t="s">
        <v>557</v>
      </c>
      <c r="AU141" s="15" t="s">
        <v>85</v>
      </c>
    </row>
    <row r="142" s="2" customFormat="1" ht="33" customHeight="1">
      <c r="A142" s="36"/>
      <c r="B142" s="37"/>
      <c r="C142" s="259" t="s">
        <v>136</v>
      </c>
      <c r="D142" s="259" t="s">
        <v>159</v>
      </c>
      <c r="E142" s="260" t="s">
        <v>632</v>
      </c>
      <c r="F142" s="261" t="s">
        <v>633</v>
      </c>
      <c r="G142" s="262" t="s">
        <v>184</v>
      </c>
      <c r="H142" s="263">
        <v>60</v>
      </c>
      <c r="I142" s="264"/>
      <c r="J142" s="264"/>
      <c r="K142" s="265">
        <f>ROUND(P142*H142,2)</f>
        <v>0</v>
      </c>
      <c r="L142" s="261" t="s">
        <v>623</v>
      </c>
      <c r="M142" s="42"/>
      <c r="N142" s="266" t="s">
        <v>1</v>
      </c>
      <c r="O142" s="246" t="s">
        <v>38</v>
      </c>
      <c r="P142" s="247">
        <f>I142+J142</f>
        <v>0</v>
      </c>
      <c r="Q142" s="247">
        <f>ROUND(I142*H142,2)</f>
        <v>0</v>
      </c>
      <c r="R142" s="247">
        <f>ROUND(J142*H142,2)</f>
        <v>0</v>
      </c>
      <c r="S142" s="89"/>
      <c r="T142" s="248">
        <f>S142*H142</f>
        <v>0</v>
      </c>
      <c r="U142" s="248">
        <v>0.0040000000000000001</v>
      </c>
      <c r="V142" s="248">
        <f>U142*H142</f>
        <v>0.23999999999999999</v>
      </c>
      <c r="W142" s="248">
        <v>0</v>
      </c>
      <c r="X142" s="248">
        <f>W142*H142</f>
        <v>0</v>
      </c>
      <c r="Y142" s="249" t="s">
        <v>1</v>
      </c>
      <c r="Z142" s="36"/>
      <c r="AA142" s="36"/>
      <c r="AB142" s="36"/>
      <c r="AC142" s="36"/>
      <c r="AD142" s="36"/>
      <c r="AE142" s="36"/>
      <c r="AR142" s="250" t="s">
        <v>136</v>
      </c>
      <c r="AT142" s="250" t="s">
        <v>159</v>
      </c>
      <c r="AU142" s="250" t="s">
        <v>85</v>
      </c>
      <c r="AY142" s="15" t="s">
        <v>129</v>
      </c>
      <c r="BE142" s="251">
        <f>IF(O142="základní",K142,0)</f>
        <v>0</v>
      </c>
      <c r="BF142" s="251">
        <f>IF(O142="snížená",K142,0)</f>
        <v>0</v>
      </c>
      <c r="BG142" s="251">
        <f>IF(O142="zákl. přenesená",K142,0)</f>
        <v>0</v>
      </c>
      <c r="BH142" s="251">
        <f>IF(O142="sníž. přenesená",K142,0)</f>
        <v>0</v>
      </c>
      <c r="BI142" s="251">
        <f>IF(O142="nulová",K142,0)</f>
        <v>0</v>
      </c>
      <c r="BJ142" s="15" t="s">
        <v>83</v>
      </c>
      <c r="BK142" s="251">
        <f>ROUND(P142*H142,2)</f>
        <v>0</v>
      </c>
      <c r="BL142" s="15" t="s">
        <v>136</v>
      </c>
      <c r="BM142" s="250" t="s">
        <v>634</v>
      </c>
    </row>
    <row r="143" s="2" customFormat="1">
      <c r="A143" s="36"/>
      <c r="B143" s="37"/>
      <c r="C143" s="38"/>
      <c r="D143" s="252" t="s">
        <v>138</v>
      </c>
      <c r="E143" s="38"/>
      <c r="F143" s="253" t="s">
        <v>635</v>
      </c>
      <c r="G143" s="38"/>
      <c r="H143" s="38"/>
      <c r="I143" s="143"/>
      <c r="J143" s="143"/>
      <c r="K143" s="38"/>
      <c r="L143" s="38"/>
      <c r="M143" s="42"/>
      <c r="N143" s="254"/>
      <c r="O143" s="255"/>
      <c r="P143" s="89"/>
      <c r="Q143" s="89"/>
      <c r="R143" s="89"/>
      <c r="S143" s="89"/>
      <c r="T143" s="89"/>
      <c r="U143" s="89"/>
      <c r="V143" s="89"/>
      <c r="W143" s="89"/>
      <c r="X143" s="89"/>
      <c r="Y143" s="90"/>
      <c r="Z143" s="36"/>
      <c r="AA143" s="36"/>
      <c r="AB143" s="36"/>
      <c r="AC143" s="36"/>
      <c r="AD143" s="36"/>
      <c r="AE143" s="36"/>
      <c r="AT143" s="15" t="s">
        <v>138</v>
      </c>
      <c r="AU143" s="15" t="s">
        <v>85</v>
      </c>
    </row>
    <row r="144" s="2" customFormat="1">
      <c r="A144" s="36"/>
      <c r="B144" s="37"/>
      <c r="C144" s="38"/>
      <c r="D144" s="252" t="s">
        <v>557</v>
      </c>
      <c r="E144" s="38"/>
      <c r="F144" s="256" t="s">
        <v>636</v>
      </c>
      <c r="G144" s="38"/>
      <c r="H144" s="38"/>
      <c r="I144" s="143"/>
      <c r="J144" s="143"/>
      <c r="K144" s="38"/>
      <c r="L144" s="38"/>
      <c r="M144" s="42"/>
      <c r="N144" s="254"/>
      <c r="O144" s="255"/>
      <c r="P144" s="89"/>
      <c r="Q144" s="89"/>
      <c r="R144" s="89"/>
      <c r="S144" s="89"/>
      <c r="T144" s="89"/>
      <c r="U144" s="89"/>
      <c r="V144" s="89"/>
      <c r="W144" s="89"/>
      <c r="X144" s="89"/>
      <c r="Y144" s="90"/>
      <c r="Z144" s="36"/>
      <c r="AA144" s="36"/>
      <c r="AB144" s="36"/>
      <c r="AC144" s="36"/>
      <c r="AD144" s="36"/>
      <c r="AE144" s="36"/>
      <c r="AT144" s="15" t="s">
        <v>557</v>
      </c>
      <c r="AU144" s="15" t="s">
        <v>85</v>
      </c>
    </row>
    <row r="145" s="2" customFormat="1" ht="21.75" customHeight="1">
      <c r="A145" s="36"/>
      <c r="B145" s="37"/>
      <c r="C145" s="236" t="s">
        <v>320</v>
      </c>
      <c r="D145" s="236" t="s">
        <v>130</v>
      </c>
      <c r="E145" s="237" t="s">
        <v>637</v>
      </c>
      <c r="F145" s="238" t="s">
        <v>638</v>
      </c>
      <c r="G145" s="239" t="s">
        <v>184</v>
      </c>
      <c r="H145" s="240">
        <v>60</v>
      </c>
      <c r="I145" s="241"/>
      <c r="J145" s="242"/>
      <c r="K145" s="243">
        <f>ROUND(P145*H145,2)</f>
        <v>0</v>
      </c>
      <c r="L145" s="238" t="s">
        <v>623</v>
      </c>
      <c r="M145" s="244"/>
      <c r="N145" s="245" t="s">
        <v>1</v>
      </c>
      <c r="O145" s="246" t="s">
        <v>38</v>
      </c>
      <c r="P145" s="247">
        <f>I145+J145</f>
        <v>0</v>
      </c>
      <c r="Q145" s="247">
        <f>ROUND(I145*H145,2)</f>
        <v>0</v>
      </c>
      <c r="R145" s="247">
        <f>ROUND(J145*H145,2)</f>
        <v>0</v>
      </c>
      <c r="S145" s="89"/>
      <c r="T145" s="248">
        <f>S145*H145</f>
        <v>0</v>
      </c>
      <c r="U145" s="248">
        <v>0.0090299999999999998</v>
      </c>
      <c r="V145" s="248">
        <f>U145*H145</f>
        <v>0.54179999999999995</v>
      </c>
      <c r="W145" s="248">
        <v>0</v>
      </c>
      <c r="X145" s="248">
        <f>W145*H145</f>
        <v>0</v>
      </c>
      <c r="Y145" s="249" t="s">
        <v>1</v>
      </c>
      <c r="Z145" s="36"/>
      <c r="AA145" s="36"/>
      <c r="AB145" s="36"/>
      <c r="AC145" s="36"/>
      <c r="AD145" s="36"/>
      <c r="AE145" s="36"/>
      <c r="AR145" s="250" t="s">
        <v>135</v>
      </c>
      <c r="AT145" s="250" t="s">
        <v>130</v>
      </c>
      <c r="AU145" s="250" t="s">
        <v>85</v>
      </c>
      <c r="AY145" s="15" t="s">
        <v>129</v>
      </c>
      <c r="BE145" s="251">
        <f>IF(O145="základní",K145,0)</f>
        <v>0</v>
      </c>
      <c r="BF145" s="251">
        <f>IF(O145="snížená",K145,0)</f>
        <v>0</v>
      </c>
      <c r="BG145" s="251">
        <f>IF(O145="zákl. přenesená",K145,0)</f>
        <v>0</v>
      </c>
      <c r="BH145" s="251">
        <f>IF(O145="sníž. přenesená",K145,0)</f>
        <v>0</v>
      </c>
      <c r="BI145" s="251">
        <f>IF(O145="nulová",K145,0)</f>
        <v>0</v>
      </c>
      <c r="BJ145" s="15" t="s">
        <v>83</v>
      </c>
      <c r="BK145" s="251">
        <f>ROUND(P145*H145,2)</f>
        <v>0</v>
      </c>
      <c r="BL145" s="15" t="s">
        <v>136</v>
      </c>
      <c r="BM145" s="250" t="s">
        <v>639</v>
      </c>
    </row>
    <row r="146" s="2" customFormat="1">
      <c r="A146" s="36"/>
      <c r="B146" s="37"/>
      <c r="C146" s="38"/>
      <c r="D146" s="252" t="s">
        <v>138</v>
      </c>
      <c r="E146" s="38"/>
      <c r="F146" s="253" t="s">
        <v>638</v>
      </c>
      <c r="G146" s="38"/>
      <c r="H146" s="38"/>
      <c r="I146" s="143"/>
      <c r="J146" s="143"/>
      <c r="K146" s="38"/>
      <c r="L146" s="38"/>
      <c r="M146" s="42"/>
      <c r="N146" s="254"/>
      <c r="O146" s="255"/>
      <c r="P146" s="89"/>
      <c r="Q146" s="89"/>
      <c r="R146" s="89"/>
      <c r="S146" s="89"/>
      <c r="T146" s="89"/>
      <c r="U146" s="89"/>
      <c r="V146" s="89"/>
      <c r="W146" s="89"/>
      <c r="X146" s="89"/>
      <c r="Y146" s="90"/>
      <c r="Z146" s="36"/>
      <c r="AA146" s="36"/>
      <c r="AB146" s="36"/>
      <c r="AC146" s="36"/>
      <c r="AD146" s="36"/>
      <c r="AE146" s="36"/>
      <c r="AT146" s="15" t="s">
        <v>138</v>
      </c>
      <c r="AU146" s="15" t="s">
        <v>85</v>
      </c>
    </row>
    <row r="147" s="13" customFormat="1">
      <c r="A147" s="13"/>
      <c r="B147" s="271"/>
      <c r="C147" s="272"/>
      <c r="D147" s="252" t="s">
        <v>640</v>
      </c>
      <c r="E147" s="272"/>
      <c r="F147" s="273" t="s">
        <v>641</v>
      </c>
      <c r="G147" s="272"/>
      <c r="H147" s="274">
        <v>60</v>
      </c>
      <c r="I147" s="275"/>
      <c r="J147" s="275"/>
      <c r="K147" s="272"/>
      <c r="L147" s="272"/>
      <c r="M147" s="276"/>
      <c r="N147" s="277"/>
      <c r="O147" s="278"/>
      <c r="P147" s="278"/>
      <c r="Q147" s="278"/>
      <c r="R147" s="278"/>
      <c r="S147" s="278"/>
      <c r="T147" s="278"/>
      <c r="U147" s="278"/>
      <c r="V147" s="278"/>
      <c r="W147" s="278"/>
      <c r="X147" s="278"/>
      <c r="Y147" s="279"/>
      <c r="Z147" s="13"/>
      <c r="AA147" s="13"/>
      <c r="AB147" s="13"/>
      <c r="AC147" s="13"/>
      <c r="AD147" s="13"/>
      <c r="AE147" s="13"/>
      <c r="AT147" s="280" t="s">
        <v>640</v>
      </c>
      <c r="AU147" s="280" t="s">
        <v>85</v>
      </c>
      <c r="AV147" s="13" t="s">
        <v>85</v>
      </c>
      <c r="AW147" s="13" t="s">
        <v>4</v>
      </c>
      <c r="AX147" s="13" t="s">
        <v>83</v>
      </c>
      <c r="AY147" s="280" t="s">
        <v>129</v>
      </c>
    </row>
    <row r="148" s="12" customFormat="1" ht="22.8" customHeight="1">
      <c r="A148" s="12"/>
      <c r="B148" s="221"/>
      <c r="C148" s="222"/>
      <c r="D148" s="223" t="s">
        <v>74</v>
      </c>
      <c r="E148" s="257" t="s">
        <v>85</v>
      </c>
      <c r="F148" s="257" t="s">
        <v>642</v>
      </c>
      <c r="G148" s="222"/>
      <c r="H148" s="222"/>
      <c r="I148" s="225"/>
      <c r="J148" s="225"/>
      <c r="K148" s="258">
        <f>BK148</f>
        <v>0</v>
      </c>
      <c r="L148" s="222"/>
      <c r="M148" s="227"/>
      <c r="N148" s="228"/>
      <c r="O148" s="229"/>
      <c r="P148" s="229"/>
      <c r="Q148" s="230">
        <f>SUM(Q149:Q152)</f>
        <v>0</v>
      </c>
      <c r="R148" s="230">
        <f>SUM(R149:R152)</f>
        <v>0</v>
      </c>
      <c r="S148" s="229"/>
      <c r="T148" s="231">
        <f>SUM(T149:T152)</f>
        <v>0</v>
      </c>
      <c r="U148" s="229"/>
      <c r="V148" s="231">
        <f>SUM(V149:V152)</f>
        <v>0.029999999999999999</v>
      </c>
      <c r="W148" s="229"/>
      <c r="X148" s="231">
        <f>SUM(X149:X152)</f>
        <v>0</v>
      </c>
      <c r="Y148" s="232"/>
      <c r="Z148" s="12"/>
      <c r="AA148" s="12"/>
      <c r="AB148" s="12"/>
      <c r="AC148" s="12"/>
      <c r="AD148" s="12"/>
      <c r="AE148" s="12"/>
      <c r="AR148" s="233" t="s">
        <v>83</v>
      </c>
      <c r="AT148" s="234" t="s">
        <v>74</v>
      </c>
      <c r="AU148" s="234" t="s">
        <v>83</v>
      </c>
      <c r="AY148" s="233" t="s">
        <v>129</v>
      </c>
      <c r="BK148" s="235">
        <f>SUM(BK149:BK152)</f>
        <v>0</v>
      </c>
    </row>
    <row r="149" s="2" customFormat="1" ht="21.75" customHeight="1">
      <c r="A149" s="36"/>
      <c r="B149" s="37"/>
      <c r="C149" s="259" t="s">
        <v>334</v>
      </c>
      <c r="D149" s="259" t="s">
        <v>159</v>
      </c>
      <c r="E149" s="260" t="s">
        <v>643</v>
      </c>
      <c r="F149" s="261" t="s">
        <v>644</v>
      </c>
      <c r="G149" s="262" t="s">
        <v>133</v>
      </c>
      <c r="H149" s="263">
        <v>100</v>
      </c>
      <c r="I149" s="264"/>
      <c r="J149" s="264"/>
      <c r="K149" s="265">
        <f>ROUND(P149*H149,2)</f>
        <v>0</v>
      </c>
      <c r="L149" s="261" t="s">
        <v>623</v>
      </c>
      <c r="M149" s="42"/>
      <c r="N149" s="266" t="s">
        <v>1</v>
      </c>
      <c r="O149" s="246" t="s">
        <v>38</v>
      </c>
      <c r="P149" s="247">
        <f>I149+J149</f>
        <v>0</v>
      </c>
      <c r="Q149" s="247">
        <f>ROUND(I149*H149,2)</f>
        <v>0</v>
      </c>
      <c r="R149" s="247">
        <f>ROUND(J149*H149,2)</f>
        <v>0</v>
      </c>
      <c r="S149" s="89"/>
      <c r="T149" s="248">
        <f>S149*H149</f>
        <v>0</v>
      </c>
      <c r="U149" s="248">
        <v>0.00029999999999999997</v>
      </c>
      <c r="V149" s="248">
        <f>U149*H149</f>
        <v>0.029999999999999999</v>
      </c>
      <c r="W149" s="248">
        <v>0</v>
      </c>
      <c r="X149" s="248">
        <f>W149*H149</f>
        <v>0</v>
      </c>
      <c r="Y149" s="249" t="s">
        <v>1</v>
      </c>
      <c r="Z149" s="36"/>
      <c r="AA149" s="36"/>
      <c r="AB149" s="36"/>
      <c r="AC149" s="36"/>
      <c r="AD149" s="36"/>
      <c r="AE149" s="36"/>
      <c r="AR149" s="250" t="s">
        <v>136</v>
      </c>
      <c r="AT149" s="250" t="s">
        <v>159</v>
      </c>
      <c r="AU149" s="250" t="s">
        <v>85</v>
      </c>
      <c r="AY149" s="15" t="s">
        <v>129</v>
      </c>
      <c r="BE149" s="251">
        <f>IF(O149="základní",K149,0)</f>
        <v>0</v>
      </c>
      <c r="BF149" s="251">
        <f>IF(O149="snížená",K149,0)</f>
        <v>0</v>
      </c>
      <c r="BG149" s="251">
        <f>IF(O149="zákl. přenesená",K149,0)</f>
        <v>0</v>
      </c>
      <c r="BH149" s="251">
        <f>IF(O149="sníž. přenesená",K149,0)</f>
        <v>0</v>
      </c>
      <c r="BI149" s="251">
        <f>IF(O149="nulová",K149,0)</f>
        <v>0</v>
      </c>
      <c r="BJ149" s="15" t="s">
        <v>83</v>
      </c>
      <c r="BK149" s="251">
        <f>ROUND(P149*H149,2)</f>
        <v>0</v>
      </c>
      <c r="BL149" s="15" t="s">
        <v>136</v>
      </c>
      <c r="BM149" s="250" t="s">
        <v>645</v>
      </c>
    </row>
    <row r="150" s="2" customFormat="1">
      <c r="A150" s="36"/>
      <c r="B150" s="37"/>
      <c r="C150" s="38"/>
      <c r="D150" s="252" t="s">
        <v>138</v>
      </c>
      <c r="E150" s="38"/>
      <c r="F150" s="253" t="s">
        <v>646</v>
      </c>
      <c r="G150" s="38"/>
      <c r="H150" s="38"/>
      <c r="I150" s="143"/>
      <c r="J150" s="143"/>
      <c r="K150" s="38"/>
      <c r="L150" s="38"/>
      <c r="M150" s="42"/>
      <c r="N150" s="254"/>
      <c r="O150" s="255"/>
      <c r="P150" s="89"/>
      <c r="Q150" s="89"/>
      <c r="R150" s="89"/>
      <c r="S150" s="89"/>
      <c r="T150" s="89"/>
      <c r="U150" s="89"/>
      <c r="V150" s="89"/>
      <c r="W150" s="89"/>
      <c r="X150" s="89"/>
      <c r="Y150" s="90"/>
      <c r="Z150" s="36"/>
      <c r="AA150" s="36"/>
      <c r="AB150" s="36"/>
      <c r="AC150" s="36"/>
      <c r="AD150" s="36"/>
      <c r="AE150" s="36"/>
      <c r="AT150" s="15" t="s">
        <v>138</v>
      </c>
      <c r="AU150" s="15" t="s">
        <v>85</v>
      </c>
    </row>
    <row r="151" s="2" customFormat="1">
      <c r="A151" s="36"/>
      <c r="B151" s="37"/>
      <c r="C151" s="38"/>
      <c r="D151" s="252" t="s">
        <v>557</v>
      </c>
      <c r="E151" s="38"/>
      <c r="F151" s="256" t="s">
        <v>647</v>
      </c>
      <c r="G151" s="38"/>
      <c r="H151" s="38"/>
      <c r="I151" s="143"/>
      <c r="J151" s="143"/>
      <c r="K151" s="38"/>
      <c r="L151" s="38"/>
      <c r="M151" s="42"/>
      <c r="N151" s="254"/>
      <c r="O151" s="255"/>
      <c r="P151" s="89"/>
      <c r="Q151" s="89"/>
      <c r="R151" s="89"/>
      <c r="S151" s="89"/>
      <c r="T151" s="89"/>
      <c r="U151" s="89"/>
      <c r="V151" s="89"/>
      <c r="W151" s="89"/>
      <c r="X151" s="89"/>
      <c r="Y151" s="90"/>
      <c r="Z151" s="36"/>
      <c r="AA151" s="36"/>
      <c r="AB151" s="36"/>
      <c r="AC151" s="36"/>
      <c r="AD151" s="36"/>
      <c r="AE151" s="36"/>
      <c r="AT151" s="15" t="s">
        <v>557</v>
      </c>
      <c r="AU151" s="15" t="s">
        <v>85</v>
      </c>
    </row>
    <row r="152" s="2" customFormat="1">
      <c r="A152" s="36"/>
      <c r="B152" s="37"/>
      <c r="C152" s="38"/>
      <c r="D152" s="252" t="s">
        <v>139</v>
      </c>
      <c r="E152" s="38"/>
      <c r="F152" s="256" t="s">
        <v>648</v>
      </c>
      <c r="G152" s="38"/>
      <c r="H152" s="38"/>
      <c r="I152" s="143"/>
      <c r="J152" s="143"/>
      <c r="K152" s="38"/>
      <c r="L152" s="38"/>
      <c r="M152" s="42"/>
      <c r="N152" s="254"/>
      <c r="O152" s="255"/>
      <c r="P152" s="89"/>
      <c r="Q152" s="89"/>
      <c r="R152" s="89"/>
      <c r="S152" s="89"/>
      <c r="T152" s="89"/>
      <c r="U152" s="89"/>
      <c r="V152" s="89"/>
      <c r="W152" s="89"/>
      <c r="X152" s="89"/>
      <c r="Y152" s="90"/>
      <c r="Z152" s="36"/>
      <c r="AA152" s="36"/>
      <c r="AB152" s="36"/>
      <c r="AC152" s="36"/>
      <c r="AD152" s="36"/>
      <c r="AE152" s="36"/>
      <c r="AT152" s="15" t="s">
        <v>139</v>
      </c>
      <c r="AU152" s="15" t="s">
        <v>85</v>
      </c>
    </row>
    <row r="153" s="12" customFormat="1" ht="22.8" customHeight="1">
      <c r="A153" s="12"/>
      <c r="B153" s="221"/>
      <c r="C153" s="222"/>
      <c r="D153" s="223" t="s">
        <v>74</v>
      </c>
      <c r="E153" s="257" t="s">
        <v>158</v>
      </c>
      <c r="F153" s="257" t="s">
        <v>649</v>
      </c>
      <c r="G153" s="222"/>
      <c r="H153" s="222"/>
      <c r="I153" s="225"/>
      <c r="J153" s="225"/>
      <c r="K153" s="258">
        <f>BK153</f>
        <v>0</v>
      </c>
      <c r="L153" s="222"/>
      <c r="M153" s="227"/>
      <c r="N153" s="228"/>
      <c r="O153" s="229"/>
      <c r="P153" s="229"/>
      <c r="Q153" s="230">
        <f>SUM(Q154:Q156)</f>
        <v>0</v>
      </c>
      <c r="R153" s="230">
        <f>SUM(R154:R156)</f>
        <v>0</v>
      </c>
      <c r="S153" s="229"/>
      <c r="T153" s="231">
        <f>SUM(T154:T156)</f>
        <v>0</v>
      </c>
      <c r="U153" s="229"/>
      <c r="V153" s="231">
        <f>SUM(V154:V156)</f>
        <v>0</v>
      </c>
      <c r="W153" s="229"/>
      <c r="X153" s="231">
        <f>SUM(X154:X156)</f>
        <v>0</v>
      </c>
      <c r="Y153" s="232"/>
      <c r="Z153" s="12"/>
      <c r="AA153" s="12"/>
      <c r="AB153" s="12"/>
      <c r="AC153" s="12"/>
      <c r="AD153" s="12"/>
      <c r="AE153" s="12"/>
      <c r="AR153" s="233" t="s">
        <v>83</v>
      </c>
      <c r="AT153" s="234" t="s">
        <v>74</v>
      </c>
      <c r="AU153" s="234" t="s">
        <v>83</v>
      </c>
      <c r="AY153" s="233" t="s">
        <v>129</v>
      </c>
      <c r="BK153" s="235">
        <f>SUM(BK154:BK156)</f>
        <v>0</v>
      </c>
    </row>
    <row r="154" s="2" customFormat="1" ht="21.75" customHeight="1">
      <c r="A154" s="36"/>
      <c r="B154" s="37"/>
      <c r="C154" s="259" t="s">
        <v>135</v>
      </c>
      <c r="D154" s="259" t="s">
        <v>159</v>
      </c>
      <c r="E154" s="260" t="s">
        <v>650</v>
      </c>
      <c r="F154" s="261" t="s">
        <v>651</v>
      </c>
      <c r="G154" s="262" t="s">
        <v>562</v>
      </c>
      <c r="H154" s="263">
        <v>3.5</v>
      </c>
      <c r="I154" s="264"/>
      <c r="J154" s="264"/>
      <c r="K154" s="265">
        <f>ROUND(P154*H154,2)</f>
        <v>0</v>
      </c>
      <c r="L154" s="261" t="s">
        <v>623</v>
      </c>
      <c r="M154" s="42"/>
      <c r="N154" s="266" t="s">
        <v>1</v>
      </c>
      <c r="O154" s="246" t="s">
        <v>38</v>
      </c>
      <c r="P154" s="247">
        <f>I154+J154</f>
        <v>0</v>
      </c>
      <c r="Q154" s="247">
        <f>ROUND(I154*H154,2)</f>
        <v>0</v>
      </c>
      <c r="R154" s="247">
        <f>ROUND(J154*H154,2)</f>
        <v>0</v>
      </c>
      <c r="S154" s="89"/>
      <c r="T154" s="248">
        <f>S154*H154</f>
        <v>0</v>
      </c>
      <c r="U154" s="248">
        <v>0</v>
      </c>
      <c r="V154" s="248">
        <f>U154*H154</f>
        <v>0</v>
      </c>
      <c r="W154" s="248">
        <v>0</v>
      </c>
      <c r="X154" s="248">
        <f>W154*H154</f>
        <v>0</v>
      </c>
      <c r="Y154" s="249" t="s">
        <v>1</v>
      </c>
      <c r="Z154" s="36"/>
      <c r="AA154" s="36"/>
      <c r="AB154" s="36"/>
      <c r="AC154" s="36"/>
      <c r="AD154" s="36"/>
      <c r="AE154" s="36"/>
      <c r="AR154" s="250" t="s">
        <v>136</v>
      </c>
      <c r="AT154" s="250" t="s">
        <v>159</v>
      </c>
      <c r="AU154" s="250" t="s">
        <v>85</v>
      </c>
      <c r="AY154" s="15" t="s">
        <v>129</v>
      </c>
      <c r="BE154" s="251">
        <f>IF(O154="základní",K154,0)</f>
        <v>0</v>
      </c>
      <c r="BF154" s="251">
        <f>IF(O154="snížená",K154,0)</f>
        <v>0</v>
      </c>
      <c r="BG154" s="251">
        <f>IF(O154="zákl. přenesená",K154,0)</f>
        <v>0</v>
      </c>
      <c r="BH154" s="251">
        <f>IF(O154="sníž. přenesená",K154,0)</f>
        <v>0</v>
      </c>
      <c r="BI154" s="251">
        <f>IF(O154="nulová",K154,0)</f>
        <v>0</v>
      </c>
      <c r="BJ154" s="15" t="s">
        <v>83</v>
      </c>
      <c r="BK154" s="251">
        <f>ROUND(P154*H154,2)</f>
        <v>0</v>
      </c>
      <c r="BL154" s="15" t="s">
        <v>136</v>
      </c>
      <c r="BM154" s="250" t="s">
        <v>652</v>
      </c>
    </row>
    <row r="155" s="2" customFormat="1">
      <c r="A155" s="36"/>
      <c r="B155" s="37"/>
      <c r="C155" s="38"/>
      <c r="D155" s="252" t="s">
        <v>138</v>
      </c>
      <c r="E155" s="38"/>
      <c r="F155" s="253" t="s">
        <v>653</v>
      </c>
      <c r="G155" s="38"/>
      <c r="H155" s="38"/>
      <c r="I155" s="143"/>
      <c r="J155" s="143"/>
      <c r="K155" s="38"/>
      <c r="L155" s="38"/>
      <c r="M155" s="42"/>
      <c r="N155" s="254"/>
      <c r="O155" s="255"/>
      <c r="P155" s="89"/>
      <c r="Q155" s="89"/>
      <c r="R155" s="89"/>
      <c r="S155" s="89"/>
      <c r="T155" s="89"/>
      <c r="U155" s="89"/>
      <c r="V155" s="89"/>
      <c r="W155" s="89"/>
      <c r="X155" s="89"/>
      <c r="Y155" s="90"/>
      <c r="Z155" s="36"/>
      <c r="AA155" s="36"/>
      <c r="AB155" s="36"/>
      <c r="AC155" s="36"/>
      <c r="AD155" s="36"/>
      <c r="AE155" s="36"/>
      <c r="AT155" s="15" t="s">
        <v>138</v>
      </c>
      <c r="AU155" s="15" t="s">
        <v>85</v>
      </c>
    </row>
    <row r="156" s="2" customFormat="1">
      <c r="A156" s="36"/>
      <c r="B156" s="37"/>
      <c r="C156" s="38"/>
      <c r="D156" s="252" t="s">
        <v>557</v>
      </c>
      <c r="E156" s="38"/>
      <c r="F156" s="256" t="s">
        <v>654</v>
      </c>
      <c r="G156" s="38"/>
      <c r="H156" s="38"/>
      <c r="I156" s="143"/>
      <c r="J156" s="143"/>
      <c r="K156" s="38"/>
      <c r="L156" s="38"/>
      <c r="M156" s="42"/>
      <c r="N156" s="254"/>
      <c r="O156" s="255"/>
      <c r="P156" s="89"/>
      <c r="Q156" s="89"/>
      <c r="R156" s="89"/>
      <c r="S156" s="89"/>
      <c r="T156" s="89"/>
      <c r="U156" s="89"/>
      <c r="V156" s="89"/>
      <c r="W156" s="89"/>
      <c r="X156" s="89"/>
      <c r="Y156" s="90"/>
      <c r="Z156" s="36"/>
      <c r="AA156" s="36"/>
      <c r="AB156" s="36"/>
      <c r="AC156" s="36"/>
      <c r="AD156" s="36"/>
      <c r="AE156" s="36"/>
      <c r="AT156" s="15" t="s">
        <v>557</v>
      </c>
      <c r="AU156" s="15" t="s">
        <v>85</v>
      </c>
    </row>
    <row r="157" s="12" customFormat="1" ht="22.8" customHeight="1">
      <c r="A157" s="12"/>
      <c r="B157" s="221"/>
      <c r="C157" s="222"/>
      <c r="D157" s="223" t="s">
        <v>74</v>
      </c>
      <c r="E157" s="257" t="s">
        <v>136</v>
      </c>
      <c r="F157" s="257" t="s">
        <v>655</v>
      </c>
      <c r="G157" s="222"/>
      <c r="H157" s="222"/>
      <c r="I157" s="225"/>
      <c r="J157" s="225"/>
      <c r="K157" s="258">
        <f>BK157</f>
        <v>0</v>
      </c>
      <c r="L157" s="222"/>
      <c r="M157" s="227"/>
      <c r="N157" s="228"/>
      <c r="O157" s="229"/>
      <c r="P157" s="229"/>
      <c r="Q157" s="230">
        <f>SUM(Q158:Q160)</f>
        <v>0</v>
      </c>
      <c r="R157" s="230">
        <f>SUM(R158:R160)</f>
        <v>0</v>
      </c>
      <c r="S157" s="229"/>
      <c r="T157" s="231">
        <f>SUM(T158:T160)</f>
        <v>0</v>
      </c>
      <c r="U157" s="229"/>
      <c r="V157" s="231">
        <f>SUM(V158:V160)</f>
        <v>0</v>
      </c>
      <c r="W157" s="229"/>
      <c r="X157" s="231">
        <f>SUM(X158:X160)</f>
        <v>0</v>
      </c>
      <c r="Y157" s="232"/>
      <c r="Z157" s="12"/>
      <c r="AA157" s="12"/>
      <c r="AB157" s="12"/>
      <c r="AC157" s="12"/>
      <c r="AD157" s="12"/>
      <c r="AE157" s="12"/>
      <c r="AR157" s="233" t="s">
        <v>83</v>
      </c>
      <c r="AT157" s="234" t="s">
        <v>74</v>
      </c>
      <c r="AU157" s="234" t="s">
        <v>83</v>
      </c>
      <c r="AY157" s="233" t="s">
        <v>129</v>
      </c>
      <c r="BK157" s="235">
        <f>SUM(BK158:BK160)</f>
        <v>0</v>
      </c>
    </row>
    <row r="158" s="2" customFormat="1" ht="21.75" customHeight="1">
      <c r="A158" s="36"/>
      <c r="B158" s="37"/>
      <c r="C158" s="259" t="s">
        <v>325</v>
      </c>
      <c r="D158" s="259" t="s">
        <v>159</v>
      </c>
      <c r="E158" s="260" t="s">
        <v>656</v>
      </c>
      <c r="F158" s="261" t="s">
        <v>657</v>
      </c>
      <c r="G158" s="262" t="s">
        <v>133</v>
      </c>
      <c r="H158" s="263">
        <v>2</v>
      </c>
      <c r="I158" s="264"/>
      <c r="J158" s="264"/>
      <c r="K158" s="265">
        <f>ROUND(P158*H158,2)</f>
        <v>0</v>
      </c>
      <c r="L158" s="261" t="s">
        <v>623</v>
      </c>
      <c r="M158" s="42"/>
      <c r="N158" s="266" t="s">
        <v>1</v>
      </c>
      <c r="O158" s="246" t="s">
        <v>38</v>
      </c>
      <c r="P158" s="247">
        <f>I158+J158</f>
        <v>0</v>
      </c>
      <c r="Q158" s="247">
        <f>ROUND(I158*H158,2)</f>
        <v>0</v>
      </c>
      <c r="R158" s="247">
        <f>ROUND(J158*H158,2)</f>
        <v>0</v>
      </c>
      <c r="S158" s="89"/>
      <c r="T158" s="248">
        <f>S158*H158</f>
        <v>0</v>
      </c>
      <c r="U158" s="248">
        <v>0</v>
      </c>
      <c r="V158" s="248">
        <f>U158*H158</f>
        <v>0</v>
      </c>
      <c r="W158" s="248">
        <v>0</v>
      </c>
      <c r="X158" s="248">
        <f>W158*H158</f>
        <v>0</v>
      </c>
      <c r="Y158" s="249" t="s">
        <v>1</v>
      </c>
      <c r="Z158" s="36"/>
      <c r="AA158" s="36"/>
      <c r="AB158" s="36"/>
      <c r="AC158" s="36"/>
      <c r="AD158" s="36"/>
      <c r="AE158" s="36"/>
      <c r="AR158" s="250" t="s">
        <v>136</v>
      </c>
      <c r="AT158" s="250" t="s">
        <v>159</v>
      </c>
      <c r="AU158" s="250" t="s">
        <v>85</v>
      </c>
      <c r="AY158" s="15" t="s">
        <v>129</v>
      </c>
      <c r="BE158" s="251">
        <f>IF(O158="základní",K158,0)</f>
        <v>0</v>
      </c>
      <c r="BF158" s="251">
        <f>IF(O158="snížená",K158,0)</f>
        <v>0</v>
      </c>
      <c r="BG158" s="251">
        <f>IF(O158="zákl. přenesená",K158,0)</f>
        <v>0</v>
      </c>
      <c r="BH158" s="251">
        <f>IF(O158="sníž. přenesená",K158,0)</f>
        <v>0</v>
      </c>
      <c r="BI158" s="251">
        <f>IF(O158="nulová",K158,0)</f>
        <v>0</v>
      </c>
      <c r="BJ158" s="15" t="s">
        <v>83</v>
      </c>
      <c r="BK158" s="251">
        <f>ROUND(P158*H158,2)</f>
        <v>0</v>
      </c>
      <c r="BL158" s="15" t="s">
        <v>136</v>
      </c>
      <c r="BM158" s="250" t="s">
        <v>658</v>
      </c>
    </row>
    <row r="159" s="2" customFormat="1">
      <c r="A159" s="36"/>
      <c r="B159" s="37"/>
      <c r="C159" s="38"/>
      <c r="D159" s="252" t="s">
        <v>138</v>
      </c>
      <c r="E159" s="38"/>
      <c r="F159" s="253" t="s">
        <v>659</v>
      </c>
      <c r="G159" s="38"/>
      <c r="H159" s="38"/>
      <c r="I159" s="143"/>
      <c r="J159" s="143"/>
      <c r="K159" s="38"/>
      <c r="L159" s="38"/>
      <c r="M159" s="42"/>
      <c r="N159" s="254"/>
      <c r="O159" s="255"/>
      <c r="P159" s="89"/>
      <c r="Q159" s="89"/>
      <c r="R159" s="89"/>
      <c r="S159" s="89"/>
      <c r="T159" s="89"/>
      <c r="U159" s="89"/>
      <c r="V159" s="89"/>
      <c r="W159" s="89"/>
      <c r="X159" s="89"/>
      <c r="Y159" s="90"/>
      <c r="Z159" s="36"/>
      <c r="AA159" s="36"/>
      <c r="AB159" s="36"/>
      <c r="AC159" s="36"/>
      <c r="AD159" s="36"/>
      <c r="AE159" s="36"/>
      <c r="AT159" s="15" t="s">
        <v>138</v>
      </c>
      <c r="AU159" s="15" t="s">
        <v>85</v>
      </c>
    </row>
    <row r="160" s="2" customFormat="1">
      <c r="A160" s="36"/>
      <c r="B160" s="37"/>
      <c r="C160" s="38"/>
      <c r="D160" s="252" t="s">
        <v>557</v>
      </c>
      <c r="E160" s="38"/>
      <c r="F160" s="256" t="s">
        <v>660</v>
      </c>
      <c r="G160" s="38"/>
      <c r="H160" s="38"/>
      <c r="I160" s="143"/>
      <c r="J160" s="143"/>
      <c r="K160" s="38"/>
      <c r="L160" s="38"/>
      <c r="M160" s="42"/>
      <c r="N160" s="254"/>
      <c r="O160" s="255"/>
      <c r="P160" s="89"/>
      <c r="Q160" s="89"/>
      <c r="R160" s="89"/>
      <c r="S160" s="89"/>
      <c r="T160" s="89"/>
      <c r="U160" s="89"/>
      <c r="V160" s="89"/>
      <c r="W160" s="89"/>
      <c r="X160" s="89"/>
      <c r="Y160" s="90"/>
      <c r="Z160" s="36"/>
      <c r="AA160" s="36"/>
      <c r="AB160" s="36"/>
      <c r="AC160" s="36"/>
      <c r="AD160" s="36"/>
      <c r="AE160" s="36"/>
      <c r="AT160" s="15" t="s">
        <v>557</v>
      </c>
      <c r="AU160" s="15" t="s">
        <v>85</v>
      </c>
    </row>
    <row r="161" s="12" customFormat="1" ht="25.92" customHeight="1">
      <c r="A161" s="12"/>
      <c r="B161" s="221"/>
      <c r="C161" s="222"/>
      <c r="D161" s="223" t="s">
        <v>74</v>
      </c>
      <c r="E161" s="224" t="s">
        <v>661</v>
      </c>
      <c r="F161" s="224" t="s">
        <v>662</v>
      </c>
      <c r="G161" s="222"/>
      <c r="H161" s="222"/>
      <c r="I161" s="225"/>
      <c r="J161" s="225"/>
      <c r="K161" s="226">
        <f>BK161</f>
        <v>0</v>
      </c>
      <c r="L161" s="222"/>
      <c r="M161" s="227"/>
      <c r="N161" s="228"/>
      <c r="O161" s="229"/>
      <c r="P161" s="229"/>
      <c r="Q161" s="230">
        <f>SUM(Q162:Q165)</f>
        <v>0</v>
      </c>
      <c r="R161" s="230">
        <f>SUM(R162:R165)</f>
        <v>0</v>
      </c>
      <c r="S161" s="229"/>
      <c r="T161" s="231">
        <f>SUM(T162:T165)</f>
        <v>0</v>
      </c>
      <c r="U161" s="229"/>
      <c r="V161" s="231">
        <f>SUM(V162:V165)</f>
        <v>0</v>
      </c>
      <c r="W161" s="229"/>
      <c r="X161" s="231">
        <f>SUM(X162:X165)</f>
        <v>0</v>
      </c>
      <c r="Y161" s="232"/>
      <c r="Z161" s="12"/>
      <c r="AA161" s="12"/>
      <c r="AB161" s="12"/>
      <c r="AC161" s="12"/>
      <c r="AD161" s="12"/>
      <c r="AE161" s="12"/>
      <c r="AR161" s="233" t="s">
        <v>136</v>
      </c>
      <c r="AT161" s="234" t="s">
        <v>74</v>
      </c>
      <c r="AU161" s="234" t="s">
        <v>75</v>
      </c>
      <c r="AY161" s="233" t="s">
        <v>129</v>
      </c>
      <c r="BK161" s="235">
        <f>SUM(BK162:BK165)</f>
        <v>0</v>
      </c>
    </row>
    <row r="162" s="2" customFormat="1" ht="21.75" customHeight="1">
      <c r="A162" s="36"/>
      <c r="B162" s="37"/>
      <c r="C162" s="259" t="s">
        <v>158</v>
      </c>
      <c r="D162" s="259" t="s">
        <v>159</v>
      </c>
      <c r="E162" s="260" t="s">
        <v>663</v>
      </c>
      <c r="F162" s="261" t="s">
        <v>664</v>
      </c>
      <c r="G162" s="262" t="s">
        <v>337</v>
      </c>
      <c r="H162" s="263">
        <v>52.5</v>
      </c>
      <c r="I162" s="264"/>
      <c r="J162" s="264"/>
      <c r="K162" s="265">
        <f>ROUND(P162*H162,2)</f>
        <v>0</v>
      </c>
      <c r="L162" s="261" t="s">
        <v>606</v>
      </c>
      <c r="M162" s="42"/>
      <c r="N162" s="266" t="s">
        <v>1</v>
      </c>
      <c r="O162" s="246" t="s">
        <v>38</v>
      </c>
      <c r="P162" s="247">
        <f>I162+J162</f>
        <v>0</v>
      </c>
      <c r="Q162" s="247">
        <f>ROUND(I162*H162,2)</f>
        <v>0</v>
      </c>
      <c r="R162" s="247">
        <f>ROUND(J162*H162,2)</f>
        <v>0</v>
      </c>
      <c r="S162" s="89"/>
      <c r="T162" s="248">
        <f>S162*H162</f>
        <v>0</v>
      </c>
      <c r="U162" s="248">
        <v>0</v>
      </c>
      <c r="V162" s="248">
        <f>U162*H162</f>
        <v>0</v>
      </c>
      <c r="W162" s="248">
        <v>0</v>
      </c>
      <c r="X162" s="248">
        <f>W162*H162</f>
        <v>0</v>
      </c>
      <c r="Y162" s="249" t="s">
        <v>1</v>
      </c>
      <c r="Z162" s="36"/>
      <c r="AA162" s="36"/>
      <c r="AB162" s="36"/>
      <c r="AC162" s="36"/>
      <c r="AD162" s="36"/>
      <c r="AE162" s="36"/>
      <c r="AR162" s="250" t="s">
        <v>227</v>
      </c>
      <c r="AT162" s="250" t="s">
        <v>159</v>
      </c>
      <c r="AU162" s="250" t="s">
        <v>83</v>
      </c>
      <c r="AY162" s="15" t="s">
        <v>129</v>
      </c>
      <c r="BE162" s="251">
        <f>IF(O162="základní",K162,0)</f>
        <v>0</v>
      </c>
      <c r="BF162" s="251">
        <f>IF(O162="snížená",K162,0)</f>
        <v>0</v>
      </c>
      <c r="BG162" s="251">
        <f>IF(O162="zákl. přenesená",K162,0)</f>
        <v>0</v>
      </c>
      <c r="BH162" s="251">
        <f>IF(O162="sníž. přenesená",K162,0)</f>
        <v>0</v>
      </c>
      <c r="BI162" s="251">
        <f>IF(O162="nulová",K162,0)</f>
        <v>0</v>
      </c>
      <c r="BJ162" s="15" t="s">
        <v>83</v>
      </c>
      <c r="BK162" s="251">
        <f>ROUND(P162*H162,2)</f>
        <v>0</v>
      </c>
      <c r="BL162" s="15" t="s">
        <v>227</v>
      </c>
      <c r="BM162" s="250" t="s">
        <v>665</v>
      </c>
    </row>
    <row r="163" s="2" customFormat="1">
      <c r="A163" s="36"/>
      <c r="B163" s="37"/>
      <c r="C163" s="38"/>
      <c r="D163" s="252" t="s">
        <v>138</v>
      </c>
      <c r="E163" s="38"/>
      <c r="F163" s="253" t="s">
        <v>666</v>
      </c>
      <c r="G163" s="38"/>
      <c r="H163" s="38"/>
      <c r="I163" s="143"/>
      <c r="J163" s="143"/>
      <c r="K163" s="38"/>
      <c r="L163" s="38"/>
      <c r="M163" s="42"/>
      <c r="N163" s="254"/>
      <c r="O163" s="255"/>
      <c r="P163" s="89"/>
      <c r="Q163" s="89"/>
      <c r="R163" s="89"/>
      <c r="S163" s="89"/>
      <c r="T163" s="89"/>
      <c r="U163" s="89"/>
      <c r="V163" s="89"/>
      <c r="W163" s="89"/>
      <c r="X163" s="89"/>
      <c r="Y163" s="90"/>
      <c r="Z163" s="36"/>
      <c r="AA163" s="36"/>
      <c r="AB163" s="36"/>
      <c r="AC163" s="36"/>
      <c r="AD163" s="36"/>
      <c r="AE163" s="36"/>
      <c r="AT163" s="15" t="s">
        <v>138</v>
      </c>
      <c r="AU163" s="15" t="s">
        <v>83</v>
      </c>
    </row>
    <row r="164" s="2" customFormat="1" ht="21.75" customHeight="1">
      <c r="A164" s="36"/>
      <c r="B164" s="37"/>
      <c r="C164" s="259" t="s">
        <v>354</v>
      </c>
      <c r="D164" s="259" t="s">
        <v>159</v>
      </c>
      <c r="E164" s="260" t="s">
        <v>667</v>
      </c>
      <c r="F164" s="261" t="s">
        <v>668</v>
      </c>
      <c r="G164" s="262" t="s">
        <v>337</v>
      </c>
      <c r="H164" s="263">
        <v>4</v>
      </c>
      <c r="I164" s="264"/>
      <c r="J164" s="264"/>
      <c r="K164" s="265">
        <f>ROUND(P164*H164,2)</f>
        <v>0</v>
      </c>
      <c r="L164" s="261" t="s">
        <v>623</v>
      </c>
      <c r="M164" s="42"/>
      <c r="N164" s="266" t="s">
        <v>1</v>
      </c>
      <c r="O164" s="246" t="s">
        <v>38</v>
      </c>
      <c r="P164" s="247">
        <f>I164+J164</f>
        <v>0</v>
      </c>
      <c r="Q164" s="247">
        <f>ROUND(I164*H164,2)</f>
        <v>0</v>
      </c>
      <c r="R164" s="247">
        <f>ROUND(J164*H164,2)</f>
        <v>0</v>
      </c>
      <c r="S164" s="89"/>
      <c r="T164" s="248">
        <f>S164*H164</f>
        <v>0</v>
      </c>
      <c r="U164" s="248">
        <v>0</v>
      </c>
      <c r="V164" s="248">
        <f>U164*H164</f>
        <v>0</v>
      </c>
      <c r="W164" s="248">
        <v>0</v>
      </c>
      <c r="X164" s="248">
        <f>W164*H164</f>
        <v>0</v>
      </c>
      <c r="Y164" s="249" t="s">
        <v>1</v>
      </c>
      <c r="Z164" s="36"/>
      <c r="AA164" s="36"/>
      <c r="AB164" s="36"/>
      <c r="AC164" s="36"/>
      <c r="AD164" s="36"/>
      <c r="AE164" s="36"/>
      <c r="AR164" s="250" t="s">
        <v>227</v>
      </c>
      <c r="AT164" s="250" t="s">
        <v>159</v>
      </c>
      <c r="AU164" s="250" t="s">
        <v>83</v>
      </c>
      <c r="AY164" s="15" t="s">
        <v>129</v>
      </c>
      <c r="BE164" s="251">
        <f>IF(O164="základní",K164,0)</f>
        <v>0</v>
      </c>
      <c r="BF164" s="251">
        <f>IF(O164="snížená",K164,0)</f>
        <v>0</v>
      </c>
      <c r="BG164" s="251">
        <f>IF(O164="zákl. přenesená",K164,0)</f>
        <v>0</v>
      </c>
      <c r="BH164" s="251">
        <f>IF(O164="sníž. přenesená",K164,0)</f>
        <v>0</v>
      </c>
      <c r="BI164" s="251">
        <f>IF(O164="nulová",K164,0)</f>
        <v>0</v>
      </c>
      <c r="BJ164" s="15" t="s">
        <v>83</v>
      </c>
      <c r="BK164" s="251">
        <f>ROUND(P164*H164,2)</f>
        <v>0</v>
      </c>
      <c r="BL164" s="15" t="s">
        <v>227</v>
      </c>
      <c r="BM164" s="250" t="s">
        <v>669</v>
      </c>
    </row>
    <row r="165" s="2" customFormat="1">
      <c r="A165" s="36"/>
      <c r="B165" s="37"/>
      <c r="C165" s="38"/>
      <c r="D165" s="252" t="s">
        <v>138</v>
      </c>
      <c r="E165" s="38"/>
      <c r="F165" s="253" t="s">
        <v>670</v>
      </c>
      <c r="G165" s="38"/>
      <c r="H165" s="38"/>
      <c r="I165" s="143"/>
      <c r="J165" s="143"/>
      <c r="K165" s="38"/>
      <c r="L165" s="38"/>
      <c r="M165" s="42"/>
      <c r="N165" s="267"/>
      <c r="O165" s="268"/>
      <c r="P165" s="269"/>
      <c r="Q165" s="269"/>
      <c r="R165" s="269"/>
      <c r="S165" s="269"/>
      <c r="T165" s="269"/>
      <c r="U165" s="269"/>
      <c r="V165" s="269"/>
      <c r="W165" s="269"/>
      <c r="X165" s="269"/>
      <c r="Y165" s="270"/>
      <c r="Z165" s="36"/>
      <c r="AA165" s="36"/>
      <c r="AB165" s="36"/>
      <c r="AC165" s="36"/>
      <c r="AD165" s="36"/>
      <c r="AE165" s="36"/>
      <c r="AT165" s="15" t="s">
        <v>138</v>
      </c>
      <c r="AU165" s="15" t="s">
        <v>83</v>
      </c>
    </row>
    <row r="166" s="2" customFormat="1" ht="6.96" customHeight="1">
      <c r="A166" s="36"/>
      <c r="B166" s="64"/>
      <c r="C166" s="65"/>
      <c r="D166" s="65"/>
      <c r="E166" s="65"/>
      <c r="F166" s="65"/>
      <c r="G166" s="65"/>
      <c r="H166" s="65"/>
      <c r="I166" s="183"/>
      <c r="J166" s="183"/>
      <c r="K166" s="65"/>
      <c r="L166" s="65"/>
      <c r="M166" s="42"/>
      <c r="N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</row>
  </sheetData>
  <sheetProtection sheet="1" autoFilter="0" formatColumns="0" formatRows="0" objects="1" scenarios="1" spinCount="100000" saltValue="2SauLuKaQIMy9vQxLyTt0fH6cMr+FKOgO5JQ9BY6w7ZUuxEqLcnGvqNBqwmpWZuvtr+Ae6I3zAsanwd0pfOS+w==" hashValue="qULiR745d55zRdXJm+nL6GWr3l5UVzsai2kg7iVPWIYTHcMNWtqGCdbIG4O1sQ6zrKf/2K8Fn8EoPsKzGonZ6A==" algorithmName="SHA-512" password="CC35"/>
  <autoFilter ref="C121:L165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35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J2" s="135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8"/>
      <c r="K3" s="137"/>
      <c r="L3" s="137"/>
      <c r="M3" s="18"/>
      <c r="AT3" s="15" t="s">
        <v>85</v>
      </c>
    </row>
    <row r="4" s="1" customFormat="1" ht="24.96" customHeight="1">
      <c r="B4" s="18"/>
      <c r="D4" s="139" t="s">
        <v>90</v>
      </c>
      <c r="I4" s="135"/>
      <c r="J4" s="135"/>
      <c r="M4" s="18"/>
      <c r="N4" s="140" t="s">
        <v>11</v>
      </c>
      <c r="AT4" s="15" t="s">
        <v>4</v>
      </c>
    </row>
    <row r="5" s="1" customFormat="1" ht="6.96" customHeight="1">
      <c r="B5" s="18"/>
      <c r="I5" s="135"/>
      <c r="J5" s="135"/>
      <c r="M5" s="18"/>
    </row>
    <row r="6" s="1" customFormat="1" ht="12" customHeight="1">
      <c r="B6" s="18"/>
      <c r="D6" s="141" t="s">
        <v>17</v>
      </c>
      <c r="I6" s="135"/>
      <c r="J6" s="135"/>
      <c r="M6" s="18"/>
    </row>
    <row r="7" s="1" customFormat="1" ht="16.5" customHeight="1">
      <c r="B7" s="18"/>
      <c r="E7" s="142" t="str">
        <f>'Rekapitulace stavby'!K6</f>
        <v>Oprava EOV v žst Prosenice</v>
      </c>
      <c r="F7" s="141"/>
      <c r="G7" s="141"/>
      <c r="H7" s="141"/>
      <c r="I7" s="135"/>
      <c r="J7" s="135"/>
      <c r="M7" s="18"/>
    </row>
    <row r="8" s="2" customFormat="1" ht="12" customHeight="1">
      <c r="A8" s="36"/>
      <c r="B8" s="42"/>
      <c r="C8" s="36"/>
      <c r="D8" s="141" t="s">
        <v>91</v>
      </c>
      <c r="E8" s="36"/>
      <c r="F8" s="36"/>
      <c r="G8" s="36"/>
      <c r="H8" s="36"/>
      <c r="I8" s="143"/>
      <c r="J8" s="143"/>
      <c r="K8" s="36"/>
      <c r="L8" s="36"/>
      <c r="M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4" t="s">
        <v>671</v>
      </c>
      <c r="F9" s="36"/>
      <c r="G9" s="36"/>
      <c r="H9" s="36"/>
      <c r="I9" s="143"/>
      <c r="J9" s="143"/>
      <c r="K9" s="36"/>
      <c r="L9" s="36"/>
      <c r="M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43"/>
      <c r="J10" s="143"/>
      <c r="K10" s="36"/>
      <c r="L10" s="36"/>
      <c r="M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41" t="s">
        <v>19</v>
      </c>
      <c r="E11" s="36"/>
      <c r="F11" s="145" t="s">
        <v>1</v>
      </c>
      <c r="G11" s="36"/>
      <c r="H11" s="36"/>
      <c r="I11" s="146" t="s">
        <v>20</v>
      </c>
      <c r="J11" s="147" t="s">
        <v>1</v>
      </c>
      <c r="K11" s="36"/>
      <c r="L11" s="36"/>
      <c r="M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41" t="s">
        <v>21</v>
      </c>
      <c r="E12" s="36"/>
      <c r="F12" s="145" t="s">
        <v>22</v>
      </c>
      <c r="G12" s="36"/>
      <c r="H12" s="36"/>
      <c r="I12" s="146" t="s">
        <v>23</v>
      </c>
      <c r="J12" s="148" t="str">
        <f>'Rekapitulace stavby'!AN8</f>
        <v>13. 1. 2020</v>
      </c>
      <c r="K12" s="36"/>
      <c r="L12" s="36"/>
      <c r="M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43"/>
      <c r="J13" s="143"/>
      <c r="K13" s="36"/>
      <c r="L13" s="36"/>
      <c r="M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1" t="s">
        <v>25</v>
      </c>
      <c r="E14" s="36"/>
      <c r="F14" s="36"/>
      <c r="G14" s="36"/>
      <c r="H14" s="36"/>
      <c r="I14" s="146" t="s">
        <v>26</v>
      </c>
      <c r="J14" s="147" t="str">
        <f>IF('Rekapitulace stavby'!AN10="","",'Rekapitulace stavby'!AN10)</f>
        <v/>
      </c>
      <c r="K14" s="36"/>
      <c r="L14" s="36"/>
      <c r="M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5" t="str">
        <f>IF('Rekapitulace stavby'!E11="","",'Rekapitulace stavby'!E11)</f>
        <v xml:space="preserve"> </v>
      </c>
      <c r="F15" s="36"/>
      <c r="G15" s="36"/>
      <c r="H15" s="36"/>
      <c r="I15" s="146" t="s">
        <v>27</v>
      </c>
      <c r="J15" s="147" t="str">
        <f>IF('Rekapitulace stavby'!AN11="","",'Rekapitulace stavby'!AN11)</f>
        <v/>
      </c>
      <c r="K15" s="36"/>
      <c r="L15" s="36"/>
      <c r="M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43"/>
      <c r="J16" s="143"/>
      <c r="K16" s="36"/>
      <c r="L16" s="36"/>
      <c r="M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41" t="s">
        <v>28</v>
      </c>
      <c r="E17" s="36"/>
      <c r="F17" s="36"/>
      <c r="G17" s="36"/>
      <c r="H17" s="36"/>
      <c r="I17" s="146" t="s">
        <v>26</v>
      </c>
      <c r="J17" s="31" t="str">
        <f>'Rekapitulace stavby'!AN13</f>
        <v>Vyplň údaj</v>
      </c>
      <c r="K17" s="36"/>
      <c r="L17" s="36"/>
      <c r="M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5"/>
      <c r="G18" s="145"/>
      <c r="H18" s="145"/>
      <c r="I18" s="146" t="s">
        <v>27</v>
      </c>
      <c r="J18" s="31" t="str">
        <f>'Rekapitulace stavby'!AN14</f>
        <v>Vyplň údaj</v>
      </c>
      <c r="K18" s="36"/>
      <c r="L18" s="36"/>
      <c r="M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43"/>
      <c r="J19" s="143"/>
      <c r="K19" s="36"/>
      <c r="L19" s="36"/>
      <c r="M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41" t="s">
        <v>30</v>
      </c>
      <c r="E20" s="36"/>
      <c r="F20" s="36"/>
      <c r="G20" s="36"/>
      <c r="H20" s="36"/>
      <c r="I20" s="146" t="s">
        <v>26</v>
      </c>
      <c r="J20" s="147" t="str">
        <f>IF('Rekapitulace stavby'!AN16="","",'Rekapitulace stavby'!AN16)</f>
        <v/>
      </c>
      <c r="K20" s="36"/>
      <c r="L20" s="36"/>
      <c r="M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5" t="str">
        <f>IF('Rekapitulace stavby'!E17="","",'Rekapitulace stavby'!E17)</f>
        <v xml:space="preserve"> </v>
      </c>
      <c r="F21" s="36"/>
      <c r="G21" s="36"/>
      <c r="H21" s="36"/>
      <c r="I21" s="146" t="s">
        <v>27</v>
      </c>
      <c r="J21" s="147" t="str">
        <f>IF('Rekapitulace stavby'!AN17="","",'Rekapitulace stavby'!AN17)</f>
        <v/>
      </c>
      <c r="K21" s="36"/>
      <c r="L21" s="36"/>
      <c r="M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43"/>
      <c r="J22" s="143"/>
      <c r="K22" s="36"/>
      <c r="L22" s="36"/>
      <c r="M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41" t="s">
        <v>31</v>
      </c>
      <c r="E23" s="36"/>
      <c r="F23" s="36"/>
      <c r="G23" s="36"/>
      <c r="H23" s="36"/>
      <c r="I23" s="146" t="s">
        <v>26</v>
      </c>
      <c r="J23" s="147" t="str">
        <f>IF('Rekapitulace stavby'!AN19="","",'Rekapitulace stavby'!AN19)</f>
        <v/>
      </c>
      <c r="K23" s="36"/>
      <c r="L23" s="36"/>
      <c r="M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5" t="str">
        <f>IF('Rekapitulace stavby'!E20="","",'Rekapitulace stavby'!E20)</f>
        <v xml:space="preserve"> </v>
      </c>
      <c r="F24" s="36"/>
      <c r="G24" s="36"/>
      <c r="H24" s="36"/>
      <c r="I24" s="146" t="s">
        <v>27</v>
      </c>
      <c r="J24" s="147" t="str">
        <f>IF('Rekapitulace stavby'!AN20="","",'Rekapitulace stavby'!AN20)</f>
        <v/>
      </c>
      <c r="K24" s="36"/>
      <c r="L24" s="36"/>
      <c r="M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43"/>
      <c r="J25" s="143"/>
      <c r="K25" s="36"/>
      <c r="L25" s="36"/>
      <c r="M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41" t="s">
        <v>32</v>
      </c>
      <c r="E26" s="36"/>
      <c r="F26" s="36"/>
      <c r="G26" s="36"/>
      <c r="H26" s="36"/>
      <c r="I26" s="143"/>
      <c r="J26" s="143"/>
      <c r="K26" s="36"/>
      <c r="L26" s="36"/>
      <c r="M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52"/>
      <c r="K27" s="149"/>
      <c r="L27" s="149"/>
      <c r="M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43"/>
      <c r="J28" s="143"/>
      <c r="K28" s="36"/>
      <c r="L28" s="36"/>
      <c r="M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54"/>
      <c r="E29" s="154"/>
      <c r="F29" s="154"/>
      <c r="G29" s="154"/>
      <c r="H29" s="154"/>
      <c r="I29" s="155"/>
      <c r="J29" s="155"/>
      <c r="K29" s="154"/>
      <c r="L29" s="154"/>
      <c r="M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>
      <c r="A30" s="36"/>
      <c r="B30" s="42"/>
      <c r="C30" s="36"/>
      <c r="D30" s="36"/>
      <c r="E30" s="141" t="s">
        <v>93</v>
      </c>
      <c r="F30" s="36"/>
      <c r="G30" s="36"/>
      <c r="H30" s="36"/>
      <c r="I30" s="143"/>
      <c r="J30" s="143"/>
      <c r="K30" s="156">
        <f>I96</f>
        <v>0</v>
      </c>
      <c r="L30" s="36"/>
      <c r="M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>
      <c r="A31" s="36"/>
      <c r="B31" s="42"/>
      <c r="C31" s="36"/>
      <c r="D31" s="36"/>
      <c r="E31" s="141" t="s">
        <v>94</v>
      </c>
      <c r="F31" s="36"/>
      <c r="G31" s="36"/>
      <c r="H31" s="36"/>
      <c r="I31" s="143"/>
      <c r="J31" s="143"/>
      <c r="K31" s="156">
        <f>J96</f>
        <v>0</v>
      </c>
      <c r="L31" s="36"/>
      <c r="M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143"/>
      <c r="J32" s="143"/>
      <c r="K32" s="158">
        <f>ROUND(K121, 2)</f>
        <v>0</v>
      </c>
      <c r="L32" s="36"/>
      <c r="M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4"/>
      <c r="E33" s="154"/>
      <c r="F33" s="154"/>
      <c r="G33" s="154"/>
      <c r="H33" s="154"/>
      <c r="I33" s="155"/>
      <c r="J33" s="155"/>
      <c r="K33" s="154"/>
      <c r="L33" s="154"/>
      <c r="M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60" t="s">
        <v>34</v>
      </c>
      <c r="J34" s="143"/>
      <c r="K34" s="159" t="s">
        <v>36</v>
      </c>
      <c r="L34" s="36"/>
      <c r="M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1" t="s">
        <v>37</v>
      </c>
      <c r="E35" s="141" t="s">
        <v>38</v>
      </c>
      <c r="F35" s="156">
        <f>ROUND((SUM(BE121:BE145)),  2)</f>
        <v>0</v>
      </c>
      <c r="G35" s="36"/>
      <c r="H35" s="36"/>
      <c r="I35" s="162">
        <v>0.20999999999999999</v>
      </c>
      <c r="J35" s="143"/>
      <c r="K35" s="156">
        <f>ROUND(((SUM(BE121:BE145))*I35),  2)</f>
        <v>0</v>
      </c>
      <c r="L35" s="36"/>
      <c r="M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1" t="s">
        <v>39</v>
      </c>
      <c r="F36" s="156">
        <f>ROUND((SUM(BF121:BF145)),  2)</f>
        <v>0</v>
      </c>
      <c r="G36" s="36"/>
      <c r="H36" s="36"/>
      <c r="I36" s="162">
        <v>0.14999999999999999</v>
      </c>
      <c r="J36" s="143"/>
      <c r="K36" s="156">
        <f>ROUND(((SUM(BF121:BF145))*I36),  2)</f>
        <v>0</v>
      </c>
      <c r="L36" s="36"/>
      <c r="M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1" t="s">
        <v>40</v>
      </c>
      <c r="F37" s="156">
        <f>ROUND((SUM(BG121:BG145)),  2)</f>
        <v>0</v>
      </c>
      <c r="G37" s="36"/>
      <c r="H37" s="36"/>
      <c r="I37" s="162">
        <v>0.20999999999999999</v>
      </c>
      <c r="J37" s="143"/>
      <c r="K37" s="156">
        <f>0</f>
        <v>0</v>
      </c>
      <c r="L37" s="36"/>
      <c r="M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1" t="s">
        <v>41</v>
      </c>
      <c r="F38" s="156">
        <f>ROUND((SUM(BH121:BH145)),  2)</f>
        <v>0</v>
      </c>
      <c r="G38" s="36"/>
      <c r="H38" s="36"/>
      <c r="I38" s="162">
        <v>0.14999999999999999</v>
      </c>
      <c r="J38" s="143"/>
      <c r="K38" s="156">
        <f>0</f>
        <v>0</v>
      </c>
      <c r="L38" s="36"/>
      <c r="M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1" t="s">
        <v>42</v>
      </c>
      <c r="F39" s="156">
        <f>ROUND((SUM(BI121:BI145)),  2)</f>
        <v>0</v>
      </c>
      <c r="G39" s="36"/>
      <c r="H39" s="36"/>
      <c r="I39" s="162">
        <v>0</v>
      </c>
      <c r="J39" s="143"/>
      <c r="K39" s="156">
        <f>0</f>
        <v>0</v>
      </c>
      <c r="L39" s="36"/>
      <c r="M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143"/>
      <c r="J40" s="143"/>
      <c r="K40" s="36"/>
      <c r="L40" s="36"/>
      <c r="M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8"/>
      <c r="J41" s="168"/>
      <c r="K41" s="169">
        <f>SUM(K32:K39)</f>
        <v>0</v>
      </c>
      <c r="L41" s="170"/>
      <c r="M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143"/>
      <c r="J42" s="143"/>
      <c r="K42" s="36"/>
      <c r="L42" s="36"/>
      <c r="M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I43" s="135"/>
      <c r="J43" s="135"/>
      <c r="M43" s="18"/>
    </row>
    <row r="44" s="1" customFormat="1" ht="14.4" customHeight="1">
      <c r="B44" s="18"/>
      <c r="I44" s="135"/>
      <c r="J44" s="135"/>
      <c r="M44" s="18"/>
    </row>
    <row r="45" s="1" customFormat="1" ht="14.4" customHeight="1">
      <c r="B45" s="18"/>
      <c r="I45" s="135"/>
      <c r="J45" s="135"/>
      <c r="M45" s="18"/>
    </row>
    <row r="46" s="1" customFormat="1" ht="14.4" customHeight="1">
      <c r="B46" s="18"/>
      <c r="I46" s="135"/>
      <c r="J46" s="135"/>
      <c r="M46" s="18"/>
    </row>
    <row r="47" s="1" customFormat="1" ht="14.4" customHeight="1">
      <c r="B47" s="18"/>
      <c r="I47" s="135"/>
      <c r="J47" s="135"/>
      <c r="M47" s="18"/>
    </row>
    <row r="48" s="1" customFormat="1" ht="14.4" customHeight="1">
      <c r="B48" s="18"/>
      <c r="I48" s="135"/>
      <c r="J48" s="135"/>
      <c r="M48" s="18"/>
    </row>
    <row r="49" s="1" customFormat="1" ht="14.4" customHeight="1">
      <c r="B49" s="18"/>
      <c r="I49" s="135"/>
      <c r="J49" s="135"/>
      <c r="M49" s="18"/>
    </row>
    <row r="50" s="2" customFormat="1" ht="14.4" customHeight="1">
      <c r="B50" s="61"/>
      <c r="D50" s="171" t="s">
        <v>46</v>
      </c>
      <c r="E50" s="172"/>
      <c r="F50" s="172"/>
      <c r="G50" s="171" t="s">
        <v>47</v>
      </c>
      <c r="H50" s="172"/>
      <c r="I50" s="173"/>
      <c r="J50" s="173"/>
      <c r="K50" s="172"/>
      <c r="L50" s="172"/>
      <c r="M50" s="6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6"/>
      <c r="B61" s="42"/>
      <c r="C61" s="36"/>
      <c r="D61" s="174" t="s">
        <v>48</v>
      </c>
      <c r="E61" s="175"/>
      <c r="F61" s="176" t="s">
        <v>49</v>
      </c>
      <c r="G61" s="174" t="s">
        <v>48</v>
      </c>
      <c r="H61" s="175"/>
      <c r="I61" s="177"/>
      <c r="J61" s="178" t="s">
        <v>49</v>
      </c>
      <c r="K61" s="175"/>
      <c r="L61" s="175"/>
      <c r="M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6"/>
      <c r="B65" s="42"/>
      <c r="C65" s="36"/>
      <c r="D65" s="171" t="s">
        <v>50</v>
      </c>
      <c r="E65" s="179"/>
      <c r="F65" s="179"/>
      <c r="G65" s="171" t="s">
        <v>51</v>
      </c>
      <c r="H65" s="179"/>
      <c r="I65" s="180"/>
      <c r="J65" s="180"/>
      <c r="K65" s="179"/>
      <c r="L65" s="179"/>
      <c r="M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6"/>
      <c r="B76" s="42"/>
      <c r="C76" s="36"/>
      <c r="D76" s="174" t="s">
        <v>48</v>
      </c>
      <c r="E76" s="175"/>
      <c r="F76" s="176" t="s">
        <v>49</v>
      </c>
      <c r="G76" s="174" t="s">
        <v>48</v>
      </c>
      <c r="H76" s="175"/>
      <c r="I76" s="177"/>
      <c r="J76" s="178" t="s">
        <v>49</v>
      </c>
      <c r="K76" s="175"/>
      <c r="L76" s="175"/>
      <c r="M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81"/>
      <c r="C77" s="182"/>
      <c r="D77" s="182"/>
      <c r="E77" s="182"/>
      <c r="F77" s="182"/>
      <c r="G77" s="182"/>
      <c r="H77" s="182"/>
      <c r="I77" s="183"/>
      <c r="J77" s="183"/>
      <c r="K77" s="182"/>
      <c r="L77" s="182"/>
      <c r="M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84"/>
      <c r="C81" s="185"/>
      <c r="D81" s="185"/>
      <c r="E81" s="185"/>
      <c r="F81" s="185"/>
      <c r="G81" s="185"/>
      <c r="H81" s="185"/>
      <c r="I81" s="186"/>
      <c r="J81" s="186"/>
      <c r="K81" s="185"/>
      <c r="L81" s="185"/>
      <c r="M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95</v>
      </c>
      <c r="D82" s="38"/>
      <c r="E82" s="38"/>
      <c r="F82" s="38"/>
      <c r="G82" s="38"/>
      <c r="H82" s="38"/>
      <c r="I82" s="143"/>
      <c r="J82" s="143"/>
      <c r="K82" s="38"/>
      <c r="L82" s="38"/>
      <c r="M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143"/>
      <c r="J83" s="143"/>
      <c r="K83" s="38"/>
      <c r="L83" s="38"/>
      <c r="M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17</v>
      </c>
      <c r="D84" s="38"/>
      <c r="E84" s="38"/>
      <c r="F84" s="38"/>
      <c r="G84" s="38"/>
      <c r="H84" s="38"/>
      <c r="I84" s="143"/>
      <c r="J84" s="143"/>
      <c r="K84" s="38"/>
      <c r="L84" s="38"/>
      <c r="M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7" t="str">
        <f>E7</f>
        <v>Oprava EOV v žst Prosenice</v>
      </c>
      <c r="F85" s="30"/>
      <c r="G85" s="30"/>
      <c r="H85" s="30"/>
      <c r="I85" s="143"/>
      <c r="J85" s="143"/>
      <c r="K85" s="38"/>
      <c r="L85" s="38"/>
      <c r="M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91</v>
      </c>
      <c r="D86" s="38"/>
      <c r="E86" s="38"/>
      <c r="F86" s="38"/>
      <c r="G86" s="38"/>
      <c r="H86" s="38"/>
      <c r="I86" s="143"/>
      <c r="J86" s="143"/>
      <c r="K86" s="38"/>
      <c r="L86" s="38"/>
      <c r="M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01-V - Oprava EOV v žst.Prosenice</v>
      </c>
      <c r="F87" s="38"/>
      <c r="G87" s="38"/>
      <c r="H87" s="38"/>
      <c r="I87" s="143"/>
      <c r="J87" s="143"/>
      <c r="K87" s="38"/>
      <c r="L87" s="38"/>
      <c r="M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143"/>
      <c r="J88" s="143"/>
      <c r="K88" s="38"/>
      <c r="L88" s="38"/>
      <c r="M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21</v>
      </c>
      <c r="D89" s="38"/>
      <c r="E89" s="38"/>
      <c r="F89" s="25" t="str">
        <f>F12</f>
        <v xml:space="preserve"> </v>
      </c>
      <c r="G89" s="38"/>
      <c r="H89" s="38"/>
      <c r="I89" s="146" t="s">
        <v>23</v>
      </c>
      <c r="J89" s="148" t="str">
        <f>IF(J12="","",J12)</f>
        <v>13. 1. 2020</v>
      </c>
      <c r="K89" s="38"/>
      <c r="L89" s="38"/>
      <c r="M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143"/>
      <c r="J90" s="143"/>
      <c r="K90" s="38"/>
      <c r="L90" s="38"/>
      <c r="M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25</v>
      </c>
      <c r="D91" s="38"/>
      <c r="E91" s="38"/>
      <c r="F91" s="25" t="str">
        <f>E15</f>
        <v xml:space="preserve"> </v>
      </c>
      <c r="G91" s="38"/>
      <c r="H91" s="38"/>
      <c r="I91" s="146" t="s">
        <v>30</v>
      </c>
      <c r="J91" s="188" t="str">
        <f>E21</f>
        <v xml:space="preserve"> </v>
      </c>
      <c r="K91" s="38"/>
      <c r="L91" s="38"/>
      <c r="M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146" t="s">
        <v>31</v>
      </c>
      <c r="J92" s="188" t="str">
        <f>E24</f>
        <v xml:space="preserve"> </v>
      </c>
      <c r="K92" s="38"/>
      <c r="L92" s="38"/>
      <c r="M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143"/>
      <c r="J93" s="143"/>
      <c r="K93" s="38"/>
      <c r="L93" s="38"/>
      <c r="M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89" t="s">
        <v>96</v>
      </c>
      <c r="D94" s="190"/>
      <c r="E94" s="190"/>
      <c r="F94" s="190"/>
      <c r="G94" s="190"/>
      <c r="H94" s="190"/>
      <c r="I94" s="191" t="s">
        <v>97</v>
      </c>
      <c r="J94" s="191" t="s">
        <v>98</v>
      </c>
      <c r="K94" s="192" t="s">
        <v>99</v>
      </c>
      <c r="L94" s="190"/>
      <c r="M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143"/>
      <c r="J95" s="143"/>
      <c r="K95" s="38"/>
      <c r="L95" s="38"/>
      <c r="M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93" t="s">
        <v>100</v>
      </c>
      <c r="D96" s="38"/>
      <c r="E96" s="38"/>
      <c r="F96" s="38"/>
      <c r="G96" s="38"/>
      <c r="H96" s="38"/>
      <c r="I96" s="194">
        <f>Q121</f>
        <v>0</v>
      </c>
      <c r="J96" s="194">
        <f>R121</f>
        <v>0</v>
      </c>
      <c r="K96" s="108">
        <f>K121</f>
        <v>0</v>
      </c>
      <c r="L96" s="38"/>
      <c r="M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101</v>
      </c>
    </row>
    <row r="97" s="9" customFormat="1" ht="24.96" customHeight="1">
      <c r="A97" s="9"/>
      <c r="B97" s="195"/>
      <c r="C97" s="196"/>
      <c r="D97" s="197" t="s">
        <v>672</v>
      </c>
      <c r="E97" s="198"/>
      <c r="F97" s="198"/>
      <c r="G97" s="198"/>
      <c r="H97" s="198"/>
      <c r="I97" s="199">
        <f>Q122</f>
        <v>0</v>
      </c>
      <c r="J97" s="199">
        <f>R122</f>
        <v>0</v>
      </c>
      <c r="K97" s="200">
        <f>K122</f>
        <v>0</v>
      </c>
      <c r="L97" s="196"/>
      <c r="M97" s="20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2"/>
      <c r="C98" s="203"/>
      <c r="D98" s="204" t="s">
        <v>673</v>
      </c>
      <c r="E98" s="205"/>
      <c r="F98" s="205"/>
      <c r="G98" s="205"/>
      <c r="H98" s="205"/>
      <c r="I98" s="206">
        <f>Q126</f>
        <v>0</v>
      </c>
      <c r="J98" s="206">
        <f>R126</f>
        <v>0</v>
      </c>
      <c r="K98" s="207">
        <f>K126</f>
        <v>0</v>
      </c>
      <c r="L98" s="203"/>
      <c r="M98" s="20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2"/>
      <c r="C99" s="203"/>
      <c r="D99" s="204" t="s">
        <v>674</v>
      </c>
      <c r="E99" s="205"/>
      <c r="F99" s="205"/>
      <c r="G99" s="205"/>
      <c r="H99" s="205"/>
      <c r="I99" s="206">
        <f>Q135</f>
        <v>0</v>
      </c>
      <c r="J99" s="206">
        <f>R135</f>
        <v>0</v>
      </c>
      <c r="K99" s="207">
        <f>K135</f>
        <v>0</v>
      </c>
      <c r="L99" s="203"/>
      <c r="M99" s="20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2"/>
      <c r="C100" s="203"/>
      <c r="D100" s="204" t="s">
        <v>675</v>
      </c>
      <c r="E100" s="205"/>
      <c r="F100" s="205"/>
      <c r="G100" s="205"/>
      <c r="H100" s="205"/>
      <c r="I100" s="206">
        <f>Q138</f>
        <v>0</v>
      </c>
      <c r="J100" s="206">
        <f>R138</f>
        <v>0</v>
      </c>
      <c r="K100" s="207">
        <f>K138</f>
        <v>0</v>
      </c>
      <c r="L100" s="203"/>
      <c r="M100" s="20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2"/>
      <c r="C101" s="203"/>
      <c r="D101" s="204" t="s">
        <v>676</v>
      </c>
      <c r="E101" s="205"/>
      <c r="F101" s="205"/>
      <c r="G101" s="205"/>
      <c r="H101" s="205"/>
      <c r="I101" s="206">
        <f>Q143</f>
        <v>0</v>
      </c>
      <c r="J101" s="206">
        <f>R143</f>
        <v>0</v>
      </c>
      <c r="K101" s="207">
        <f>K143</f>
        <v>0</v>
      </c>
      <c r="L101" s="203"/>
      <c r="M101" s="20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6"/>
      <c r="B102" s="37"/>
      <c r="C102" s="38"/>
      <c r="D102" s="38"/>
      <c r="E102" s="38"/>
      <c r="F102" s="38"/>
      <c r="G102" s="38"/>
      <c r="H102" s="38"/>
      <c r="I102" s="143"/>
      <c r="J102" s="143"/>
      <c r="K102" s="38"/>
      <c r="L102" s="38"/>
      <c r="M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64"/>
      <c r="C103" s="65"/>
      <c r="D103" s="65"/>
      <c r="E103" s="65"/>
      <c r="F103" s="65"/>
      <c r="G103" s="65"/>
      <c r="H103" s="65"/>
      <c r="I103" s="183"/>
      <c r="J103" s="183"/>
      <c r="K103" s="65"/>
      <c r="L103" s="65"/>
      <c r="M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="2" customFormat="1" ht="6.96" customHeight="1">
      <c r="A107" s="36"/>
      <c r="B107" s="66"/>
      <c r="C107" s="67"/>
      <c r="D107" s="67"/>
      <c r="E107" s="67"/>
      <c r="F107" s="67"/>
      <c r="G107" s="67"/>
      <c r="H107" s="67"/>
      <c r="I107" s="186"/>
      <c r="J107" s="186"/>
      <c r="K107" s="67"/>
      <c r="L107" s="67"/>
      <c r="M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4.96" customHeight="1">
      <c r="A108" s="36"/>
      <c r="B108" s="37"/>
      <c r="C108" s="21" t="s">
        <v>110</v>
      </c>
      <c r="D108" s="38"/>
      <c r="E108" s="38"/>
      <c r="F108" s="38"/>
      <c r="G108" s="38"/>
      <c r="H108" s="38"/>
      <c r="I108" s="143"/>
      <c r="J108" s="143"/>
      <c r="K108" s="38"/>
      <c r="L108" s="38"/>
      <c r="M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143"/>
      <c r="J109" s="143"/>
      <c r="K109" s="38"/>
      <c r="L109" s="38"/>
      <c r="M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17</v>
      </c>
      <c r="D110" s="38"/>
      <c r="E110" s="38"/>
      <c r="F110" s="38"/>
      <c r="G110" s="38"/>
      <c r="H110" s="38"/>
      <c r="I110" s="143"/>
      <c r="J110" s="143"/>
      <c r="K110" s="38"/>
      <c r="L110" s="38"/>
      <c r="M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8"/>
      <c r="D111" s="38"/>
      <c r="E111" s="187" t="str">
        <f>E7</f>
        <v>Oprava EOV v žst Prosenice</v>
      </c>
      <c r="F111" s="30"/>
      <c r="G111" s="30"/>
      <c r="H111" s="30"/>
      <c r="I111" s="143"/>
      <c r="J111" s="143"/>
      <c r="K111" s="38"/>
      <c r="L111" s="38"/>
      <c r="M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91</v>
      </c>
      <c r="D112" s="38"/>
      <c r="E112" s="38"/>
      <c r="F112" s="38"/>
      <c r="G112" s="38"/>
      <c r="H112" s="38"/>
      <c r="I112" s="143"/>
      <c r="J112" s="143"/>
      <c r="K112" s="38"/>
      <c r="L112" s="38"/>
      <c r="M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74" t="str">
        <f>E9</f>
        <v>01-V - Oprava EOV v žst.Prosenice</v>
      </c>
      <c r="F113" s="38"/>
      <c r="G113" s="38"/>
      <c r="H113" s="38"/>
      <c r="I113" s="143"/>
      <c r="J113" s="143"/>
      <c r="K113" s="38"/>
      <c r="L113" s="38"/>
      <c r="M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143"/>
      <c r="J114" s="143"/>
      <c r="K114" s="38"/>
      <c r="L114" s="38"/>
      <c r="M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21</v>
      </c>
      <c r="D115" s="38"/>
      <c r="E115" s="38"/>
      <c r="F115" s="25" t="str">
        <f>F12</f>
        <v xml:space="preserve"> </v>
      </c>
      <c r="G115" s="38"/>
      <c r="H115" s="38"/>
      <c r="I115" s="146" t="s">
        <v>23</v>
      </c>
      <c r="J115" s="148" t="str">
        <f>IF(J12="","",J12)</f>
        <v>13. 1. 2020</v>
      </c>
      <c r="K115" s="38"/>
      <c r="L115" s="38"/>
      <c r="M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143"/>
      <c r="J116" s="143"/>
      <c r="K116" s="38"/>
      <c r="L116" s="38"/>
      <c r="M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25</v>
      </c>
      <c r="D117" s="38"/>
      <c r="E117" s="38"/>
      <c r="F117" s="25" t="str">
        <f>E15</f>
        <v xml:space="preserve"> </v>
      </c>
      <c r="G117" s="38"/>
      <c r="H117" s="38"/>
      <c r="I117" s="146" t="s">
        <v>30</v>
      </c>
      <c r="J117" s="188" t="str">
        <f>E21</f>
        <v xml:space="preserve"> </v>
      </c>
      <c r="K117" s="38"/>
      <c r="L117" s="38"/>
      <c r="M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28</v>
      </c>
      <c r="D118" s="38"/>
      <c r="E118" s="38"/>
      <c r="F118" s="25" t="str">
        <f>IF(E18="","",E18)</f>
        <v>Vyplň údaj</v>
      </c>
      <c r="G118" s="38"/>
      <c r="H118" s="38"/>
      <c r="I118" s="146" t="s">
        <v>31</v>
      </c>
      <c r="J118" s="188" t="str">
        <f>E24</f>
        <v xml:space="preserve"> </v>
      </c>
      <c r="K118" s="38"/>
      <c r="L118" s="38"/>
      <c r="M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143"/>
      <c r="J119" s="143"/>
      <c r="K119" s="38"/>
      <c r="L119" s="38"/>
      <c r="M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1" customFormat="1" ht="29.28" customHeight="1">
      <c r="A120" s="209"/>
      <c r="B120" s="210"/>
      <c r="C120" s="211" t="s">
        <v>111</v>
      </c>
      <c r="D120" s="212" t="s">
        <v>58</v>
      </c>
      <c r="E120" s="212" t="s">
        <v>54</v>
      </c>
      <c r="F120" s="212" t="s">
        <v>55</v>
      </c>
      <c r="G120" s="212" t="s">
        <v>112</v>
      </c>
      <c r="H120" s="212" t="s">
        <v>113</v>
      </c>
      <c r="I120" s="213" t="s">
        <v>114</v>
      </c>
      <c r="J120" s="213" t="s">
        <v>115</v>
      </c>
      <c r="K120" s="212" t="s">
        <v>99</v>
      </c>
      <c r="L120" s="214" t="s">
        <v>116</v>
      </c>
      <c r="M120" s="215"/>
      <c r="N120" s="98" t="s">
        <v>1</v>
      </c>
      <c r="O120" s="99" t="s">
        <v>37</v>
      </c>
      <c r="P120" s="99" t="s">
        <v>117</v>
      </c>
      <c r="Q120" s="99" t="s">
        <v>118</v>
      </c>
      <c r="R120" s="99" t="s">
        <v>119</v>
      </c>
      <c r="S120" s="99" t="s">
        <v>120</v>
      </c>
      <c r="T120" s="99" t="s">
        <v>121</v>
      </c>
      <c r="U120" s="99" t="s">
        <v>122</v>
      </c>
      <c r="V120" s="99" t="s">
        <v>123</v>
      </c>
      <c r="W120" s="99" t="s">
        <v>124</v>
      </c>
      <c r="X120" s="99" t="s">
        <v>125</v>
      </c>
      <c r="Y120" s="100" t="s">
        <v>126</v>
      </c>
      <c r="Z120" s="209"/>
      <c r="AA120" s="209"/>
      <c r="AB120" s="209"/>
      <c r="AC120" s="209"/>
      <c r="AD120" s="209"/>
      <c r="AE120" s="209"/>
    </row>
    <row r="121" s="2" customFormat="1" ht="22.8" customHeight="1">
      <c r="A121" s="36"/>
      <c r="B121" s="37"/>
      <c r="C121" s="105" t="s">
        <v>127</v>
      </c>
      <c r="D121" s="38"/>
      <c r="E121" s="38"/>
      <c r="F121" s="38"/>
      <c r="G121" s="38"/>
      <c r="H121" s="38"/>
      <c r="I121" s="143"/>
      <c r="J121" s="143"/>
      <c r="K121" s="216">
        <f>BK121</f>
        <v>0</v>
      </c>
      <c r="L121" s="38"/>
      <c r="M121" s="42"/>
      <c r="N121" s="101"/>
      <c r="O121" s="217"/>
      <c r="P121" s="102"/>
      <c r="Q121" s="218">
        <f>Q122</f>
        <v>0</v>
      </c>
      <c r="R121" s="218">
        <f>R122</f>
        <v>0</v>
      </c>
      <c r="S121" s="102"/>
      <c r="T121" s="219">
        <f>T122</f>
        <v>0</v>
      </c>
      <c r="U121" s="102"/>
      <c r="V121" s="219">
        <f>V122</f>
        <v>0</v>
      </c>
      <c r="W121" s="102"/>
      <c r="X121" s="219">
        <f>X122</f>
        <v>0</v>
      </c>
      <c r="Y121" s="103"/>
      <c r="Z121" s="36"/>
      <c r="AA121" s="36"/>
      <c r="AB121" s="36"/>
      <c r="AC121" s="36"/>
      <c r="AD121" s="36"/>
      <c r="AE121" s="36"/>
      <c r="AT121" s="15" t="s">
        <v>74</v>
      </c>
      <c r="AU121" s="15" t="s">
        <v>101</v>
      </c>
      <c r="BK121" s="220">
        <f>BK122</f>
        <v>0</v>
      </c>
    </row>
    <row r="122" s="12" customFormat="1" ht="25.92" customHeight="1">
      <c r="A122" s="12"/>
      <c r="B122" s="221"/>
      <c r="C122" s="222"/>
      <c r="D122" s="223" t="s">
        <v>74</v>
      </c>
      <c r="E122" s="224" t="s">
        <v>677</v>
      </c>
      <c r="F122" s="224" t="s">
        <v>678</v>
      </c>
      <c r="G122" s="222"/>
      <c r="H122" s="222"/>
      <c r="I122" s="225"/>
      <c r="J122" s="225"/>
      <c r="K122" s="226">
        <f>BK122</f>
        <v>0</v>
      </c>
      <c r="L122" s="222"/>
      <c r="M122" s="227"/>
      <c r="N122" s="228"/>
      <c r="O122" s="229"/>
      <c r="P122" s="229"/>
      <c r="Q122" s="230">
        <f>Q123+SUM(Q124:Q126)+Q135+Q138+Q143</f>
        <v>0</v>
      </c>
      <c r="R122" s="230">
        <f>R123+SUM(R124:R126)+R135+R138+R143</f>
        <v>0</v>
      </c>
      <c r="S122" s="229"/>
      <c r="T122" s="231">
        <f>T123+SUM(T124:T126)+T135+T138+T143</f>
        <v>0</v>
      </c>
      <c r="U122" s="229"/>
      <c r="V122" s="231">
        <f>V123+SUM(V124:V126)+V135+V138+V143</f>
        <v>0</v>
      </c>
      <c r="W122" s="229"/>
      <c r="X122" s="231">
        <f>X123+SUM(X124:X126)+X135+X138+X143</f>
        <v>0</v>
      </c>
      <c r="Y122" s="232"/>
      <c r="Z122" s="12"/>
      <c r="AA122" s="12"/>
      <c r="AB122" s="12"/>
      <c r="AC122" s="12"/>
      <c r="AD122" s="12"/>
      <c r="AE122" s="12"/>
      <c r="AR122" s="233" t="s">
        <v>320</v>
      </c>
      <c r="AT122" s="234" t="s">
        <v>74</v>
      </c>
      <c r="AU122" s="234" t="s">
        <v>75</v>
      </c>
      <c r="AY122" s="233" t="s">
        <v>129</v>
      </c>
      <c r="BK122" s="235">
        <f>BK123+SUM(BK124:BK126)+BK135+BK138+BK143</f>
        <v>0</v>
      </c>
    </row>
    <row r="123" s="2" customFormat="1" ht="21.75" customHeight="1">
      <c r="A123" s="36"/>
      <c r="B123" s="37"/>
      <c r="C123" s="259" t="s">
        <v>350</v>
      </c>
      <c r="D123" s="259" t="s">
        <v>159</v>
      </c>
      <c r="E123" s="260" t="s">
        <v>679</v>
      </c>
      <c r="F123" s="261" t="s">
        <v>680</v>
      </c>
      <c r="G123" s="262" t="s">
        <v>681</v>
      </c>
      <c r="H123" s="281"/>
      <c r="I123" s="264"/>
      <c r="J123" s="264"/>
      <c r="K123" s="265">
        <f>ROUND(P123*H123,2)</f>
        <v>0</v>
      </c>
      <c r="L123" s="261" t="s">
        <v>134</v>
      </c>
      <c r="M123" s="42"/>
      <c r="N123" s="266" t="s">
        <v>1</v>
      </c>
      <c r="O123" s="246" t="s">
        <v>38</v>
      </c>
      <c r="P123" s="247">
        <f>I123+J123</f>
        <v>0</v>
      </c>
      <c r="Q123" s="247">
        <f>ROUND(I123*H123,2)</f>
        <v>0</v>
      </c>
      <c r="R123" s="247">
        <f>ROUND(J123*H123,2)</f>
        <v>0</v>
      </c>
      <c r="S123" s="89"/>
      <c r="T123" s="248">
        <f>S123*H123</f>
        <v>0</v>
      </c>
      <c r="U123" s="248">
        <v>0</v>
      </c>
      <c r="V123" s="248">
        <f>U123*H123</f>
        <v>0</v>
      </c>
      <c r="W123" s="248">
        <v>0</v>
      </c>
      <c r="X123" s="248">
        <f>W123*H123</f>
        <v>0</v>
      </c>
      <c r="Y123" s="249" t="s">
        <v>1</v>
      </c>
      <c r="Z123" s="36"/>
      <c r="AA123" s="36"/>
      <c r="AB123" s="36"/>
      <c r="AC123" s="36"/>
      <c r="AD123" s="36"/>
      <c r="AE123" s="36"/>
      <c r="AR123" s="250" t="s">
        <v>682</v>
      </c>
      <c r="AT123" s="250" t="s">
        <v>159</v>
      </c>
      <c r="AU123" s="250" t="s">
        <v>83</v>
      </c>
      <c r="AY123" s="15" t="s">
        <v>129</v>
      </c>
      <c r="BE123" s="251">
        <f>IF(O123="základní",K123,0)</f>
        <v>0</v>
      </c>
      <c r="BF123" s="251">
        <f>IF(O123="snížená",K123,0)</f>
        <v>0</v>
      </c>
      <c r="BG123" s="251">
        <f>IF(O123="zákl. přenesená",K123,0)</f>
        <v>0</v>
      </c>
      <c r="BH123" s="251">
        <f>IF(O123="sníž. přenesená",K123,0)</f>
        <v>0</v>
      </c>
      <c r="BI123" s="251">
        <f>IF(O123="nulová",K123,0)</f>
        <v>0</v>
      </c>
      <c r="BJ123" s="15" t="s">
        <v>83</v>
      </c>
      <c r="BK123" s="251">
        <f>ROUND(P123*H123,2)</f>
        <v>0</v>
      </c>
      <c r="BL123" s="15" t="s">
        <v>682</v>
      </c>
      <c r="BM123" s="250" t="s">
        <v>683</v>
      </c>
    </row>
    <row r="124" s="2" customFormat="1">
      <c r="A124" s="36"/>
      <c r="B124" s="37"/>
      <c r="C124" s="38"/>
      <c r="D124" s="252" t="s">
        <v>138</v>
      </c>
      <c r="E124" s="38"/>
      <c r="F124" s="253" t="s">
        <v>680</v>
      </c>
      <c r="G124" s="38"/>
      <c r="H124" s="38"/>
      <c r="I124" s="143"/>
      <c r="J124" s="143"/>
      <c r="K124" s="38"/>
      <c r="L124" s="38"/>
      <c r="M124" s="42"/>
      <c r="N124" s="254"/>
      <c r="O124" s="255"/>
      <c r="P124" s="89"/>
      <c r="Q124" s="89"/>
      <c r="R124" s="89"/>
      <c r="S124" s="89"/>
      <c r="T124" s="89"/>
      <c r="U124" s="89"/>
      <c r="V124" s="89"/>
      <c r="W124" s="89"/>
      <c r="X124" s="89"/>
      <c r="Y124" s="90"/>
      <c r="Z124" s="36"/>
      <c r="AA124" s="36"/>
      <c r="AB124" s="36"/>
      <c r="AC124" s="36"/>
      <c r="AD124" s="36"/>
      <c r="AE124" s="36"/>
      <c r="AT124" s="15" t="s">
        <v>138</v>
      </c>
      <c r="AU124" s="15" t="s">
        <v>83</v>
      </c>
    </row>
    <row r="125" s="2" customFormat="1">
      <c r="A125" s="36"/>
      <c r="B125" s="37"/>
      <c r="C125" s="38"/>
      <c r="D125" s="252" t="s">
        <v>139</v>
      </c>
      <c r="E125" s="38"/>
      <c r="F125" s="256" t="s">
        <v>684</v>
      </c>
      <c r="G125" s="38"/>
      <c r="H125" s="38"/>
      <c r="I125" s="143"/>
      <c r="J125" s="143"/>
      <c r="K125" s="38"/>
      <c r="L125" s="38"/>
      <c r="M125" s="42"/>
      <c r="N125" s="254"/>
      <c r="O125" s="255"/>
      <c r="P125" s="89"/>
      <c r="Q125" s="89"/>
      <c r="R125" s="89"/>
      <c r="S125" s="89"/>
      <c r="T125" s="89"/>
      <c r="U125" s="89"/>
      <c r="V125" s="89"/>
      <c r="W125" s="89"/>
      <c r="X125" s="89"/>
      <c r="Y125" s="90"/>
      <c r="Z125" s="36"/>
      <c r="AA125" s="36"/>
      <c r="AB125" s="36"/>
      <c r="AC125" s="36"/>
      <c r="AD125" s="36"/>
      <c r="AE125" s="36"/>
      <c r="AT125" s="15" t="s">
        <v>139</v>
      </c>
      <c r="AU125" s="15" t="s">
        <v>83</v>
      </c>
    </row>
    <row r="126" s="12" customFormat="1" ht="22.8" customHeight="1">
      <c r="A126" s="12"/>
      <c r="B126" s="221"/>
      <c r="C126" s="222"/>
      <c r="D126" s="223" t="s">
        <v>74</v>
      </c>
      <c r="E126" s="257" t="s">
        <v>685</v>
      </c>
      <c r="F126" s="257" t="s">
        <v>686</v>
      </c>
      <c r="G126" s="222"/>
      <c r="H126" s="222"/>
      <c r="I126" s="225"/>
      <c r="J126" s="225"/>
      <c r="K126" s="258">
        <f>BK126</f>
        <v>0</v>
      </c>
      <c r="L126" s="222"/>
      <c r="M126" s="227"/>
      <c r="N126" s="228"/>
      <c r="O126" s="229"/>
      <c r="P126" s="229"/>
      <c r="Q126" s="230">
        <f>SUM(Q127:Q134)</f>
        <v>0</v>
      </c>
      <c r="R126" s="230">
        <f>SUM(R127:R134)</f>
        <v>0</v>
      </c>
      <c r="S126" s="229"/>
      <c r="T126" s="231">
        <f>SUM(T127:T134)</f>
        <v>0</v>
      </c>
      <c r="U126" s="229"/>
      <c r="V126" s="231">
        <f>SUM(V127:V134)</f>
        <v>0</v>
      </c>
      <c r="W126" s="229"/>
      <c r="X126" s="231">
        <f>SUM(X127:X134)</f>
        <v>0</v>
      </c>
      <c r="Y126" s="232"/>
      <c r="Z126" s="12"/>
      <c r="AA126" s="12"/>
      <c r="AB126" s="12"/>
      <c r="AC126" s="12"/>
      <c r="AD126" s="12"/>
      <c r="AE126" s="12"/>
      <c r="AR126" s="233" t="s">
        <v>320</v>
      </c>
      <c r="AT126" s="234" t="s">
        <v>74</v>
      </c>
      <c r="AU126" s="234" t="s">
        <v>83</v>
      </c>
      <c r="AY126" s="233" t="s">
        <v>129</v>
      </c>
      <c r="BK126" s="235">
        <f>SUM(BK127:BK134)</f>
        <v>0</v>
      </c>
    </row>
    <row r="127" s="2" customFormat="1" ht="21.75" customHeight="1">
      <c r="A127" s="36"/>
      <c r="B127" s="37"/>
      <c r="C127" s="259" t="s">
        <v>135</v>
      </c>
      <c r="D127" s="259" t="s">
        <v>159</v>
      </c>
      <c r="E127" s="260" t="s">
        <v>687</v>
      </c>
      <c r="F127" s="261" t="s">
        <v>688</v>
      </c>
      <c r="G127" s="262" t="s">
        <v>689</v>
      </c>
      <c r="H127" s="263">
        <v>0.0040000000000000001</v>
      </c>
      <c r="I127" s="264"/>
      <c r="J127" s="264"/>
      <c r="K127" s="265">
        <f>ROUND(P127*H127,2)</f>
        <v>0</v>
      </c>
      <c r="L127" s="261" t="s">
        <v>623</v>
      </c>
      <c r="M127" s="42"/>
      <c r="N127" s="266" t="s">
        <v>1</v>
      </c>
      <c r="O127" s="246" t="s">
        <v>38</v>
      </c>
      <c r="P127" s="247">
        <f>I127+J127</f>
        <v>0</v>
      </c>
      <c r="Q127" s="247">
        <f>ROUND(I127*H127,2)</f>
        <v>0</v>
      </c>
      <c r="R127" s="247">
        <f>ROUND(J127*H127,2)</f>
        <v>0</v>
      </c>
      <c r="S127" s="89"/>
      <c r="T127" s="248">
        <f>S127*H127</f>
        <v>0</v>
      </c>
      <c r="U127" s="248">
        <v>0</v>
      </c>
      <c r="V127" s="248">
        <f>U127*H127</f>
        <v>0</v>
      </c>
      <c r="W127" s="248">
        <v>0</v>
      </c>
      <c r="X127" s="248">
        <f>W127*H127</f>
        <v>0</v>
      </c>
      <c r="Y127" s="249" t="s">
        <v>1</v>
      </c>
      <c r="Z127" s="36"/>
      <c r="AA127" s="36"/>
      <c r="AB127" s="36"/>
      <c r="AC127" s="36"/>
      <c r="AD127" s="36"/>
      <c r="AE127" s="36"/>
      <c r="AR127" s="250" t="s">
        <v>682</v>
      </c>
      <c r="AT127" s="250" t="s">
        <v>159</v>
      </c>
      <c r="AU127" s="250" t="s">
        <v>85</v>
      </c>
      <c r="AY127" s="15" t="s">
        <v>129</v>
      </c>
      <c r="BE127" s="251">
        <f>IF(O127="základní",K127,0)</f>
        <v>0</v>
      </c>
      <c r="BF127" s="251">
        <f>IF(O127="snížená",K127,0)</f>
        <v>0</v>
      </c>
      <c r="BG127" s="251">
        <f>IF(O127="zákl. přenesená",K127,0)</f>
        <v>0</v>
      </c>
      <c r="BH127" s="251">
        <f>IF(O127="sníž. přenesená",K127,0)</f>
        <v>0</v>
      </c>
      <c r="BI127" s="251">
        <f>IF(O127="nulová",K127,0)</f>
        <v>0</v>
      </c>
      <c r="BJ127" s="15" t="s">
        <v>83</v>
      </c>
      <c r="BK127" s="251">
        <f>ROUND(P127*H127,2)</f>
        <v>0</v>
      </c>
      <c r="BL127" s="15" t="s">
        <v>682</v>
      </c>
      <c r="BM127" s="250" t="s">
        <v>690</v>
      </c>
    </row>
    <row r="128" s="2" customFormat="1">
      <c r="A128" s="36"/>
      <c r="B128" s="37"/>
      <c r="C128" s="38"/>
      <c r="D128" s="252" t="s">
        <v>138</v>
      </c>
      <c r="E128" s="38"/>
      <c r="F128" s="253" t="s">
        <v>688</v>
      </c>
      <c r="G128" s="38"/>
      <c r="H128" s="38"/>
      <c r="I128" s="143"/>
      <c r="J128" s="143"/>
      <c r="K128" s="38"/>
      <c r="L128" s="38"/>
      <c r="M128" s="42"/>
      <c r="N128" s="254"/>
      <c r="O128" s="255"/>
      <c r="P128" s="89"/>
      <c r="Q128" s="89"/>
      <c r="R128" s="89"/>
      <c r="S128" s="89"/>
      <c r="T128" s="89"/>
      <c r="U128" s="89"/>
      <c r="V128" s="89"/>
      <c r="W128" s="89"/>
      <c r="X128" s="89"/>
      <c r="Y128" s="90"/>
      <c r="Z128" s="36"/>
      <c r="AA128" s="36"/>
      <c r="AB128" s="36"/>
      <c r="AC128" s="36"/>
      <c r="AD128" s="36"/>
      <c r="AE128" s="36"/>
      <c r="AT128" s="15" t="s">
        <v>138</v>
      </c>
      <c r="AU128" s="15" t="s">
        <v>85</v>
      </c>
    </row>
    <row r="129" s="2" customFormat="1" ht="21.75" customHeight="1">
      <c r="A129" s="36"/>
      <c r="B129" s="37"/>
      <c r="C129" s="259" t="s">
        <v>359</v>
      </c>
      <c r="D129" s="259" t="s">
        <v>159</v>
      </c>
      <c r="E129" s="260" t="s">
        <v>691</v>
      </c>
      <c r="F129" s="261" t="s">
        <v>692</v>
      </c>
      <c r="G129" s="262" t="s">
        <v>689</v>
      </c>
      <c r="H129" s="263">
        <v>0.0030000000000000001</v>
      </c>
      <c r="I129" s="264"/>
      <c r="J129" s="264"/>
      <c r="K129" s="265">
        <f>ROUND(P129*H129,2)</f>
        <v>0</v>
      </c>
      <c r="L129" s="261" t="s">
        <v>623</v>
      </c>
      <c r="M129" s="42"/>
      <c r="N129" s="266" t="s">
        <v>1</v>
      </c>
      <c r="O129" s="246" t="s">
        <v>38</v>
      </c>
      <c r="P129" s="247">
        <f>I129+J129</f>
        <v>0</v>
      </c>
      <c r="Q129" s="247">
        <f>ROUND(I129*H129,2)</f>
        <v>0</v>
      </c>
      <c r="R129" s="247">
        <f>ROUND(J129*H129,2)</f>
        <v>0</v>
      </c>
      <c r="S129" s="89"/>
      <c r="T129" s="248">
        <f>S129*H129</f>
        <v>0</v>
      </c>
      <c r="U129" s="248">
        <v>0</v>
      </c>
      <c r="V129" s="248">
        <f>U129*H129</f>
        <v>0</v>
      </c>
      <c r="W129" s="248">
        <v>0</v>
      </c>
      <c r="X129" s="248">
        <f>W129*H129</f>
        <v>0</v>
      </c>
      <c r="Y129" s="249" t="s">
        <v>1</v>
      </c>
      <c r="Z129" s="36"/>
      <c r="AA129" s="36"/>
      <c r="AB129" s="36"/>
      <c r="AC129" s="36"/>
      <c r="AD129" s="36"/>
      <c r="AE129" s="36"/>
      <c r="AR129" s="250" t="s">
        <v>682</v>
      </c>
      <c r="AT129" s="250" t="s">
        <v>159</v>
      </c>
      <c r="AU129" s="250" t="s">
        <v>85</v>
      </c>
      <c r="AY129" s="15" t="s">
        <v>129</v>
      </c>
      <c r="BE129" s="251">
        <f>IF(O129="základní",K129,0)</f>
        <v>0</v>
      </c>
      <c r="BF129" s="251">
        <f>IF(O129="snížená",K129,0)</f>
        <v>0</v>
      </c>
      <c r="BG129" s="251">
        <f>IF(O129="zákl. přenesená",K129,0)</f>
        <v>0</v>
      </c>
      <c r="BH129" s="251">
        <f>IF(O129="sníž. přenesená",K129,0)</f>
        <v>0</v>
      </c>
      <c r="BI129" s="251">
        <f>IF(O129="nulová",K129,0)</f>
        <v>0</v>
      </c>
      <c r="BJ129" s="15" t="s">
        <v>83</v>
      </c>
      <c r="BK129" s="251">
        <f>ROUND(P129*H129,2)</f>
        <v>0</v>
      </c>
      <c r="BL129" s="15" t="s">
        <v>682</v>
      </c>
      <c r="BM129" s="250" t="s">
        <v>693</v>
      </c>
    </row>
    <row r="130" s="2" customFormat="1">
      <c r="A130" s="36"/>
      <c r="B130" s="37"/>
      <c r="C130" s="38"/>
      <c r="D130" s="252" t="s">
        <v>138</v>
      </c>
      <c r="E130" s="38"/>
      <c r="F130" s="253" t="s">
        <v>692</v>
      </c>
      <c r="G130" s="38"/>
      <c r="H130" s="38"/>
      <c r="I130" s="143"/>
      <c r="J130" s="143"/>
      <c r="K130" s="38"/>
      <c r="L130" s="38"/>
      <c r="M130" s="42"/>
      <c r="N130" s="254"/>
      <c r="O130" s="255"/>
      <c r="P130" s="89"/>
      <c r="Q130" s="89"/>
      <c r="R130" s="89"/>
      <c r="S130" s="89"/>
      <c r="T130" s="89"/>
      <c r="U130" s="89"/>
      <c r="V130" s="89"/>
      <c r="W130" s="89"/>
      <c r="X130" s="89"/>
      <c r="Y130" s="90"/>
      <c r="Z130" s="36"/>
      <c r="AA130" s="36"/>
      <c r="AB130" s="36"/>
      <c r="AC130" s="36"/>
      <c r="AD130" s="36"/>
      <c r="AE130" s="36"/>
      <c r="AT130" s="15" t="s">
        <v>138</v>
      </c>
      <c r="AU130" s="15" t="s">
        <v>85</v>
      </c>
    </row>
    <row r="131" s="2" customFormat="1" ht="21.75" customHeight="1">
      <c r="A131" s="36"/>
      <c r="B131" s="37"/>
      <c r="C131" s="259" t="s">
        <v>340</v>
      </c>
      <c r="D131" s="259" t="s">
        <v>159</v>
      </c>
      <c r="E131" s="260" t="s">
        <v>694</v>
      </c>
      <c r="F131" s="261" t="s">
        <v>695</v>
      </c>
      <c r="G131" s="262" t="s">
        <v>689</v>
      </c>
      <c r="H131" s="263">
        <v>0.0040000000000000001</v>
      </c>
      <c r="I131" s="264"/>
      <c r="J131" s="264"/>
      <c r="K131" s="265">
        <f>ROUND(P131*H131,2)</f>
        <v>0</v>
      </c>
      <c r="L131" s="261" t="s">
        <v>623</v>
      </c>
      <c r="M131" s="42"/>
      <c r="N131" s="266" t="s">
        <v>1</v>
      </c>
      <c r="O131" s="246" t="s">
        <v>38</v>
      </c>
      <c r="P131" s="247">
        <f>I131+J131</f>
        <v>0</v>
      </c>
      <c r="Q131" s="247">
        <f>ROUND(I131*H131,2)</f>
        <v>0</v>
      </c>
      <c r="R131" s="247">
        <f>ROUND(J131*H131,2)</f>
        <v>0</v>
      </c>
      <c r="S131" s="89"/>
      <c r="T131" s="248">
        <f>S131*H131</f>
        <v>0</v>
      </c>
      <c r="U131" s="248">
        <v>0</v>
      </c>
      <c r="V131" s="248">
        <f>U131*H131</f>
        <v>0</v>
      </c>
      <c r="W131" s="248">
        <v>0</v>
      </c>
      <c r="X131" s="248">
        <f>W131*H131</f>
        <v>0</v>
      </c>
      <c r="Y131" s="249" t="s">
        <v>1</v>
      </c>
      <c r="Z131" s="36"/>
      <c r="AA131" s="36"/>
      <c r="AB131" s="36"/>
      <c r="AC131" s="36"/>
      <c r="AD131" s="36"/>
      <c r="AE131" s="36"/>
      <c r="AR131" s="250" t="s">
        <v>682</v>
      </c>
      <c r="AT131" s="250" t="s">
        <v>159</v>
      </c>
      <c r="AU131" s="250" t="s">
        <v>85</v>
      </c>
      <c r="AY131" s="15" t="s">
        <v>129</v>
      </c>
      <c r="BE131" s="251">
        <f>IF(O131="základní",K131,0)</f>
        <v>0</v>
      </c>
      <c r="BF131" s="251">
        <f>IF(O131="snížená",K131,0)</f>
        <v>0</v>
      </c>
      <c r="BG131" s="251">
        <f>IF(O131="zákl. přenesená",K131,0)</f>
        <v>0</v>
      </c>
      <c r="BH131" s="251">
        <f>IF(O131="sníž. přenesená",K131,0)</f>
        <v>0</v>
      </c>
      <c r="BI131" s="251">
        <f>IF(O131="nulová",K131,0)</f>
        <v>0</v>
      </c>
      <c r="BJ131" s="15" t="s">
        <v>83</v>
      </c>
      <c r="BK131" s="251">
        <f>ROUND(P131*H131,2)</f>
        <v>0</v>
      </c>
      <c r="BL131" s="15" t="s">
        <v>682</v>
      </c>
      <c r="BM131" s="250" t="s">
        <v>696</v>
      </c>
    </row>
    <row r="132" s="2" customFormat="1">
      <c r="A132" s="36"/>
      <c r="B132" s="37"/>
      <c r="C132" s="38"/>
      <c r="D132" s="252" t="s">
        <v>138</v>
      </c>
      <c r="E132" s="38"/>
      <c r="F132" s="253" t="s">
        <v>695</v>
      </c>
      <c r="G132" s="38"/>
      <c r="H132" s="38"/>
      <c r="I132" s="143"/>
      <c r="J132" s="143"/>
      <c r="K132" s="38"/>
      <c r="L132" s="38"/>
      <c r="M132" s="42"/>
      <c r="N132" s="254"/>
      <c r="O132" s="255"/>
      <c r="P132" s="89"/>
      <c r="Q132" s="89"/>
      <c r="R132" s="89"/>
      <c r="S132" s="89"/>
      <c r="T132" s="89"/>
      <c r="U132" s="89"/>
      <c r="V132" s="89"/>
      <c r="W132" s="89"/>
      <c r="X132" s="89"/>
      <c r="Y132" s="90"/>
      <c r="Z132" s="36"/>
      <c r="AA132" s="36"/>
      <c r="AB132" s="36"/>
      <c r="AC132" s="36"/>
      <c r="AD132" s="36"/>
      <c r="AE132" s="36"/>
      <c r="AT132" s="15" t="s">
        <v>138</v>
      </c>
      <c r="AU132" s="15" t="s">
        <v>85</v>
      </c>
    </row>
    <row r="133" s="2" customFormat="1" ht="21.75" customHeight="1">
      <c r="A133" s="36"/>
      <c r="B133" s="37"/>
      <c r="C133" s="259" t="s">
        <v>345</v>
      </c>
      <c r="D133" s="259" t="s">
        <v>159</v>
      </c>
      <c r="E133" s="260" t="s">
        <v>697</v>
      </c>
      <c r="F133" s="261" t="s">
        <v>698</v>
      </c>
      <c r="G133" s="262" t="s">
        <v>689</v>
      </c>
      <c r="H133" s="263">
        <v>0.0040000000000000001</v>
      </c>
      <c r="I133" s="264"/>
      <c r="J133" s="264"/>
      <c r="K133" s="265">
        <f>ROUND(P133*H133,2)</f>
        <v>0</v>
      </c>
      <c r="L133" s="261" t="s">
        <v>623</v>
      </c>
      <c r="M133" s="42"/>
      <c r="N133" s="266" t="s">
        <v>1</v>
      </c>
      <c r="O133" s="246" t="s">
        <v>38</v>
      </c>
      <c r="P133" s="247">
        <f>I133+J133</f>
        <v>0</v>
      </c>
      <c r="Q133" s="247">
        <f>ROUND(I133*H133,2)</f>
        <v>0</v>
      </c>
      <c r="R133" s="247">
        <f>ROUND(J133*H133,2)</f>
        <v>0</v>
      </c>
      <c r="S133" s="89"/>
      <c r="T133" s="248">
        <f>S133*H133</f>
        <v>0</v>
      </c>
      <c r="U133" s="248">
        <v>0</v>
      </c>
      <c r="V133" s="248">
        <f>U133*H133</f>
        <v>0</v>
      </c>
      <c r="W133" s="248">
        <v>0</v>
      </c>
      <c r="X133" s="248">
        <f>W133*H133</f>
        <v>0</v>
      </c>
      <c r="Y133" s="249" t="s">
        <v>1</v>
      </c>
      <c r="Z133" s="36"/>
      <c r="AA133" s="36"/>
      <c r="AB133" s="36"/>
      <c r="AC133" s="36"/>
      <c r="AD133" s="36"/>
      <c r="AE133" s="36"/>
      <c r="AR133" s="250" t="s">
        <v>682</v>
      </c>
      <c r="AT133" s="250" t="s">
        <v>159</v>
      </c>
      <c r="AU133" s="250" t="s">
        <v>85</v>
      </c>
      <c r="AY133" s="15" t="s">
        <v>129</v>
      </c>
      <c r="BE133" s="251">
        <f>IF(O133="základní",K133,0)</f>
        <v>0</v>
      </c>
      <c r="BF133" s="251">
        <f>IF(O133="snížená",K133,0)</f>
        <v>0</v>
      </c>
      <c r="BG133" s="251">
        <f>IF(O133="zákl. přenesená",K133,0)</f>
        <v>0</v>
      </c>
      <c r="BH133" s="251">
        <f>IF(O133="sníž. přenesená",K133,0)</f>
        <v>0</v>
      </c>
      <c r="BI133" s="251">
        <f>IF(O133="nulová",K133,0)</f>
        <v>0</v>
      </c>
      <c r="BJ133" s="15" t="s">
        <v>83</v>
      </c>
      <c r="BK133" s="251">
        <f>ROUND(P133*H133,2)</f>
        <v>0</v>
      </c>
      <c r="BL133" s="15" t="s">
        <v>682</v>
      </c>
      <c r="BM133" s="250" t="s">
        <v>699</v>
      </c>
    </row>
    <row r="134" s="2" customFormat="1">
      <c r="A134" s="36"/>
      <c r="B134" s="37"/>
      <c r="C134" s="38"/>
      <c r="D134" s="252" t="s">
        <v>138</v>
      </c>
      <c r="E134" s="38"/>
      <c r="F134" s="253" t="s">
        <v>698</v>
      </c>
      <c r="G134" s="38"/>
      <c r="H134" s="38"/>
      <c r="I134" s="143"/>
      <c r="J134" s="143"/>
      <c r="K134" s="38"/>
      <c r="L134" s="38"/>
      <c r="M134" s="42"/>
      <c r="N134" s="254"/>
      <c r="O134" s="255"/>
      <c r="P134" s="89"/>
      <c r="Q134" s="89"/>
      <c r="R134" s="89"/>
      <c r="S134" s="89"/>
      <c r="T134" s="89"/>
      <c r="U134" s="89"/>
      <c r="V134" s="89"/>
      <c r="W134" s="89"/>
      <c r="X134" s="89"/>
      <c r="Y134" s="90"/>
      <c r="Z134" s="36"/>
      <c r="AA134" s="36"/>
      <c r="AB134" s="36"/>
      <c r="AC134" s="36"/>
      <c r="AD134" s="36"/>
      <c r="AE134" s="36"/>
      <c r="AT134" s="15" t="s">
        <v>138</v>
      </c>
      <c r="AU134" s="15" t="s">
        <v>85</v>
      </c>
    </row>
    <row r="135" s="12" customFormat="1" ht="22.8" customHeight="1">
      <c r="A135" s="12"/>
      <c r="B135" s="221"/>
      <c r="C135" s="222"/>
      <c r="D135" s="223" t="s">
        <v>74</v>
      </c>
      <c r="E135" s="257" t="s">
        <v>700</v>
      </c>
      <c r="F135" s="257" t="s">
        <v>701</v>
      </c>
      <c r="G135" s="222"/>
      <c r="H135" s="222"/>
      <c r="I135" s="225"/>
      <c r="J135" s="225"/>
      <c r="K135" s="258">
        <f>BK135</f>
        <v>0</v>
      </c>
      <c r="L135" s="222"/>
      <c r="M135" s="227"/>
      <c r="N135" s="228"/>
      <c r="O135" s="229"/>
      <c r="P135" s="229"/>
      <c r="Q135" s="230">
        <f>SUM(Q136:Q137)</f>
        <v>0</v>
      </c>
      <c r="R135" s="230">
        <f>SUM(R136:R137)</f>
        <v>0</v>
      </c>
      <c r="S135" s="229"/>
      <c r="T135" s="231">
        <f>SUM(T136:T137)</f>
        <v>0</v>
      </c>
      <c r="U135" s="229"/>
      <c r="V135" s="231">
        <f>SUM(V136:V137)</f>
        <v>0</v>
      </c>
      <c r="W135" s="229"/>
      <c r="X135" s="231">
        <f>SUM(X136:X137)</f>
        <v>0</v>
      </c>
      <c r="Y135" s="232"/>
      <c r="Z135" s="12"/>
      <c r="AA135" s="12"/>
      <c r="AB135" s="12"/>
      <c r="AC135" s="12"/>
      <c r="AD135" s="12"/>
      <c r="AE135" s="12"/>
      <c r="AR135" s="233" t="s">
        <v>320</v>
      </c>
      <c r="AT135" s="234" t="s">
        <v>74</v>
      </c>
      <c r="AU135" s="234" t="s">
        <v>83</v>
      </c>
      <c r="AY135" s="233" t="s">
        <v>129</v>
      </c>
      <c r="BK135" s="235">
        <f>SUM(BK136:BK137)</f>
        <v>0</v>
      </c>
    </row>
    <row r="136" s="2" customFormat="1" ht="21.75" customHeight="1">
      <c r="A136" s="36"/>
      <c r="B136" s="37"/>
      <c r="C136" s="259" t="s">
        <v>85</v>
      </c>
      <c r="D136" s="259" t="s">
        <v>159</v>
      </c>
      <c r="E136" s="260" t="s">
        <v>702</v>
      </c>
      <c r="F136" s="261" t="s">
        <v>701</v>
      </c>
      <c r="G136" s="262" t="s">
        <v>689</v>
      </c>
      <c r="H136" s="263">
        <v>0.0040000000000000001</v>
      </c>
      <c r="I136" s="264"/>
      <c r="J136" s="264"/>
      <c r="K136" s="265">
        <f>ROUND(P136*H136,2)</f>
        <v>0</v>
      </c>
      <c r="L136" s="261" t="s">
        <v>623</v>
      </c>
      <c r="M136" s="42"/>
      <c r="N136" s="266" t="s">
        <v>1</v>
      </c>
      <c r="O136" s="246" t="s">
        <v>38</v>
      </c>
      <c r="P136" s="247">
        <f>I136+J136</f>
        <v>0</v>
      </c>
      <c r="Q136" s="247">
        <f>ROUND(I136*H136,2)</f>
        <v>0</v>
      </c>
      <c r="R136" s="247">
        <f>ROUND(J136*H136,2)</f>
        <v>0</v>
      </c>
      <c r="S136" s="89"/>
      <c r="T136" s="248">
        <f>S136*H136</f>
        <v>0</v>
      </c>
      <c r="U136" s="248">
        <v>0</v>
      </c>
      <c r="V136" s="248">
        <f>U136*H136</f>
        <v>0</v>
      </c>
      <c r="W136" s="248">
        <v>0</v>
      </c>
      <c r="X136" s="248">
        <f>W136*H136</f>
        <v>0</v>
      </c>
      <c r="Y136" s="249" t="s">
        <v>1</v>
      </c>
      <c r="Z136" s="36"/>
      <c r="AA136" s="36"/>
      <c r="AB136" s="36"/>
      <c r="AC136" s="36"/>
      <c r="AD136" s="36"/>
      <c r="AE136" s="36"/>
      <c r="AR136" s="250" t="s">
        <v>682</v>
      </c>
      <c r="AT136" s="250" t="s">
        <v>159</v>
      </c>
      <c r="AU136" s="250" t="s">
        <v>85</v>
      </c>
      <c r="AY136" s="15" t="s">
        <v>129</v>
      </c>
      <c r="BE136" s="251">
        <f>IF(O136="základní",K136,0)</f>
        <v>0</v>
      </c>
      <c r="BF136" s="251">
        <f>IF(O136="snížená",K136,0)</f>
        <v>0</v>
      </c>
      <c r="BG136" s="251">
        <f>IF(O136="zákl. přenesená",K136,0)</f>
        <v>0</v>
      </c>
      <c r="BH136" s="251">
        <f>IF(O136="sníž. přenesená",K136,0)</f>
        <v>0</v>
      </c>
      <c r="BI136" s="251">
        <f>IF(O136="nulová",K136,0)</f>
        <v>0</v>
      </c>
      <c r="BJ136" s="15" t="s">
        <v>83</v>
      </c>
      <c r="BK136" s="251">
        <f>ROUND(P136*H136,2)</f>
        <v>0</v>
      </c>
      <c r="BL136" s="15" t="s">
        <v>682</v>
      </c>
      <c r="BM136" s="250" t="s">
        <v>703</v>
      </c>
    </row>
    <row r="137" s="2" customFormat="1">
      <c r="A137" s="36"/>
      <c r="B137" s="37"/>
      <c r="C137" s="38"/>
      <c r="D137" s="252" t="s">
        <v>138</v>
      </c>
      <c r="E137" s="38"/>
      <c r="F137" s="253" t="s">
        <v>701</v>
      </c>
      <c r="G137" s="38"/>
      <c r="H137" s="38"/>
      <c r="I137" s="143"/>
      <c r="J137" s="143"/>
      <c r="K137" s="38"/>
      <c r="L137" s="38"/>
      <c r="M137" s="42"/>
      <c r="N137" s="254"/>
      <c r="O137" s="255"/>
      <c r="P137" s="89"/>
      <c r="Q137" s="89"/>
      <c r="R137" s="89"/>
      <c r="S137" s="89"/>
      <c r="T137" s="89"/>
      <c r="U137" s="89"/>
      <c r="V137" s="89"/>
      <c r="W137" s="89"/>
      <c r="X137" s="89"/>
      <c r="Y137" s="90"/>
      <c r="Z137" s="36"/>
      <c r="AA137" s="36"/>
      <c r="AB137" s="36"/>
      <c r="AC137" s="36"/>
      <c r="AD137" s="36"/>
      <c r="AE137" s="36"/>
      <c r="AT137" s="15" t="s">
        <v>138</v>
      </c>
      <c r="AU137" s="15" t="s">
        <v>85</v>
      </c>
    </row>
    <row r="138" s="12" customFormat="1" ht="22.8" customHeight="1">
      <c r="A138" s="12"/>
      <c r="B138" s="221"/>
      <c r="C138" s="222"/>
      <c r="D138" s="223" t="s">
        <v>74</v>
      </c>
      <c r="E138" s="257" t="s">
        <v>704</v>
      </c>
      <c r="F138" s="257" t="s">
        <v>705</v>
      </c>
      <c r="G138" s="222"/>
      <c r="H138" s="222"/>
      <c r="I138" s="225"/>
      <c r="J138" s="225"/>
      <c r="K138" s="258">
        <f>BK138</f>
        <v>0</v>
      </c>
      <c r="L138" s="222"/>
      <c r="M138" s="227"/>
      <c r="N138" s="228"/>
      <c r="O138" s="229"/>
      <c r="P138" s="229"/>
      <c r="Q138" s="230">
        <f>SUM(Q139:Q142)</f>
        <v>0</v>
      </c>
      <c r="R138" s="230">
        <f>SUM(R139:R142)</f>
        <v>0</v>
      </c>
      <c r="S138" s="229"/>
      <c r="T138" s="231">
        <f>SUM(T139:T142)</f>
        <v>0</v>
      </c>
      <c r="U138" s="229"/>
      <c r="V138" s="231">
        <f>SUM(V139:V142)</f>
        <v>0</v>
      </c>
      <c r="W138" s="229"/>
      <c r="X138" s="231">
        <f>SUM(X139:X142)</f>
        <v>0</v>
      </c>
      <c r="Y138" s="232"/>
      <c r="Z138" s="12"/>
      <c r="AA138" s="12"/>
      <c r="AB138" s="12"/>
      <c r="AC138" s="12"/>
      <c r="AD138" s="12"/>
      <c r="AE138" s="12"/>
      <c r="AR138" s="233" t="s">
        <v>320</v>
      </c>
      <c r="AT138" s="234" t="s">
        <v>74</v>
      </c>
      <c r="AU138" s="234" t="s">
        <v>83</v>
      </c>
      <c r="AY138" s="233" t="s">
        <v>129</v>
      </c>
      <c r="BK138" s="235">
        <f>SUM(BK139:BK142)</f>
        <v>0</v>
      </c>
    </row>
    <row r="139" s="2" customFormat="1" ht="21.75" customHeight="1">
      <c r="A139" s="36"/>
      <c r="B139" s="37"/>
      <c r="C139" s="259" t="s">
        <v>158</v>
      </c>
      <c r="D139" s="259" t="s">
        <v>159</v>
      </c>
      <c r="E139" s="260" t="s">
        <v>706</v>
      </c>
      <c r="F139" s="261" t="s">
        <v>705</v>
      </c>
      <c r="G139" s="262" t="s">
        <v>689</v>
      </c>
      <c r="H139" s="263">
        <v>0.0040000000000000001</v>
      </c>
      <c r="I139" s="264"/>
      <c r="J139" s="264"/>
      <c r="K139" s="265">
        <f>ROUND(P139*H139,2)</f>
        <v>0</v>
      </c>
      <c r="L139" s="261" t="s">
        <v>623</v>
      </c>
      <c r="M139" s="42"/>
      <c r="N139" s="266" t="s">
        <v>1</v>
      </c>
      <c r="O139" s="246" t="s">
        <v>38</v>
      </c>
      <c r="P139" s="247">
        <f>I139+J139</f>
        <v>0</v>
      </c>
      <c r="Q139" s="247">
        <f>ROUND(I139*H139,2)</f>
        <v>0</v>
      </c>
      <c r="R139" s="247">
        <f>ROUND(J139*H139,2)</f>
        <v>0</v>
      </c>
      <c r="S139" s="89"/>
      <c r="T139" s="248">
        <f>S139*H139</f>
        <v>0</v>
      </c>
      <c r="U139" s="248">
        <v>0</v>
      </c>
      <c r="V139" s="248">
        <f>U139*H139</f>
        <v>0</v>
      </c>
      <c r="W139" s="248">
        <v>0</v>
      </c>
      <c r="X139" s="248">
        <f>W139*H139</f>
        <v>0</v>
      </c>
      <c r="Y139" s="249" t="s">
        <v>1</v>
      </c>
      <c r="Z139" s="36"/>
      <c r="AA139" s="36"/>
      <c r="AB139" s="36"/>
      <c r="AC139" s="36"/>
      <c r="AD139" s="36"/>
      <c r="AE139" s="36"/>
      <c r="AR139" s="250" t="s">
        <v>682</v>
      </c>
      <c r="AT139" s="250" t="s">
        <v>159</v>
      </c>
      <c r="AU139" s="250" t="s">
        <v>85</v>
      </c>
      <c r="AY139" s="15" t="s">
        <v>129</v>
      </c>
      <c r="BE139" s="251">
        <f>IF(O139="základní",K139,0)</f>
        <v>0</v>
      </c>
      <c r="BF139" s="251">
        <f>IF(O139="snížená",K139,0)</f>
        <v>0</v>
      </c>
      <c r="BG139" s="251">
        <f>IF(O139="zákl. přenesená",K139,0)</f>
        <v>0</v>
      </c>
      <c r="BH139" s="251">
        <f>IF(O139="sníž. přenesená",K139,0)</f>
        <v>0</v>
      </c>
      <c r="BI139" s="251">
        <f>IF(O139="nulová",K139,0)</f>
        <v>0</v>
      </c>
      <c r="BJ139" s="15" t="s">
        <v>83</v>
      </c>
      <c r="BK139" s="251">
        <f>ROUND(P139*H139,2)</f>
        <v>0</v>
      </c>
      <c r="BL139" s="15" t="s">
        <v>682</v>
      </c>
      <c r="BM139" s="250" t="s">
        <v>707</v>
      </c>
    </row>
    <row r="140" s="2" customFormat="1">
      <c r="A140" s="36"/>
      <c r="B140" s="37"/>
      <c r="C140" s="38"/>
      <c r="D140" s="252" t="s">
        <v>138</v>
      </c>
      <c r="E140" s="38"/>
      <c r="F140" s="253" t="s">
        <v>705</v>
      </c>
      <c r="G140" s="38"/>
      <c r="H140" s="38"/>
      <c r="I140" s="143"/>
      <c r="J140" s="143"/>
      <c r="K140" s="38"/>
      <c r="L140" s="38"/>
      <c r="M140" s="42"/>
      <c r="N140" s="254"/>
      <c r="O140" s="255"/>
      <c r="P140" s="89"/>
      <c r="Q140" s="89"/>
      <c r="R140" s="89"/>
      <c r="S140" s="89"/>
      <c r="T140" s="89"/>
      <c r="U140" s="89"/>
      <c r="V140" s="89"/>
      <c r="W140" s="89"/>
      <c r="X140" s="89"/>
      <c r="Y140" s="90"/>
      <c r="Z140" s="36"/>
      <c r="AA140" s="36"/>
      <c r="AB140" s="36"/>
      <c r="AC140" s="36"/>
      <c r="AD140" s="36"/>
      <c r="AE140" s="36"/>
      <c r="AT140" s="15" t="s">
        <v>138</v>
      </c>
      <c r="AU140" s="15" t="s">
        <v>85</v>
      </c>
    </row>
    <row r="141" s="2" customFormat="1" ht="21.75" customHeight="1">
      <c r="A141" s="36"/>
      <c r="B141" s="37"/>
      <c r="C141" s="259" t="s">
        <v>334</v>
      </c>
      <c r="D141" s="259" t="s">
        <v>159</v>
      </c>
      <c r="E141" s="260" t="s">
        <v>708</v>
      </c>
      <c r="F141" s="261" t="s">
        <v>709</v>
      </c>
      <c r="G141" s="262" t="s">
        <v>689</v>
      </c>
      <c r="H141" s="263">
        <v>0.002</v>
      </c>
      <c r="I141" s="264"/>
      <c r="J141" s="264"/>
      <c r="K141" s="265">
        <f>ROUND(P141*H141,2)</f>
        <v>0</v>
      </c>
      <c r="L141" s="261" t="s">
        <v>623</v>
      </c>
      <c r="M141" s="42"/>
      <c r="N141" s="266" t="s">
        <v>1</v>
      </c>
      <c r="O141" s="246" t="s">
        <v>38</v>
      </c>
      <c r="P141" s="247">
        <f>I141+J141</f>
        <v>0</v>
      </c>
      <c r="Q141" s="247">
        <f>ROUND(I141*H141,2)</f>
        <v>0</v>
      </c>
      <c r="R141" s="247">
        <f>ROUND(J141*H141,2)</f>
        <v>0</v>
      </c>
      <c r="S141" s="89"/>
      <c r="T141" s="248">
        <f>S141*H141</f>
        <v>0</v>
      </c>
      <c r="U141" s="248">
        <v>0</v>
      </c>
      <c r="V141" s="248">
        <f>U141*H141</f>
        <v>0</v>
      </c>
      <c r="W141" s="248">
        <v>0</v>
      </c>
      <c r="X141" s="248">
        <f>W141*H141</f>
        <v>0</v>
      </c>
      <c r="Y141" s="249" t="s">
        <v>1</v>
      </c>
      <c r="Z141" s="36"/>
      <c r="AA141" s="36"/>
      <c r="AB141" s="36"/>
      <c r="AC141" s="36"/>
      <c r="AD141" s="36"/>
      <c r="AE141" s="36"/>
      <c r="AR141" s="250" t="s">
        <v>682</v>
      </c>
      <c r="AT141" s="250" t="s">
        <v>159</v>
      </c>
      <c r="AU141" s="250" t="s">
        <v>85</v>
      </c>
      <c r="AY141" s="15" t="s">
        <v>129</v>
      </c>
      <c r="BE141" s="251">
        <f>IF(O141="základní",K141,0)</f>
        <v>0</v>
      </c>
      <c r="BF141" s="251">
        <f>IF(O141="snížená",K141,0)</f>
        <v>0</v>
      </c>
      <c r="BG141" s="251">
        <f>IF(O141="zákl. přenesená",K141,0)</f>
        <v>0</v>
      </c>
      <c r="BH141" s="251">
        <f>IF(O141="sníž. přenesená",K141,0)</f>
        <v>0</v>
      </c>
      <c r="BI141" s="251">
        <f>IF(O141="nulová",K141,0)</f>
        <v>0</v>
      </c>
      <c r="BJ141" s="15" t="s">
        <v>83</v>
      </c>
      <c r="BK141" s="251">
        <f>ROUND(P141*H141,2)</f>
        <v>0</v>
      </c>
      <c r="BL141" s="15" t="s">
        <v>682</v>
      </c>
      <c r="BM141" s="250" t="s">
        <v>710</v>
      </c>
    </row>
    <row r="142" s="2" customFormat="1">
      <c r="A142" s="36"/>
      <c r="B142" s="37"/>
      <c r="C142" s="38"/>
      <c r="D142" s="252" t="s">
        <v>138</v>
      </c>
      <c r="E142" s="38"/>
      <c r="F142" s="253" t="s">
        <v>709</v>
      </c>
      <c r="G142" s="38"/>
      <c r="H142" s="38"/>
      <c r="I142" s="143"/>
      <c r="J142" s="143"/>
      <c r="K142" s="38"/>
      <c r="L142" s="38"/>
      <c r="M142" s="42"/>
      <c r="N142" s="254"/>
      <c r="O142" s="255"/>
      <c r="P142" s="89"/>
      <c r="Q142" s="89"/>
      <c r="R142" s="89"/>
      <c r="S142" s="89"/>
      <c r="T142" s="89"/>
      <c r="U142" s="89"/>
      <c r="V142" s="89"/>
      <c r="W142" s="89"/>
      <c r="X142" s="89"/>
      <c r="Y142" s="90"/>
      <c r="Z142" s="36"/>
      <c r="AA142" s="36"/>
      <c r="AB142" s="36"/>
      <c r="AC142" s="36"/>
      <c r="AD142" s="36"/>
      <c r="AE142" s="36"/>
      <c r="AT142" s="15" t="s">
        <v>138</v>
      </c>
      <c r="AU142" s="15" t="s">
        <v>85</v>
      </c>
    </row>
    <row r="143" s="12" customFormat="1" ht="22.8" customHeight="1">
      <c r="A143" s="12"/>
      <c r="B143" s="221"/>
      <c r="C143" s="222"/>
      <c r="D143" s="223" t="s">
        <v>74</v>
      </c>
      <c r="E143" s="257" t="s">
        <v>711</v>
      </c>
      <c r="F143" s="257" t="s">
        <v>712</v>
      </c>
      <c r="G143" s="222"/>
      <c r="H143" s="222"/>
      <c r="I143" s="225"/>
      <c r="J143" s="225"/>
      <c r="K143" s="258">
        <f>BK143</f>
        <v>0</v>
      </c>
      <c r="L143" s="222"/>
      <c r="M143" s="227"/>
      <c r="N143" s="228"/>
      <c r="O143" s="229"/>
      <c r="P143" s="229"/>
      <c r="Q143" s="230">
        <f>SUM(Q144:Q145)</f>
        <v>0</v>
      </c>
      <c r="R143" s="230">
        <f>SUM(R144:R145)</f>
        <v>0</v>
      </c>
      <c r="S143" s="229"/>
      <c r="T143" s="231">
        <f>SUM(T144:T145)</f>
        <v>0</v>
      </c>
      <c r="U143" s="229"/>
      <c r="V143" s="231">
        <f>SUM(V144:V145)</f>
        <v>0</v>
      </c>
      <c r="W143" s="229"/>
      <c r="X143" s="231">
        <f>SUM(X144:X145)</f>
        <v>0</v>
      </c>
      <c r="Y143" s="232"/>
      <c r="Z143" s="12"/>
      <c r="AA143" s="12"/>
      <c r="AB143" s="12"/>
      <c r="AC143" s="12"/>
      <c r="AD143" s="12"/>
      <c r="AE143" s="12"/>
      <c r="AR143" s="233" t="s">
        <v>320</v>
      </c>
      <c r="AT143" s="234" t="s">
        <v>74</v>
      </c>
      <c r="AU143" s="234" t="s">
        <v>83</v>
      </c>
      <c r="AY143" s="233" t="s">
        <v>129</v>
      </c>
      <c r="BK143" s="235">
        <f>SUM(BK144:BK145)</f>
        <v>0</v>
      </c>
    </row>
    <row r="144" s="2" customFormat="1" ht="21.75" customHeight="1">
      <c r="A144" s="36"/>
      <c r="B144" s="37"/>
      <c r="C144" s="259" t="s">
        <v>325</v>
      </c>
      <c r="D144" s="259" t="s">
        <v>159</v>
      </c>
      <c r="E144" s="260" t="s">
        <v>713</v>
      </c>
      <c r="F144" s="261" t="s">
        <v>714</v>
      </c>
      <c r="G144" s="262" t="s">
        <v>689</v>
      </c>
      <c r="H144" s="263">
        <v>0.0060000000000000001</v>
      </c>
      <c r="I144" s="264"/>
      <c r="J144" s="264"/>
      <c r="K144" s="265">
        <f>ROUND(P144*H144,2)</f>
        <v>0</v>
      </c>
      <c r="L144" s="261" t="s">
        <v>623</v>
      </c>
      <c r="M144" s="42"/>
      <c r="N144" s="266" t="s">
        <v>1</v>
      </c>
      <c r="O144" s="246" t="s">
        <v>38</v>
      </c>
      <c r="P144" s="247">
        <f>I144+J144</f>
        <v>0</v>
      </c>
      <c r="Q144" s="247">
        <f>ROUND(I144*H144,2)</f>
        <v>0</v>
      </c>
      <c r="R144" s="247">
        <f>ROUND(J144*H144,2)</f>
        <v>0</v>
      </c>
      <c r="S144" s="89"/>
      <c r="T144" s="248">
        <f>S144*H144</f>
        <v>0</v>
      </c>
      <c r="U144" s="248">
        <v>0</v>
      </c>
      <c r="V144" s="248">
        <f>U144*H144</f>
        <v>0</v>
      </c>
      <c r="W144" s="248">
        <v>0</v>
      </c>
      <c r="X144" s="248">
        <f>W144*H144</f>
        <v>0</v>
      </c>
      <c r="Y144" s="249" t="s">
        <v>1</v>
      </c>
      <c r="Z144" s="36"/>
      <c r="AA144" s="36"/>
      <c r="AB144" s="36"/>
      <c r="AC144" s="36"/>
      <c r="AD144" s="36"/>
      <c r="AE144" s="36"/>
      <c r="AR144" s="250" t="s">
        <v>682</v>
      </c>
      <c r="AT144" s="250" t="s">
        <v>159</v>
      </c>
      <c r="AU144" s="250" t="s">
        <v>85</v>
      </c>
      <c r="AY144" s="15" t="s">
        <v>129</v>
      </c>
      <c r="BE144" s="251">
        <f>IF(O144="základní",K144,0)</f>
        <v>0</v>
      </c>
      <c r="BF144" s="251">
        <f>IF(O144="snížená",K144,0)</f>
        <v>0</v>
      </c>
      <c r="BG144" s="251">
        <f>IF(O144="zákl. přenesená",K144,0)</f>
        <v>0</v>
      </c>
      <c r="BH144" s="251">
        <f>IF(O144="sníž. přenesená",K144,0)</f>
        <v>0</v>
      </c>
      <c r="BI144" s="251">
        <f>IF(O144="nulová",K144,0)</f>
        <v>0</v>
      </c>
      <c r="BJ144" s="15" t="s">
        <v>83</v>
      </c>
      <c r="BK144" s="251">
        <f>ROUND(P144*H144,2)</f>
        <v>0</v>
      </c>
      <c r="BL144" s="15" t="s">
        <v>682</v>
      </c>
      <c r="BM144" s="250" t="s">
        <v>715</v>
      </c>
    </row>
    <row r="145" s="2" customFormat="1">
      <c r="A145" s="36"/>
      <c r="B145" s="37"/>
      <c r="C145" s="38"/>
      <c r="D145" s="252" t="s">
        <v>138</v>
      </c>
      <c r="E145" s="38"/>
      <c r="F145" s="253" t="s">
        <v>714</v>
      </c>
      <c r="G145" s="38"/>
      <c r="H145" s="38"/>
      <c r="I145" s="143"/>
      <c r="J145" s="143"/>
      <c r="K145" s="38"/>
      <c r="L145" s="38"/>
      <c r="M145" s="42"/>
      <c r="N145" s="267"/>
      <c r="O145" s="268"/>
      <c r="P145" s="269"/>
      <c r="Q145" s="269"/>
      <c r="R145" s="269"/>
      <c r="S145" s="269"/>
      <c r="T145" s="269"/>
      <c r="U145" s="269"/>
      <c r="V145" s="269"/>
      <c r="W145" s="269"/>
      <c r="X145" s="269"/>
      <c r="Y145" s="270"/>
      <c r="Z145" s="36"/>
      <c r="AA145" s="36"/>
      <c r="AB145" s="36"/>
      <c r="AC145" s="36"/>
      <c r="AD145" s="36"/>
      <c r="AE145" s="36"/>
      <c r="AT145" s="15" t="s">
        <v>138</v>
      </c>
      <c r="AU145" s="15" t="s">
        <v>85</v>
      </c>
    </row>
    <row r="146" s="2" customFormat="1" ht="6.96" customHeight="1">
      <c r="A146" s="36"/>
      <c r="B146" s="64"/>
      <c r="C146" s="65"/>
      <c r="D146" s="65"/>
      <c r="E146" s="65"/>
      <c r="F146" s="65"/>
      <c r="G146" s="65"/>
      <c r="H146" s="65"/>
      <c r="I146" s="183"/>
      <c r="J146" s="183"/>
      <c r="K146" s="65"/>
      <c r="L146" s="65"/>
      <c r="M146" s="42"/>
      <c r="N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</row>
  </sheetData>
  <sheetProtection sheet="1" autoFilter="0" formatColumns="0" formatRows="0" objects="1" scenarios="1" spinCount="100000" saltValue="STwgI9t/P8UBICAGuJS3olWZ11b7Acx8PToVXQKZyVKspD3wr373NQu66L1WKbht3a9nWy47wDF7cB5SSwmilQ==" hashValue="k26E1eNAyjnhFi9rVGBvprlxQ3wtQl60pV3vsOzLjXwM4nZcs2Hf6AUoy4cfK/qii7cQBI3JnFouqzNQjnkH0w==" algorithmName="SHA-512" password="CC35"/>
  <autoFilter ref="C120:L14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Zajíček Petr, Ing.</dc:creator>
  <cp:lastModifiedBy>Zajíček Petr, Ing.</cp:lastModifiedBy>
  <dcterms:created xsi:type="dcterms:W3CDTF">2020-06-09T18:47:53Z</dcterms:created>
  <dcterms:modified xsi:type="dcterms:W3CDTF">2020-06-09T18:48:01Z</dcterms:modified>
</cp:coreProperties>
</file>