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-01-1 - UOŽI-SZZ" sheetId="2" r:id="rId2"/>
    <sheet name="01-01-2 - URS-SZZ" sheetId="3" r:id="rId3"/>
    <sheet name="01-02-1 - UOŽI TZZ" sheetId="4" r:id="rId4"/>
    <sheet name="01-02-2 - URS TZZ" sheetId="5" r:id="rId5"/>
    <sheet name="PS01 - VON" sheetId="6" r:id="rId6"/>
    <sheet name="02-01 - Sdělovací zařízení" sheetId="7" r:id="rId7"/>
    <sheet name="01 - dle sborníku ÚOŽI" sheetId="8" r:id="rId8"/>
    <sheet name="02 - dle ÚRS" sheetId="9" r:id="rId9"/>
    <sheet name="Pokyny pro vyplnění" sheetId="10" r:id="rId10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'01-01-1 - UOŽI-SZZ'!$C$93:$L$813</definedName>
    <definedName name="_xlnm.Print_Area" localSheetId="1">'01-01-1 - UOŽI-SZZ'!$C$4:$K$45,'01-01-1 - UOŽI-SZZ'!$C$51:$K$71,'01-01-1 - UOŽI-SZZ'!$C$77:$L$813</definedName>
    <definedName name="_xlnm.Print_Titles" localSheetId="1">'01-01-1 - UOŽI-SZZ'!$93:$93</definedName>
    <definedName name="_xlnm._FilterDatabase" localSheetId="2" hidden="1">'01-01-2 - URS-SZZ'!$C$94:$L$147</definedName>
    <definedName name="_xlnm.Print_Area" localSheetId="2">'01-01-2 - URS-SZZ'!$C$4:$K$45,'01-01-2 - URS-SZZ'!$C$51:$K$72,'01-01-2 - URS-SZZ'!$C$78:$L$147</definedName>
    <definedName name="_xlnm.Print_Titles" localSheetId="2">'01-01-2 - URS-SZZ'!$94:$94</definedName>
    <definedName name="_xlnm._FilterDatabase" localSheetId="3" hidden="1">'01-02-1 - UOŽI TZZ'!$C$95:$L$219</definedName>
    <definedName name="_xlnm.Print_Area" localSheetId="3">'01-02-1 - UOŽI TZZ'!$C$4:$K$45,'01-02-1 - UOŽI TZZ'!$C$51:$K$73,'01-02-1 - UOŽI TZZ'!$C$79:$L$219</definedName>
    <definedName name="_xlnm.Print_Titles" localSheetId="3">'01-02-1 - UOŽI TZZ'!$95:$95</definedName>
    <definedName name="_xlnm._FilterDatabase" localSheetId="4" hidden="1">'01-02-2 - URS TZZ'!$C$94:$L$135</definedName>
    <definedName name="_xlnm.Print_Area" localSheetId="4">'01-02-2 - URS TZZ'!$C$4:$K$45,'01-02-2 - URS TZZ'!$C$51:$K$72,'01-02-2 - URS TZZ'!$C$78:$L$135</definedName>
    <definedName name="_xlnm.Print_Titles" localSheetId="4">'01-02-2 - URS TZZ'!$94:$94</definedName>
    <definedName name="_xlnm._FilterDatabase" localSheetId="5" hidden="1">'PS01 - VON'!$C$87:$L$99</definedName>
    <definedName name="_xlnm.Print_Area" localSheetId="5">'PS01 - VON'!$C$4:$K$43,'PS01 - VON'!$C$49:$K$67,'PS01 - VON'!$C$73:$L$99</definedName>
    <definedName name="_xlnm.Print_Titles" localSheetId="5">'PS01 - VON'!$87:$87</definedName>
    <definedName name="_xlnm._FilterDatabase" localSheetId="6" hidden="1">'02-01 - Sdělovací zařízení'!$C$90:$L$277</definedName>
    <definedName name="_xlnm.Print_Area" localSheetId="6">'02-01 - Sdělovací zařízení'!$C$4:$K$43,'02-01 - Sdělovací zařízení'!$C$49:$K$70,'02-01 - Sdělovací zařízení'!$C$76:$L$277</definedName>
    <definedName name="_xlnm.Print_Titles" localSheetId="6">'02-01 - Sdělovací zařízení'!$90:$90</definedName>
    <definedName name="_xlnm._FilterDatabase" localSheetId="7" hidden="1">'01 - dle sborníku ÚOŽI'!$C$88:$L$217</definedName>
    <definedName name="_xlnm.Print_Area" localSheetId="7">'01 - dle sborníku ÚOŽI'!$C$4:$K$43,'01 - dle sborníku ÚOŽI'!$C$49:$K$68,'01 - dle sborníku ÚOŽI'!$C$74:$L$217</definedName>
    <definedName name="_xlnm.Print_Titles" localSheetId="7">'01 - dle sborníku ÚOŽI'!$88:$88</definedName>
    <definedName name="_xlnm._FilterDatabase" localSheetId="8" hidden="1">'02 - dle ÚRS'!$C$88:$L$99</definedName>
    <definedName name="_xlnm.Print_Area" localSheetId="8">'02 - dle ÚRS'!$C$4:$K$43,'02 - dle ÚRS'!$C$49:$K$68,'02 - dle ÚRS'!$C$74:$L$99</definedName>
    <definedName name="_xlnm.Print_Titles" localSheetId="8">'02 - dle ÚRS'!$88:$88</definedName>
    <definedName name="_xlnm.Print_Area" localSheetId="9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9" l="1" r="K41"/>
  <c r="K40"/>
  <c i="1" r="BA67"/>
  <c i="9" r="K39"/>
  <c i="1" r="AZ67"/>
  <c i="9" r="BI98"/>
  <c r="BH98"/>
  <c r="BG98"/>
  <c r="BF98"/>
  <c r="X98"/>
  <c r="V98"/>
  <c r="T98"/>
  <c r="P98"/>
  <c r="BI96"/>
  <c r="BH96"/>
  <c r="BG96"/>
  <c r="BF96"/>
  <c r="X96"/>
  <c r="V96"/>
  <c r="T96"/>
  <c r="P96"/>
  <c r="BI94"/>
  <c r="BH94"/>
  <c r="BG94"/>
  <c r="BF94"/>
  <c r="X94"/>
  <c r="V94"/>
  <c r="T94"/>
  <c r="P94"/>
  <c r="BI92"/>
  <c r="BH92"/>
  <c r="BG92"/>
  <c r="BF92"/>
  <c r="X92"/>
  <c r="V92"/>
  <c r="T92"/>
  <c r="P92"/>
  <c r="J86"/>
  <c r="J85"/>
  <c r="F85"/>
  <c r="F83"/>
  <c r="E81"/>
  <c r="J61"/>
  <c r="J60"/>
  <c r="F60"/>
  <c r="F58"/>
  <c r="E56"/>
  <c r="J20"/>
  <c r="E20"/>
  <c r="F86"/>
  <c r="J19"/>
  <c r="J14"/>
  <c r="J58"/>
  <c r="E7"/>
  <c r="E77"/>
  <c i="8" r="K41"/>
  <c r="K40"/>
  <c i="1" r="BA66"/>
  <c i="8" r="K39"/>
  <c i="1" r="AZ66"/>
  <c i="8" r="BI216"/>
  <c r="BH216"/>
  <c r="BG216"/>
  <c r="BF216"/>
  <c r="X216"/>
  <c r="X215"/>
  <c r="V216"/>
  <c r="V215"/>
  <c r="T216"/>
  <c r="T215"/>
  <c r="P216"/>
  <c r="BI213"/>
  <c r="BH213"/>
  <c r="BG213"/>
  <c r="BF213"/>
  <c r="X213"/>
  <c r="V213"/>
  <c r="T213"/>
  <c r="P213"/>
  <c r="BI211"/>
  <c r="BH211"/>
  <c r="BG211"/>
  <c r="BF211"/>
  <c r="X211"/>
  <c r="V211"/>
  <c r="T211"/>
  <c r="P211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5"/>
  <c r="BH205"/>
  <c r="BG205"/>
  <c r="BF205"/>
  <c r="X205"/>
  <c r="V205"/>
  <c r="T205"/>
  <c r="P205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1"/>
  <c r="BH121"/>
  <c r="BG121"/>
  <c r="BF121"/>
  <c r="X121"/>
  <c r="V121"/>
  <c r="T121"/>
  <c r="P121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5"/>
  <c r="BH115"/>
  <c r="BG115"/>
  <c r="BF115"/>
  <c r="X115"/>
  <c r="V115"/>
  <c r="T115"/>
  <c r="P115"/>
  <c r="BI113"/>
  <c r="BH113"/>
  <c r="BG113"/>
  <c r="BF113"/>
  <c r="X113"/>
  <c r="V113"/>
  <c r="T113"/>
  <c r="P113"/>
  <c r="BI111"/>
  <c r="BH111"/>
  <c r="BG111"/>
  <c r="BF111"/>
  <c r="X111"/>
  <c r="V111"/>
  <c r="T111"/>
  <c r="P111"/>
  <c r="BI109"/>
  <c r="BH109"/>
  <c r="BG109"/>
  <c r="BF109"/>
  <c r="X109"/>
  <c r="V109"/>
  <c r="T109"/>
  <c r="P109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1"/>
  <c r="BH101"/>
  <c r="BG101"/>
  <c r="BF101"/>
  <c r="X101"/>
  <c r="V101"/>
  <c r="T101"/>
  <c r="P101"/>
  <c r="BI99"/>
  <c r="BH99"/>
  <c r="BG99"/>
  <c r="BF99"/>
  <c r="X99"/>
  <c r="V99"/>
  <c r="T99"/>
  <c r="P99"/>
  <c r="BI97"/>
  <c r="BH97"/>
  <c r="BG97"/>
  <c r="BF97"/>
  <c r="X97"/>
  <c r="V97"/>
  <c r="T97"/>
  <c r="P97"/>
  <c r="BI95"/>
  <c r="BH95"/>
  <c r="BG95"/>
  <c r="BF95"/>
  <c r="X95"/>
  <c r="V95"/>
  <c r="T95"/>
  <c r="P95"/>
  <c r="BI93"/>
  <c r="BH93"/>
  <c r="BG93"/>
  <c r="BF93"/>
  <c r="X93"/>
  <c r="V93"/>
  <c r="T93"/>
  <c r="P93"/>
  <c r="BI91"/>
  <c r="BH91"/>
  <c r="BG91"/>
  <c r="BF91"/>
  <c r="X91"/>
  <c r="V91"/>
  <c r="T91"/>
  <c r="P91"/>
  <c r="J86"/>
  <c r="J85"/>
  <c r="F85"/>
  <c r="F83"/>
  <c r="E81"/>
  <c r="J61"/>
  <c r="J60"/>
  <c r="F60"/>
  <c r="F58"/>
  <c r="E56"/>
  <c r="J20"/>
  <c r="E20"/>
  <c r="F86"/>
  <c r="J19"/>
  <c r="J14"/>
  <c r="J58"/>
  <c r="E7"/>
  <c r="E77"/>
  <c i="7" r="K41"/>
  <c r="K40"/>
  <c i="1" r="BA64"/>
  <c i="7" r="K39"/>
  <c i="1" r="AZ64"/>
  <c i="7" r="BI276"/>
  <c r="BH276"/>
  <c r="BG276"/>
  <c r="BF276"/>
  <c r="X276"/>
  <c r="V276"/>
  <c r="T276"/>
  <c r="P276"/>
  <c r="BI274"/>
  <c r="BH274"/>
  <c r="BG274"/>
  <c r="BF274"/>
  <c r="X274"/>
  <c r="V274"/>
  <c r="T274"/>
  <c r="P274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8"/>
  <c r="BH268"/>
  <c r="BG268"/>
  <c r="BF268"/>
  <c r="X268"/>
  <c r="V268"/>
  <c r="T268"/>
  <c r="P268"/>
  <c r="BI266"/>
  <c r="BH266"/>
  <c r="BG266"/>
  <c r="BF266"/>
  <c r="X266"/>
  <c r="V266"/>
  <c r="T266"/>
  <c r="P266"/>
  <c r="BI264"/>
  <c r="BH264"/>
  <c r="BG264"/>
  <c r="BF264"/>
  <c r="X264"/>
  <c r="V264"/>
  <c r="T264"/>
  <c r="P264"/>
  <c r="BI262"/>
  <c r="BH262"/>
  <c r="BG262"/>
  <c r="BF262"/>
  <c r="X262"/>
  <c r="V262"/>
  <c r="T262"/>
  <c r="P262"/>
  <c r="BI260"/>
  <c r="BH260"/>
  <c r="BG260"/>
  <c r="BF260"/>
  <c r="X260"/>
  <c r="V260"/>
  <c r="T260"/>
  <c r="P260"/>
  <c r="BI258"/>
  <c r="BH258"/>
  <c r="BG258"/>
  <c r="BF258"/>
  <c r="X258"/>
  <c r="V258"/>
  <c r="T258"/>
  <c r="P258"/>
  <c r="BI256"/>
  <c r="BH256"/>
  <c r="BG256"/>
  <c r="BF256"/>
  <c r="X256"/>
  <c r="V256"/>
  <c r="T256"/>
  <c r="P256"/>
  <c r="BI254"/>
  <c r="BH254"/>
  <c r="BG254"/>
  <c r="BF254"/>
  <c r="X254"/>
  <c r="V254"/>
  <c r="T254"/>
  <c r="P254"/>
  <c r="BI252"/>
  <c r="BH252"/>
  <c r="BG252"/>
  <c r="BF252"/>
  <c r="X252"/>
  <c r="V252"/>
  <c r="T252"/>
  <c r="P252"/>
  <c r="BI250"/>
  <c r="BH250"/>
  <c r="BG250"/>
  <c r="BF250"/>
  <c r="X250"/>
  <c r="V250"/>
  <c r="T250"/>
  <c r="P250"/>
  <c r="BI248"/>
  <c r="BH248"/>
  <c r="BG248"/>
  <c r="BF248"/>
  <c r="X248"/>
  <c r="V248"/>
  <c r="T248"/>
  <c r="P248"/>
  <c r="BI246"/>
  <c r="BH246"/>
  <c r="BG246"/>
  <c r="BF246"/>
  <c r="X246"/>
  <c r="V246"/>
  <c r="T246"/>
  <c r="P246"/>
  <c r="BI244"/>
  <c r="BH244"/>
  <c r="BG244"/>
  <c r="BF244"/>
  <c r="X244"/>
  <c r="V244"/>
  <c r="T244"/>
  <c r="P244"/>
  <c r="BI242"/>
  <c r="BH242"/>
  <c r="BG242"/>
  <c r="BF242"/>
  <c r="X242"/>
  <c r="V242"/>
  <c r="T242"/>
  <c r="P242"/>
  <c r="BI240"/>
  <c r="BH240"/>
  <c r="BG240"/>
  <c r="BF240"/>
  <c r="X240"/>
  <c r="V240"/>
  <c r="T240"/>
  <c r="P240"/>
  <c r="BI238"/>
  <c r="BH238"/>
  <c r="BG238"/>
  <c r="BF238"/>
  <c r="X238"/>
  <c r="V238"/>
  <c r="T238"/>
  <c r="P238"/>
  <c r="BI236"/>
  <c r="BH236"/>
  <c r="BG236"/>
  <c r="BF236"/>
  <c r="X236"/>
  <c r="V236"/>
  <c r="T236"/>
  <c r="P236"/>
  <c r="BI234"/>
  <c r="BH234"/>
  <c r="BG234"/>
  <c r="BF234"/>
  <c r="X234"/>
  <c r="V234"/>
  <c r="T234"/>
  <c r="P234"/>
  <c r="BI232"/>
  <c r="BH232"/>
  <c r="BG232"/>
  <c r="BF232"/>
  <c r="X232"/>
  <c r="V232"/>
  <c r="T232"/>
  <c r="P232"/>
  <c r="BI230"/>
  <c r="BH230"/>
  <c r="BG230"/>
  <c r="BF230"/>
  <c r="X230"/>
  <c r="V230"/>
  <c r="T230"/>
  <c r="P230"/>
  <c r="BI228"/>
  <c r="BH228"/>
  <c r="BG228"/>
  <c r="BF228"/>
  <c r="X228"/>
  <c r="V228"/>
  <c r="T228"/>
  <c r="P228"/>
  <c r="BI226"/>
  <c r="BH226"/>
  <c r="BG226"/>
  <c r="BF226"/>
  <c r="X226"/>
  <c r="V226"/>
  <c r="T226"/>
  <c r="P226"/>
  <c r="BI224"/>
  <c r="BH224"/>
  <c r="BG224"/>
  <c r="BF224"/>
  <c r="X224"/>
  <c r="V224"/>
  <c r="T224"/>
  <c r="P224"/>
  <c r="BI222"/>
  <c r="BH222"/>
  <c r="BG222"/>
  <c r="BF222"/>
  <c r="X222"/>
  <c r="V222"/>
  <c r="T222"/>
  <c r="P222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6"/>
  <c r="BH216"/>
  <c r="BG216"/>
  <c r="BF216"/>
  <c r="X216"/>
  <c r="V216"/>
  <c r="T216"/>
  <c r="P216"/>
  <c r="BI214"/>
  <c r="BH214"/>
  <c r="BG214"/>
  <c r="BF214"/>
  <c r="X214"/>
  <c r="V214"/>
  <c r="T214"/>
  <c r="P214"/>
  <c r="BI212"/>
  <c r="BH212"/>
  <c r="BG212"/>
  <c r="BF212"/>
  <c r="X212"/>
  <c r="V212"/>
  <c r="T212"/>
  <c r="P212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2"/>
  <c r="BH202"/>
  <c r="BG202"/>
  <c r="BF202"/>
  <c r="X202"/>
  <c r="V202"/>
  <c r="T202"/>
  <c r="P202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4"/>
  <c r="BH124"/>
  <c r="BG124"/>
  <c r="BF124"/>
  <c r="X124"/>
  <c r="V124"/>
  <c r="T124"/>
  <c r="P124"/>
  <c r="BI122"/>
  <c r="BH122"/>
  <c r="BG122"/>
  <c r="BF122"/>
  <c r="X122"/>
  <c r="V122"/>
  <c r="T122"/>
  <c r="P122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5"/>
  <c r="BH115"/>
  <c r="BG115"/>
  <c r="BF115"/>
  <c r="X115"/>
  <c r="V115"/>
  <c r="T115"/>
  <c r="P115"/>
  <c r="BI113"/>
  <c r="BH113"/>
  <c r="BG113"/>
  <c r="BF113"/>
  <c r="X113"/>
  <c r="V113"/>
  <c r="T113"/>
  <c r="P113"/>
  <c r="BI111"/>
  <c r="BH111"/>
  <c r="BG111"/>
  <c r="BF111"/>
  <c r="X111"/>
  <c r="V111"/>
  <c r="T111"/>
  <c r="P111"/>
  <c r="BI109"/>
  <c r="BH109"/>
  <c r="BG109"/>
  <c r="BF109"/>
  <c r="X109"/>
  <c r="V109"/>
  <c r="T109"/>
  <c r="P109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1"/>
  <c r="BH101"/>
  <c r="BG101"/>
  <c r="BF101"/>
  <c r="X101"/>
  <c r="V101"/>
  <c r="T101"/>
  <c r="P101"/>
  <c r="BI99"/>
  <c r="BH99"/>
  <c r="BG99"/>
  <c r="BF99"/>
  <c r="X99"/>
  <c r="V99"/>
  <c r="T99"/>
  <c r="P99"/>
  <c r="BI96"/>
  <c r="BH96"/>
  <c r="BG96"/>
  <c r="BF96"/>
  <c r="X96"/>
  <c r="V96"/>
  <c r="T96"/>
  <c r="P96"/>
  <c r="BI94"/>
  <c r="BH94"/>
  <c r="BG94"/>
  <c r="BF94"/>
  <c r="X94"/>
  <c r="V94"/>
  <c r="T94"/>
  <c r="P94"/>
  <c r="J88"/>
  <c r="J87"/>
  <c r="F87"/>
  <c r="F85"/>
  <c r="E83"/>
  <c r="J61"/>
  <c r="J60"/>
  <c r="F60"/>
  <c r="F58"/>
  <c r="E56"/>
  <c r="J20"/>
  <c r="E20"/>
  <c r="F88"/>
  <c r="J19"/>
  <c r="J14"/>
  <c r="J85"/>
  <c r="E7"/>
  <c r="E52"/>
  <c i="6" r="K41"/>
  <c r="K40"/>
  <c i="1" r="BA62"/>
  <c i="6" r="K39"/>
  <c i="1" r="AZ62"/>
  <c i="6" r="BI98"/>
  <c r="BH98"/>
  <c r="BG98"/>
  <c r="BF98"/>
  <c r="X98"/>
  <c r="V98"/>
  <c r="T98"/>
  <c r="P98"/>
  <c r="BI96"/>
  <c r="BH96"/>
  <c r="BG96"/>
  <c r="BF96"/>
  <c r="X96"/>
  <c r="V96"/>
  <c r="T96"/>
  <c r="P96"/>
  <c r="BI94"/>
  <c r="BH94"/>
  <c r="BG94"/>
  <c r="BF94"/>
  <c r="X94"/>
  <c r="V94"/>
  <c r="T94"/>
  <c r="P94"/>
  <c r="BI92"/>
  <c r="BH92"/>
  <c r="BG92"/>
  <c r="BF92"/>
  <c r="X92"/>
  <c r="V92"/>
  <c r="T92"/>
  <c r="P92"/>
  <c r="BI90"/>
  <c r="BH90"/>
  <c r="BG90"/>
  <c r="BF90"/>
  <c r="X90"/>
  <c r="V90"/>
  <c r="T90"/>
  <c r="P90"/>
  <c r="J85"/>
  <c r="J84"/>
  <c r="F84"/>
  <c r="F82"/>
  <c r="E80"/>
  <c r="J61"/>
  <c r="J60"/>
  <c r="F60"/>
  <c r="F58"/>
  <c r="E56"/>
  <c r="J20"/>
  <c r="E20"/>
  <c r="F61"/>
  <c r="J19"/>
  <c r="J14"/>
  <c r="J82"/>
  <c r="E7"/>
  <c r="E76"/>
  <c i="5" r="K43"/>
  <c r="K42"/>
  <c i="1" r="BA61"/>
  <c i="5" r="K41"/>
  <c i="1" r="AZ61"/>
  <c i="5"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4"/>
  <c r="BH124"/>
  <c r="BG124"/>
  <c r="BF124"/>
  <c r="X124"/>
  <c r="V124"/>
  <c r="T124"/>
  <c r="P124"/>
  <c r="BI120"/>
  <c r="BH120"/>
  <c r="BG120"/>
  <c r="BF120"/>
  <c r="X120"/>
  <c r="V120"/>
  <c r="T120"/>
  <c r="P120"/>
  <c r="BI118"/>
  <c r="BH118"/>
  <c r="BG118"/>
  <c r="BF118"/>
  <c r="X118"/>
  <c r="V118"/>
  <c r="T118"/>
  <c r="P118"/>
  <c r="BI116"/>
  <c r="BH116"/>
  <c r="BG116"/>
  <c r="BF116"/>
  <c r="X116"/>
  <c r="V116"/>
  <c r="T116"/>
  <c r="P116"/>
  <c r="BI114"/>
  <c r="BH114"/>
  <c r="BG114"/>
  <c r="BF114"/>
  <c r="X114"/>
  <c r="V114"/>
  <c r="T114"/>
  <c r="P114"/>
  <c r="BI112"/>
  <c r="BH112"/>
  <c r="BG112"/>
  <c r="BF112"/>
  <c r="X112"/>
  <c r="V112"/>
  <c r="T112"/>
  <c r="P112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4"/>
  <c r="BH104"/>
  <c r="BG104"/>
  <c r="BF104"/>
  <c r="X104"/>
  <c r="V104"/>
  <c r="T104"/>
  <c r="P104"/>
  <c r="BI102"/>
  <c r="BH102"/>
  <c r="BG102"/>
  <c r="BF102"/>
  <c r="X102"/>
  <c r="V102"/>
  <c r="T102"/>
  <c r="P102"/>
  <c r="BI100"/>
  <c r="BH100"/>
  <c r="BG100"/>
  <c r="BF100"/>
  <c r="X100"/>
  <c r="V100"/>
  <c r="T100"/>
  <c r="P100"/>
  <c r="BI98"/>
  <c r="BH98"/>
  <c r="BG98"/>
  <c r="BF98"/>
  <c r="X98"/>
  <c r="V98"/>
  <c r="T98"/>
  <c r="P98"/>
  <c r="BI96"/>
  <c r="BH96"/>
  <c r="BG96"/>
  <c r="BF96"/>
  <c r="X96"/>
  <c r="V96"/>
  <c r="T96"/>
  <c r="P96"/>
  <c r="J92"/>
  <c r="J91"/>
  <c r="F91"/>
  <c r="F89"/>
  <c r="E87"/>
  <c r="J65"/>
  <c r="J64"/>
  <c r="F64"/>
  <c r="F62"/>
  <c r="E60"/>
  <c r="J22"/>
  <c r="E22"/>
  <c r="F92"/>
  <c r="J21"/>
  <c r="J16"/>
  <c r="J89"/>
  <c r="E7"/>
  <c r="E54"/>
  <c i="4" r="K98"/>
  <c r="R97"/>
  <c r="Q97"/>
  <c r="X97"/>
  <c r="V97"/>
  <c r="T97"/>
  <c r="BK97"/>
  <c r="K97"/>
  <c r="K70"/>
  <c r="K43"/>
  <c r="K42"/>
  <c i="1" r="BA60"/>
  <c i="4" r="K41"/>
  <c i="1" r="AZ60"/>
  <c i="4" r="BI218"/>
  <c r="BH218"/>
  <c r="BG218"/>
  <c r="BF218"/>
  <c r="X218"/>
  <c r="V218"/>
  <c r="T218"/>
  <c r="P218"/>
  <c r="BI216"/>
  <c r="BH216"/>
  <c r="BG216"/>
  <c r="BF216"/>
  <c r="X216"/>
  <c r="V216"/>
  <c r="T216"/>
  <c r="P216"/>
  <c r="BI214"/>
  <c r="BH214"/>
  <c r="BG214"/>
  <c r="BF214"/>
  <c r="X214"/>
  <c r="V214"/>
  <c r="T214"/>
  <c r="P214"/>
  <c r="BI212"/>
  <c r="BH212"/>
  <c r="BG212"/>
  <c r="BF212"/>
  <c r="X212"/>
  <c r="V212"/>
  <c r="T212"/>
  <c r="P212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2"/>
  <c r="BH202"/>
  <c r="BG202"/>
  <c r="BF202"/>
  <c r="X202"/>
  <c r="V202"/>
  <c r="T202"/>
  <c r="P202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4"/>
  <c r="BH124"/>
  <c r="BG124"/>
  <c r="BF124"/>
  <c r="X124"/>
  <c r="V124"/>
  <c r="T124"/>
  <c r="P124"/>
  <c r="BI122"/>
  <c r="BH122"/>
  <c r="BG122"/>
  <c r="BF122"/>
  <c r="X122"/>
  <c r="V122"/>
  <c r="T122"/>
  <c r="P122"/>
  <c r="BI120"/>
  <c r="BH120"/>
  <c r="BG120"/>
  <c r="BF120"/>
  <c r="X120"/>
  <c r="V120"/>
  <c r="T120"/>
  <c r="P120"/>
  <c r="BI118"/>
  <c r="BH118"/>
  <c r="BG118"/>
  <c r="BF118"/>
  <c r="X118"/>
  <c r="V118"/>
  <c r="T118"/>
  <c r="P118"/>
  <c r="BI116"/>
  <c r="BH116"/>
  <c r="BG116"/>
  <c r="BF116"/>
  <c r="X116"/>
  <c r="V116"/>
  <c r="T116"/>
  <c r="P116"/>
  <c r="BI114"/>
  <c r="BH114"/>
  <c r="BG114"/>
  <c r="BF114"/>
  <c r="X114"/>
  <c r="V114"/>
  <c r="T114"/>
  <c r="P114"/>
  <c r="BI112"/>
  <c r="BH112"/>
  <c r="BG112"/>
  <c r="BF112"/>
  <c r="X112"/>
  <c r="V112"/>
  <c r="T112"/>
  <c r="P112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4"/>
  <c r="BH104"/>
  <c r="BG104"/>
  <c r="BF104"/>
  <c r="X104"/>
  <c r="V104"/>
  <c r="T104"/>
  <c r="P104"/>
  <c r="BI102"/>
  <c r="BH102"/>
  <c r="BG102"/>
  <c r="BF102"/>
  <c r="X102"/>
  <c r="V102"/>
  <c r="T102"/>
  <c r="P102"/>
  <c r="BI100"/>
  <c r="BH100"/>
  <c r="BG100"/>
  <c r="BF100"/>
  <c r="X100"/>
  <c r="V100"/>
  <c r="T100"/>
  <c r="P100"/>
  <c r="K71"/>
  <c r="J71"/>
  <c r="I71"/>
  <c r="J70"/>
  <c r="I70"/>
  <c r="J93"/>
  <c r="J92"/>
  <c r="F92"/>
  <c r="F90"/>
  <c r="E88"/>
  <c r="J65"/>
  <c r="J64"/>
  <c r="F64"/>
  <c r="F62"/>
  <c r="E60"/>
  <c r="J22"/>
  <c r="E22"/>
  <c r="F65"/>
  <c r="J21"/>
  <c r="J16"/>
  <c r="J90"/>
  <c r="E7"/>
  <c r="E82"/>
  <c i="3" r="K43"/>
  <c r="K42"/>
  <c i="1" r="BA58"/>
  <c i="3" r="K41"/>
  <c i="1" r="AZ58"/>
  <c i="3"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2"/>
  <c r="BH122"/>
  <c r="BG122"/>
  <c r="BF122"/>
  <c r="X122"/>
  <c r="V122"/>
  <c r="T122"/>
  <c r="P122"/>
  <c r="BI120"/>
  <c r="BH120"/>
  <c r="BG120"/>
  <c r="BF120"/>
  <c r="X120"/>
  <c r="V120"/>
  <c r="T120"/>
  <c r="P120"/>
  <c r="BI118"/>
  <c r="BH118"/>
  <c r="BG118"/>
  <c r="BF118"/>
  <c r="X118"/>
  <c r="V118"/>
  <c r="T118"/>
  <c r="P118"/>
  <c r="BI116"/>
  <c r="BH116"/>
  <c r="BG116"/>
  <c r="BF116"/>
  <c r="X116"/>
  <c r="V116"/>
  <c r="T116"/>
  <c r="P116"/>
  <c r="BI114"/>
  <c r="BH114"/>
  <c r="BG114"/>
  <c r="BF114"/>
  <c r="X114"/>
  <c r="V114"/>
  <c r="T114"/>
  <c r="P114"/>
  <c r="BI112"/>
  <c r="BH112"/>
  <c r="BG112"/>
  <c r="BF112"/>
  <c r="X112"/>
  <c r="V112"/>
  <c r="T112"/>
  <c r="P112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4"/>
  <c r="BH104"/>
  <c r="BG104"/>
  <c r="BF104"/>
  <c r="X104"/>
  <c r="V104"/>
  <c r="T104"/>
  <c r="P104"/>
  <c r="BI102"/>
  <c r="BH102"/>
  <c r="BG102"/>
  <c r="BF102"/>
  <c r="X102"/>
  <c r="V102"/>
  <c r="T102"/>
  <c r="P102"/>
  <c r="BI100"/>
  <c r="BH100"/>
  <c r="BG100"/>
  <c r="BF100"/>
  <c r="X100"/>
  <c r="V100"/>
  <c r="T100"/>
  <c r="P100"/>
  <c r="BI98"/>
  <c r="BH98"/>
  <c r="BG98"/>
  <c r="BF98"/>
  <c r="X98"/>
  <c r="V98"/>
  <c r="T98"/>
  <c r="P98"/>
  <c r="BI96"/>
  <c r="BH96"/>
  <c r="BG96"/>
  <c r="BF96"/>
  <c r="X96"/>
  <c r="V96"/>
  <c r="T96"/>
  <c r="P96"/>
  <c r="J92"/>
  <c r="J91"/>
  <c r="F91"/>
  <c r="F89"/>
  <c r="E87"/>
  <c r="J65"/>
  <c r="J64"/>
  <c r="F64"/>
  <c r="F62"/>
  <c r="E60"/>
  <c r="J22"/>
  <c r="E22"/>
  <c r="F92"/>
  <c r="J21"/>
  <c r="J16"/>
  <c r="J89"/>
  <c r="E7"/>
  <c r="E81"/>
  <c i="2" r="K43"/>
  <c r="K42"/>
  <c i="1" r="BA57"/>
  <c i="2" r="K41"/>
  <c i="1" r="AZ57"/>
  <c i="2" r="BI812"/>
  <c r="BH812"/>
  <c r="BG812"/>
  <c r="BF812"/>
  <c r="X812"/>
  <c r="V812"/>
  <c r="T812"/>
  <c r="P812"/>
  <c r="BI810"/>
  <c r="BH810"/>
  <c r="BG810"/>
  <c r="BF810"/>
  <c r="X810"/>
  <c r="V810"/>
  <c r="T810"/>
  <c r="P810"/>
  <c r="BI808"/>
  <c r="BH808"/>
  <c r="BG808"/>
  <c r="BF808"/>
  <c r="X808"/>
  <c r="V808"/>
  <c r="T808"/>
  <c r="P808"/>
  <c r="BI806"/>
  <c r="BH806"/>
  <c r="BG806"/>
  <c r="BF806"/>
  <c r="X806"/>
  <c r="V806"/>
  <c r="T806"/>
  <c r="P806"/>
  <c r="BI804"/>
  <c r="BH804"/>
  <c r="BG804"/>
  <c r="BF804"/>
  <c r="X804"/>
  <c r="V804"/>
  <c r="T804"/>
  <c r="P804"/>
  <c r="BI802"/>
  <c r="BH802"/>
  <c r="BG802"/>
  <c r="BF802"/>
  <c r="X802"/>
  <c r="V802"/>
  <c r="T802"/>
  <c r="P802"/>
  <c r="BI800"/>
  <c r="BH800"/>
  <c r="BG800"/>
  <c r="BF800"/>
  <c r="X800"/>
  <c r="V800"/>
  <c r="T800"/>
  <c r="P800"/>
  <c r="BI798"/>
  <c r="BH798"/>
  <c r="BG798"/>
  <c r="BF798"/>
  <c r="X798"/>
  <c r="V798"/>
  <c r="T798"/>
  <c r="P798"/>
  <c r="BI796"/>
  <c r="BH796"/>
  <c r="BG796"/>
  <c r="BF796"/>
  <c r="X796"/>
  <c r="V796"/>
  <c r="T796"/>
  <c r="P796"/>
  <c r="BI794"/>
  <c r="BH794"/>
  <c r="BG794"/>
  <c r="BF794"/>
  <c r="X794"/>
  <c r="V794"/>
  <c r="T794"/>
  <c r="P794"/>
  <c r="BI792"/>
  <c r="BH792"/>
  <c r="BG792"/>
  <c r="BF792"/>
  <c r="X792"/>
  <c r="V792"/>
  <c r="T792"/>
  <c r="P792"/>
  <c r="BI790"/>
  <c r="BH790"/>
  <c r="BG790"/>
  <c r="BF790"/>
  <c r="X790"/>
  <c r="V790"/>
  <c r="T790"/>
  <c r="P790"/>
  <c r="BI788"/>
  <c r="BH788"/>
  <c r="BG788"/>
  <c r="BF788"/>
  <c r="X788"/>
  <c r="V788"/>
  <c r="T788"/>
  <c r="P788"/>
  <c r="BI786"/>
  <c r="BH786"/>
  <c r="BG786"/>
  <c r="BF786"/>
  <c r="X786"/>
  <c r="V786"/>
  <c r="T786"/>
  <c r="P786"/>
  <c r="BI784"/>
  <c r="BH784"/>
  <c r="BG784"/>
  <c r="BF784"/>
  <c r="X784"/>
  <c r="V784"/>
  <c r="T784"/>
  <c r="P784"/>
  <c r="BI782"/>
  <c r="BH782"/>
  <c r="BG782"/>
  <c r="BF782"/>
  <c r="X782"/>
  <c r="V782"/>
  <c r="T782"/>
  <c r="P782"/>
  <c r="BI780"/>
  <c r="BH780"/>
  <c r="BG780"/>
  <c r="BF780"/>
  <c r="X780"/>
  <c r="V780"/>
  <c r="T780"/>
  <c r="P780"/>
  <c r="BI778"/>
  <c r="BH778"/>
  <c r="BG778"/>
  <c r="BF778"/>
  <c r="X778"/>
  <c r="V778"/>
  <c r="T778"/>
  <c r="P778"/>
  <c r="BI776"/>
  <c r="BH776"/>
  <c r="BG776"/>
  <c r="BF776"/>
  <c r="X776"/>
  <c r="V776"/>
  <c r="T776"/>
  <c r="P776"/>
  <c r="BI774"/>
  <c r="BH774"/>
  <c r="BG774"/>
  <c r="BF774"/>
  <c r="X774"/>
  <c r="V774"/>
  <c r="T774"/>
  <c r="P774"/>
  <c r="BI772"/>
  <c r="BH772"/>
  <c r="BG772"/>
  <c r="BF772"/>
  <c r="X772"/>
  <c r="V772"/>
  <c r="T772"/>
  <c r="P772"/>
  <c r="BI770"/>
  <c r="BH770"/>
  <c r="BG770"/>
  <c r="BF770"/>
  <c r="X770"/>
  <c r="V770"/>
  <c r="T770"/>
  <c r="P770"/>
  <c r="BI768"/>
  <c r="BH768"/>
  <c r="BG768"/>
  <c r="BF768"/>
  <c r="X768"/>
  <c r="V768"/>
  <c r="T768"/>
  <c r="P768"/>
  <c r="BI766"/>
  <c r="BH766"/>
  <c r="BG766"/>
  <c r="BF766"/>
  <c r="X766"/>
  <c r="V766"/>
  <c r="T766"/>
  <c r="P766"/>
  <c r="BI764"/>
  <c r="BH764"/>
  <c r="BG764"/>
  <c r="BF764"/>
  <c r="X764"/>
  <c r="V764"/>
  <c r="T764"/>
  <c r="P764"/>
  <c r="BI762"/>
  <c r="BH762"/>
  <c r="BG762"/>
  <c r="BF762"/>
  <c r="X762"/>
  <c r="V762"/>
  <c r="T762"/>
  <c r="P762"/>
  <c r="BI760"/>
  <c r="BH760"/>
  <c r="BG760"/>
  <c r="BF760"/>
  <c r="X760"/>
  <c r="V760"/>
  <c r="T760"/>
  <c r="P760"/>
  <c r="BI757"/>
  <c r="BH757"/>
  <c r="BG757"/>
  <c r="BF757"/>
  <c r="X757"/>
  <c r="V757"/>
  <c r="T757"/>
  <c r="P757"/>
  <c r="BI755"/>
  <c r="BH755"/>
  <c r="BG755"/>
  <c r="BF755"/>
  <c r="X755"/>
  <c r="V755"/>
  <c r="T755"/>
  <c r="P755"/>
  <c r="BI753"/>
  <c r="BH753"/>
  <c r="BG753"/>
  <c r="BF753"/>
  <c r="X753"/>
  <c r="V753"/>
  <c r="T753"/>
  <c r="P753"/>
  <c r="BI751"/>
  <c r="BH751"/>
  <c r="BG751"/>
  <c r="BF751"/>
  <c r="X751"/>
  <c r="V751"/>
  <c r="T751"/>
  <c r="P751"/>
  <c r="BI749"/>
  <c r="BH749"/>
  <c r="BG749"/>
  <c r="BF749"/>
  <c r="X749"/>
  <c r="V749"/>
  <c r="T749"/>
  <c r="P749"/>
  <c r="BI747"/>
  <c r="BH747"/>
  <c r="BG747"/>
  <c r="BF747"/>
  <c r="X747"/>
  <c r="V747"/>
  <c r="T747"/>
  <c r="P747"/>
  <c r="BI745"/>
  <c r="BH745"/>
  <c r="BG745"/>
  <c r="BF745"/>
  <c r="X745"/>
  <c r="V745"/>
  <c r="T745"/>
  <c r="P745"/>
  <c r="BI743"/>
  <c r="BH743"/>
  <c r="BG743"/>
  <c r="BF743"/>
  <c r="X743"/>
  <c r="V743"/>
  <c r="T743"/>
  <c r="P743"/>
  <c r="BI741"/>
  <c r="BH741"/>
  <c r="BG741"/>
  <c r="BF741"/>
  <c r="X741"/>
  <c r="V741"/>
  <c r="T741"/>
  <c r="P741"/>
  <c r="BI739"/>
  <c r="BH739"/>
  <c r="BG739"/>
  <c r="BF739"/>
  <c r="X739"/>
  <c r="V739"/>
  <c r="T739"/>
  <c r="P739"/>
  <c r="BI737"/>
  <c r="BH737"/>
  <c r="BG737"/>
  <c r="BF737"/>
  <c r="X737"/>
  <c r="V737"/>
  <c r="T737"/>
  <c r="P737"/>
  <c r="BI735"/>
  <c r="BH735"/>
  <c r="BG735"/>
  <c r="BF735"/>
  <c r="X735"/>
  <c r="V735"/>
  <c r="T735"/>
  <c r="P735"/>
  <c r="BI733"/>
  <c r="BH733"/>
  <c r="BG733"/>
  <c r="BF733"/>
  <c r="X733"/>
  <c r="V733"/>
  <c r="T733"/>
  <c r="P733"/>
  <c r="BI731"/>
  <c r="BH731"/>
  <c r="BG731"/>
  <c r="BF731"/>
  <c r="X731"/>
  <c r="V731"/>
  <c r="T731"/>
  <c r="P731"/>
  <c r="BI729"/>
  <c r="BH729"/>
  <c r="BG729"/>
  <c r="BF729"/>
  <c r="X729"/>
  <c r="V729"/>
  <c r="T729"/>
  <c r="P729"/>
  <c r="BI727"/>
  <c r="BH727"/>
  <c r="BG727"/>
  <c r="BF727"/>
  <c r="X727"/>
  <c r="V727"/>
  <c r="T727"/>
  <c r="P727"/>
  <c r="BI725"/>
  <c r="BH725"/>
  <c r="BG725"/>
  <c r="BF725"/>
  <c r="X725"/>
  <c r="V725"/>
  <c r="T725"/>
  <c r="P725"/>
  <c r="BI723"/>
  <c r="BH723"/>
  <c r="BG723"/>
  <c r="BF723"/>
  <c r="X723"/>
  <c r="V723"/>
  <c r="T723"/>
  <c r="P723"/>
  <c r="BI721"/>
  <c r="BH721"/>
  <c r="BG721"/>
  <c r="BF721"/>
  <c r="X721"/>
  <c r="V721"/>
  <c r="T721"/>
  <c r="P721"/>
  <c r="BI719"/>
  <c r="BH719"/>
  <c r="BG719"/>
  <c r="BF719"/>
  <c r="X719"/>
  <c r="V719"/>
  <c r="T719"/>
  <c r="P719"/>
  <c r="BI717"/>
  <c r="BH717"/>
  <c r="BG717"/>
  <c r="BF717"/>
  <c r="X717"/>
  <c r="V717"/>
  <c r="T717"/>
  <c r="P717"/>
  <c r="BI715"/>
  <c r="BH715"/>
  <c r="BG715"/>
  <c r="BF715"/>
  <c r="X715"/>
  <c r="V715"/>
  <c r="T715"/>
  <c r="P715"/>
  <c r="BI713"/>
  <c r="BH713"/>
  <c r="BG713"/>
  <c r="BF713"/>
  <c r="X713"/>
  <c r="V713"/>
  <c r="T713"/>
  <c r="P713"/>
  <c r="BI711"/>
  <c r="BH711"/>
  <c r="BG711"/>
  <c r="BF711"/>
  <c r="X711"/>
  <c r="V711"/>
  <c r="T711"/>
  <c r="P711"/>
  <c r="BI709"/>
  <c r="BH709"/>
  <c r="BG709"/>
  <c r="BF709"/>
  <c r="X709"/>
  <c r="V709"/>
  <c r="T709"/>
  <c r="P709"/>
  <c r="BI707"/>
  <c r="BH707"/>
  <c r="BG707"/>
  <c r="BF707"/>
  <c r="X707"/>
  <c r="V707"/>
  <c r="T707"/>
  <c r="P707"/>
  <c r="BI705"/>
  <c r="BH705"/>
  <c r="BG705"/>
  <c r="BF705"/>
  <c r="X705"/>
  <c r="V705"/>
  <c r="T705"/>
  <c r="P705"/>
  <c r="BI703"/>
  <c r="BH703"/>
  <c r="BG703"/>
  <c r="BF703"/>
  <c r="X703"/>
  <c r="V703"/>
  <c r="T703"/>
  <c r="P703"/>
  <c r="BI701"/>
  <c r="BH701"/>
  <c r="BG701"/>
  <c r="BF701"/>
  <c r="X701"/>
  <c r="V701"/>
  <c r="T701"/>
  <c r="P701"/>
  <c r="BI699"/>
  <c r="BH699"/>
  <c r="BG699"/>
  <c r="BF699"/>
  <c r="X699"/>
  <c r="V699"/>
  <c r="T699"/>
  <c r="P699"/>
  <c r="BI697"/>
  <c r="BH697"/>
  <c r="BG697"/>
  <c r="BF697"/>
  <c r="X697"/>
  <c r="V697"/>
  <c r="T697"/>
  <c r="P697"/>
  <c r="BI695"/>
  <c r="BH695"/>
  <c r="BG695"/>
  <c r="BF695"/>
  <c r="X695"/>
  <c r="V695"/>
  <c r="T695"/>
  <c r="P695"/>
  <c r="BI693"/>
  <c r="BH693"/>
  <c r="BG693"/>
  <c r="BF693"/>
  <c r="X693"/>
  <c r="V693"/>
  <c r="T693"/>
  <c r="P693"/>
  <c r="BI691"/>
  <c r="BH691"/>
  <c r="BG691"/>
  <c r="BF691"/>
  <c r="X691"/>
  <c r="V691"/>
  <c r="T691"/>
  <c r="P691"/>
  <c r="BI689"/>
  <c r="BH689"/>
  <c r="BG689"/>
  <c r="BF689"/>
  <c r="X689"/>
  <c r="V689"/>
  <c r="T689"/>
  <c r="P689"/>
  <c r="BI687"/>
  <c r="BH687"/>
  <c r="BG687"/>
  <c r="BF687"/>
  <c r="X687"/>
  <c r="V687"/>
  <c r="T687"/>
  <c r="P687"/>
  <c r="BI685"/>
  <c r="BH685"/>
  <c r="BG685"/>
  <c r="BF685"/>
  <c r="X685"/>
  <c r="V685"/>
  <c r="T685"/>
  <c r="P685"/>
  <c r="BI683"/>
  <c r="BH683"/>
  <c r="BG683"/>
  <c r="BF683"/>
  <c r="X683"/>
  <c r="V683"/>
  <c r="T683"/>
  <c r="P683"/>
  <c r="BI681"/>
  <c r="BH681"/>
  <c r="BG681"/>
  <c r="BF681"/>
  <c r="X681"/>
  <c r="V681"/>
  <c r="T681"/>
  <c r="P681"/>
  <c r="BI679"/>
  <c r="BH679"/>
  <c r="BG679"/>
  <c r="BF679"/>
  <c r="X679"/>
  <c r="V679"/>
  <c r="T679"/>
  <c r="P679"/>
  <c r="BI677"/>
  <c r="BH677"/>
  <c r="BG677"/>
  <c r="BF677"/>
  <c r="X677"/>
  <c r="V677"/>
  <c r="T677"/>
  <c r="P677"/>
  <c r="BI675"/>
  <c r="BH675"/>
  <c r="BG675"/>
  <c r="BF675"/>
  <c r="X675"/>
  <c r="V675"/>
  <c r="T675"/>
  <c r="P675"/>
  <c r="BI673"/>
  <c r="BH673"/>
  <c r="BG673"/>
  <c r="BF673"/>
  <c r="X673"/>
  <c r="V673"/>
  <c r="T673"/>
  <c r="P673"/>
  <c r="BI671"/>
  <c r="BH671"/>
  <c r="BG671"/>
  <c r="BF671"/>
  <c r="X671"/>
  <c r="V671"/>
  <c r="T671"/>
  <c r="P671"/>
  <c r="BI669"/>
  <c r="BH669"/>
  <c r="BG669"/>
  <c r="BF669"/>
  <c r="X669"/>
  <c r="V669"/>
  <c r="T669"/>
  <c r="P669"/>
  <c r="BI667"/>
  <c r="BH667"/>
  <c r="BG667"/>
  <c r="BF667"/>
  <c r="X667"/>
  <c r="V667"/>
  <c r="T667"/>
  <c r="P667"/>
  <c r="BI665"/>
  <c r="BH665"/>
  <c r="BG665"/>
  <c r="BF665"/>
  <c r="X665"/>
  <c r="V665"/>
  <c r="T665"/>
  <c r="P665"/>
  <c r="BI663"/>
  <c r="BH663"/>
  <c r="BG663"/>
  <c r="BF663"/>
  <c r="X663"/>
  <c r="V663"/>
  <c r="T663"/>
  <c r="P663"/>
  <c r="BI661"/>
  <c r="BH661"/>
  <c r="BG661"/>
  <c r="BF661"/>
  <c r="X661"/>
  <c r="V661"/>
  <c r="T661"/>
  <c r="P661"/>
  <c r="BI659"/>
  <c r="BH659"/>
  <c r="BG659"/>
  <c r="BF659"/>
  <c r="X659"/>
  <c r="V659"/>
  <c r="T659"/>
  <c r="P659"/>
  <c r="BI657"/>
  <c r="BH657"/>
  <c r="BG657"/>
  <c r="BF657"/>
  <c r="X657"/>
  <c r="V657"/>
  <c r="T657"/>
  <c r="P657"/>
  <c r="BI655"/>
  <c r="BH655"/>
  <c r="BG655"/>
  <c r="BF655"/>
  <c r="X655"/>
  <c r="V655"/>
  <c r="T655"/>
  <c r="P655"/>
  <c r="BI653"/>
  <c r="BH653"/>
  <c r="BG653"/>
  <c r="BF653"/>
  <c r="X653"/>
  <c r="V653"/>
  <c r="T653"/>
  <c r="P653"/>
  <c r="BI651"/>
  <c r="BH651"/>
  <c r="BG651"/>
  <c r="BF651"/>
  <c r="X651"/>
  <c r="V651"/>
  <c r="T651"/>
  <c r="P651"/>
  <c r="BI649"/>
  <c r="BH649"/>
  <c r="BG649"/>
  <c r="BF649"/>
  <c r="X649"/>
  <c r="V649"/>
  <c r="T649"/>
  <c r="P649"/>
  <c r="BI647"/>
  <c r="BH647"/>
  <c r="BG647"/>
  <c r="BF647"/>
  <c r="X647"/>
  <c r="V647"/>
  <c r="T647"/>
  <c r="P647"/>
  <c r="BI645"/>
  <c r="BH645"/>
  <c r="BG645"/>
  <c r="BF645"/>
  <c r="X645"/>
  <c r="V645"/>
  <c r="T645"/>
  <c r="P645"/>
  <c r="BI643"/>
  <c r="BH643"/>
  <c r="BG643"/>
  <c r="BF643"/>
  <c r="X643"/>
  <c r="V643"/>
  <c r="T643"/>
  <c r="P643"/>
  <c r="BI641"/>
  <c r="BH641"/>
  <c r="BG641"/>
  <c r="BF641"/>
  <c r="X641"/>
  <c r="V641"/>
  <c r="T641"/>
  <c r="P641"/>
  <c r="BI639"/>
  <c r="BH639"/>
  <c r="BG639"/>
  <c r="BF639"/>
  <c r="X639"/>
  <c r="V639"/>
  <c r="T639"/>
  <c r="P639"/>
  <c r="BI637"/>
  <c r="BH637"/>
  <c r="BG637"/>
  <c r="BF637"/>
  <c r="X637"/>
  <c r="V637"/>
  <c r="T637"/>
  <c r="P637"/>
  <c r="BI635"/>
  <c r="BH635"/>
  <c r="BG635"/>
  <c r="BF635"/>
  <c r="X635"/>
  <c r="V635"/>
  <c r="T635"/>
  <c r="P635"/>
  <c r="BI633"/>
  <c r="BH633"/>
  <c r="BG633"/>
  <c r="BF633"/>
  <c r="X633"/>
  <c r="V633"/>
  <c r="T633"/>
  <c r="P633"/>
  <c r="BI631"/>
  <c r="BH631"/>
  <c r="BG631"/>
  <c r="BF631"/>
  <c r="X631"/>
  <c r="V631"/>
  <c r="T631"/>
  <c r="P631"/>
  <c r="BI629"/>
  <c r="BH629"/>
  <c r="BG629"/>
  <c r="BF629"/>
  <c r="X629"/>
  <c r="V629"/>
  <c r="T629"/>
  <c r="P629"/>
  <c r="BI627"/>
  <c r="BH627"/>
  <c r="BG627"/>
  <c r="BF627"/>
  <c r="X627"/>
  <c r="V627"/>
  <c r="T627"/>
  <c r="P627"/>
  <c r="BI625"/>
  <c r="BH625"/>
  <c r="BG625"/>
  <c r="BF625"/>
  <c r="X625"/>
  <c r="V625"/>
  <c r="T625"/>
  <c r="P625"/>
  <c r="BI623"/>
  <c r="BH623"/>
  <c r="BG623"/>
  <c r="BF623"/>
  <c r="X623"/>
  <c r="V623"/>
  <c r="T623"/>
  <c r="P623"/>
  <c r="BI621"/>
  <c r="BH621"/>
  <c r="BG621"/>
  <c r="BF621"/>
  <c r="X621"/>
  <c r="V621"/>
  <c r="T621"/>
  <c r="P621"/>
  <c r="BI619"/>
  <c r="BH619"/>
  <c r="BG619"/>
  <c r="BF619"/>
  <c r="X619"/>
  <c r="V619"/>
  <c r="T619"/>
  <c r="P619"/>
  <c r="BI617"/>
  <c r="BH617"/>
  <c r="BG617"/>
  <c r="BF617"/>
  <c r="X617"/>
  <c r="V617"/>
  <c r="T617"/>
  <c r="P617"/>
  <c r="BI615"/>
  <c r="BH615"/>
  <c r="BG615"/>
  <c r="BF615"/>
  <c r="X615"/>
  <c r="V615"/>
  <c r="T615"/>
  <c r="P615"/>
  <c r="BI613"/>
  <c r="BH613"/>
  <c r="BG613"/>
  <c r="BF613"/>
  <c r="X613"/>
  <c r="V613"/>
  <c r="T613"/>
  <c r="P613"/>
  <c r="BI611"/>
  <c r="BH611"/>
  <c r="BG611"/>
  <c r="BF611"/>
  <c r="X611"/>
  <c r="V611"/>
  <c r="T611"/>
  <c r="P611"/>
  <c r="BI609"/>
  <c r="BH609"/>
  <c r="BG609"/>
  <c r="BF609"/>
  <c r="X609"/>
  <c r="V609"/>
  <c r="T609"/>
  <c r="P609"/>
  <c r="BI607"/>
  <c r="BH607"/>
  <c r="BG607"/>
  <c r="BF607"/>
  <c r="X607"/>
  <c r="V607"/>
  <c r="T607"/>
  <c r="P607"/>
  <c r="BI605"/>
  <c r="BH605"/>
  <c r="BG605"/>
  <c r="BF605"/>
  <c r="X605"/>
  <c r="V605"/>
  <c r="T605"/>
  <c r="P605"/>
  <c r="BI603"/>
  <c r="BH603"/>
  <c r="BG603"/>
  <c r="BF603"/>
  <c r="X603"/>
  <c r="V603"/>
  <c r="T603"/>
  <c r="P603"/>
  <c r="BI601"/>
  <c r="BH601"/>
  <c r="BG601"/>
  <c r="BF601"/>
  <c r="X601"/>
  <c r="V601"/>
  <c r="T601"/>
  <c r="P601"/>
  <c r="BI599"/>
  <c r="BH599"/>
  <c r="BG599"/>
  <c r="BF599"/>
  <c r="X599"/>
  <c r="V599"/>
  <c r="T599"/>
  <c r="P599"/>
  <c r="BI597"/>
  <c r="BH597"/>
  <c r="BG597"/>
  <c r="BF597"/>
  <c r="X597"/>
  <c r="V597"/>
  <c r="T597"/>
  <c r="P597"/>
  <c r="BI595"/>
  <c r="BH595"/>
  <c r="BG595"/>
  <c r="BF595"/>
  <c r="X595"/>
  <c r="V595"/>
  <c r="T595"/>
  <c r="P595"/>
  <c r="BI593"/>
  <c r="BH593"/>
  <c r="BG593"/>
  <c r="BF593"/>
  <c r="X593"/>
  <c r="V593"/>
  <c r="T593"/>
  <c r="P593"/>
  <c r="BI591"/>
  <c r="BH591"/>
  <c r="BG591"/>
  <c r="BF591"/>
  <c r="X591"/>
  <c r="V591"/>
  <c r="T591"/>
  <c r="P591"/>
  <c r="BI589"/>
  <c r="BH589"/>
  <c r="BG589"/>
  <c r="BF589"/>
  <c r="X589"/>
  <c r="V589"/>
  <c r="T589"/>
  <c r="P589"/>
  <c r="BI587"/>
  <c r="BH587"/>
  <c r="BG587"/>
  <c r="BF587"/>
  <c r="X587"/>
  <c r="V587"/>
  <c r="T587"/>
  <c r="P587"/>
  <c r="BI585"/>
  <c r="BH585"/>
  <c r="BG585"/>
  <c r="BF585"/>
  <c r="X585"/>
  <c r="V585"/>
  <c r="T585"/>
  <c r="P585"/>
  <c r="BI583"/>
  <c r="BH583"/>
  <c r="BG583"/>
  <c r="BF583"/>
  <c r="X583"/>
  <c r="V583"/>
  <c r="T583"/>
  <c r="P583"/>
  <c r="BI581"/>
  <c r="BH581"/>
  <c r="BG581"/>
  <c r="BF581"/>
  <c r="X581"/>
  <c r="V581"/>
  <c r="T581"/>
  <c r="P581"/>
  <c r="BI579"/>
  <c r="BH579"/>
  <c r="BG579"/>
  <c r="BF579"/>
  <c r="X579"/>
  <c r="V579"/>
  <c r="T579"/>
  <c r="P579"/>
  <c r="BI577"/>
  <c r="BH577"/>
  <c r="BG577"/>
  <c r="BF577"/>
  <c r="X577"/>
  <c r="V577"/>
  <c r="T577"/>
  <c r="P577"/>
  <c r="BI575"/>
  <c r="BH575"/>
  <c r="BG575"/>
  <c r="BF575"/>
  <c r="X575"/>
  <c r="V575"/>
  <c r="T575"/>
  <c r="P575"/>
  <c r="BI573"/>
  <c r="BH573"/>
  <c r="BG573"/>
  <c r="BF573"/>
  <c r="X573"/>
  <c r="V573"/>
  <c r="T573"/>
  <c r="P573"/>
  <c r="BI571"/>
  <c r="BH571"/>
  <c r="BG571"/>
  <c r="BF571"/>
  <c r="X571"/>
  <c r="V571"/>
  <c r="T571"/>
  <c r="P571"/>
  <c r="BI569"/>
  <c r="BH569"/>
  <c r="BG569"/>
  <c r="BF569"/>
  <c r="X569"/>
  <c r="V569"/>
  <c r="T569"/>
  <c r="P569"/>
  <c r="BI567"/>
  <c r="BH567"/>
  <c r="BG567"/>
  <c r="BF567"/>
  <c r="X567"/>
  <c r="V567"/>
  <c r="T567"/>
  <c r="P567"/>
  <c r="BI565"/>
  <c r="BH565"/>
  <c r="BG565"/>
  <c r="BF565"/>
  <c r="X565"/>
  <c r="V565"/>
  <c r="T565"/>
  <c r="P565"/>
  <c r="BI563"/>
  <c r="BH563"/>
  <c r="BG563"/>
  <c r="BF563"/>
  <c r="X563"/>
  <c r="V563"/>
  <c r="T563"/>
  <c r="P563"/>
  <c r="BI561"/>
  <c r="BH561"/>
  <c r="BG561"/>
  <c r="BF561"/>
  <c r="X561"/>
  <c r="V561"/>
  <c r="T561"/>
  <c r="P561"/>
  <c r="BI559"/>
  <c r="BH559"/>
  <c r="BG559"/>
  <c r="BF559"/>
  <c r="X559"/>
  <c r="V559"/>
  <c r="T559"/>
  <c r="P559"/>
  <c r="BI557"/>
  <c r="BH557"/>
  <c r="BG557"/>
  <c r="BF557"/>
  <c r="X557"/>
  <c r="V557"/>
  <c r="T557"/>
  <c r="P557"/>
  <c r="BI555"/>
  <c r="BH555"/>
  <c r="BG555"/>
  <c r="BF555"/>
  <c r="X555"/>
  <c r="V555"/>
  <c r="T555"/>
  <c r="P555"/>
  <c r="BI553"/>
  <c r="BH553"/>
  <c r="BG553"/>
  <c r="BF553"/>
  <c r="X553"/>
  <c r="V553"/>
  <c r="T553"/>
  <c r="P553"/>
  <c r="BI551"/>
  <c r="BH551"/>
  <c r="BG551"/>
  <c r="BF551"/>
  <c r="X551"/>
  <c r="V551"/>
  <c r="T551"/>
  <c r="P551"/>
  <c r="BI549"/>
  <c r="BH549"/>
  <c r="BG549"/>
  <c r="BF549"/>
  <c r="X549"/>
  <c r="V549"/>
  <c r="T549"/>
  <c r="P549"/>
  <c r="BI547"/>
  <c r="BH547"/>
  <c r="BG547"/>
  <c r="BF547"/>
  <c r="X547"/>
  <c r="V547"/>
  <c r="T547"/>
  <c r="P547"/>
  <c r="BI545"/>
  <c r="BH545"/>
  <c r="BG545"/>
  <c r="BF545"/>
  <c r="X545"/>
  <c r="V545"/>
  <c r="T545"/>
  <c r="P545"/>
  <c r="BI543"/>
  <c r="BH543"/>
  <c r="BG543"/>
  <c r="BF543"/>
  <c r="X543"/>
  <c r="V543"/>
  <c r="T543"/>
  <c r="P543"/>
  <c r="BI541"/>
  <c r="BH541"/>
  <c r="BG541"/>
  <c r="BF541"/>
  <c r="X541"/>
  <c r="V541"/>
  <c r="T541"/>
  <c r="P541"/>
  <c r="BI539"/>
  <c r="BH539"/>
  <c r="BG539"/>
  <c r="BF539"/>
  <c r="X539"/>
  <c r="V539"/>
  <c r="T539"/>
  <c r="P539"/>
  <c r="BI537"/>
  <c r="BH537"/>
  <c r="BG537"/>
  <c r="BF537"/>
  <c r="X537"/>
  <c r="V537"/>
  <c r="T537"/>
  <c r="P537"/>
  <c r="BI535"/>
  <c r="BH535"/>
  <c r="BG535"/>
  <c r="BF535"/>
  <c r="X535"/>
  <c r="V535"/>
  <c r="T535"/>
  <c r="P535"/>
  <c r="BI533"/>
  <c r="BH533"/>
  <c r="BG533"/>
  <c r="BF533"/>
  <c r="X533"/>
  <c r="V533"/>
  <c r="T533"/>
  <c r="P533"/>
  <c r="BI531"/>
  <c r="BH531"/>
  <c r="BG531"/>
  <c r="BF531"/>
  <c r="X531"/>
  <c r="V531"/>
  <c r="T531"/>
  <c r="P531"/>
  <c r="BI529"/>
  <c r="BH529"/>
  <c r="BG529"/>
  <c r="BF529"/>
  <c r="X529"/>
  <c r="V529"/>
  <c r="T529"/>
  <c r="P529"/>
  <c r="BI527"/>
  <c r="BH527"/>
  <c r="BG527"/>
  <c r="BF527"/>
  <c r="X527"/>
  <c r="V527"/>
  <c r="T527"/>
  <c r="P527"/>
  <c r="BI525"/>
  <c r="BH525"/>
  <c r="BG525"/>
  <c r="BF525"/>
  <c r="X525"/>
  <c r="V525"/>
  <c r="T525"/>
  <c r="P525"/>
  <c r="BI523"/>
  <c r="BH523"/>
  <c r="BG523"/>
  <c r="BF523"/>
  <c r="X523"/>
  <c r="V523"/>
  <c r="T523"/>
  <c r="P523"/>
  <c r="BI521"/>
  <c r="BH521"/>
  <c r="BG521"/>
  <c r="BF521"/>
  <c r="X521"/>
  <c r="V521"/>
  <c r="T521"/>
  <c r="P521"/>
  <c r="BI519"/>
  <c r="BH519"/>
  <c r="BG519"/>
  <c r="BF519"/>
  <c r="X519"/>
  <c r="V519"/>
  <c r="T519"/>
  <c r="P519"/>
  <c r="BI517"/>
  <c r="BH517"/>
  <c r="BG517"/>
  <c r="BF517"/>
  <c r="X517"/>
  <c r="V517"/>
  <c r="T517"/>
  <c r="P517"/>
  <c r="BI515"/>
  <c r="BH515"/>
  <c r="BG515"/>
  <c r="BF515"/>
  <c r="X515"/>
  <c r="V515"/>
  <c r="T515"/>
  <c r="P515"/>
  <c r="BI513"/>
  <c r="BH513"/>
  <c r="BG513"/>
  <c r="BF513"/>
  <c r="X513"/>
  <c r="V513"/>
  <c r="T513"/>
  <c r="P513"/>
  <c r="BI511"/>
  <c r="BH511"/>
  <c r="BG511"/>
  <c r="BF511"/>
  <c r="X511"/>
  <c r="V511"/>
  <c r="T511"/>
  <c r="P511"/>
  <c r="BI509"/>
  <c r="BH509"/>
  <c r="BG509"/>
  <c r="BF509"/>
  <c r="X509"/>
  <c r="V509"/>
  <c r="T509"/>
  <c r="P509"/>
  <c r="BI507"/>
  <c r="BH507"/>
  <c r="BG507"/>
  <c r="BF507"/>
  <c r="X507"/>
  <c r="V507"/>
  <c r="T507"/>
  <c r="P507"/>
  <c r="BI505"/>
  <c r="BH505"/>
  <c r="BG505"/>
  <c r="BF505"/>
  <c r="X505"/>
  <c r="V505"/>
  <c r="T505"/>
  <c r="P505"/>
  <c r="BI503"/>
  <c r="BH503"/>
  <c r="BG503"/>
  <c r="BF503"/>
  <c r="X503"/>
  <c r="V503"/>
  <c r="T503"/>
  <c r="P503"/>
  <c r="BI501"/>
  <c r="BH501"/>
  <c r="BG501"/>
  <c r="BF501"/>
  <c r="X501"/>
  <c r="V501"/>
  <c r="T501"/>
  <c r="P501"/>
  <c r="BI499"/>
  <c r="BH499"/>
  <c r="BG499"/>
  <c r="BF499"/>
  <c r="X499"/>
  <c r="V499"/>
  <c r="T499"/>
  <c r="P499"/>
  <c r="BI497"/>
  <c r="BH497"/>
  <c r="BG497"/>
  <c r="BF497"/>
  <c r="X497"/>
  <c r="V497"/>
  <c r="T497"/>
  <c r="P497"/>
  <c r="BI495"/>
  <c r="BH495"/>
  <c r="BG495"/>
  <c r="BF495"/>
  <c r="X495"/>
  <c r="V495"/>
  <c r="T495"/>
  <c r="P495"/>
  <c r="BI493"/>
  <c r="BH493"/>
  <c r="BG493"/>
  <c r="BF493"/>
  <c r="X493"/>
  <c r="V493"/>
  <c r="T493"/>
  <c r="P493"/>
  <c r="BI491"/>
  <c r="BH491"/>
  <c r="BG491"/>
  <c r="BF491"/>
  <c r="X491"/>
  <c r="V491"/>
  <c r="T491"/>
  <c r="P491"/>
  <c r="BI489"/>
  <c r="BH489"/>
  <c r="BG489"/>
  <c r="BF489"/>
  <c r="X489"/>
  <c r="V489"/>
  <c r="T489"/>
  <c r="P489"/>
  <c r="BI487"/>
  <c r="BH487"/>
  <c r="BG487"/>
  <c r="BF487"/>
  <c r="X487"/>
  <c r="V487"/>
  <c r="T487"/>
  <c r="P487"/>
  <c r="BI485"/>
  <c r="BH485"/>
  <c r="BG485"/>
  <c r="BF485"/>
  <c r="X485"/>
  <c r="V485"/>
  <c r="T485"/>
  <c r="P485"/>
  <c r="BI483"/>
  <c r="BH483"/>
  <c r="BG483"/>
  <c r="BF483"/>
  <c r="X483"/>
  <c r="V483"/>
  <c r="T483"/>
  <c r="P483"/>
  <c r="BI481"/>
  <c r="BH481"/>
  <c r="BG481"/>
  <c r="BF481"/>
  <c r="X481"/>
  <c r="V481"/>
  <c r="T481"/>
  <c r="P481"/>
  <c r="BI479"/>
  <c r="BH479"/>
  <c r="BG479"/>
  <c r="BF479"/>
  <c r="X479"/>
  <c r="V479"/>
  <c r="T479"/>
  <c r="P479"/>
  <c r="BI477"/>
  <c r="BH477"/>
  <c r="BG477"/>
  <c r="BF477"/>
  <c r="X477"/>
  <c r="V477"/>
  <c r="T477"/>
  <c r="P477"/>
  <c r="BI475"/>
  <c r="BH475"/>
  <c r="BG475"/>
  <c r="BF475"/>
  <c r="X475"/>
  <c r="V475"/>
  <c r="T475"/>
  <c r="P475"/>
  <c r="BI473"/>
  <c r="BH473"/>
  <c r="BG473"/>
  <c r="BF473"/>
  <c r="X473"/>
  <c r="V473"/>
  <c r="T473"/>
  <c r="P473"/>
  <c r="BI471"/>
  <c r="BH471"/>
  <c r="BG471"/>
  <c r="BF471"/>
  <c r="X471"/>
  <c r="V471"/>
  <c r="T471"/>
  <c r="P471"/>
  <c r="BI469"/>
  <c r="BH469"/>
  <c r="BG469"/>
  <c r="BF469"/>
  <c r="X469"/>
  <c r="V469"/>
  <c r="T469"/>
  <c r="P469"/>
  <c r="BI467"/>
  <c r="BH467"/>
  <c r="BG467"/>
  <c r="BF467"/>
  <c r="X467"/>
  <c r="V467"/>
  <c r="T467"/>
  <c r="P467"/>
  <c r="BI465"/>
  <c r="BH465"/>
  <c r="BG465"/>
  <c r="BF465"/>
  <c r="X465"/>
  <c r="V465"/>
  <c r="T465"/>
  <c r="P465"/>
  <c r="BI463"/>
  <c r="BH463"/>
  <c r="BG463"/>
  <c r="BF463"/>
  <c r="X463"/>
  <c r="V463"/>
  <c r="T463"/>
  <c r="P463"/>
  <c r="BI461"/>
  <c r="BH461"/>
  <c r="BG461"/>
  <c r="BF461"/>
  <c r="X461"/>
  <c r="V461"/>
  <c r="T461"/>
  <c r="P461"/>
  <c r="BI459"/>
  <c r="BH459"/>
  <c r="BG459"/>
  <c r="BF459"/>
  <c r="X459"/>
  <c r="V459"/>
  <c r="T459"/>
  <c r="P459"/>
  <c r="BI457"/>
  <c r="BH457"/>
  <c r="BG457"/>
  <c r="BF457"/>
  <c r="X457"/>
  <c r="V457"/>
  <c r="T457"/>
  <c r="P457"/>
  <c r="BI455"/>
  <c r="BH455"/>
  <c r="BG455"/>
  <c r="BF455"/>
  <c r="X455"/>
  <c r="V455"/>
  <c r="T455"/>
  <c r="P455"/>
  <c r="BI453"/>
  <c r="BH453"/>
  <c r="BG453"/>
  <c r="BF453"/>
  <c r="X453"/>
  <c r="V453"/>
  <c r="T453"/>
  <c r="P453"/>
  <c r="BI451"/>
  <c r="BH451"/>
  <c r="BG451"/>
  <c r="BF451"/>
  <c r="X451"/>
  <c r="V451"/>
  <c r="T451"/>
  <c r="P451"/>
  <c r="BI449"/>
  <c r="BH449"/>
  <c r="BG449"/>
  <c r="BF449"/>
  <c r="X449"/>
  <c r="V449"/>
  <c r="T449"/>
  <c r="P449"/>
  <c r="BI447"/>
  <c r="BH447"/>
  <c r="BG447"/>
  <c r="BF447"/>
  <c r="X447"/>
  <c r="V447"/>
  <c r="T447"/>
  <c r="P447"/>
  <c r="BI445"/>
  <c r="BH445"/>
  <c r="BG445"/>
  <c r="BF445"/>
  <c r="X445"/>
  <c r="V445"/>
  <c r="T445"/>
  <c r="P445"/>
  <c r="BI443"/>
  <c r="BH443"/>
  <c r="BG443"/>
  <c r="BF443"/>
  <c r="X443"/>
  <c r="V443"/>
  <c r="T443"/>
  <c r="P443"/>
  <c r="BI441"/>
  <c r="BH441"/>
  <c r="BG441"/>
  <c r="BF441"/>
  <c r="X441"/>
  <c r="V441"/>
  <c r="T441"/>
  <c r="P441"/>
  <c r="BI439"/>
  <c r="BH439"/>
  <c r="BG439"/>
  <c r="BF439"/>
  <c r="X439"/>
  <c r="V439"/>
  <c r="T439"/>
  <c r="P439"/>
  <c r="BI437"/>
  <c r="BH437"/>
  <c r="BG437"/>
  <c r="BF437"/>
  <c r="X437"/>
  <c r="V437"/>
  <c r="T437"/>
  <c r="P437"/>
  <c r="BI435"/>
  <c r="BH435"/>
  <c r="BG435"/>
  <c r="BF435"/>
  <c r="X435"/>
  <c r="V435"/>
  <c r="T435"/>
  <c r="P435"/>
  <c r="BI433"/>
  <c r="BH433"/>
  <c r="BG433"/>
  <c r="BF433"/>
  <c r="X433"/>
  <c r="V433"/>
  <c r="T433"/>
  <c r="P433"/>
  <c r="BI431"/>
  <c r="BH431"/>
  <c r="BG431"/>
  <c r="BF431"/>
  <c r="X431"/>
  <c r="V431"/>
  <c r="T431"/>
  <c r="P431"/>
  <c r="BI429"/>
  <c r="BH429"/>
  <c r="BG429"/>
  <c r="BF429"/>
  <c r="X429"/>
  <c r="V429"/>
  <c r="T429"/>
  <c r="P429"/>
  <c r="BI427"/>
  <c r="BH427"/>
  <c r="BG427"/>
  <c r="BF427"/>
  <c r="X427"/>
  <c r="V427"/>
  <c r="T427"/>
  <c r="P427"/>
  <c r="BI425"/>
  <c r="BH425"/>
  <c r="BG425"/>
  <c r="BF425"/>
  <c r="X425"/>
  <c r="V425"/>
  <c r="T425"/>
  <c r="P425"/>
  <c r="BI423"/>
  <c r="BH423"/>
  <c r="BG423"/>
  <c r="BF423"/>
  <c r="X423"/>
  <c r="V423"/>
  <c r="T423"/>
  <c r="P423"/>
  <c r="BI421"/>
  <c r="BH421"/>
  <c r="BG421"/>
  <c r="BF421"/>
  <c r="X421"/>
  <c r="V421"/>
  <c r="T421"/>
  <c r="P421"/>
  <c r="BI419"/>
  <c r="BH419"/>
  <c r="BG419"/>
  <c r="BF419"/>
  <c r="X419"/>
  <c r="V419"/>
  <c r="T419"/>
  <c r="P419"/>
  <c r="BI417"/>
  <c r="BH417"/>
  <c r="BG417"/>
  <c r="BF417"/>
  <c r="X417"/>
  <c r="V417"/>
  <c r="T417"/>
  <c r="P417"/>
  <c r="BI415"/>
  <c r="BH415"/>
  <c r="BG415"/>
  <c r="BF415"/>
  <c r="X415"/>
  <c r="V415"/>
  <c r="T415"/>
  <c r="P415"/>
  <c r="BI413"/>
  <c r="BH413"/>
  <c r="BG413"/>
  <c r="BF413"/>
  <c r="X413"/>
  <c r="V413"/>
  <c r="T413"/>
  <c r="P413"/>
  <c r="BI411"/>
  <c r="BH411"/>
  <c r="BG411"/>
  <c r="BF411"/>
  <c r="X411"/>
  <c r="V411"/>
  <c r="T411"/>
  <c r="P411"/>
  <c r="BI409"/>
  <c r="BH409"/>
  <c r="BG409"/>
  <c r="BF409"/>
  <c r="X409"/>
  <c r="V409"/>
  <c r="T409"/>
  <c r="P409"/>
  <c r="BI407"/>
  <c r="BH407"/>
  <c r="BG407"/>
  <c r="BF407"/>
  <c r="X407"/>
  <c r="V407"/>
  <c r="T407"/>
  <c r="P407"/>
  <c r="BI405"/>
  <c r="BH405"/>
  <c r="BG405"/>
  <c r="BF405"/>
  <c r="X405"/>
  <c r="V405"/>
  <c r="T405"/>
  <c r="P405"/>
  <c r="BI403"/>
  <c r="BH403"/>
  <c r="BG403"/>
  <c r="BF403"/>
  <c r="X403"/>
  <c r="V403"/>
  <c r="T403"/>
  <c r="P403"/>
  <c r="BI401"/>
  <c r="BH401"/>
  <c r="BG401"/>
  <c r="BF401"/>
  <c r="X401"/>
  <c r="V401"/>
  <c r="T401"/>
  <c r="P401"/>
  <c r="BI399"/>
  <c r="BH399"/>
  <c r="BG399"/>
  <c r="BF399"/>
  <c r="X399"/>
  <c r="V399"/>
  <c r="T399"/>
  <c r="P399"/>
  <c r="BI397"/>
  <c r="BH397"/>
  <c r="BG397"/>
  <c r="BF397"/>
  <c r="X397"/>
  <c r="V397"/>
  <c r="T397"/>
  <c r="P397"/>
  <c r="BI395"/>
  <c r="BH395"/>
  <c r="BG395"/>
  <c r="BF395"/>
  <c r="X395"/>
  <c r="V395"/>
  <c r="T395"/>
  <c r="P395"/>
  <c r="BI393"/>
  <c r="BH393"/>
  <c r="BG393"/>
  <c r="BF393"/>
  <c r="X393"/>
  <c r="V393"/>
  <c r="T393"/>
  <c r="P393"/>
  <c r="BI391"/>
  <c r="BH391"/>
  <c r="BG391"/>
  <c r="BF391"/>
  <c r="X391"/>
  <c r="V391"/>
  <c r="T391"/>
  <c r="P391"/>
  <c r="BI389"/>
  <c r="BH389"/>
  <c r="BG389"/>
  <c r="BF389"/>
  <c r="X389"/>
  <c r="V389"/>
  <c r="T389"/>
  <c r="P389"/>
  <c r="BI387"/>
  <c r="BH387"/>
  <c r="BG387"/>
  <c r="BF387"/>
  <c r="X387"/>
  <c r="V387"/>
  <c r="T387"/>
  <c r="P387"/>
  <c r="BI385"/>
  <c r="BH385"/>
  <c r="BG385"/>
  <c r="BF385"/>
  <c r="X385"/>
  <c r="V385"/>
  <c r="T385"/>
  <c r="P385"/>
  <c r="BI383"/>
  <c r="BH383"/>
  <c r="BG383"/>
  <c r="BF383"/>
  <c r="X383"/>
  <c r="V383"/>
  <c r="T383"/>
  <c r="P383"/>
  <c r="BI381"/>
  <c r="BH381"/>
  <c r="BG381"/>
  <c r="BF381"/>
  <c r="X381"/>
  <c r="V381"/>
  <c r="T381"/>
  <c r="P381"/>
  <c r="BI379"/>
  <c r="BH379"/>
  <c r="BG379"/>
  <c r="BF379"/>
  <c r="X379"/>
  <c r="V379"/>
  <c r="T379"/>
  <c r="P379"/>
  <c r="BI377"/>
  <c r="BH377"/>
  <c r="BG377"/>
  <c r="BF377"/>
  <c r="X377"/>
  <c r="V377"/>
  <c r="T377"/>
  <c r="P377"/>
  <c r="BI375"/>
  <c r="BH375"/>
  <c r="BG375"/>
  <c r="BF375"/>
  <c r="X375"/>
  <c r="V375"/>
  <c r="T375"/>
  <c r="P375"/>
  <c r="BI373"/>
  <c r="BH373"/>
  <c r="BG373"/>
  <c r="BF373"/>
  <c r="X373"/>
  <c r="V373"/>
  <c r="T373"/>
  <c r="P373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7"/>
  <c r="BH367"/>
  <c r="BG367"/>
  <c r="BF367"/>
  <c r="X367"/>
  <c r="V367"/>
  <c r="T367"/>
  <c r="P367"/>
  <c r="BI365"/>
  <c r="BH365"/>
  <c r="BG365"/>
  <c r="BF365"/>
  <c r="X365"/>
  <c r="V365"/>
  <c r="T365"/>
  <c r="P365"/>
  <c r="BI363"/>
  <c r="BH363"/>
  <c r="BG363"/>
  <c r="BF363"/>
  <c r="X363"/>
  <c r="V363"/>
  <c r="T363"/>
  <c r="P363"/>
  <c r="BI361"/>
  <c r="BH361"/>
  <c r="BG361"/>
  <c r="BF361"/>
  <c r="X361"/>
  <c r="V361"/>
  <c r="T361"/>
  <c r="P361"/>
  <c r="BI359"/>
  <c r="BH359"/>
  <c r="BG359"/>
  <c r="BF359"/>
  <c r="X359"/>
  <c r="V359"/>
  <c r="T359"/>
  <c r="P359"/>
  <c r="BI357"/>
  <c r="BH357"/>
  <c r="BG357"/>
  <c r="BF357"/>
  <c r="X357"/>
  <c r="V357"/>
  <c r="T357"/>
  <c r="P357"/>
  <c r="BI355"/>
  <c r="BH355"/>
  <c r="BG355"/>
  <c r="BF355"/>
  <c r="X355"/>
  <c r="V355"/>
  <c r="T355"/>
  <c r="P355"/>
  <c r="BI353"/>
  <c r="BH353"/>
  <c r="BG353"/>
  <c r="BF353"/>
  <c r="X353"/>
  <c r="V353"/>
  <c r="T353"/>
  <c r="P353"/>
  <c r="BI351"/>
  <c r="BH351"/>
  <c r="BG351"/>
  <c r="BF351"/>
  <c r="X351"/>
  <c r="V351"/>
  <c r="T351"/>
  <c r="P351"/>
  <c r="BI349"/>
  <c r="BH349"/>
  <c r="BG349"/>
  <c r="BF349"/>
  <c r="X349"/>
  <c r="V349"/>
  <c r="T349"/>
  <c r="P349"/>
  <c r="BI347"/>
  <c r="BH347"/>
  <c r="BG347"/>
  <c r="BF347"/>
  <c r="X347"/>
  <c r="V347"/>
  <c r="T347"/>
  <c r="P347"/>
  <c r="BI345"/>
  <c r="BH345"/>
  <c r="BG345"/>
  <c r="BF345"/>
  <c r="X345"/>
  <c r="V345"/>
  <c r="T345"/>
  <c r="P345"/>
  <c r="BI343"/>
  <c r="BH343"/>
  <c r="BG343"/>
  <c r="BF343"/>
  <c r="X343"/>
  <c r="V343"/>
  <c r="T343"/>
  <c r="P343"/>
  <c r="BI341"/>
  <c r="BH341"/>
  <c r="BG341"/>
  <c r="BF341"/>
  <c r="X341"/>
  <c r="V341"/>
  <c r="T341"/>
  <c r="P341"/>
  <c r="BI339"/>
  <c r="BH339"/>
  <c r="BG339"/>
  <c r="BF339"/>
  <c r="X339"/>
  <c r="V339"/>
  <c r="T339"/>
  <c r="P339"/>
  <c r="BI337"/>
  <c r="BH337"/>
  <c r="BG337"/>
  <c r="BF337"/>
  <c r="X337"/>
  <c r="V337"/>
  <c r="T337"/>
  <c r="P337"/>
  <c r="BI335"/>
  <c r="BH335"/>
  <c r="BG335"/>
  <c r="BF335"/>
  <c r="X335"/>
  <c r="V335"/>
  <c r="T335"/>
  <c r="P335"/>
  <c r="BI333"/>
  <c r="BH333"/>
  <c r="BG333"/>
  <c r="BF333"/>
  <c r="X333"/>
  <c r="V333"/>
  <c r="T333"/>
  <c r="P333"/>
  <c r="BI331"/>
  <c r="BH331"/>
  <c r="BG331"/>
  <c r="BF331"/>
  <c r="X331"/>
  <c r="V331"/>
  <c r="T331"/>
  <c r="P331"/>
  <c r="BI329"/>
  <c r="BH329"/>
  <c r="BG329"/>
  <c r="BF329"/>
  <c r="X329"/>
  <c r="V329"/>
  <c r="T329"/>
  <c r="P329"/>
  <c r="BI327"/>
  <c r="BH327"/>
  <c r="BG327"/>
  <c r="BF327"/>
  <c r="X327"/>
  <c r="V327"/>
  <c r="T327"/>
  <c r="P327"/>
  <c r="BI325"/>
  <c r="BH325"/>
  <c r="BG325"/>
  <c r="BF325"/>
  <c r="X325"/>
  <c r="V325"/>
  <c r="T325"/>
  <c r="P325"/>
  <c r="BI323"/>
  <c r="BH323"/>
  <c r="BG323"/>
  <c r="BF323"/>
  <c r="X323"/>
  <c r="V323"/>
  <c r="T323"/>
  <c r="P323"/>
  <c r="BI321"/>
  <c r="BH321"/>
  <c r="BG321"/>
  <c r="BF321"/>
  <c r="X321"/>
  <c r="V321"/>
  <c r="T321"/>
  <c r="P321"/>
  <c r="BI319"/>
  <c r="BH319"/>
  <c r="BG319"/>
  <c r="BF319"/>
  <c r="X319"/>
  <c r="V319"/>
  <c r="T319"/>
  <c r="P319"/>
  <c r="BI317"/>
  <c r="BH317"/>
  <c r="BG317"/>
  <c r="BF317"/>
  <c r="X317"/>
  <c r="V317"/>
  <c r="T317"/>
  <c r="P317"/>
  <c r="BI315"/>
  <c r="BH315"/>
  <c r="BG315"/>
  <c r="BF315"/>
  <c r="X315"/>
  <c r="V315"/>
  <c r="T315"/>
  <c r="P315"/>
  <c r="BI313"/>
  <c r="BH313"/>
  <c r="BG313"/>
  <c r="BF313"/>
  <c r="X313"/>
  <c r="V313"/>
  <c r="T313"/>
  <c r="P313"/>
  <c r="BI311"/>
  <c r="BH311"/>
  <c r="BG311"/>
  <c r="BF311"/>
  <c r="X311"/>
  <c r="V311"/>
  <c r="T311"/>
  <c r="P311"/>
  <c r="BI309"/>
  <c r="BH309"/>
  <c r="BG309"/>
  <c r="BF309"/>
  <c r="X309"/>
  <c r="V309"/>
  <c r="T309"/>
  <c r="P309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3"/>
  <c r="BH303"/>
  <c r="BG303"/>
  <c r="BF303"/>
  <c r="X303"/>
  <c r="V303"/>
  <c r="T303"/>
  <c r="P303"/>
  <c r="BI301"/>
  <c r="BH301"/>
  <c r="BG301"/>
  <c r="BF301"/>
  <c r="X301"/>
  <c r="V301"/>
  <c r="T301"/>
  <c r="P301"/>
  <c r="BI299"/>
  <c r="BH299"/>
  <c r="BG299"/>
  <c r="BF299"/>
  <c r="X299"/>
  <c r="V299"/>
  <c r="T299"/>
  <c r="P299"/>
  <c r="BI297"/>
  <c r="BH297"/>
  <c r="BG297"/>
  <c r="BF297"/>
  <c r="X297"/>
  <c r="V297"/>
  <c r="T297"/>
  <c r="P297"/>
  <c r="BI295"/>
  <c r="BH295"/>
  <c r="BG295"/>
  <c r="BF295"/>
  <c r="X295"/>
  <c r="V295"/>
  <c r="T295"/>
  <c r="P295"/>
  <c r="BI293"/>
  <c r="BH293"/>
  <c r="BG293"/>
  <c r="BF293"/>
  <c r="X293"/>
  <c r="V293"/>
  <c r="T293"/>
  <c r="P293"/>
  <c r="BI291"/>
  <c r="BH291"/>
  <c r="BG291"/>
  <c r="BF291"/>
  <c r="X291"/>
  <c r="V291"/>
  <c r="T291"/>
  <c r="P291"/>
  <c r="BI289"/>
  <c r="BH289"/>
  <c r="BG289"/>
  <c r="BF289"/>
  <c r="X289"/>
  <c r="V289"/>
  <c r="T289"/>
  <c r="P289"/>
  <c r="BI287"/>
  <c r="BH287"/>
  <c r="BG287"/>
  <c r="BF287"/>
  <c r="X287"/>
  <c r="V287"/>
  <c r="T287"/>
  <c r="P287"/>
  <c r="BI285"/>
  <c r="BH285"/>
  <c r="BG285"/>
  <c r="BF285"/>
  <c r="X285"/>
  <c r="V285"/>
  <c r="T285"/>
  <c r="P285"/>
  <c r="BI283"/>
  <c r="BH283"/>
  <c r="BG283"/>
  <c r="BF283"/>
  <c r="X283"/>
  <c r="V283"/>
  <c r="T283"/>
  <c r="P283"/>
  <c r="BI281"/>
  <c r="BH281"/>
  <c r="BG281"/>
  <c r="BF281"/>
  <c r="X281"/>
  <c r="V281"/>
  <c r="T281"/>
  <c r="P281"/>
  <c r="BI279"/>
  <c r="BH279"/>
  <c r="BG279"/>
  <c r="BF279"/>
  <c r="X279"/>
  <c r="V279"/>
  <c r="T279"/>
  <c r="P279"/>
  <c r="BI277"/>
  <c r="BH277"/>
  <c r="BG277"/>
  <c r="BF277"/>
  <c r="X277"/>
  <c r="V277"/>
  <c r="T277"/>
  <c r="P277"/>
  <c r="BI275"/>
  <c r="BH275"/>
  <c r="BG275"/>
  <c r="BF275"/>
  <c r="X275"/>
  <c r="V275"/>
  <c r="T275"/>
  <c r="P275"/>
  <c r="BI273"/>
  <c r="BH273"/>
  <c r="BG273"/>
  <c r="BF273"/>
  <c r="X273"/>
  <c r="V273"/>
  <c r="T273"/>
  <c r="P273"/>
  <c r="BI271"/>
  <c r="BH271"/>
  <c r="BG271"/>
  <c r="BF271"/>
  <c r="X271"/>
  <c r="V271"/>
  <c r="T271"/>
  <c r="P271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5"/>
  <c r="BH255"/>
  <c r="BG255"/>
  <c r="BF255"/>
  <c r="X255"/>
  <c r="V255"/>
  <c r="T255"/>
  <c r="P255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3"/>
  <c r="BH243"/>
  <c r="BG243"/>
  <c r="BF243"/>
  <c r="X243"/>
  <c r="V243"/>
  <c r="T243"/>
  <c r="P243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3"/>
  <c r="BH233"/>
  <c r="BG233"/>
  <c r="BF233"/>
  <c r="X233"/>
  <c r="V233"/>
  <c r="T233"/>
  <c r="P233"/>
  <c r="BI231"/>
  <c r="BH231"/>
  <c r="BG231"/>
  <c r="BF231"/>
  <c r="X231"/>
  <c r="V231"/>
  <c r="T231"/>
  <c r="P231"/>
  <c r="BI229"/>
  <c r="BH229"/>
  <c r="BG229"/>
  <c r="BF229"/>
  <c r="X229"/>
  <c r="V229"/>
  <c r="T229"/>
  <c r="P229"/>
  <c r="BI227"/>
  <c r="BH227"/>
  <c r="BG227"/>
  <c r="BF227"/>
  <c r="X227"/>
  <c r="V227"/>
  <c r="T227"/>
  <c r="P227"/>
  <c r="BI225"/>
  <c r="BH225"/>
  <c r="BG225"/>
  <c r="BF225"/>
  <c r="X225"/>
  <c r="V225"/>
  <c r="T225"/>
  <c r="P225"/>
  <c r="BI223"/>
  <c r="BH223"/>
  <c r="BG223"/>
  <c r="BF223"/>
  <c r="X223"/>
  <c r="V223"/>
  <c r="T223"/>
  <c r="P223"/>
  <c r="BI221"/>
  <c r="BH221"/>
  <c r="BG221"/>
  <c r="BF221"/>
  <c r="X221"/>
  <c r="V221"/>
  <c r="T221"/>
  <c r="P221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1"/>
  <c r="BH211"/>
  <c r="BG211"/>
  <c r="BF211"/>
  <c r="X211"/>
  <c r="V211"/>
  <c r="T211"/>
  <c r="P211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5"/>
  <c r="BH205"/>
  <c r="BG205"/>
  <c r="BF205"/>
  <c r="X205"/>
  <c r="V205"/>
  <c r="T205"/>
  <c r="P205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1"/>
  <c r="BH121"/>
  <c r="BG121"/>
  <c r="BF121"/>
  <c r="X121"/>
  <c r="V121"/>
  <c r="T121"/>
  <c r="P121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5"/>
  <c r="BH115"/>
  <c r="BG115"/>
  <c r="BF115"/>
  <c r="X115"/>
  <c r="V115"/>
  <c r="T115"/>
  <c r="P115"/>
  <c r="BI113"/>
  <c r="BH113"/>
  <c r="BG113"/>
  <c r="BF113"/>
  <c r="X113"/>
  <c r="V113"/>
  <c r="T113"/>
  <c r="P113"/>
  <c r="BI111"/>
  <c r="BH111"/>
  <c r="BG111"/>
  <c r="BF111"/>
  <c r="X111"/>
  <c r="V111"/>
  <c r="T111"/>
  <c r="P111"/>
  <c r="BI109"/>
  <c r="BH109"/>
  <c r="BG109"/>
  <c r="BF109"/>
  <c r="X109"/>
  <c r="V109"/>
  <c r="T109"/>
  <c r="P109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1"/>
  <c r="BH101"/>
  <c r="BG101"/>
  <c r="BF101"/>
  <c r="X101"/>
  <c r="V101"/>
  <c r="T101"/>
  <c r="P101"/>
  <c r="BI99"/>
  <c r="BH99"/>
  <c r="BG99"/>
  <c r="BF99"/>
  <c r="X99"/>
  <c r="V99"/>
  <c r="T99"/>
  <c r="P99"/>
  <c r="BI97"/>
  <c r="BH97"/>
  <c r="BG97"/>
  <c r="BF97"/>
  <c r="X97"/>
  <c r="V97"/>
  <c r="T97"/>
  <c r="P97"/>
  <c r="BI95"/>
  <c r="BH95"/>
  <c r="BG95"/>
  <c r="BF95"/>
  <c r="X95"/>
  <c r="V95"/>
  <c r="T95"/>
  <c r="P95"/>
  <c r="J91"/>
  <c r="J90"/>
  <c r="F90"/>
  <c r="F88"/>
  <c r="E86"/>
  <c r="J65"/>
  <c r="J64"/>
  <c r="F64"/>
  <c r="F62"/>
  <c r="E60"/>
  <c r="J22"/>
  <c r="E22"/>
  <c r="F91"/>
  <c r="J21"/>
  <c r="J16"/>
  <c r="J62"/>
  <c r="E7"/>
  <c r="E54"/>
  <c i="1" r="L50"/>
  <c r="AM50"/>
  <c r="AM49"/>
  <c r="L49"/>
  <c r="AM47"/>
  <c r="L47"/>
  <c r="L45"/>
  <c r="L44"/>
  <c i="9" r="R94"/>
  <c i="8" r="R209"/>
  <c r="R205"/>
  <c r="Q187"/>
  <c r="R179"/>
  <c r="Q165"/>
  <c r="Q157"/>
  <c r="Q139"/>
  <c r="R135"/>
  <c r="Q117"/>
  <c r="Q111"/>
  <c r="Q107"/>
  <c r="Q99"/>
  <c r="Q95"/>
  <c i="7" r="R276"/>
  <c r="Q266"/>
  <c r="R256"/>
  <c r="R250"/>
  <c r="R234"/>
  <c r="Q214"/>
  <c r="Q198"/>
  <c r="Q184"/>
  <c r="Q168"/>
  <c r="R160"/>
  <c r="Q154"/>
  <c r="Q140"/>
  <c r="Q132"/>
  <c r="Q115"/>
  <c r="Q107"/>
  <c i="6" r="Q94"/>
  <c i="5" r="R132"/>
  <c r="R124"/>
  <c r="R102"/>
  <c i="4" r="Q216"/>
  <c r="R194"/>
  <c r="Q182"/>
  <c r="Q170"/>
  <c r="R166"/>
  <c r="R154"/>
  <c r="R142"/>
  <c r="Q136"/>
  <c r="R130"/>
  <c r="R124"/>
  <c r="R108"/>
  <c r="R102"/>
  <c i="3" r="R144"/>
  <c r="R140"/>
  <c r="Q130"/>
  <c r="R104"/>
  <c i="2" r="R810"/>
  <c r="R804"/>
  <c r="R798"/>
  <c r="Q786"/>
  <c r="Q782"/>
  <c r="R749"/>
  <c r="R737"/>
  <c r="R461"/>
  <c r="R449"/>
  <c r="Q435"/>
  <c r="Q423"/>
  <c r="R419"/>
  <c r="Q407"/>
  <c r="Q393"/>
  <c r="R383"/>
  <c r="R373"/>
  <c r="R367"/>
  <c r="R359"/>
  <c r="R345"/>
  <c r="Q333"/>
  <c r="R321"/>
  <c r="Q317"/>
  <c r="R309"/>
  <c r="R301"/>
  <c r="R295"/>
  <c r="Q279"/>
  <c r="Q267"/>
  <c r="R259"/>
  <c r="R251"/>
  <c r="R239"/>
  <c r="R223"/>
  <c r="R187"/>
  <c r="Q179"/>
  <c r="Q163"/>
  <c r="Q153"/>
  <c r="Q143"/>
  <c r="Q129"/>
  <c r="R119"/>
  <c r="R103"/>
  <c i="1" r="AU56"/>
  <c i="8" r="Q201"/>
  <c r="Q183"/>
  <c r="Q175"/>
  <c r="R171"/>
  <c r="Q163"/>
  <c r="Q151"/>
  <c r="R141"/>
  <c r="BK129"/>
  <c r="R117"/>
  <c r="Q105"/>
  <c r="R97"/>
  <c i="7" r="Q274"/>
  <c r="Q262"/>
  <c r="Q256"/>
  <c r="Q240"/>
  <c r="Q228"/>
  <c r="Q222"/>
  <c r="R206"/>
  <c r="R196"/>
  <c r="R190"/>
  <c r="R180"/>
  <c r="Q172"/>
  <c r="Q152"/>
  <c r="R142"/>
  <c r="R128"/>
  <c r="R111"/>
  <c r="R103"/>
  <c i="5" r="R134"/>
  <c r="Q124"/>
  <c r="Q116"/>
  <c i="4" r="R218"/>
  <c r="Q212"/>
  <c r="Q200"/>
  <c r="K182"/>
  <c r="R174"/>
  <c r="Q156"/>
  <c r="Q150"/>
  <c r="Q146"/>
  <c r="Q124"/>
  <c r="R120"/>
  <c r="R116"/>
  <c r="Q102"/>
  <c i="3" r="Q138"/>
  <c r="Q122"/>
  <c r="R112"/>
  <c r="Q106"/>
  <c r="Q100"/>
  <c i="2" r="Q798"/>
  <c r="Q792"/>
  <c r="Q780"/>
  <c r="K778"/>
  <c r="Q762"/>
  <c r="R751"/>
  <c r="Q745"/>
  <c r="R735"/>
  <c r="Q731"/>
  <c r="R719"/>
  <c r="R715"/>
  <c r="Q709"/>
  <c r="R705"/>
  <c r="R689"/>
  <c r="R675"/>
  <c r="R661"/>
  <c r="R657"/>
  <c r="R645"/>
  <c r="R635"/>
  <c r="K631"/>
  <c r="R621"/>
  <c r="R611"/>
  <c r="Q607"/>
  <c r="R597"/>
  <c r="R589"/>
  <c r="R585"/>
  <c r="R577"/>
  <c r="Q573"/>
  <c r="Q565"/>
  <c r="R553"/>
  <c r="R541"/>
  <c r="Q531"/>
  <c r="Q523"/>
  <c r="Q509"/>
  <c r="R501"/>
  <c r="R491"/>
  <c r="Q485"/>
  <c r="Q473"/>
  <c r="Q459"/>
  <c r="R453"/>
  <c r="Q447"/>
  <c r="R437"/>
  <c r="R415"/>
  <c r="Q403"/>
  <c r="Q399"/>
  <c r="Q389"/>
  <c r="Q379"/>
  <c r="R369"/>
  <c r="Q357"/>
  <c r="R349"/>
  <c r="R343"/>
  <c r="R331"/>
  <c r="Q323"/>
  <c r="Q309"/>
  <c r="Q299"/>
  <c r="R289"/>
  <c r="R279"/>
  <c r="R271"/>
  <c r="Q263"/>
  <c r="R243"/>
  <c r="Q235"/>
  <c r="K225"/>
  <c r="R211"/>
  <c r="Q209"/>
  <c r="Q199"/>
  <c r="Q193"/>
  <c r="R181"/>
  <c r="Q177"/>
  <c r="Q171"/>
  <c r="Q165"/>
  <c r="R151"/>
  <c r="Q139"/>
  <c r="Q131"/>
  <c r="R125"/>
  <c r="Q111"/>
  <c r="Q105"/>
  <c r="R95"/>
  <c i="8" r="Q213"/>
  <c r="Q211"/>
  <c r="Q199"/>
  <c r="R185"/>
  <c r="R163"/>
  <c r="R155"/>
  <c r="Q141"/>
  <c r="R123"/>
  <c r="R111"/>
  <c i="7" r="R270"/>
  <c r="R246"/>
  <c r="R236"/>
  <c r="Q218"/>
  <c r="Q212"/>
  <c r="R200"/>
  <c r="Q188"/>
  <c r="R168"/>
  <c r="Q160"/>
  <c r="R140"/>
  <c r="Q122"/>
  <c r="R99"/>
  <c i="6" r="Q96"/>
  <c i="5" r="Q114"/>
  <c r="Q104"/>
  <c r="R98"/>
  <c i="4" r="Q204"/>
  <c i="2" r="R517"/>
  <c r="R509"/>
  <c r="R499"/>
  <c r="R485"/>
  <c r="K481"/>
  <c r="R467"/>
  <c r="Q461"/>
  <c r="Q451"/>
  <c r="R441"/>
  <c r="R431"/>
  <c r="Q419"/>
  <c r="Q411"/>
  <c r="Q401"/>
  <c r="Q395"/>
  <c r="R385"/>
  <c r="Q373"/>
  <c r="R357"/>
  <c r="Q343"/>
  <c r="Q331"/>
  <c r="R323"/>
  <c r="Q311"/>
  <c r="Q301"/>
  <c r="Q293"/>
  <c r="R283"/>
  <c r="R273"/>
  <c r="Q259"/>
  <c r="R253"/>
  <c r="Q249"/>
  <c r="Q237"/>
  <c r="R229"/>
  <c r="Q221"/>
  <c r="R217"/>
  <c r="Q213"/>
  <c r="R205"/>
  <c r="R199"/>
  <c r="R185"/>
  <c r="Q169"/>
  <c r="R147"/>
  <c r="Q137"/>
  <c r="Q125"/>
  <c r="Q117"/>
  <c r="R107"/>
  <c r="R99"/>
  <c i="8" r="Q203"/>
  <c r="Q191"/>
  <c r="R183"/>
  <c r="Q161"/>
  <c r="R147"/>
  <c r="R131"/>
  <c r="R125"/>
  <c r="R109"/>
  <c r="Q101"/>
  <c i="7" r="Q270"/>
  <c r="Q260"/>
  <c r="Q248"/>
  <c r="Q232"/>
  <c r="R216"/>
  <c r="R186"/>
  <c r="R176"/>
  <c r="Q164"/>
  <c r="R154"/>
  <c r="R144"/>
  <c r="R134"/>
  <c r="R122"/>
  <c r="Q111"/>
  <c i="6" r="Q98"/>
  <c r="Q92"/>
  <c i="5" r="R114"/>
  <c r="R104"/>
  <c i="4" r="R214"/>
  <c r="R210"/>
  <c r="R196"/>
  <c r="Q192"/>
  <c r="Q184"/>
  <c r="Q174"/>
  <c r="R168"/>
  <c r="K156"/>
  <c r="R144"/>
  <c r="R132"/>
  <c r="R114"/>
  <c r="Q110"/>
  <c r="Q100"/>
  <c i="3" r="Q132"/>
  <c r="R122"/>
  <c r="Q112"/>
  <c r="R100"/>
  <c i="2" r="R790"/>
  <c r="R782"/>
  <c r="Q778"/>
  <c r="R772"/>
  <c r="Q766"/>
  <c r="Q757"/>
  <c r="R745"/>
  <c r="R731"/>
  <c r="Q727"/>
  <c r="Q719"/>
  <c r="Q713"/>
  <c r="R699"/>
  <c r="Q697"/>
  <c r="R693"/>
  <c r="R691"/>
  <c r="R687"/>
  <c r="R685"/>
  <c r="Q683"/>
  <c r="Q681"/>
  <c r="Q679"/>
  <c r="Q675"/>
  <c r="Q667"/>
  <c r="R663"/>
  <c r="Q657"/>
  <c r="Q655"/>
  <c r="R651"/>
  <c r="Q649"/>
  <c r="Q647"/>
  <c r="R639"/>
  <c r="Q635"/>
  <c r="R629"/>
  <c r="R627"/>
  <c r="Q623"/>
  <c r="Q619"/>
  <c r="R613"/>
  <c r="Q609"/>
  <c r="Q605"/>
  <c r="R599"/>
  <c r="R593"/>
  <c r="Q589"/>
  <c r="Q581"/>
  <c r="R569"/>
  <c r="Q563"/>
  <c r="Q559"/>
  <c r="Q521"/>
  <c r="Q507"/>
  <c r="R495"/>
  <c r="Q479"/>
  <c r="Q475"/>
  <c i="9" r="BK94"/>
  <c i="8" r="BK177"/>
  <c r="K149"/>
  <c r="BE149"/>
  <c r="BK125"/>
  <c r="K111"/>
  <c r="BE111"/>
  <c i="7" r="K234"/>
  <c r="BE234"/>
  <c r="BK198"/>
  <c r="K190"/>
  <c r="BE190"/>
  <c r="BK182"/>
  <c r="BK170"/>
  <c r="BK154"/>
  <c r="BK138"/>
  <c r="K124"/>
  <c r="BE124"/>
  <c r="K105"/>
  <c r="BE105"/>
  <c i="6" r="BK94"/>
  <c i="5" r="BK130"/>
  <c r="BK104"/>
  <c i="4" r="BK202"/>
  <c r="K158"/>
  <c r="BE158"/>
  <c r="BK136"/>
  <c r="BK112"/>
  <c i="3" r="K114"/>
  <c r="BE114"/>
  <c r="BK96"/>
  <c i="2" r="K772"/>
  <c r="BE772"/>
  <c r="BK749"/>
  <c r="BK699"/>
  <c r="K685"/>
  <c r="BE685"/>
  <c r="K617"/>
  <c r="BE617"/>
  <c r="K597"/>
  <c r="BE597"/>
  <c r="K567"/>
  <c r="BE567"/>
  <c r="BK517"/>
  <c r="K461"/>
  <c r="BE461"/>
  <c r="BK449"/>
  <c r="BK409"/>
  <c r="BK377"/>
  <c r="K335"/>
  <c r="BE335"/>
  <c r="BK281"/>
  <c r="K257"/>
  <c r="BE257"/>
  <c r="BK225"/>
  <c r="K183"/>
  <c r="BE183"/>
  <c r="K133"/>
  <c r="BE133"/>
  <c r="K111"/>
  <c r="BE111"/>
  <c i="9" r="K92"/>
  <c r="BE92"/>
  <c i="8" r="BK191"/>
  <c r="K153"/>
  <c r="BE153"/>
  <c r="K123"/>
  <c r="BE123"/>
  <c i="7" r="BK264"/>
  <c r="BK224"/>
  <c r="BK176"/>
  <c r="BK162"/>
  <c r="BK146"/>
  <c r="BK130"/>
  <c r="K103"/>
  <c r="BE103"/>
  <c i="6" r="BK90"/>
  <c i="5" r="BK118"/>
  <c i="4" r="BK216"/>
  <c r="K154"/>
  <c r="BE154"/>
  <c r="K138"/>
  <c r="BE138"/>
  <c i="3" r="K116"/>
  <c r="BE116"/>
  <c i="2" r="BK808"/>
  <c r="BK782"/>
  <c r="BK737"/>
  <c r="BK705"/>
  <c r="BK675"/>
  <c r="BK653"/>
  <c r="K639"/>
  <c r="BE639"/>
  <c r="K625"/>
  <c r="BE625"/>
  <c r="K601"/>
  <c r="BE601"/>
  <c r="BK565"/>
  <c r="BK545"/>
  <c r="BK515"/>
  <c r="BK479"/>
  <c r="BK469"/>
  <c r="K435"/>
  <c r="BE435"/>
  <c r="BK407"/>
  <c r="K373"/>
  <c r="BE373"/>
  <c r="BK313"/>
  <c r="K259"/>
  <c r="BE259"/>
  <c r="K219"/>
  <c r="BE219"/>
  <c r="K181"/>
  <c r="BE181"/>
  <c r="K163"/>
  <c r="BE163"/>
  <c r="K145"/>
  <c r="BE145"/>
  <c r="BK109"/>
  <c i="8" r="K211"/>
  <c r="BE211"/>
  <c r="K187"/>
  <c r="BE187"/>
  <c r="K151"/>
  <c r="BE151"/>
  <c r="BK103"/>
  <c i="7" r="K268"/>
  <c r="BE268"/>
  <c r="K256"/>
  <c r="BE256"/>
  <c r="K220"/>
  <c r="BE220"/>
  <c i="5" r="BK120"/>
  <c r="BK98"/>
  <c i="4" r="BK206"/>
  <c r="BK174"/>
  <c r="K128"/>
  <c r="BE128"/>
  <c i="3" r="BK140"/>
  <c r="BK128"/>
  <c r="K112"/>
  <c r="BE112"/>
  <c i="2" r="BK804"/>
  <c r="K786"/>
  <c r="BE786"/>
  <c r="K729"/>
  <c r="BE729"/>
  <c r="K681"/>
  <c r="BE681"/>
  <c r="BK663"/>
  <c r="K613"/>
  <c r="BE613"/>
  <c r="BK585"/>
  <c r="BK559"/>
  <c r="BK527"/>
  <c r="BK465"/>
  <c r="BK439"/>
  <c r="K427"/>
  <c r="BE427"/>
  <c r="BK389"/>
  <c r="K359"/>
  <c r="BE359"/>
  <c r="K323"/>
  <c r="BE323"/>
  <c r="BK303"/>
  <c r="BK287"/>
  <c r="K267"/>
  <c r="BE267"/>
  <c r="K231"/>
  <c r="BE231"/>
  <c r="K193"/>
  <c r="BE193"/>
  <c r="BK169"/>
  <c r="BK127"/>
  <c i="8" r="BK209"/>
  <c r="BK175"/>
  <c r="BK107"/>
  <c i="7" r="K272"/>
  <c r="BE272"/>
  <c r="BK238"/>
  <c r="BK226"/>
  <c r="BK202"/>
  <c i="4" r="BK186"/>
  <c r="BK166"/>
  <c r="K120"/>
  <c r="BE120"/>
  <c i="3" r="K122"/>
  <c r="BE122"/>
  <c i="2" r="BK776"/>
  <c r="K741"/>
  <c r="BE741"/>
  <c r="K733"/>
  <c r="BE733"/>
  <c r="BK719"/>
  <c r="K701"/>
  <c r="BE701"/>
  <c r="K655"/>
  <c r="BE655"/>
  <c r="BK619"/>
  <c r="BK577"/>
  <c r="BK535"/>
  <c r="K523"/>
  <c r="BE523"/>
  <c r="K491"/>
  <c r="BE491"/>
  <c r="K459"/>
  <c r="BE459"/>
  <c r="K441"/>
  <c r="BE441"/>
  <c r="BK405"/>
  <c r="K361"/>
  <c r="BE361"/>
  <c r="BK343"/>
  <c r="K331"/>
  <c r="BE331"/>
  <c r="BK319"/>
  <c r="K299"/>
  <c r="BE299"/>
  <c r="BK247"/>
  <c r="BK221"/>
  <c r="BK167"/>
  <c r="BK137"/>
  <c r="BK121"/>
  <c r="BK99"/>
  <c r="Q577"/>
  <c r="R565"/>
  <c r="R555"/>
  <c r="R549"/>
  <c r="Q547"/>
  <c r="R543"/>
  <c r="Q539"/>
  <c r="Q535"/>
  <c r="R523"/>
  <c r="Q513"/>
  <c r="R497"/>
  <c r="R489"/>
  <c r="Q481"/>
  <c r="R471"/>
  <c i="8" r="BK213"/>
  <c r="K169"/>
  <c r="BE169"/>
  <c r="K145"/>
  <c r="BE145"/>
  <c r="K119"/>
  <c r="BE119"/>
  <c r="K93"/>
  <c r="BE93"/>
  <c i="7" r="K228"/>
  <c r="BE228"/>
  <c r="K192"/>
  <c r="BE192"/>
  <c r="BK180"/>
  <c r="BK168"/>
  <c r="BK150"/>
  <c r="BK136"/>
  <c r="K115"/>
  <c r="BE115"/>
  <c r="K101"/>
  <c r="BE101"/>
  <c i="5" r="K134"/>
  <c r="BE134"/>
  <c r="K114"/>
  <c r="BE114"/>
  <c i="4" r="BK218"/>
  <c r="K198"/>
  <c r="BE198"/>
  <c r="K148"/>
  <c r="BE148"/>
  <c r="BK130"/>
  <c i="3" r="BK144"/>
  <c r="BK106"/>
  <c i="2" r="BK800"/>
  <c r="K768"/>
  <c r="BE768"/>
  <c r="K747"/>
  <c r="BE747"/>
  <c r="K691"/>
  <c r="BE691"/>
  <c r="BK659"/>
  <c r="BK603"/>
  <c r="BK569"/>
  <c r="BK551"/>
  <c r="BK501"/>
  <c r="BK489"/>
  <c r="K455"/>
  <c r="BE455"/>
  <c r="BK425"/>
  <c r="K393"/>
  <c r="BE393"/>
  <c r="K349"/>
  <c r="BE349"/>
  <c r="K293"/>
  <c r="BE293"/>
  <c r="K277"/>
  <c r="BE277"/>
  <c r="K245"/>
  <c r="BE245"/>
  <c r="K207"/>
  <c r="BE207"/>
  <c r="K149"/>
  <c r="BE149"/>
  <c r="BK119"/>
  <c i="9" r="BK98"/>
  <c i="8" r="BK197"/>
  <c r="K161"/>
  <c r="BE161"/>
  <c r="BK141"/>
  <c r="K97"/>
  <c r="BE97"/>
  <c i="7" r="K262"/>
  <c r="BE262"/>
  <c r="BK216"/>
  <c r="BK178"/>
  <c r="BK158"/>
  <c r="K144"/>
  <c r="BE144"/>
  <c r="K117"/>
  <c r="BE117"/>
  <c r="BK107"/>
  <c i="6" r="K98"/>
  <c r="BE98"/>
  <c i="5" r="K116"/>
  <c r="BE116"/>
  <c i="4" r="K192"/>
  <c r="BE192"/>
  <c r="K170"/>
  <c r="BE170"/>
  <c r="K144"/>
  <c r="BE144"/>
  <c r="BK118"/>
  <c i="3" r="K142"/>
  <c r="BE142"/>
  <c r="BK110"/>
  <c i="2" r="BK796"/>
  <c r="K774"/>
  <c r="BE774"/>
  <c r="K709"/>
  <c r="BE709"/>
  <c r="K679"/>
  <c r="BE679"/>
  <c r="K657"/>
  <c r="BE657"/>
  <c r="K643"/>
  <c r="BE643"/>
  <c r="K629"/>
  <c r="BE629"/>
  <c r="BK611"/>
  <c r="BK587"/>
  <c r="K555"/>
  <c r="BE555"/>
  <c r="BK495"/>
  <c r="BK473"/>
  <c r="BK445"/>
  <c r="BK413"/>
  <c r="BK379"/>
  <c r="BK301"/>
  <c r="BK251"/>
  <c r="K223"/>
  <c r="BE223"/>
  <c r="K209"/>
  <c r="BE209"/>
  <c r="K189"/>
  <c r="BE189"/>
  <c r="K171"/>
  <c r="BE171"/>
  <c r="BK159"/>
  <c r="K143"/>
  <c r="BE143"/>
  <c r="K101"/>
  <c r="BE101"/>
  <c i="8" r="K203"/>
  <c r="BE203"/>
  <c r="BK155"/>
  <c r="K127"/>
  <c r="BE127"/>
  <c r="BK99"/>
  <c i="7" r="BK260"/>
  <c r="K250"/>
  <c r="BE250"/>
  <c r="BK206"/>
  <c i="5" r="K100"/>
  <c r="BE100"/>
  <c i="4" r="K208"/>
  <c r="BE208"/>
  <c r="BK188"/>
  <c r="K172"/>
  <c r="BE172"/>
  <c r="K124"/>
  <c r="BE124"/>
  <c i="3" r="K134"/>
  <c r="BE134"/>
  <c r="K120"/>
  <c r="BE120"/>
  <c r="K108"/>
  <c r="BE108"/>
  <c i="2" r="BK802"/>
  <c r="BK764"/>
  <c r="BK735"/>
  <c r="BK669"/>
  <c r="BK645"/>
  <c r="K607"/>
  <c r="BE607"/>
  <c r="K581"/>
  <c r="BE581"/>
  <c r="BK543"/>
  <c r="K521"/>
  <c r="BE521"/>
  <c r="BK507"/>
  <c r="BK443"/>
  <c r="K429"/>
  <c r="BE429"/>
  <c r="BK397"/>
  <c r="K371"/>
  <c r="BE371"/>
  <c r="BK345"/>
  <c r="BK327"/>
  <c r="BK295"/>
  <c r="BK271"/>
  <c r="K265"/>
  <c r="BE265"/>
  <c r="K227"/>
  <c r="BE227"/>
  <c r="K203"/>
  <c r="BE203"/>
  <c r="BK177"/>
  <c r="BK135"/>
  <c r="K95"/>
  <c r="BE95"/>
  <c i="8" r="BK179"/>
  <c r="K171"/>
  <c r="BE171"/>
  <c r="K129"/>
  <c r="BE129"/>
  <c r="BK95"/>
  <c i="7" r="BK246"/>
  <c r="K222"/>
  <c r="BE222"/>
  <c i="4" r="K196"/>
  <c r="BE196"/>
  <c r="K176"/>
  <c r="BE176"/>
  <c r="K132"/>
  <c r="BE132"/>
  <c r="BK110"/>
  <c i="2" r="BK794"/>
  <c r="BK757"/>
  <c r="BK739"/>
  <c r="BK725"/>
  <c r="BK707"/>
  <c r="BK677"/>
  <c r="BK637"/>
  <c r="BK593"/>
  <c r="BK547"/>
  <c r="BK533"/>
  <c r="BK511"/>
  <c r="BK487"/>
  <c r="BK453"/>
  <c r="K385"/>
  <c r="BE385"/>
  <c r="BK353"/>
  <c r="BK339"/>
  <c r="K321"/>
  <c r="BE321"/>
  <c r="K311"/>
  <c r="BE311"/>
  <c r="K263"/>
  <c r="BE263"/>
  <c r="K233"/>
  <c r="BE233"/>
  <c r="BK195"/>
  <c r="K165"/>
  <c r="BE165"/>
  <c r="BK129"/>
  <c r="K103"/>
  <c r="BE103"/>
  <c i="9" r="R92"/>
  <c i="8" r="Q216"/>
  <c r="Q207"/>
  <c r="R199"/>
  <c r="Q185"/>
  <c r="R175"/>
  <c r="R159"/>
  <c r="Q155"/>
  <c r="R137"/>
  <c r="R129"/>
  <c r="R121"/>
  <c r="Q115"/>
  <c r="Q109"/>
  <c r="R101"/>
  <c r="BK97"/>
  <c r="BK93"/>
  <c i="7" r="Q276"/>
  <c r="Q264"/>
  <c r="Q252"/>
  <c r="R238"/>
  <c r="R232"/>
  <c r="R208"/>
  <c r="Q196"/>
  <c r="R172"/>
  <c r="K166"/>
  <c r="Q156"/>
  <c r="R146"/>
  <c r="Q134"/>
  <c r="R117"/>
  <c r="R101"/>
  <c i="6" r="R92"/>
  <c i="5" r="Q128"/>
  <c r="Q112"/>
  <c r="R100"/>
  <c i="4" r="Q206"/>
  <c r="Q190"/>
  <c r="R180"/>
  <c r="Q160"/>
  <c r="Q152"/>
  <c r="R140"/>
  <c r="Q134"/>
  <c r="R126"/>
  <c r="Q114"/>
  <c r="Q104"/>
  <c i="3" r="R146"/>
  <c r="R134"/>
  <c r="R126"/>
  <c r="R110"/>
  <c i="2" r="R812"/>
  <c r="R808"/>
  <c r="R806"/>
  <c r="Q804"/>
  <c r="Q802"/>
  <c r="Q800"/>
  <c r="R792"/>
  <c r="Q751"/>
  <c r="Q743"/>
  <c r="Q735"/>
  <c r="R455"/>
  <c r="Q441"/>
  <c r="Q437"/>
  <c r="Q431"/>
  <c r="Q421"/>
  <c r="R411"/>
  <c r="R397"/>
  <c r="Q385"/>
  <c r="Q377"/>
  <c r="Q371"/>
  <c r="Q363"/>
  <c r="R353"/>
  <c r="Q337"/>
  <c r="Q327"/>
  <c r="Q319"/>
  <c r="R315"/>
  <c r="Q307"/>
  <c r="R299"/>
  <c r="Q295"/>
  <c r="R277"/>
  <c r="R265"/>
  <c r="K253"/>
  <c r="R245"/>
  <c r="Q233"/>
  <c r="Q225"/>
  <c r="Q191"/>
  <c r="R183"/>
  <c r="R171"/>
  <c r="Q161"/>
  <c r="Q149"/>
  <c r="Q133"/>
  <c r="Q123"/>
  <c r="R111"/>
  <c r="Q95"/>
  <c i="9" r="R98"/>
  <c r="Q98"/>
  <c r="R96"/>
  <c r="Q96"/>
  <c r="Q94"/>
  <c i="8" r="R213"/>
  <c r="R195"/>
  <c r="R191"/>
  <c r="Q177"/>
  <c r="BK173"/>
  <c r="Q167"/>
  <c r="R161"/>
  <c r="R145"/>
  <c r="Q135"/>
  <c r="Q121"/>
  <c r="BK111"/>
  <c r="R95"/>
  <c i="7" r="R272"/>
  <c r="R260"/>
  <c r="Q254"/>
  <c r="Q238"/>
  <c r="R226"/>
  <c r="R218"/>
  <c r="R204"/>
  <c r="R192"/>
  <c r="Q186"/>
  <c r="Q176"/>
  <c r="Q170"/>
  <c r="Q138"/>
  <c r="Q124"/>
  <c r="R105"/>
  <c r="Q99"/>
  <c i="5" r="R128"/>
  <c r="R120"/>
  <c r="Q102"/>
  <c i="4" r="R202"/>
  <c r="Q198"/>
  <c r="R190"/>
  <c r="Q180"/>
  <c r="R172"/>
  <c r="R160"/>
  <c r="R150"/>
  <c r="Q144"/>
  <c r="R136"/>
  <c r="R122"/>
  <c r="R112"/>
  <c i="3" r="Q142"/>
  <c r="Q136"/>
  <c r="Q120"/>
  <c r="Q114"/>
  <c r="Q104"/>
  <c r="R96"/>
  <c i="2" r="R794"/>
  <c r="R786"/>
  <c r="K780"/>
  <c r="Q772"/>
  <c r="Q764"/>
  <c r="Q755"/>
  <c r="Q747"/>
  <c r="Q741"/>
  <c r="R733"/>
  <c r="R723"/>
  <c r="R717"/>
  <c r="R711"/>
  <c r="Q707"/>
  <c r="R701"/>
  <c r="Q689"/>
  <c r="R671"/>
  <c r="R665"/>
  <c r="Q659"/>
  <c r="R649"/>
  <c r="R641"/>
  <c r="R633"/>
  <c r="R625"/>
  <c r="R617"/>
  <c r="R609"/>
  <c r="R603"/>
  <c r="R595"/>
  <c r="R587"/>
  <c r="R581"/>
  <c r="R573"/>
  <c r="R567"/>
  <c r="R559"/>
  <c r="Q543"/>
  <c r="R533"/>
  <c r="R521"/>
  <c r="Q515"/>
  <c r="R507"/>
  <c r="Q499"/>
  <c r="R487"/>
  <c r="Q483"/>
  <c r="R469"/>
  <c r="Q455"/>
  <c r="R445"/>
  <c r="R427"/>
  <c r="Q417"/>
  <c r="R401"/>
  <c r="Q391"/>
  <c r="Q383"/>
  <c r="R371"/>
  <c r="R363"/>
  <c r="Q353"/>
  <c r="Q347"/>
  <c r="Q339"/>
  <c r="R329"/>
  <c r="Q313"/>
  <c r="R291"/>
  <c r="Q283"/>
  <c r="Q275"/>
  <c r="R263"/>
  <c r="Q253"/>
  <c r="Q241"/>
  <c r="R231"/>
  <c r="Q223"/>
  <c r="Q215"/>
  <c r="R209"/>
  <c r="R201"/>
  <c r="R195"/>
  <c r="Q187"/>
  <c r="Q173"/>
  <c r="Q167"/>
  <c r="Q155"/>
  <c r="R141"/>
  <c r="R135"/>
  <c r="R129"/>
  <c r="R117"/>
  <c r="Q107"/>
  <c r="Q99"/>
  <c i="9" r="Q92"/>
  <c i="8" r="Q205"/>
  <c r="Q193"/>
  <c r="Q171"/>
  <c r="Q153"/>
  <c r="Q143"/>
  <c r="Q133"/>
  <c r="R119"/>
  <c r="R91"/>
  <c i="7" r="Q268"/>
  <c r="R244"/>
  <c r="Q234"/>
  <c r="Q224"/>
  <c r="R214"/>
  <c r="Q208"/>
  <c r="Q192"/>
  <c r="R182"/>
  <c r="R158"/>
  <c r="R132"/>
  <c r="R126"/>
  <c r="Q103"/>
  <c i="6" r="R98"/>
  <c i="5" r="K128"/>
  <c r="Q110"/>
  <c r="Q100"/>
  <c i="4" r="Q210"/>
  <c i="2" r="R527"/>
  <c r="R511"/>
  <c r="Q503"/>
  <c r="Q495"/>
  <c r="R481"/>
  <c r="Q469"/>
  <c r="Q463"/>
  <c r="Q453"/>
  <c r="Q445"/>
  <c r="R435"/>
  <c r="R425"/>
  <c r="Q415"/>
  <c r="R407"/>
  <c r="Q397"/>
  <c r="Q381"/>
  <c r="Q367"/>
  <c r="R355"/>
  <c r="R347"/>
  <c r="R339"/>
  <c r="Q329"/>
  <c r="R313"/>
  <c r="R307"/>
  <c r="R297"/>
  <c r="Q289"/>
  <c r="Q271"/>
  <c r="Q261"/>
  <c r="R255"/>
  <c r="Q251"/>
  <c r="Q245"/>
  <c r="Q231"/>
  <c r="Q219"/>
  <c r="R213"/>
  <c r="Q207"/>
  <c r="R203"/>
  <c r="R193"/>
  <c r="R175"/>
  <c r="R163"/>
  <c r="R159"/>
  <c r="Q151"/>
  <c r="R143"/>
  <c r="R131"/>
  <c r="Q121"/>
  <c r="R113"/>
  <c r="Q101"/>
  <c i="1" r="AU63"/>
  <c i="8" r="R197"/>
  <c r="R187"/>
  <c r="Q179"/>
  <c r="R151"/>
  <c r="BK145"/>
  <c r="Q127"/>
  <c r="R113"/>
  <c r="R105"/>
  <c r="Q97"/>
  <c i="7" r="R264"/>
  <c r="Q250"/>
  <c r="Q230"/>
  <c r="BK218"/>
  <c r="Q202"/>
  <c r="R184"/>
  <c r="Q174"/>
  <c r="R156"/>
  <c r="R150"/>
  <c r="Q126"/>
  <c r="R115"/>
  <c r="Q109"/>
  <c i="6" r="R96"/>
  <c i="5" r="R126"/>
  <c r="Q108"/>
  <c i="4" r="R216"/>
  <c r="R212"/>
  <c r="R204"/>
  <c r="Q194"/>
  <c r="R186"/>
  <c r="R178"/>
  <c r="Q172"/>
  <c r="Q164"/>
  <c r="R152"/>
  <c r="R138"/>
  <c r="R128"/>
  <c r="Q112"/>
  <c r="R106"/>
  <c i="3" r="Q144"/>
  <c r="R130"/>
  <c r="R116"/>
  <c r="Q108"/>
  <c r="Q96"/>
  <c i="2" r="R788"/>
  <c r="R778"/>
  <c r="Q774"/>
  <c r="Q768"/>
  <c r="R764"/>
  <c r="R757"/>
  <c r="Q753"/>
  <c r="Q733"/>
  <c r="Q729"/>
  <c r="R721"/>
  <c r="Q715"/>
  <c r="Q705"/>
  <c r="Q699"/>
  <c r="Q693"/>
  <c r="Q691"/>
  <c r="Q687"/>
  <c r="R683"/>
  <c r="R681"/>
  <c r="R679"/>
  <c r="Q673"/>
  <c r="R669"/>
  <c r="Q665"/>
  <c r="Q661"/>
  <c r="Q651"/>
  <c r="Q645"/>
  <c r="Q641"/>
  <c r="Q637"/>
  <c r="R631"/>
  <c r="Q625"/>
  <c r="R619"/>
  <c r="Q615"/>
  <c r="Q613"/>
  <c r="Q603"/>
  <c r="Q599"/>
  <c r="Q593"/>
  <c r="Q585"/>
  <c r="Q579"/>
  <c r="Q571"/>
  <c r="Q569"/>
  <c r="Q561"/>
  <c r="Q555"/>
  <c r="Q551"/>
  <c r="R547"/>
  <c r="R545"/>
  <c r="R537"/>
  <c r="R535"/>
  <c r="Q527"/>
  <c r="R519"/>
  <c r="R505"/>
  <c r="Q491"/>
  <c r="R479"/>
  <c r="R465"/>
  <c i="8" r="BK193"/>
  <c r="BK163"/>
  <c r="BK137"/>
  <c r="K115"/>
  <c r="BE115"/>
  <c r="K91"/>
  <c r="BE91"/>
  <c i="7" r="BK214"/>
  <c r="BK196"/>
  <c r="BK186"/>
  <c r="K172"/>
  <c r="BE172"/>
  <c r="BK156"/>
  <c r="K128"/>
  <c r="BE128"/>
  <c r="BK119"/>
  <c r="K94"/>
  <c r="BE94"/>
  <c i="6" r="BK92"/>
  <c i="5" r="BK124"/>
  <c r="BK106"/>
  <c i="4" r="BK204"/>
  <c r="K164"/>
  <c r="BE164"/>
  <c r="BK142"/>
  <c r="BK116"/>
  <c i="3" r="BK136"/>
  <c r="BK102"/>
  <c i="2" r="BK790"/>
  <c r="BK760"/>
  <c r="K715"/>
  <c r="BE715"/>
  <c r="K689"/>
  <c r="BE689"/>
  <c r="K621"/>
  <c r="BE621"/>
  <c r="K589"/>
  <c r="BE589"/>
  <c r="BK563"/>
  <c r="BK509"/>
  <c r="K493"/>
  <c r="BE493"/>
  <c r="K477"/>
  <c r="BE477"/>
  <c r="BK411"/>
  <c r="BK387"/>
  <c r="BK375"/>
  <c r="BK329"/>
  <c r="BK289"/>
  <c r="BK279"/>
  <c r="BK235"/>
  <c r="BK197"/>
  <c r="K141"/>
  <c r="BE141"/>
  <c r="BK115"/>
  <c i="9" r="BK96"/>
  <c i="8" r="BK199"/>
  <c r="K165"/>
  <c r="BE165"/>
  <c r="K147"/>
  <c r="BE147"/>
  <c r="K109"/>
  <c r="BE109"/>
  <c i="7" r="BK200"/>
  <c r="BK164"/>
  <c r="BK148"/>
  <c r="BK134"/>
  <c r="K122"/>
  <c r="BE122"/>
  <c r="K111"/>
  <c r="BE111"/>
  <c r="K99"/>
  <c r="BE99"/>
  <c i="5" r="BK128"/>
  <c r="BK102"/>
  <c i="4" r="BK184"/>
  <c r="BK162"/>
  <c r="K140"/>
  <c r="BE140"/>
  <c r="K102"/>
  <c r="BE102"/>
  <c i="3" r="BK138"/>
  <c i="2" r="BK810"/>
  <c r="BK780"/>
  <c r="BK727"/>
  <c r="BK703"/>
  <c r="K661"/>
  <c r="BE661"/>
  <c r="K649"/>
  <c r="BE649"/>
  <c r="BK631"/>
  <c r="K623"/>
  <c r="BE623"/>
  <c r="BK591"/>
  <c r="K557"/>
  <c r="BE557"/>
  <c r="BK539"/>
  <c r="BK499"/>
  <c r="K475"/>
  <c r="BE475"/>
  <c r="BK463"/>
  <c r="BK417"/>
  <c r="BK391"/>
  <c r="K367"/>
  <c r="BE367"/>
  <c r="BK297"/>
  <c r="K243"/>
  <c r="BE243"/>
  <c r="BK217"/>
  <c r="K199"/>
  <c r="BE199"/>
  <c r="BK173"/>
  <c r="BK161"/>
  <c r="BK125"/>
  <c i="8" r="K205"/>
  <c r="BE205"/>
  <c r="K181"/>
  <c r="BE181"/>
  <c r="BK143"/>
  <c r="K121"/>
  <c r="BE121"/>
  <c i="7" r="BK276"/>
  <c r="BK258"/>
  <c r="BK244"/>
  <c i="5" r="BK110"/>
  <c i="4" r="K212"/>
  <c r="BE212"/>
  <c r="BK182"/>
  <c r="BK156"/>
  <c r="K108"/>
  <c r="BE108"/>
  <c i="3" r="BK132"/>
  <c r="BK118"/>
  <c i="2" r="BK812"/>
  <c r="BK792"/>
  <c r="BK755"/>
  <c r="BK711"/>
  <c r="BK673"/>
  <c r="BK647"/>
  <c r="BK635"/>
  <c r="K595"/>
  <c r="BE595"/>
  <c r="K579"/>
  <c r="BE579"/>
  <c r="BK549"/>
  <c r="BK525"/>
  <c r="BK513"/>
  <c r="BK457"/>
  <c r="K431"/>
  <c r="BE431"/>
  <c r="K399"/>
  <c r="BE399"/>
  <c r="BK383"/>
  <c r="K355"/>
  <c r="BE355"/>
  <c r="BK333"/>
  <c r="K307"/>
  <c r="BE307"/>
  <c r="BK291"/>
  <c r="BK269"/>
  <c r="BK255"/>
  <c r="K211"/>
  <c r="BE211"/>
  <c r="K191"/>
  <c r="BE191"/>
  <c r="K155"/>
  <c r="BE155"/>
  <c r="K107"/>
  <c r="BE107"/>
  <c i="8" r="K183"/>
  <c r="BE183"/>
  <c r="K173"/>
  <c r="BE173"/>
  <c r="K131"/>
  <c r="BE131"/>
  <c r="BK105"/>
  <c i="7" r="BK270"/>
  <c r="K242"/>
  <c r="BE242"/>
  <c r="K232"/>
  <c r="BE232"/>
  <c r="BK208"/>
  <c i="4" r="BK190"/>
  <c r="K168"/>
  <c r="BE168"/>
  <c r="K126"/>
  <c r="BE126"/>
  <c r="BK104"/>
  <c i="2" r="BK778"/>
  <c r="BK751"/>
  <c r="K723"/>
  <c r="BE723"/>
  <c r="K713"/>
  <c r="BE713"/>
  <c r="K683"/>
  <c r="BE683"/>
  <c r="K641"/>
  <c r="BE641"/>
  <c r="K599"/>
  <c r="BE599"/>
  <c r="BK561"/>
  <c r="BK529"/>
  <c r="BK481"/>
  <c r="BK447"/>
  <c r="K419"/>
  <c r="BE419"/>
  <c r="K369"/>
  <c r="BE369"/>
  <c r="K347"/>
  <c r="BE347"/>
  <c r="BK325"/>
  <c r="K305"/>
  <c r="BE305"/>
  <c r="BK249"/>
  <c r="K229"/>
  <c r="BE229"/>
  <c r="BK201"/>
  <c r="K175"/>
  <c r="BE175"/>
  <c r="BK139"/>
  <c r="BK113"/>
  <c i="8" r="R216"/>
  <c r="R211"/>
  <c r="Q195"/>
  <c r="R167"/>
  <c r="Q147"/>
  <c r="Q125"/>
  <c r="BK115"/>
  <c r="Q103"/>
  <c r="R93"/>
  <c i="7" r="R258"/>
  <c r="Q242"/>
  <c r="Q236"/>
  <c r="K218"/>
  <c r="Q210"/>
  <c r="R202"/>
  <c r="Q194"/>
  <c r="R170"/>
  <c r="R162"/>
  <c r="Q158"/>
  <c r="Q150"/>
  <c r="Q148"/>
  <c r="Q136"/>
  <c r="Q119"/>
  <c r="R109"/>
  <c r="Q105"/>
  <c r="Q96"/>
  <c i="5" r="Q134"/>
  <c r="Q130"/>
  <c r="Q118"/>
  <c r="Q106"/>
  <c r="Q98"/>
  <c i="4" r="Q218"/>
  <c r="R198"/>
  <c r="Q186"/>
  <c r="R184"/>
  <c r="Q178"/>
  <c r="Q168"/>
  <c r="R162"/>
  <c r="R156"/>
  <c r="Q148"/>
  <c r="Q142"/>
  <c r="R134"/>
  <c r="Q128"/>
  <c r="Q120"/>
  <c r="Q116"/>
  <c r="Q106"/>
  <c r="R100"/>
  <c i="3" r="R142"/>
  <c r="R138"/>
  <c r="R132"/>
  <c r="Q128"/>
  <c r="R120"/>
  <c r="R106"/>
  <c r="Q98"/>
  <c i="2" r="Q812"/>
  <c r="Q810"/>
  <c r="Q808"/>
  <c r="Q806"/>
  <c r="R802"/>
  <c r="R800"/>
  <c r="Q794"/>
  <c r="Q788"/>
  <c r="R784"/>
  <c r="R753"/>
  <c r="R739"/>
  <c r="Q737"/>
  <c r="R459"/>
  <c r="Q443"/>
  <c r="R439"/>
  <c r="Q433"/>
  <c r="R429"/>
  <c r="R421"/>
  <c r="Q413"/>
  <c r="R405"/>
  <c r="R395"/>
  <c r="R387"/>
  <c r="R379"/>
  <c r="R375"/>
  <c r="Q369"/>
  <c r="R365"/>
  <c r="R361"/>
  <c r="Q355"/>
  <c r="Q341"/>
  <c r="Q335"/>
  <c r="Q325"/>
  <c r="Q321"/>
  <c r="R311"/>
  <c r="R305"/>
  <c r="R303"/>
  <c r="Q297"/>
  <c r="Q285"/>
  <c r="R281"/>
  <c r="R275"/>
  <c r="R269"/>
  <c r="R261"/>
  <c r="Q255"/>
  <c r="R247"/>
  <c r="Q243"/>
  <c r="R237"/>
  <c r="Q229"/>
  <c r="Q195"/>
  <c r="Q189"/>
  <c r="Q185"/>
  <c r="Q181"/>
  <c r="R177"/>
  <c r="K167"/>
  <c r="Q157"/>
  <c r="R155"/>
  <c r="Q147"/>
  <c r="R139"/>
  <c r="Q127"/>
  <c r="R121"/>
  <c r="R115"/>
  <c r="R101"/>
  <c r="R97"/>
  <c i="1" r="AU59"/>
  <c i="8" r="R203"/>
  <c r="R193"/>
  <c r="R189"/>
  <c r="Q181"/>
  <c r="R173"/>
  <c r="Q169"/>
  <c r="R165"/>
  <c r="Q159"/>
  <c r="Q149"/>
  <c r="Q137"/>
  <c r="Q131"/>
  <c r="Q123"/>
  <c r="Q113"/>
  <c r="R107"/>
  <c r="R99"/>
  <c r="Q91"/>
  <c i="7" r="R268"/>
  <c r="Q258"/>
  <c r="R248"/>
  <c r="Q244"/>
  <c r="R230"/>
  <c r="R224"/>
  <c r="Q220"/>
  <c r="R212"/>
  <c r="Q200"/>
  <c r="R194"/>
  <c r="R188"/>
  <c r="Q182"/>
  <c r="R178"/>
  <c r="R174"/>
  <c r="R164"/>
  <c r="Q146"/>
  <c r="R136"/>
  <c r="R130"/>
  <c r="R119"/>
  <c r="R107"/>
  <c r="Q101"/>
  <c i="6" r="Q90"/>
  <c i="5" r="Q132"/>
  <c r="Q126"/>
  <c r="R118"/>
  <c r="R110"/>
  <c r="R96"/>
  <c i="4" r="Q214"/>
  <c r="R208"/>
  <c r="R200"/>
  <c r="Q196"/>
  <c r="R192"/>
  <c r="R188"/>
  <c r="Q176"/>
  <c r="R164"/>
  <c r="Q162"/>
  <c r="Q158"/>
  <c r="Q154"/>
  <c r="R146"/>
  <c r="Q140"/>
  <c r="Q138"/>
  <c r="Q132"/>
  <c r="Q122"/>
  <c r="R118"/>
  <c r="Q118"/>
  <c r="R104"/>
  <c i="3" r="Q140"/>
  <c r="Q134"/>
  <c r="Q118"/>
  <c r="Q116"/>
  <c r="Q110"/>
  <c r="R108"/>
  <c r="R102"/>
  <c r="R98"/>
  <c r="K96"/>
  <c i="2" r="R796"/>
  <c r="K790"/>
  <c r="Q784"/>
  <c r="R774"/>
  <c r="Q770"/>
  <c r="R768"/>
  <c r="Q760"/>
  <c r="K755"/>
  <c r="Q749"/>
  <c r="R743"/>
  <c r="Q739"/>
  <c r="R725"/>
  <c r="Q723"/>
  <c r="R713"/>
  <c r="R709"/>
  <c r="R707"/>
  <c r="R703"/>
  <c r="Q701"/>
  <c r="R677"/>
  <c r="R673"/>
  <c r="Q669"/>
  <c r="Q663"/>
  <c r="R659"/>
  <c r="R653"/>
  <c r="Q643"/>
  <c r="R637"/>
  <c r="Q631"/>
  <c r="R623"/>
  <c r="R615"/>
  <c r="R607"/>
  <c r="R601"/>
  <c r="Q595"/>
  <c r="R591"/>
  <c r="Q587"/>
  <c r="R583"/>
  <c r="R579"/>
  <c r="R575"/>
  <c r="R571"/>
  <c r="R563"/>
  <c r="R557"/>
  <c r="R551"/>
  <c r="R539"/>
  <c r="Q533"/>
  <c r="Q525"/>
  <c r="Q519"/>
  <c r="Q517"/>
  <c r="Q511"/>
  <c r="R503"/>
  <c r="R493"/>
  <c r="Q489"/>
  <c r="Q477"/>
  <c r="Q471"/>
  <c r="R463"/>
  <c r="R457"/>
  <c r="R451"/>
  <c r="Q449"/>
  <c r="Q439"/>
  <c r="Q429"/>
  <c r="Q425"/>
  <c r="R409"/>
  <c r="Q405"/>
  <c r="R393"/>
  <c r="R389"/>
  <c r="R381"/>
  <c r="R377"/>
  <c r="Q365"/>
  <c r="Q359"/>
  <c r="Q351"/>
  <c r="Q345"/>
  <c r="R335"/>
  <c r="R333"/>
  <c r="R325"/>
  <c r="R317"/>
  <c r="Q315"/>
  <c r="Q303"/>
  <c r="R293"/>
  <c r="Q287"/>
  <c r="R285"/>
  <c r="Q277"/>
  <c r="Q273"/>
  <c r="R267"/>
  <c r="Q257"/>
  <c r="R249"/>
  <c r="Q239"/>
  <c r="R233"/>
  <c r="R227"/>
  <c r="R221"/>
  <c r="Q217"/>
  <c r="Q211"/>
  <c r="Q203"/>
  <c r="Q201"/>
  <c r="Q197"/>
  <c r="R191"/>
  <c r="Q183"/>
  <c r="R179"/>
  <c r="Q175"/>
  <c r="R169"/>
  <c r="Q159"/>
  <c r="R153"/>
  <c r="R145"/>
  <c r="R137"/>
  <c r="R133"/>
  <c r="R127"/>
  <c r="Q119"/>
  <c r="Q113"/>
  <c r="Q109"/>
  <c r="Q103"/>
  <c i="1" r="AU65"/>
  <c i="8" r="R207"/>
  <c r="Q197"/>
  <c r="R177"/>
  <c r="R169"/>
  <c r="R157"/>
  <c r="Q145"/>
  <c r="R143"/>
  <c r="R139"/>
  <c r="R127"/>
  <c r="R115"/>
  <c r="Q93"/>
  <c i="7" r="R274"/>
  <c r="R252"/>
  <c r="R242"/>
  <c r="R240"/>
  <c r="Q226"/>
  <c r="R222"/>
  <c r="Q216"/>
  <c r="R210"/>
  <c r="Q206"/>
  <c r="Q190"/>
  <c r="Q180"/>
  <c r="Q166"/>
  <c r="Q144"/>
  <c r="Q142"/>
  <c r="Q128"/>
  <c r="R124"/>
  <c r="R113"/>
  <c r="R96"/>
  <c r="Q94"/>
  <c i="6" r="R90"/>
  <c i="5" r="R116"/>
  <c r="R112"/>
  <c r="R108"/>
  <c r="Q96"/>
  <c i="4" r="Q208"/>
  <c i="2" r="R531"/>
  <c r="Q529"/>
  <c r="R513"/>
  <c r="Q505"/>
  <c r="Q497"/>
  <c r="Q493"/>
  <c r="R483"/>
  <c r="R475"/>
  <c r="R473"/>
  <c r="Q465"/>
  <c r="Q457"/>
  <c r="R447"/>
  <c r="R443"/>
  <c r="R433"/>
  <c r="Q427"/>
  <c r="R423"/>
  <c r="R417"/>
  <c r="R413"/>
  <c r="Q409"/>
  <c r="R403"/>
  <c r="R399"/>
  <c r="R391"/>
  <c r="Q387"/>
  <c r="Q375"/>
  <c r="Q361"/>
  <c r="R351"/>
  <c r="Q349"/>
  <c r="R341"/>
  <c r="R337"/>
  <c r="R327"/>
  <c r="R319"/>
  <c r="Q305"/>
  <c r="K301"/>
  <c r="Q291"/>
  <c r="R287"/>
  <c r="Q281"/>
  <c r="Q269"/>
  <c r="Q265"/>
  <c r="R257"/>
  <c r="BK253"/>
  <c r="Q247"/>
  <c r="R241"/>
  <c r="R235"/>
  <c r="Q227"/>
  <c r="R225"/>
  <c r="R219"/>
  <c r="R215"/>
  <c r="R207"/>
  <c r="Q205"/>
  <c r="R197"/>
  <c r="R189"/>
  <c r="R173"/>
  <c r="R167"/>
  <c r="R165"/>
  <c r="R161"/>
  <c r="R157"/>
  <c r="R149"/>
  <c r="Q145"/>
  <c r="Q141"/>
  <c r="Q135"/>
  <c r="R123"/>
  <c r="Q115"/>
  <c r="R109"/>
  <c r="R105"/>
  <c r="Q97"/>
  <c i="8" r="Q209"/>
  <c r="R201"/>
  <c r="Q189"/>
  <c r="R181"/>
  <c r="Q173"/>
  <c r="R153"/>
  <c r="R149"/>
  <c r="R133"/>
  <c r="Q129"/>
  <c r="Q119"/>
  <c r="K107"/>
  <c r="R103"/>
  <c i="7" r="Q272"/>
  <c r="R266"/>
  <c r="R262"/>
  <c r="R254"/>
  <c r="Q246"/>
  <c r="R228"/>
  <c r="R220"/>
  <c r="Q204"/>
  <c r="R198"/>
  <c r="Q178"/>
  <c r="R166"/>
  <c r="Q162"/>
  <c r="R152"/>
  <c r="R148"/>
  <c r="R138"/>
  <c r="Q130"/>
  <c r="Q117"/>
  <c r="Q113"/>
  <c r="K96"/>
  <c r="R94"/>
  <c i="6" r="R94"/>
  <c i="5" r="R130"/>
  <c r="Q120"/>
  <c r="R106"/>
  <c i="4" r="R206"/>
  <c r="Q202"/>
  <c r="Q188"/>
  <c r="R182"/>
  <c r="R176"/>
  <c r="R170"/>
  <c r="Q166"/>
  <c r="R158"/>
  <c r="R148"/>
  <c r="BK134"/>
  <c r="Q130"/>
  <c r="Q126"/>
  <c r="R110"/>
  <c r="Q108"/>
  <c i="3" r="Q146"/>
  <c r="R136"/>
  <c r="R128"/>
  <c r="Q126"/>
  <c r="R118"/>
  <c r="R114"/>
  <c r="Q102"/>
  <c i="2" r="Q796"/>
  <c r="Q790"/>
  <c r="R780"/>
  <c r="R776"/>
  <c r="Q776"/>
  <c r="R770"/>
  <c r="R766"/>
  <c r="R762"/>
  <c r="R760"/>
  <c r="R755"/>
  <c r="R747"/>
  <c r="R741"/>
  <c r="R729"/>
  <c r="R727"/>
  <c r="Q725"/>
  <c r="Q721"/>
  <c r="Q717"/>
  <c r="Q711"/>
  <c r="Q703"/>
  <c r="R697"/>
  <c r="R695"/>
  <c r="Q695"/>
  <c r="Q685"/>
  <c r="Q677"/>
  <c r="Q671"/>
  <c r="R667"/>
  <c r="R655"/>
  <c r="Q653"/>
  <c r="R647"/>
  <c r="R643"/>
  <c r="Q639"/>
  <c r="Q633"/>
  <c r="Q629"/>
  <c r="Q627"/>
  <c r="Q621"/>
  <c r="Q617"/>
  <c r="Q611"/>
  <c r="R605"/>
  <c r="Q601"/>
  <c r="Q597"/>
  <c r="Q591"/>
  <c r="Q583"/>
  <c r="Q575"/>
  <c r="Q567"/>
  <c r="R561"/>
  <c r="Q557"/>
  <c r="Q553"/>
  <c r="Q549"/>
  <c r="Q545"/>
  <c r="Q541"/>
  <c r="Q537"/>
  <c r="R529"/>
  <c r="R525"/>
  <c r="R515"/>
  <c r="Q501"/>
  <c r="Q487"/>
  <c r="R477"/>
  <c r="Q467"/>
  <c i="8" r="BK201"/>
  <c r="K157"/>
  <c r="BE157"/>
  <c r="K133"/>
  <c r="BE133"/>
  <c r="K113"/>
  <c r="BE113"/>
  <c i="7" r="K248"/>
  <c r="BE248"/>
  <c r="K212"/>
  <c r="BE212"/>
  <c r="K194"/>
  <c r="BE194"/>
  <c r="K188"/>
  <c r="BE188"/>
  <c r="K174"/>
  <c r="BE174"/>
  <c r="K160"/>
  <c r="BE160"/>
  <c r="BK142"/>
  <c r="K132"/>
  <c r="BE132"/>
  <c r="BK109"/>
  <c i="6" r="K96"/>
  <c r="BE96"/>
  <c i="5" r="K132"/>
  <c r="BE132"/>
  <c r="BK108"/>
  <c i="4" r="K210"/>
  <c r="BE210"/>
  <c r="K194"/>
  <c r="BE194"/>
  <c r="K146"/>
  <c r="BE146"/>
  <c r="K134"/>
  <c r="BE134"/>
  <c r="K100"/>
  <c r="BE100"/>
  <c i="3" r="BK126"/>
  <c r="BK98"/>
  <c i="2" r="BK784"/>
  <c r="K766"/>
  <c r="BE766"/>
  <c r="K745"/>
  <c r="BE745"/>
  <c r="K695"/>
  <c r="BE695"/>
  <c r="K671"/>
  <c r="BE671"/>
  <c r="K615"/>
  <c r="BE615"/>
  <c r="K575"/>
  <c r="BE575"/>
  <c r="BK553"/>
  <c r="BK503"/>
  <c r="BK483"/>
  <c r="BK451"/>
  <c r="K415"/>
  <c r="BE415"/>
  <c r="K403"/>
  <c r="BE403"/>
  <c r="BK357"/>
  <c r="BK309"/>
  <c r="BK285"/>
  <c r="BK261"/>
  <c r="K215"/>
  <c r="BE215"/>
  <c r="BK157"/>
  <c r="BK123"/>
  <c r="BK105"/>
  <c i="8" r="K207"/>
  <c r="BE207"/>
  <c r="BK185"/>
  <c r="BK159"/>
  <c r="K135"/>
  <c r="BE135"/>
  <c i="7" r="BK274"/>
  <c r="BK236"/>
  <c r="K184"/>
  <c r="BE184"/>
  <c r="BK166"/>
  <c r="BK152"/>
  <c r="K140"/>
  <c r="BE140"/>
  <c r="BK126"/>
  <c r="K113"/>
  <c r="BE113"/>
  <c r="BK96"/>
  <c i="5" r="BK126"/>
  <c r="BK96"/>
  <c i="4" r="BK180"/>
  <c r="K152"/>
  <c r="BE152"/>
  <c r="K122"/>
  <c r="BE122"/>
  <c i="3" r="K146"/>
  <c r="BE146"/>
  <c r="BK104"/>
  <c i="2" r="BK788"/>
  <c r="K743"/>
  <c r="BE743"/>
  <c r="K721"/>
  <c r="BE721"/>
  <c r="K687"/>
  <c r="BE687"/>
  <c r="K667"/>
  <c r="BE667"/>
  <c r="K633"/>
  <c r="BE633"/>
  <c r="K627"/>
  <c r="BE627"/>
  <c r="K605"/>
  <c r="BE605"/>
  <c r="K573"/>
  <c r="BE573"/>
  <c r="BK519"/>
  <c r="K485"/>
  <c r="BE485"/>
  <c r="K467"/>
  <c r="BE467"/>
  <c r="BK433"/>
  <c r="BK401"/>
  <c r="K363"/>
  <c r="BE363"/>
  <c r="K273"/>
  <c r="BE273"/>
  <c r="BK237"/>
  <c r="K213"/>
  <c r="BE213"/>
  <c r="BK179"/>
  <c r="K147"/>
  <c r="BE147"/>
  <c i="8" r="K216"/>
  <c r="BE216"/>
  <c r="K189"/>
  <c r="BE189"/>
  <c r="K139"/>
  <c r="BE139"/>
  <c r="K117"/>
  <c r="BE117"/>
  <c i="7" r="K266"/>
  <c r="BE266"/>
  <c r="BK254"/>
  <c r="BK210"/>
  <c i="5" r="BK112"/>
  <c i="4" r="K214"/>
  <c r="BE214"/>
  <c r="K200"/>
  <c r="BE200"/>
  <c r="BK150"/>
  <c r="K106"/>
  <c r="BE106"/>
  <c i="3" r="BK130"/>
  <c i="2" r="BK806"/>
  <c r="BK798"/>
  <c r="BK762"/>
  <c r="K753"/>
  <c r="BE753"/>
  <c r="K697"/>
  <c r="BE697"/>
  <c r="BK665"/>
  <c r="BK609"/>
  <c r="K571"/>
  <c r="BE571"/>
  <c r="BK541"/>
  <c r="BK505"/>
  <c r="K437"/>
  <c r="BE437"/>
  <c r="BK421"/>
  <c r="K395"/>
  <c r="BE395"/>
  <c r="BK365"/>
  <c r="BK341"/>
  <c r="K315"/>
  <c r="BE315"/>
  <c r="K275"/>
  <c r="BE275"/>
  <c r="K241"/>
  <c r="BE241"/>
  <c r="K205"/>
  <c r="BE205"/>
  <c r="BK187"/>
  <c r="BK151"/>
  <c r="K97"/>
  <c r="BE97"/>
  <c i="8" r="BK195"/>
  <c r="BK167"/>
  <c r="K101"/>
  <c r="BE101"/>
  <c i="7" r="K252"/>
  <c r="BE252"/>
  <c r="BK240"/>
  <c r="BK230"/>
  <c r="K204"/>
  <c r="BE204"/>
  <c i="4" r="K178"/>
  <c r="BE178"/>
  <c r="BK160"/>
  <c r="BK114"/>
  <c i="3" r="K100"/>
  <c r="BE100"/>
  <c i="2" r="BK770"/>
  <c r="K731"/>
  <c r="BE731"/>
  <c r="BK717"/>
  <c r="K693"/>
  <c r="BE693"/>
  <c r="K651"/>
  <c r="BE651"/>
  <c r="BK583"/>
  <c r="K537"/>
  <c r="BE537"/>
  <c r="BK531"/>
  <c r="K497"/>
  <c r="BE497"/>
  <c r="BK471"/>
  <c r="K423"/>
  <c r="BE423"/>
  <c r="K381"/>
  <c r="BE381"/>
  <c r="BK351"/>
  <c r="K337"/>
  <c r="BE337"/>
  <c r="BK317"/>
  <c r="K283"/>
  <c r="BE283"/>
  <c r="K239"/>
  <c r="BE239"/>
  <c r="K185"/>
  <c r="BE185"/>
  <c r="K153"/>
  <c r="BE153"/>
  <c r="K131"/>
  <c r="BE131"/>
  <c r="BK117"/>
  <c l="1" r="T759"/>
  <c r="T94"/>
  <c i="1" r="AW57"/>
  <c i="2" r="Q759"/>
  <c r="I70"/>
  <c i="3" r="R125"/>
  <c r="R124"/>
  <c r="J70"/>
  <c i="4" r="T99"/>
  <c r="T96"/>
  <c i="1" r="AW60"/>
  <c i="4" r="X99"/>
  <c r="X96"/>
  <c i="5" r="Q123"/>
  <c r="I71"/>
  <c i="6" r="R89"/>
  <c r="R88"/>
  <c r="J65"/>
  <c r="K33"/>
  <c i="1" r="AT62"/>
  <c i="7" r="V93"/>
  <c r="Q93"/>
  <c r="I67"/>
  <c r="R93"/>
  <c r="J67"/>
  <c r="T98"/>
  <c r="X98"/>
  <c r="R98"/>
  <c r="J68"/>
  <c r="Q121"/>
  <c r="I69"/>
  <c i="4" r="R99"/>
  <c r="J72"/>
  <c i="5" r="T123"/>
  <c r="T122"/>
  <c r="T95"/>
  <c i="1" r="AW61"/>
  <c i="5" r="V123"/>
  <c r="V122"/>
  <c r="V95"/>
  <c i="6" r="V89"/>
  <c r="V88"/>
  <c i="7" r="T121"/>
  <c r="R121"/>
  <c r="J69"/>
  <c i="8" r="X90"/>
  <c r="X89"/>
  <c i="9" r="X91"/>
  <c r="X90"/>
  <c r="X89"/>
  <c i="2" r="X759"/>
  <c r="X94"/>
  <c i="3" r="T125"/>
  <c r="T124"/>
  <c r="T95"/>
  <c i="1" r="AW58"/>
  <c i="3" r="Q125"/>
  <c r="Q124"/>
  <c r="I70"/>
  <c i="4" r="V99"/>
  <c r="V96"/>
  <c i="5" r="R123"/>
  <c r="R122"/>
  <c r="J70"/>
  <c i="6" r="Q89"/>
  <c r="Q88"/>
  <c r="I65"/>
  <c r="K32"/>
  <c i="1" r="AS62"/>
  <c i="7" r="T93"/>
  <c r="T92"/>
  <c r="T91"/>
  <c i="1" r="AW64"/>
  <c i="7" r="X93"/>
  <c r="X92"/>
  <c r="V98"/>
  <c r="Q98"/>
  <c r="I68"/>
  <c r="X121"/>
  <c i="8" r="T90"/>
  <c r="T89"/>
  <c i="1" r="AW66"/>
  <c i="8" r="Q90"/>
  <c r="I66"/>
  <c i="9" r="T91"/>
  <c r="T90"/>
  <c r="T89"/>
  <c i="1" r="AW67"/>
  <c i="9" r="V91"/>
  <c r="V90"/>
  <c r="V89"/>
  <c r="Q91"/>
  <c r="Q90"/>
  <c r="I66"/>
  <c i="2" r="V759"/>
  <c r="V94"/>
  <c r="R759"/>
  <c r="J70"/>
  <c i="3" r="V125"/>
  <c r="V124"/>
  <c r="V95"/>
  <c r="X125"/>
  <c r="X124"/>
  <c r="X95"/>
  <c i="4" r="Q99"/>
  <c r="Q96"/>
  <c r="I69"/>
  <c r="K34"/>
  <c i="1" r="AS60"/>
  <c i="5" r="X123"/>
  <c r="X122"/>
  <c r="X95"/>
  <c i="6" r="T89"/>
  <c r="T88"/>
  <c i="1" r="AW62"/>
  <c i="6" r="X89"/>
  <c r="X88"/>
  <c i="7" r="V121"/>
  <c i="8" r="V90"/>
  <c r="V89"/>
  <c r="R90"/>
  <c r="J66"/>
  <c i="9" r="R91"/>
  <c r="R90"/>
  <c r="R89"/>
  <c r="J65"/>
  <c r="K33"/>
  <c i="1" r="AT67"/>
  <c i="2" r="BE631"/>
  <c r="R94"/>
  <c r="J69"/>
  <c r="K35"/>
  <c i="1" r="AT57"/>
  <c i="4" r="E54"/>
  <c r="J62"/>
  <c r="F93"/>
  <c i="6" r="E52"/>
  <c r="F85"/>
  <c i="7" r="J58"/>
  <c r="E79"/>
  <c r="BE96"/>
  <c r="BE218"/>
  <c i="8" r="E52"/>
  <c r="F61"/>
  <c r="J83"/>
  <c r="BE107"/>
  <c i="2" r="J88"/>
  <c i="5" r="J62"/>
  <c r="F65"/>
  <c r="E81"/>
  <c r="BE128"/>
  <c r="R95"/>
  <c r="J69"/>
  <c r="K35"/>
  <c i="1" r="AT61"/>
  <c i="6" r="J58"/>
  <c i="9" r="F61"/>
  <c i="2" r="F65"/>
  <c r="E80"/>
  <c r="BE167"/>
  <c r="BE225"/>
  <c r="BE301"/>
  <c r="BE481"/>
  <c i="4" r="BE156"/>
  <c r="BE182"/>
  <c i="8" r="Q215"/>
  <c r="I67"/>
  <c i="9" r="J83"/>
  <c i="2" r="BE253"/>
  <c r="BE755"/>
  <c r="BE778"/>
  <c r="BE780"/>
  <c r="BE790"/>
  <c r="Q94"/>
  <c r="I69"/>
  <c r="K34"/>
  <c i="1" r="AS57"/>
  <c i="3" r="E54"/>
  <c r="J62"/>
  <c r="F65"/>
  <c r="BE96"/>
  <c r="Q95"/>
  <c r="I69"/>
  <c r="K34"/>
  <c i="1" r="AS58"/>
  <c i="3" r="R95"/>
  <c r="J69"/>
  <c r="K35"/>
  <c i="1" r="AT58"/>
  <c i="7" r="F61"/>
  <c r="BE166"/>
  <c i="8" r="R215"/>
  <c r="J67"/>
  <c i="9" r="E52"/>
  <c i="2" r="F43"/>
  <c i="1" r="BF57"/>
  <c i="2" r="K483"/>
  <c r="BE483"/>
  <c i="5" r="K130"/>
  <c r="BE130"/>
  <c i="7" r="BK113"/>
  <c r="BK160"/>
  <c i="8" r="BK161"/>
  <c i="9" r="K94"/>
  <c r="BE94"/>
  <c i="2" r="BK241"/>
  <c r="K297"/>
  <c r="BE297"/>
  <c r="BK355"/>
  <c r="K409"/>
  <c r="BE409"/>
  <c i="3" r="BK112"/>
  <c i="4" r="BK158"/>
  <c r="BK192"/>
  <c i="7" r="BK115"/>
  <c r="K274"/>
  <c r="BE274"/>
  <c i="2" r="K806"/>
  <c r="BE806"/>
  <c i="6" r="F38"/>
  <c i="1" r="BC62"/>
  <c i="2" r="K545"/>
  <c r="BE545"/>
  <c r="K559"/>
  <c r="BE559"/>
  <c r="BK575"/>
  <c r="BK589"/>
  <c r="BK605"/>
  <c r="BK625"/>
  <c r="BK641"/>
  <c r="BK657"/>
  <c r="BK671"/>
  <c r="BK687"/>
  <c r="K707"/>
  <c r="BE707"/>
  <c r="BK723"/>
  <c r="BK741"/>
  <c r="K757"/>
  <c r="BE757"/>
  <c r="K784"/>
  <c r="BE784"/>
  <c r="K798"/>
  <c r="BE798"/>
  <c i="3" r="BK108"/>
  <c r="K118"/>
  <c r="BE118"/>
  <c r="BK142"/>
  <c r="F40"/>
  <c i="1" r="BC58"/>
  <c i="7" r="F38"/>
  <c i="1" r="BC64"/>
  <c r="BC63"/>
  <c r="AY63"/>
  <c i="8" r="F39"/>
  <c i="1" r="BD66"/>
  <c i="9" r="F38"/>
  <c i="1" r="BC67"/>
  <c i="9" r="F39"/>
  <c i="1" r="BD67"/>
  <c i="9" r="F41"/>
  <c i="1" r="BF67"/>
  <c i="5" r="K40"/>
  <c i="1" r="AY61"/>
  <c i="6" r="F41"/>
  <c i="1" r="BF62"/>
  <c i="7" r="F39"/>
  <c i="1" r="BD64"/>
  <c r="BD63"/>
  <c r="AZ63"/>
  <c i="3" r="BK146"/>
  <c i="4" r="BK148"/>
  <c r="K190"/>
  <c r="BE190"/>
  <c i="5" r="BK100"/>
  <c i="6" r="K94"/>
  <c r="BE94"/>
  <c i="7" r="BK128"/>
  <c r="K168"/>
  <c r="BE168"/>
  <c r="K202"/>
  <c r="BE202"/>
  <c r="K244"/>
  <c r="BE244"/>
  <c i="8" r="BK123"/>
  <c r="K155"/>
  <c r="BE155"/>
  <c r="K185"/>
  <c r="BE185"/>
  <c i="2" r="BK103"/>
  <c r="K113"/>
  <c r="BE113"/>
  <c r="K135"/>
  <c r="BE135"/>
  <c r="BK171"/>
  <c r="BK205"/>
  <c r="K217"/>
  <c r="BE217"/>
  <c r="BK245"/>
  <c r="K271"/>
  <c r="BE271"/>
  <c r="BK293"/>
  <c r="K333"/>
  <c r="BE333"/>
  <c r="BK369"/>
  <c r="BK395"/>
  <c r="K457"/>
  <c r="BE457"/>
  <c i="5" r="K106"/>
  <c r="BE106"/>
  <c i="7" r="BK220"/>
  <c i="8" r="BK113"/>
  <c r="K159"/>
  <c r="BE159"/>
  <c i="2" r="BK101"/>
  <c r="BK191"/>
  <c r="K295"/>
  <c r="BE295"/>
  <c r="BK367"/>
  <c r="K421"/>
  <c r="BE421"/>
  <c i="3" r="K144"/>
  <c r="BE144"/>
  <c i="4" r="K150"/>
  <c r="BE150"/>
  <c i="5" r="K104"/>
  <c r="BE104"/>
  <c i="9" r="K96"/>
  <c r="BE96"/>
  <c i="2" r="K804"/>
  <c r="BE804"/>
  <c i="6" r="F39"/>
  <c i="1" r="BD62"/>
  <c i="4" r="F43"/>
  <c i="1" r="BF60"/>
  <c i="3" r="K40"/>
  <c i="1" r="AY58"/>
  <c i="4" r="F42"/>
  <c i="1" r="BE60"/>
  <c i="2" r="K677"/>
  <c r="BE677"/>
  <c r="K719"/>
  <c r="BE719"/>
  <c r="BK768"/>
  <c i="3" r="K104"/>
  <c r="BE104"/>
  <c r="K138"/>
  <c r="BE138"/>
  <c i="5" r="K98"/>
  <c r="BE98"/>
  <c i="7" r="K142"/>
  <c r="BE142"/>
  <c r="K186"/>
  <c r="BE186"/>
  <c r="K200"/>
  <c r="BE200"/>
  <c r="BK242"/>
  <c r="K264"/>
  <c r="BE264"/>
  <c i="8" r="K141"/>
  <c r="BE141"/>
  <c r="BK171"/>
  <c r="K199"/>
  <c r="BE199"/>
  <c r="K209"/>
  <c r="BE209"/>
  <c i="2" r="BK111"/>
  <c r="K125"/>
  <c r="BE125"/>
  <c r="BK145"/>
  <c r="K173"/>
  <c r="BE173"/>
  <c r="K197"/>
  <c r="BE197"/>
  <c r="BK211"/>
  <c r="BK233"/>
  <c r="K247"/>
  <c r="BE247"/>
  <c r="K269"/>
  <c r="BE269"/>
  <c r="K289"/>
  <c r="BE289"/>
  <c r="BK321"/>
  <c r="K329"/>
  <c r="BE329"/>
  <c r="BK363"/>
  <c r="BK393"/>
  <c r="K443"/>
  <c r="BE443"/>
  <c i="4" r="BK212"/>
  <c i="6" r="K92"/>
  <c r="BE92"/>
  <c i="7" r="K119"/>
  <c r="BE119"/>
  <c r="K148"/>
  <c r="BE148"/>
  <c r="K206"/>
  <c r="BE206"/>
  <c r="K236"/>
  <c r="BE236"/>
  <c i="8" r="K125"/>
  <c r="BE125"/>
  <c r="K191"/>
  <c r="BE191"/>
  <c i="2" r="BK155"/>
  <c r="BK259"/>
  <c r="K309"/>
  <c r="BE309"/>
  <c r="K353"/>
  <c r="BE353"/>
  <c r="K417"/>
  <c r="BE417"/>
  <c i="3" r="K128"/>
  <c r="BE128"/>
  <c i="4" r="BK138"/>
  <c r="K188"/>
  <c r="BE188"/>
  <c i="7" r="K109"/>
  <c r="BE109"/>
  <c r="K230"/>
  <c r="BE230"/>
  <c i="8" r="K175"/>
  <c r="BE175"/>
  <c i="7" r="K276"/>
  <c r="BE276"/>
  <c i="4" r="F40"/>
  <c i="1" r="BC60"/>
  <c i="8" r="K38"/>
  <c i="1" r="AY66"/>
  <c i="2" r="BK613"/>
  <c r="K647"/>
  <c r="BE647"/>
  <c r="BK661"/>
  <c r="K675"/>
  <c r="BE675"/>
  <c r="BK691"/>
  <c r="BK709"/>
  <c r="K727"/>
  <c r="BE727"/>
  <c r="BK753"/>
  <c r="BK774"/>
  <c r="K391"/>
  <c r="BE391"/>
  <c r="K405"/>
  <c r="BE405"/>
  <c r="BK427"/>
  <c r="K445"/>
  <c r="BE445"/>
  <c i="6" r="BK98"/>
  <c i="7" r="BK122"/>
  <c r="BK174"/>
  <c r="K210"/>
  <c r="BE210"/>
  <c i="8" r="BK101"/>
  <c r="BK127"/>
  <c i="2" r="BK97"/>
  <c r="BK183"/>
  <c r="K287"/>
  <c r="BE287"/>
  <c r="K341"/>
  <c r="BE341"/>
  <c r="BK385"/>
  <c r="K739"/>
  <c r="BE739"/>
  <c i="4" r="BK128"/>
  <c r="K166"/>
  <c r="BE166"/>
  <c i="5" r="BK114"/>
  <c i="7" r="K180"/>
  <c r="BE180"/>
  <c i="8" r="BK187"/>
  <c i="4" r="K130"/>
  <c r="BE130"/>
  <c i="1" r="AW63"/>
  <c i="8" r="F38"/>
  <c i="1" r="BC66"/>
  <c i="2" r="K551"/>
  <c r="BE551"/>
  <c r="BK567"/>
  <c r="BK581"/>
  <c r="BK595"/>
  <c r="BK617"/>
  <c r="K635"/>
  <c r="BE635"/>
  <c r="K645"/>
  <c r="BE645"/>
  <c r="K665"/>
  <c r="BE665"/>
  <c r="BK679"/>
  <c r="BK695"/>
  <c r="BK715"/>
  <c r="BK731"/>
  <c r="BK747"/>
  <c r="K770"/>
  <c r="BE770"/>
  <c r="K792"/>
  <c r="BE792"/>
  <c i="3" r="K98"/>
  <c r="BE98"/>
  <c r="K110"/>
  <c r="BE110"/>
  <c r="BK134"/>
  <c i="4" r="K104"/>
  <c r="BE104"/>
  <c r="F41"/>
  <c i="1" r="BD60"/>
  <c i="8" r="F40"/>
  <c i="1" r="BE66"/>
  <c i="5" r="F43"/>
  <c i="1" r="BF61"/>
  <c i="5" r="F41"/>
  <c i="1" r="BD61"/>
  <c i="6" r="K38"/>
  <c i="1" r="AY62"/>
  <c i="7" r="K38"/>
  <c i="1" r="AY64"/>
  <c i="9" r="K38"/>
  <c i="1" r="AY67"/>
  <c i="9" r="F40"/>
  <c i="1" r="BE67"/>
  <c i="2" r="F40"/>
  <c i="1" r="BC57"/>
  <c i="2" r="K463"/>
  <c r="BE463"/>
  <c r="K469"/>
  <c r="BE469"/>
  <c r="K479"/>
  <c r="BE479"/>
  <c r="BK497"/>
  <c r="K525"/>
  <c r="BE525"/>
  <c r="BK537"/>
  <c r="K583"/>
  <c r="BE583"/>
  <c r="K603"/>
  <c r="BE603"/>
  <c r="BK629"/>
  <c r="K659"/>
  <c r="BE659"/>
  <c r="BK681"/>
  <c r="K703"/>
  <c r="BE703"/>
  <c r="BK733"/>
  <c r="K762"/>
  <c r="BE762"/>
  <c r="K794"/>
  <c r="BE794"/>
  <c i="3" r="K106"/>
  <c r="BE106"/>
  <c i="4" r="K114"/>
  <c r="BE114"/>
  <c r="K162"/>
  <c r="BE162"/>
  <c r="K202"/>
  <c r="BE202"/>
  <c i="5" r="K118"/>
  <c r="BE118"/>
  <c i="6" r="BK96"/>
  <c i="7" r="BK140"/>
  <c r="K158"/>
  <c r="BE158"/>
  <c r="K196"/>
  <c r="BE196"/>
  <c r="K240"/>
  <c r="BE240"/>
  <c r="K270"/>
  <c r="BE270"/>
  <c i="8" r="K137"/>
  <c r="BE137"/>
  <c r="BK169"/>
  <c r="K197"/>
  <c r="BE197"/>
  <c i="2" r="BK107"/>
  <c r="K127"/>
  <c r="BE127"/>
  <c r="BK149"/>
  <c r="K179"/>
  <c r="BE179"/>
  <c r="BK199"/>
  <c r="BK229"/>
  <c r="K251"/>
  <c r="BE251"/>
  <c r="BK275"/>
  <c r="BK311"/>
  <c r="K327"/>
  <c r="BE327"/>
  <c r="BK361"/>
  <c r="K389"/>
  <c r="BE389"/>
  <c r="K425"/>
  <c r="BE425"/>
  <c r="K447"/>
  <c r="BE447"/>
  <c i="4" r="BK200"/>
  <c i="7" r="BK192"/>
  <c r="BK266"/>
  <c i="8" r="BK147"/>
  <c r="K195"/>
  <c r="BE195"/>
  <c i="2" r="BK163"/>
  <c r="BK231"/>
  <c r="K345"/>
  <c r="BE345"/>
  <c r="K411"/>
  <c r="BE411"/>
  <c r="K751"/>
  <c r="BE751"/>
  <c i="4" r="BK124"/>
  <c r="K160"/>
  <c r="BE160"/>
  <c i="8" r="BK91"/>
  <c r="BK211"/>
  <c i="2" r="K810"/>
  <c r="BE810"/>
  <c i="5" r="F40"/>
  <c i="1" r="BC61"/>
  <c i="7" r="F41"/>
  <c i="1" r="BF64"/>
  <c r="BF63"/>
  <c i="3" r="F43"/>
  <c i="1" r="BF58"/>
  <c i="2" r="K499"/>
  <c r="BE499"/>
  <c r="BK521"/>
  <c r="K539"/>
  <c r="BE539"/>
  <c r="K561"/>
  <c r="BE561"/>
  <c r="K585"/>
  <c r="BE585"/>
  <c r="K611"/>
  <c r="BE611"/>
  <c r="BK633"/>
  <c r="BK655"/>
  <c r="BK693"/>
  <c r="BK713"/>
  <c r="K749"/>
  <c r="BE749"/>
  <c r="K800"/>
  <c r="BE800"/>
  <c i="3" r="BK120"/>
  <c i="4" r="K112"/>
  <c r="BE112"/>
  <c r="K136"/>
  <c r="BE136"/>
  <c r="BK146"/>
  <c r="BK170"/>
  <c r="BK178"/>
  <c r="BK194"/>
  <c r="K206"/>
  <c r="BE206"/>
  <c i="5" r="K110"/>
  <c r="BE110"/>
  <c i="7" r="BK94"/>
  <c r="BK93"/>
  <c r="K126"/>
  <c r="BE126"/>
  <c r="K152"/>
  <c r="BE152"/>
  <c r="BK172"/>
  <c r="K198"/>
  <c r="BE198"/>
  <c r="K238"/>
  <c r="BE238"/>
  <c r="K260"/>
  <c r="BE260"/>
  <c i="8" r="K99"/>
  <c r="BE99"/>
  <c r="K163"/>
  <c r="BE163"/>
  <c r="BK183"/>
  <c r="BK205"/>
  <c i="2" r="K99"/>
  <c r="BE99"/>
  <c r="K115"/>
  <c r="BE115"/>
  <c r="K129"/>
  <c r="BE129"/>
  <c r="BK147"/>
  <c r="K177"/>
  <c r="BE177"/>
  <c r="K201"/>
  <c r="BE201"/>
  <c r="BK215"/>
  <c r="K237"/>
  <c r="BE237"/>
  <c r="K279"/>
  <c r="BE279"/>
  <c r="BK305"/>
  <c r="K325"/>
  <c r="BE325"/>
  <c r="K351"/>
  <c r="BE351"/>
  <c r="BK381"/>
  <c r="K413"/>
  <c r="BE413"/>
  <c r="K449"/>
  <c r="BE449"/>
  <c r="BK493"/>
  <c i="5" r="K112"/>
  <c r="BE112"/>
  <c i="6" r="K90"/>
  <c r="BE90"/>
  <c i="7" r="K134"/>
  <c r="BE134"/>
  <c r="BK190"/>
  <c r="BK256"/>
  <c i="8" r="BK157"/>
  <c i="2" r="K137"/>
  <c r="BE137"/>
  <c r="BK223"/>
  <c r="K291"/>
  <c r="BE291"/>
  <c r="K339"/>
  <c r="BE339"/>
  <c r="K379"/>
  <c r="BE379"/>
  <c r="BK459"/>
  <c i="4" r="K118"/>
  <c r="BE118"/>
  <c r="BK164"/>
  <c r="BK198"/>
  <c i="7" r="K130"/>
  <c r="BE130"/>
  <c r="BK252"/>
  <c i="8" r="K213"/>
  <c r="BE213"/>
  <c i="2" r="K737"/>
  <c r="BE737"/>
  <c r="K501"/>
  <c r="BE501"/>
  <c r="K509"/>
  <c r="BE509"/>
  <c r="K513"/>
  <c r="BE513"/>
  <c r="BK523"/>
  <c r="K531"/>
  <c r="BE531"/>
  <c r="K543"/>
  <c r="BE543"/>
  <c r="K549"/>
  <c r="BE549"/>
  <c r="K553"/>
  <c r="BE553"/>
  <c r="BK557"/>
  <c r="K565"/>
  <c r="BE565"/>
  <c r="BK573"/>
  <c r="BK579"/>
  <c r="K593"/>
  <c r="BE593"/>
  <c r="BK597"/>
  <c r="BK607"/>
  <c r="K619"/>
  <c r="BE619"/>
  <c r="BK643"/>
  <c r="K653"/>
  <c r="BE653"/>
  <c r="K669"/>
  <c r="BE669"/>
  <c r="BK689"/>
  <c r="BK697"/>
  <c r="BK721"/>
  <c r="BK745"/>
  <c r="K760"/>
  <c r="BE760"/>
  <c r="K788"/>
  <c r="BE788"/>
  <c r="BK399"/>
  <c r="BK419"/>
  <c r="K439"/>
  <c r="BE439"/>
  <c r="K515"/>
  <c r="BE515"/>
  <c i="4" r="BK210"/>
  <c i="7" r="BK101"/>
  <c r="BK144"/>
  <c r="BK204"/>
  <c r="BK232"/>
  <c i="8" r="BK119"/>
  <c r="BK189"/>
  <c i="2" r="K139"/>
  <c r="BE139"/>
  <c r="BK193"/>
  <c r="BK331"/>
  <c r="BK429"/>
  <c i="4" r="BK120"/>
  <c r="K180"/>
  <c r="BE180"/>
  <c i="7" r="BK234"/>
  <c i="8" r="BK149"/>
  <c i="3" r="K130"/>
  <c r="BE130"/>
  <c i="4" r="K40"/>
  <c i="1" r="AY60"/>
  <c i="2" r="F42"/>
  <c i="1" r="BE57"/>
  <c i="2" r="BK491"/>
  <c r="K511"/>
  <c r="BE511"/>
  <c r="K533"/>
  <c r="BE533"/>
  <c r="K563"/>
  <c r="BE563"/>
  <c r="K587"/>
  <c r="BE587"/>
  <c r="K609"/>
  <c r="BE609"/>
  <c r="K637"/>
  <c r="BE637"/>
  <c r="BK667"/>
  <c r="BK685"/>
  <c r="K711"/>
  <c r="BE711"/>
  <c r="K725"/>
  <c r="BE725"/>
  <c r="BK766"/>
  <c r="BK786"/>
  <c i="3" r="K102"/>
  <c r="BE102"/>
  <c r="K126"/>
  <c r="BE126"/>
  <c i="4" r="BK108"/>
  <c r="BK144"/>
  <c r="K184"/>
  <c r="BE184"/>
  <c i="5" r="K96"/>
  <c r="BE96"/>
  <c r="BK132"/>
  <c i="7" r="BK117"/>
  <c r="K146"/>
  <c r="BE146"/>
  <c r="K176"/>
  <c r="BE176"/>
  <c r="BK212"/>
  <c r="K258"/>
  <c r="BE258"/>
  <c i="8" r="K103"/>
  <c r="BE103"/>
  <c r="K143"/>
  <c r="BE143"/>
  <c r="BK181"/>
  <c r="BK207"/>
  <c i="2" r="K123"/>
  <c r="BE123"/>
  <c r="BK131"/>
  <c r="K161"/>
  <c r="BE161"/>
  <c r="K195"/>
  <c r="BE195"/>
  <c r="BK209"/>
  <c r="K235"/>
  <c r="BE235"/>
  <c r="BK263"/>
  <c r="K285"/>
  <c r="BE285"/>
  <c r="BK323"/>
  <c r="BK347"/>
  <c r="K375"/>
  <c r="BE375"/>
  <c r="BK403"/>
  <c r="BK435"/>
  <c r="K503"/>
  <c r="BE503"/>
  <c i="7" r="BK228"/>
  <c i="8" r="BK121"/>
  <c i="9" r="BK92"/>
  <c r="BK91"/>
  <c r="K91"/>
  <c r="K67"/>
  <c i="2" r="BK185"/>
  <c r="K249"/>
  <c r="BE249"/>
  <c r="BK315"/>
  <c r="K377"/>
  <c r="BE377"/>
  <c r="BK437"/>
  <c i="3" r="BK122"/>
  <c i="4" r="BK168"/>
  <c i="8" r="BK109"/>
  <c r="BK216"/>
  <c r="BK215"/>
  <c r="K215"/>
  <c r="K67"/>
  <c i="3" r="F42"/>
  <c i="1" r="BE58"/>
  <c i="3" r="F41"/>
  <c i="1" r="BD58"/>
  <c i="8" r="F41"/>
  <c i="1" r="BF66"/>
  <c i="2" r="K489"/>
  <c r="BE489"/>
  <c r="K505"/>
  <c r="BE505"/>
  <c r="K535"/>
  <c r="BE535"/>
  <c r="BK555"/>
  <c r="K577"/>
  <c r="BE577"/>
  <c r="BK601"/>
  <c r="BK627"/>
  <c r="BK651"/>
  <c r="BK683"/>
  <c r="K705"/>
  <c r="BE705"/>
  <c r="K764"/>
  <c r="BE764"/>
  <c i="3" r="BK100"/>
  <c r="K132"/>
  <c r="BE132"/>
  <c i="4" r="BK102"/>
  <c r="BK106"/>
  <c r="K116"/>
  <c r="BE116"/>
  <c r="K142"/>
  <c r="BE142"/>
  <c r="BK152"/>
  <c r="BK172"/>
  <c r="K186"/>
  <c r="BE186"/>
  <c r="K204"/>
  <c r="BE204"/>
  <c r="K216"/>
  <c r="BE216"/>
  <c i="5" r="K126"/>
  <c r="BE126"/>
  <c i="7" r="K107"/>
  <c r="BE107"/>
  <c r="BK132"/>
  <c r="K156"/>
  <c r="BE156"/>
  <c r="BK248"/>
  <c r="BK272"/>
  <c i="8" r="BK151"/>
  <c r="K193"/>
  <c r="BE193"/>
  <c i="2" r="BK95"/>
  <c r="K105"/>
  <c r="BE105"/>
  <c r="K119"/>
  <c r="BE119"/>
  <c r="BK133"/>
  <c r="BK165"/>
  <c r="BK181"/>
  <c r="BK207"/>
  <c r="K221"/>
  <c r="BE221"/>
  <c r="K255"/>
  <c r="BE255"/>
  <c r="BK273"/>
  <c r="K303"/>
  <c r="BE303"/>
  <c r="BK335"/>
  <c r="BK359"/>
  <c r="K387"/>
  <c r="BE387"/>
  <c r="BK423"/>
  <c r="K453"/>
  <c r="BE453"/>
  <c r="K529"/>
  <c r="BE529"/>
  <c i="7" r="BK99"/>
  <c r="BK124"/>
  <c r="K164"/>
  <c r="BE164"/>
  <c r="K216"/>
  <c r="BE216"/>
  <c i="8" r="BK117"/>
  <c r="K177"/>
  <c r="BE177"/>
  <c i="2" r="BK189"/>
  <c r="BK267"/>
  <c r="K319"/>
  <c r="BE319"/>
  <c r="K365"/>
  <c r="BE365"/>
  <c r="BK431"/>
  <c r="BK772"/>
  <c i="4" r="BK140"/>
  <c r="K218"/>
  <c r="BE218"/>
  <c i="7" r="K214"/>
  <c r="BE214"/>
  <c i="8" r="BK135"/>
  <c i="2" r="K169"/>
  <c r="BE169"/>
  <c r="K808"/>
  <c r="BE808"/>
  <c i="6" r="F40"/>
  <c i="1" r="BE62"/>
  <c i="2" r="F41"/>
  <c i="1" r="BD57"/>
  <c i="2" r="K451"/>
  <c r="BE451"/>
  <c i="5" r="K120"/>
  <c r="BE120"/>
  <c i="7" r="K136"/>
  <c r="BE136"/>
  <c r="BK184"/>
  <c r="K226"/>
  <c r="BE226"/>
  <c r="BK250"/>
  <c i="8" r="BK153"/>
  <c r="K201"/>
  <c r="BE201"/>
  <c i="2" r="K159"/>
  <c r="BE159"/>
  <c r="BK265"/>
  <c r="BK307"/>
  <c r="BK371"/>
  <c r="BK455"/>
  <c i="3" r="K140"/>
  <c r="BE140"/>
  <c i="4" r="BK154"/>
  <c r="BK214"/>
  <c i="7" r="K170"/>
  <c r="BE170"/>
  <c i="8" r="K95"/>
  <c r="BE95"/>
  <c i="2" r="K812"/>
  <c r="BE812"/>
  <c r="K40"/>
  <c i="1" r="AY57"/>
  <c i="2" r="K465"/>
  <c r="BE465"/>
  <c r="K471"/>
  <c r="BE471"/>
  <c r="K473"/>
  <c r="BE473"/>
  <c r="K487"/>
  <c r="BE487"/>
  <c r="K507"/>
  <c r="BE507"/>
  <c r="K519"/>
  <c r="BE519"/>
  <c r="K541"/>
  <c r="BE541"/>
  <c r="BK571"/>
  <c r="BK599"/>
  <c r="BK615"/>
  <c r="BK623"/>
  <c r="BK649"/>
  <c r="K673"/>
  <c r="BE673"/>
  <c r="K699"/>
  <c r="BE699"/>
  <c r="K717"/>
  <c r="BE717"/>
  <c r="BK743"/>
  <c r="K776"/>
  <c r="BE776"/>
  <c r="K796"/>
  <c r="BE796"/>
  <c i="3" r="BK114"/>
  <c r="K136"/>
  <c r="BE136"/>
  <c i="4" r="BK122"/>
  <c r="BK176"/>
  <c r="BK208"/>
  <c i="7" r="BK103"/>
  <c r="K154"/>
  <c r="BE154"/>
  <c r="BK188"/>
  <c r="BK222"/>
  <c r="BK262"/>
  <c i="8" r="BK203"/>
  <c i="2" r="K117"/>
  <c r="BE117"/>
  <c r="BK143"/>
  <c r="BK175"/>
  <c r="BK213"/>
  <c r="BK239"/>
  <c r="BK257"/>
  <c r="K281"/>
  <c r="BE281"/>
  <c r="K317"/>
  <c r="BE317"/>
  <c r="K357"/>
  <c r="BE357"/>
  <c r="K383"/>
  <c r="BE383"/>
  <c r="BK415"/>
  <c r="BK441"/>
  <c r="BK477"/>
  <c i="5" r="K124"/>
  <c r="BE124"/>
  <c i="7" r="K246"/>
  <c r="BE246"/>
  <c i="8" r="BK133"/>
  <c r="K179"/>
  <c r="BE179"/>
  <c i="2" r="BK153"/>
  <c r="BK277"/>
  <c r="BK337"/>
  <c r="K401"/>
  <c r="BE401"/>
  <c r="BK461"/>
  <c i="4" r="BK132"/>
  <c r="BK196"/>
  <c i="8" r="K167"/>
  <c r="BE167"/>
  <c i="1" r="AU55"/>
  <c r="AU54"/>
  <c i="5" r="F42"/>
  <c i="1" r="BE61"/>
  <c i="7" r="F40"/>
  <c i="1" r="BE64"/>
  <c r="BE63"/>
  <c r="BA63"/>
  <c i="2" r="BK475"/>
  <c r="BK485"/>
  <c r="K495"/>
  <c r="BE495"/>
  <c r="K517"/>
  <c r="BE517"/>
  <c r="K527"/>
  <c r="BE527"/>
  <c r="K547"/>
  <c r="BE547"/>
  <c r="K569"/>
  <c r="BE569"/>
  <c r="K591"/>
  <c r="BE591"/>
  <c r="BK621"/>
  <c r="BK639"/>
  <c r="K663"/>
  <c r="BE663"/>
  <c r="BK701"/>
  <c r="BK729"/>
  <c r="K782"/>
  <c r="BE782"/>
  <c i="3" r="BK116"/>
  <c i="4" r="BK100"/>
  <c r="K110"/>
  <c r="BE110"/>
  <c i="5" r="K108"/>
  <c r="BE108"/>
  <c i="7" r="BK111"/>
  <c r="K150"/>
  <c r="BE150"/>
  <c r="K162"/>
  <c r="BE162"/>
  <c r="BK194"/>
  <c r="K208"/>
  <c r="BE208"/>
  <c r="K254"/>
  <c r="BE254"/>
  <c i="8" r="BK131"/>
  <c r="BK165"/>
  <c i="2" r="K109"/>
  <c r="BE109"/>
  <c r="K121"/>
  <c r="BE121"/>
  <c r="BK141"/>
  <c r="K157"/>
  <c r="BE157"/>
  <c r="K187"/>
  <c r="BE187"/>
  <c r="BK203"/>
  <c r="BK219"/>
  <c r="BK243"/>
  <c r="K261"/>
  <c r="BE261"/>
  <c r="BK283"/>
  <c r="K313"/>
  <c r="BE313"/>
  <c r="BK349"/>
  <c r="BK373"/>
  <c r="K397"/>
  <c r="BE397"/>
  <c r="K433"/>
  <c r="BE433"/>
  <c r="BK467"/>
  <c i="5" r="K102"/>
  <c r="BE102"/>
  <c r="BK134"/>
  <c i="7" r="BK105"/>
  <c r="K138"/>
  <c r="BE138"/>
  <c r="K182"/>
  <c r="BE182"/>
  <c r="K224"/>
  <c r="BE224"/>
  <c r="BK268"/>
  <c i="8" r="BK139"/>
  <c i="2" r="K151"/>
  <c r="BE151"/>
  <c r="BK227"/>
  <c r="BK299"/>
  <c r="K343"/>
  <c r="BE343"/>
  <c r="K407"/>
  <c r="BE407"/>
  <c r="K735"/>
  <c r="BE735"/>
  <c i="4" r="BK126"/>
  <c r="K174"/>
  <c r="BE174"/>
  <c i="5" r="BK116"/>
  <c i="7" r="K178"/>
  <c r="BE178"/>
  <c i="8" r="K105"/>
  <c r="BE105"/>
  <c i="9" r="K98"/>
  <c r="BE98"/>
  <c i="2" r="K802"/>
  <c r="BE802"/>
  <c i="7" l="1" r="X91"/>
  <c r="V92"/>
  <c r="V91"/>
  <c i="4" r="I72"/>
  <c i="5" r="J71"/>
  <c r="Q122"/>
  <c r="I70"/>
  <c i="6" r="J66"/>
  <c i="7" r="Q92"/>
  <c r="I66"/>
  <c r="R92"/>
  <c r="R91"/>
  <c r="J65"/>
  <c r="K33"/>
  <c i="1" r="AT64"/>
  <c i="7" r="K93"/>
  <c r="K67"/>
  <c i="8" r="Q89"/>
  <c r="I65"/>
  <c r="K32"/>
  <c i="1" r="AS66"/>
  <c i="8" r="R89"/>
  <c r="J65"/>
  <c r="K33"/>
  <c i="1" r="AT66"/>
  <c i="4" r="R96"/>
  <c r="J69"/>
  <c r="K35"/>
  <c i="1" r="AT60"/>
  <c i="9" r="J67"/>
  <c i="3" r="J71"/>
  <c i="9" r="J66"/>
  <c r="I67"/>
  <c r="Q89"/>
  <c r="I65"/>
  <c r="K32"/>
  <c i="1" r="AS67"/>
  <c i="9" r="BK90"/>
  <c r="K90"/>
  <c r="K66"/>
  <c i="3" r="I71"/>
  <c i="6" r="I66"/>
  <c i="3" r="BK125"/>
  <c r="BK124"/>
  <c r="K124"/>
  <c r="K70"/>
  <c i="6" r="BK89"/>
  <c r="K89"/>
  <c r="K66"/>
  <c i="8" r="BK90"/>
  <c r="K90"/>
  <c r="K66"/>
  <c i="2" r="BK759"/>
  <c r="K759"/>
  <c r="K70"/>
  <c i="4" r="BK99"/>
  <c r="K99"/>
  <c r="K72"/>
  <c i="7" r="BK98"/>
  <c r="K98"/>
  <c r="K68"/>
  <c i="5" r="BK123"/>
  <c r="K123"/>
  <c r="K71"/>
  <c i="7" r="BK121"/>
  <c r="K121"/>
  <c r="K69"/>
  <c i="3" r="BK95"/>
  <c r="K95"/>
  <c i="7" r="BK92"/>
  <c i="2" r="BK94"/>
  <c r="K94"/>
  <c r="K69"/>
  <c i="3" r="K36"/>
  <c i="1" r="AG58"/>
  <c i="4" r="K39"/>
  <c i="1" r="AX60"/>
  <c r="AV60"/>
  <c i="9" r="K37"/>
  <c i="1" r="AX67"/>
  <c r="AV67"/>
  <c r="AT63"/>
  <c r="AT65"/>
  <c i="3" r="F39"/>
  <c i="1" r="BB58"/>
  <c i="9" r="F37"/>
  <c i="1" r="BB67"/>
  <c r="AS56"/>
  <c r="BF56"/>
  <c r="AW59"/>
  <c r="BC59"/>
  <c r="AY59"/>
  <c r="BF59"/>
  <c r="BF65"/>
  <c i="4" r="F39"/>
  <c i="1" r="BB60"/>
  <c i="6" r="F37"/>
  <c i="1" r="BB62"/>
  <c r="BD56"/>
  <c r="AZ56"/>
  <c r="BE65"/>
  <c r="BA65"/>
  <c r="AT59"/>
  <c i="8" r="K37"/>
  <c i="1" r="AX66"/>
  <c r="AV66"/>
  <c r="AT56"/>
  <c r="AT55"/>
  <c r="AT54"/>
  <c r="BE56"/>
  <c r="BA56"/>
  <c r="BC65"/>
  <c r="AY65"/>
  <c i="2" r="K39"/>
  <c i="1" r="AX57"/>
  <c r="AV57"/>
  <c i="5" r="F39"/>
  <c i="1" r="BB61"/>
  <c r="BD59"/>
  <c r="AZ59"/>
  <c r="AW65"/>
  <c i="2" r="F39"/>
  <c i="1" r="BB57"/>
  <c i="5" r="K39"/>
  <c i="1" r="AX61"/>
  <c r="AV61"/>
  <c i="3" r="K39"/>
  <c i="1" r="AX58"/>
  <c r="AV58"/>
  <c i="7" r="F37"/>
  <c i="1" r="BB64"/>
  <c r="BB63"/>
  <c r="AX63"/>
  <c r="AV63"/>
  <c i="7" r="K37"/>
  <c i="1" r="AX64"/>
  <c r="AV64"/>
  <c i="6" r="K37"/>
  <c i="1" r="AX62"/>
  <c r="AV62"/>
  <c i="8" r="F37"/>
  <c i="1" r="BB66"/>
  <c r="AW56"/>
  <c r="AW55"/>
  <c r="AW54"/>
  <c r="BC56"/>
  <c r="AY56"/>
  <c r="BE59"/>
  <c r="BA59"/>
  <c r="BD65"/>
  <c r="AZ65"/>
  <c i="7" l="1" r="BK91"/>
  <c r="K91"/>
  <c i="3" r="K45"/>
  <c r="K69"/>
  <c r="K125"/>
  <c r="K71"/>
  <c i="5" r="BK122"/>
  <c r="K122"/>
  <c r="K70"/>
  <c i="7" r="K65"/>
  <c r="Q91"/>
  <c r="I65"/>
  <c r="K32"/>
  <c i="1" r="AS64"/>
  <c i="7" r="K92"/>
  <c r="K66"/>
  <c i="8" r="BK89"/>
  <c r="K89"/>
  <c i="4" r="BK96"/>
  <c r="K96"/>
  <c r="K69"/>
  <c i="6" r="BK88"/>
  <c r="K88"/>
  <c r="K65"/>
  <c i="7" r="J66"/>
  <c i="5" r="Q95"/>
  <c r="I69"/>
  <c r="K34"/>
  <c i="1" r="AS61"/>
  <c i="9" r="BK89"/>
  <c r="K89"/>
  <c r="K65"/>
  <c i="1" r="AN58"/>
  <c i="5" r="BK95"/>
  <c r="K95"/>
  <c r="K69"/>
  <c i="7" r="K34"/>
  <c i="1" r="AG64"/>
  <c r="AG63"/>
  <c r="AN63"/>
  <c r="AS59"/>
  <c i="2" r="K36"/>
  <c i="1" r="AG57"/>
  <c r="AN57"/>
  <c r="BF55"/>
  <c r="BF54"/>
  <c r="W33"/>
  <c r="AS65"/>
  <c r="BE55"/>
  <c r="BE54"/>
  <c r="BA54"/>
  <c r="AS63"/>
  <c r="BB59"/>
  <c r="AX59"/>
  <c r="AV59"/>
  <c r="BB65"/>
  <c r="AX65"/>
  <c r="AV65"/>
  <c r="BC55"/>
  <c r="AY55"/>
  <c r="BD55"/>
  <c r="AZ55"/>
  <c r="BB56"/>
  <c r="AX56"/>
  <c r="AV56"/>
  <c i="8" r="K34"/>
  <c i="1" r="AG66"/>
  <c r="AN66"/>
  <c l="1" r="AN64"/>
  <c i="7" r="K43"/>
  <c i="8" r="K65"/>
  <c r="K43"/>
  <c i="2" r="K45"/>
  <c i="5" r="K36"/>
  <c i="1" r="AG61"/>
  <c r="AN61"/>
  <c r="W32"/>
  <c r="BD54"/>
  <c r="W31"/>
  <c r="BB55"/>
  <c r="BB54"/>
  <c r="W29"/>
  <c r="BC54"/>
  <c r="AY54"/>
  <c r="AK30"/>
  <c r="AG56"/>
  <c i="9" r="K34"/>
  <c i="1" r="AG67"/>
  <c r="AN67"/>
  <c r="AS55"/>
  <c r="AS54"/>
  <c i="4" r="K36"/>
  <c i="1" r="AG60"/>
  <c r="AN60"/>
  <c r="BA55"/>
  <c i="6" r="K34"/>
  <c i="1" r="AG62"/>
  <c r="AN62"/>
  <c i="5" l="1" r="K45"/>
  <c i="1" r="AN56"/>
  <c i="9" r="K43"/>
  <c i="4" r="K45"/>
  <c i="6" r="K43"/>
  <c i="1" r="AG59"/>
  <c r="AN59"/>
  <c r="AZ54"/>
  <c r="AG65"/>
  <c r="AN65"/>
  <c r="AX54"/>
  <c r="AK29"/>
  <c r="W30"/>
  <c r="AX55"/>
  <c r="AV55"/>
  <c l="1" r="AG55"/>
  <c r="AN55"/>
  <c r="AV54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<sst xmlns="http://schemas.openxmlformats.org/spreadsheetml/2006/main">
  <si>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</si>
  <si>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</si>
  <si>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</si>
  <si>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</si>
  <si>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</si>
  <si>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</si>
  <si>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{887c0e76-eabb-431b-bef7-c5079fd35227}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</si>
  <si>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</si>
  <si>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</si>
  <si>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</si>
  <si>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</si>
  <si>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</si>
  <si>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</si>
  <si>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</si>
  <si>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</si>
  <si>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64020xxx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</si>
  <si>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</si>
  <si>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</si>
  <si>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 Oprava zabezpečovacího zařízení v žst. Medlešice</t>
  </si>
  <si>
    <t>KSO:</t>
  </si>
  <si>
    <t/>
  </si>
  <si>
    <t>CC-CZ:</t>
  </si>
  <si>
    <t>Místo:</t>
  </si>
  <si>
    <t xml:space="preserve"> </t>
  </si>
  <si>
    <t>Datum:</t>
  </si>
  <si>
    <t>17. 3. 2020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</si>
  <si>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</si>
  <si>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</si>
  <si>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</si>
  <si>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</si>
  <si>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</si>
  <si>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</si>
  <si>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</si>
  <si>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</si>
  <si>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</si>
  <si>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</si>
  <si>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</si>
  <si>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</si>
  <si>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</si>
  <si>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</si>
  <si>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</si>
  <si>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</si>
  <si>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</si>
  <si>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</si>
  <si>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</si>
  <si>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</si>
  <si>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</si>
  <si>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</si>
  <si>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</si>
  <si>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</si>
  <si>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</si>
  <si>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</si>
  <si>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</si>
  <si>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</si>
  <si>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</si>
  <si>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</si>
  <si>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</si>
  <si>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</si>
  <si>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</si>
  <si>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</si>
  <si>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</si>
  <si>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</si>
  <si>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</si>
  <si>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</si>
  <si>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</si>
  <si>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</si>
  <si>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</si>
  <si>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</si>
  <si>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</si>
  <si>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</si>
  <si>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</si>
  <si>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</si>
  <si>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</si>
  <si>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</si>
  <si>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</si>
  <si>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PS01</t>
  </si>
  <si>
    <t>Zab. zař.</t>
  </si>
  <si>
    <t>STA</t>
  </si>
  <si>
    <t>1</t>
  </si>
  <si>
    <t>{49172de6-5410-4245-946f-15ce52d32820}</t>
  </si>
  <si>
    <t>2</t>
  </si>
  <si>
    <t>PS01-01</t>
  </si>
  <si>
    <t>Medlešice SZZ</t>
  </si>
  <si>
    <t>Soupis</t>
  </si>
  <si>
    <t>{5a13b117-09e1-4e3e-9928-1099dc8b05d2}</t>
  </si>
  <si>
    <t>/</t>
  </si>
  <si>
    <t>01-01-1</t>
  </si>
  <si>
    <t>UOŽI-SZZ</t>
  </si>
  <si>
    <t>3</t>
  </si>
  <si>
    <t>{6dc0af20-f0ff-4845-bdb6-ac01e2a21fcf}</t>
  </si>
  <si>
    <t>01-01-2</t>
  </si>
  <si>
    <t>URS-SZZ</t>
  </si>
  <si>
    <t>{221f8844-1bb9-4341-91f7-be9a48fd7886}</t>
  </si>
  <si>
    <t>PS01-02</t>
  </si>
  <si>
    <t>Chrudim-Medlešice TZZ</t>
  </si>
  <si>
    <t>{60e68c18-8bb2-478d-8e44-94ee8a5d8ba7}</t>
  </si>
  <si>
    <t>01-02-1</t>
  </si>
  <si>
    <t>UOŽI TZZ</t>
  </si>
  <si>
    <t>{c80d77c0-4ce5-457f-9f3b-c03c48de2a21}</t>
  </si>
  <si>
    <t>01-02-2</t>
  </si>
  <si>
    <t>URS TZZ</t>
  </si>
  <si>
    <t>{5e772149-3dbc-4a92-87ea-6d62a99d3c59}</t>
  </si>
  <si>
    <t>VON</t>
  </si>
  <si>
    <t>{b3471043-09ad-4cba-8e85-cb5524961b15}</t>
  </si>
  <si>
    <t>PS-02</t>
  </si>
  <si>
    <t>Sdělovací zařízení</t>
  </si>
  <si>
    <t>{af58f138-5e4e-44b3-97a0-d67ffd9b0411}</t>
  </si>
  <si>
    <t>02-01</t>
  </si>
  <si>
    <t>{bca14475-5eff-46be-9b6e-3850ff1fdb3d}</t>
  </si>
  <si>
    <t>SO-03-01</t>
  </si>
  <si>
    <t>Oprava napájení SZZ žst. Medlešice</t>
  </si>
  <si>
    <t>{55e08f0e-a91f-4ea2-9066-d3684756c3b2}</t>
  </si>
  <si>
    <t>01</t>
  </si>
  <si>
    <t>dle sborníku ÚOŽI</t>
  </si>
  <si>
    <t>{514ef839-97e2-4a46-bb92-5f40397ee2ff}</t>
  </si>
  <si>
    <t>02</t>
  </si>
  <si>
    <t>dle ÚRS</t>
  </si>
  <si>
    <t>{9159585a-2799-4d82-909e-300b1c242754}</t>
  </si>
  <si>
    <t>KRYCÍ LIST SOUPISU PRACÍ</t>
  </si>
  <si>
    <t>Objekt:</t>
  </si>
  <si>
    <t>PS01 - Zab. zař.</t>
  </si>
  <si>
    <t>Soupis:</t>
  </si>
  <si>
    <t>PS01-01 - Medlešice SZZ</t>
  </si>
  <si>
    <t>Úroveň 3:</t>
  </si>
  <si>
    <t>01-01-1 - UOŽI-SZZ</t>
  </si>
  <si>
    <t>Medlešice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</si>
  <si>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</si>
  <si>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</si>
  <si>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</si>
  <si>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</si>
  <si>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</si>
  <si>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</si>
  <si>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</si>
  <si>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</si>
  <si>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OST - Ostatní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</si>
  <si>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</si>
  <si>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</si>
  <si>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</si>
  <si>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</si>
  <si>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</si>
  <si>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</si>
  <si>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</si>
  <si>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</si>
  <si>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</si>
  <si>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</si>
  <si>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</si>
  <si>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</si>
  <si>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</si>
  <si>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</si>
  <si>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</si>
  <si>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</si>
  <si>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</si>
  <si>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</si>
  <si>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7590521514</t>
  </si>
  <si>
    <t>Venkovní vedení kabelová - metalické sítě Plněné, párované s ochr. vodičem TCEKPFLEY 3 P 1,0 D</t>
  </si>
  <si>
    <t>m</t>
  </si>
  <si>
    <t>ÚOŽI 2019 01</t>
  </si>
  <si>
    <t>8</t>
  </si>
  <si>
    <t>ROZPOCET</t>
  </si>
  <si>
    <t>4</t>
  </si>
  <si>
    <t>-982673253</t>
  </si>
  <si>
    <t>PP</t>
  </si>
  <si>
    <t>7590521519</t>
  </si>
  <si>
    <t>Venkovní vedení kabelová - metalické sítě Plněné, párované s ochr. vodičem TCEKPFLEY 4 P 1,0 D</t>
  </si>
  <si>
    <t>-1281626588</t>
  </si>
  <si>
    <t>7590521529</t>
  </si>
  <si>
    <t>Venkovní vedení kabelová - metalické sítě Plněné, párované s ochr. vodičem TCEKPFLEY 7 P 1,0 D</t>
  </si>
  <si>
    <t>190024347</t>
  </si>
  <si>
    <t>7590521534</t>
  </si>
  <si>
    <t>Venkovní vedení kabelová - metalické sítě Plněné, párované s ochr. vodičem TCEKPFLEY 12 P 1,0 D</t>
  </si>
  <si>
    <t>1172322644</t>
  </si>
  <si>
    <t>5</t>
  </si>
  <si>
    <t>7590521539</t>
  </si>
  <si>
    <t>Venkovní vedení kabelová - metalické sítě Plněné, párované s ochr. vodičem TCEKPFLEY 16 P 1,0 D</t>
  </si>
  <si>
    <t>683154631</t>
  </si>
  <si>
    <t>6</t>
  </si>
  <si>
    <t>7590521544</t>
  </si>
  <si>
    <t>Venkovní vedení kabelová - metalické sítě Plněné, párované s ochr. vodičem TCEKPFLEY 24 P 1,0 D</t>
  </si>
  <si>
    <t>895563344</t>
  </si>
  <si>
    <t>7</t>
  </si>
  <si>
    <t>7590521549</t>
  </si>
  <si>
    <t>Venkovní vedení kabelová - metalické sítě Plněné, párované s ochr. vodičem TCEKPFLEY 30 P 1,0 D</t>
  </si>
  <si>
    <t>1415583985</t>
  </si>
  <si>
    <t>7492600310</t>
  </si>
  <si>
    <t>Kabely, vodiče, šňůry Al - nn Kabel silový 4 a 5-žílový, plastová izolace 1-AYKY 5x35</t>
  </si>
  <si>
    <t>1437697623</t>
  </si>
  <si>
    <t>9</t>
  </si>
  <si>
    <t>7492501760</t>
  </si>
  <si>
    <t xml:space="preserve">Kabely, vodiče, šňůry Cu - nn Kabel silový 2 a 3-žílový Cu, plastová izolace CYKY 3J1,5  (3Cx 1,5)</t>
  </si>
  <si>
    <t>128</t>
  </si>
  <si>
    <t>-1487749780</t>
  </si>
  <si>
    <t>10</t>
  </si>
  <si>
    <t>7492501770</t>
  </si>
  <si>
    <t xml:space="preserve">Kabely, vodiče, šňůry Cu - nn Kabel silový 2 a 3-žílový Cu, plastová izolace CYKY 3J2,5  (3Cx 2,5)</t>
  </si>
  <si>
    <t>1568862165</t>
  </si>
  <si>
    <t>11</t>
  </si>
  <si>
    <t>7492501740</t>
  </si>
  <si>
    <t>Kabely, vodiče, šňůry Cu - nn Kabel silový 2 a 3-žílový Cu, plastová izolace CYKY 3O1,5 (3Ax1,5)</t>
  </si>
  <si>
    <t>1816926087</t>
  </si>
  <si>
    <t>12</t>
  </si>
  <si>
    <t>7492501990</t>
  </si>
  <si>
    <t>Kabely, vodiče, šňůry Cu - nn Kabel silový 4 a 5-žílový Cu, plastová izolace CYKY 5J16 (5Cx16)</t>
  </si>
  <si>
    <t>179235545</t>
  </si>
  <si>
    <t>13</t>
  </si>
  <si>
    <t>7492502030</t>
  </si>
  <si>
    <t>Kabely, vodiče, šňůry Cu - nn Kabel silový 4 a 5-žílový Cu, plastová izolace CYKY 5J6 (5Cx6)</t>
  </si>
  <si>
    <t>1766843896</t>
  </si>
  <si>
    <t>14</t>
  </si>
  <si>
    <t>7492501980</t>
  </si>
  <si>
    <t>Kabely, vodiče, šňůry Cu - nn Kabel silový 4 a 5-žílový Cu, plastová izolace CYKY 5J10 (5Cx10)</t>
  </si>
  <si>
    <t>1684450686</t>
  </si>
  <si>
    <t>7492502150</t>
  </si>
  <si>
    <t xml:space="preserve">Kabely, vodiče, šňůry Cu - nn Kabel silový více-žílový Cu, plastová izolace CYKY 12J2,5  (12Cx2,5)</t>
  </si>
  <si>
    <t>261642669</t>
  </si>
  <si>
    <t>16</t>
  </si>
  <si>
    <t>7492502340</t>
  </si>
  <si>
    <t>Kabely, vodiče, šňůry Cu - nn Kabel silový Cu, silikonová izolace, stíněný CMFM 12G1 (12Cx1)</t>
  </si>
  <si>
    <t>-2142421762</t>
  </si>
  <si>
    <t>17</t>
  </si>
  <si>
    <t>7492500850</t>
  </si>
  <si>
    <t>Kabely, vodiče, šňůry Cu - nn Vodič jednožílový Cu, plastová izolace H07V-K 16 černý (CYA)</t>
  </si>
  <si>
    <t>304735856</t>
  </si>
  <si>
    <t>18</t>
  </si>
  <si>
    <t>7492501230</t>
  </si>
  <si>
    <t>Kabely, vodiče, šňůry Cu - nn Vodič jednožílový Cu, plastová izolace H07V-K 50 černý (CYA)</t>
  </si>
  <si>
    <t>-34943955</t>
  </si>
  <si>
    <t>19</t>
  </si>
  <si>
    <t>7590500070R</t>
  </si>
  <si>
    <t>Ball Marker - kabelový označník - upevňovací sada</t>
  </si>
  <si>
    <t>ks</t>
  </si>
  <si>
    <t>256</t>
  </si>
  <si>
    <t>64</t>
  </si>
  <si>
    <t>745807864</t>
  </si>
  <si>
    <t>20</t>
  </si>
  <si>
    <t>7590105426R</t>
  </si>
  <si>
    <t>BallMarker kabelový označník</t>
  </si>
  <si>
    <t>512</t>
  </si>
  <si>
    <t>-1957853479</t>
  </si>
  <si>
    <t>7590120080</t>
  </si>
  <si>
    <t>Skříně Skříň kabelová pomocná SKP 76 32xSV-12 C (CV490449011)</t>
  </si>
  <si>
    <t>kus</t>
  </si>
  <si>
    <t>-1121200225</t>
  </si>
  <si>
    <t>22</t>
  </si>
  <si>
    <t>7593311080</t>
  </si>
  <si>
    <t>Konstrukční díly Svorkovnice WAGO 870 lichá lišta (CV724905011)</t>
  </si>
  <si>
    <t>-1307696082</t>
  </si>
  <si>
    <t>23</t>
  </si>
  <si>
    <t>7592700640</t>
  </si>
  <si>
    <t xml:space="preserve">Upozorňovadla, značky Návěsti označující místo na trati Fólie výstražná modrá š34cm  (HM0673909991034)</t>
  </si>
  <si>
    <t>-1193066240</t>
  </si>
  <si>
    <t>24</t>
  </si>
  <si>
    <t>7492400460</t>
  </si>
  <si>
    <t>Kabely, vodiče - vn Kabely nad 22kV Označovací štítek na kabel (100 ks)</t>
  </si>
  <si>
    <t>sada</t>
  </si>
  <si>
    <t>-402567516</t>
  </si>
  <si>
    <t>25</t>
  </si>
  <si>
    <t>7590541439</t>
  </si>
  <si>
    <t>Slaboproudé rozvody, kabely pro přívod a vnitřní instalaci Spojky metalických kabelů a příslušenství Teplem smrštitelná zesílená spojka pro netlakované kabely XAGA 500-43/8-300/EY</t>
  </si>
  <si>
    <t>543816853</t>
  </si>
  <si>
    <t>26</t>
  </si>
  <si>
    <t>7590541474</t>
  </si>
  <si>
    <t>Slaboproudé rozvody, kabely pro přívod a vnitřní instalaci Spojky metalických kabelů a příslušenství Teplem smrštitelná zesílená spojka pro netlakované kabely XAGA 500-75/15-400/EY</t>
  </si>
  <si>
    <t>491056266</t>
  </si>
  <si>
    <t>27</t>
  </si>
  <si>
    <t>7593501095</t>
  </si>
  <si>
    <t>Trasy kabelového vedení Ohebná dvouplášťová korugovaná chránička KF 09160 průměr 160/136 mm</t>
  </si>
  <si>
    <t>-846063781</t>
  </si>
  <si>
    <t>28</t>
  </si>
  <si>
    <t>5964133010</t>
  </si>
  <si>
    <t>Geotextilie ochranné</t>
  </si>
  <si>
    <t>m2</t>
  </si>
  <si>
    <t>-759694256</t>
  </si>
  <si>
    <t>29</t>
  </si>
  <si>
    <t>7590150030</t>
  </si>
  <si>
    <t xml:space="preserve">Uzemnění, ukolejnění Tyč zemnící se svorkou l=1,5m  (HM0354405211015)</t>
  </si>
  <si>
    <t>1623628195</t>
  </si>
  <si>
    <t>30</t>
  </si>
  <si>
    <t>7594190050</t>
  </si>
  <si>
    <t>Ostatní Souprava propojek s oky CEMBRE dvojitá + uzemnění norma 253039003 (HM0404223991903)</t>
  </si>
  <si>
    <t>-1600021996</t>
  </si>
  <si>
    <t>31</t>
  </si>
  <si>
    <t>7594190060</t>
  </si>
  <si>
    <t>Ostatní Souprava propojek s oky CEMBRE jednoduchá + uzemnění norma 253039002 (HM0404223991902)</t>
  </si>
  <si>
    <t>-1105180813</t>
  </si>
  <si>
    <t>32</t>
  </si>
  <si>
    <t>7594190070</t>
  </si>
  <si>
    <t>Ostatní Souprava propojek s oky CEMBRE jednoduchá norma 253039001 (HM0404223991901)</t>
  </si>
  <si>
    <t>-946556295</t>
  </si>
  <si>
    <t>33</t>
  </si>
  <si>
    <t>7594190040</t>
  </si>
  <si>
    <t>Ostatní Lanko ocelové průměr 9 s potažením [m] norma 704530110 (HM0404223991639)</t>
  </si>
  <si>
    <t>-1594538249</t>
  </si>
  <si>
    <t>34</t>
  </si>
  <si>
    <t>7592010146</t>
  </si>
  <si>
    <t>Kolové senzory a snímače počítačů náprav Neoprénová ochr. hadice 9,8 m</t>
  </si>
  <si>
    <t>1139703865</t>
  </si>
  <si>
    <t>35</t>
  </si>
  <si>
    <t>7592010152</t>
  </si>
  <si>
    <t>Kolové senzory a snímače počítačů náprav Montážní sada neoprénové ochr.hadice</t>
  </si>
  <si>
    <t>-763355527</t>
  </si>
  <si>
    <t>36</t>
  </si>
  <si>
    <t>7592010166</t>
  </si>
  <si>
    <t>Kolové senzory a snímače počítačů náprav Upevňovací souprava SK140</t>
  </si>
  <si>
    <t>1712042171</t>
  </si>
  <si>
    <t>37</t>
  </si>
  <si>
    <t>7592010172</t>
  </si>
  <si>
    <t>Kolové senzory a snímače počítačů náprav Připevňovací čep BBK pro upevňovací soupravu SK140</t>
  </si>
  <si>
    <t>pár</t>
  </si>
  <si>
    <t>1420520011</t>
  </si>
  <si>
    <t>38</t>
  </si>
  <si>
    <t>7592010176</t>
  </si>
  <si>
    <t>Kolové senzory a snímače počítačů náprav Matice samojistná FS M10</t>
  </si>
  <si>
    <t>225430630</t>
  </si>
  <si>
    <t>39</t>
  </si>
  <si>
    <t>7592010178</t>
  </si>
  <si>
    <t>Kolové senzory a snímače počítačů náprav Matice samojistná FS M12</t>
  </si>
  <si>
    <t>1720917070</t>
  </si>
  <si>
    <t>40</t>
  </si>
  <si>
    <t>7592010186</t>
  </si>
  <si>
    <t>Kolové senzory a snímače počítačů náprav Přepěťová ochrana EPO</t>
  </si>
  <si>
    <t>1781208653</t>
  </si>
  <si>
    <t>41</t>
  </si>
  <si>
    <t>7592010270</t>
  </si>
  <si>
    <t>Kolové senzory a snímače počítačů náprav Zkušební přípravek PB200</t>
  </si>
  <si>
    <t>866148774</t>
  </si>
  <si>
    <t>42</t>
  </si>
  <si>
    <t>7592010505</t>
  </si>
  <si>
    <t>Kolové senzory a snímače počítačů náprav Převodník signálů  PNS-03</t>
  </si>
  <si>
    <t>1775696225</t>
  </si>
  <si>
    <t>43</t>
  </si>
  <si>
    <t>7592010510</t>
  </si>
  <si>
    <t>Kolové senzory a snímače počítačů náprav Zapojovací skříňka 1 (1 počítací bod, 1 vstup)PNS-03</t>
  </si>
  <si>
    <t>1147778456</t>
  </si>
  <si>
    <t>44</t>
  </si>
  <si>
    <t>7592010104</t>
  </si>
  <si>
    <t>Kolové senzory a snímače počítačů náprav Snímač průjezdu kola RSR 180 (10 m kabel)</t>
  </si>
  <si>
    <t>1257859525</t>
  </si>
  <si>
    <t>45</t>
  </si>
  <si>
    <t>7590190040</t>
  </si>
  <si>
    <t xml:space="preserve">Ostatní Uzávěr šroubový  (CV721039001)</t>
  </si>
  <si>
    <t>-955823711</t>
  </si>
  <si>
    <t>46</t>
  </si>
  <si>
    <t>7594300686</t>
  </si>
  <si>
    <t xml:space="preserve">Počítače náprav Vnitřní prvky PN PNS-03 Údržbářský počítač  ST00 245</t>
  </si>
  <si>
    <t>-189794970</t>
  </si>
  <si>
    <t>47</t>
  </si>
  <si>
    <t>7590710020</t>
  </si>
  <si>
    <t>Návěstidla světelná Návěstidlo stožár. 2 sv. typ:2004 (CV012525004)</t>
  </si>
  <si>
    <t>543461982</t>
  </si>
  <si>
    <t>48</t>
  </si>
  <si>
    <t>7590710060</t>
  </si>
  <si>
    <t>Návěstidla světelná Návěstidlo stožár. 3 sv. typ:2016 (CV012525012)</t>
  </si>
  <si>
    <t>1794979379</t>
  </si>
  <si>
    <t>49</t>
  </si>
  <si>
    <t>7590710220</t>
  </si>
  <si>
    <t xml:space="preserve">Návěstidla světelná Návěstidlo stožár. 5 sv. 1UR3  typ:2066 (CV012525044)</t>
  </si>
  <si>
    <t>850575587</t>
  </si>
  <si>
    <t>50</t>
  </si>
  <si>
    <t>7590710235</t>
  </si>
  <si>
    <t xml:space="preserve">Návěstidla světelná Návěstidlo stožár. 6 sv. 1UR3  typ:2080 (CV012525048)</t>
  </si>
  <si>
    <t>1112218123</t>
  </si>
  <si>
    <t>51</t>
  </si>
  <si>
    <t>7590710290</t>
  </si>
  <si>
    <t>Návěstidla světelná Návěstidlo trpasl. 2 sv. typ:3603 (CV012525062)</t>
  </si>
  <si>
    <t>1250194523</t>
  </si>
  <si>
    <t>52</t>
  </si>
  <si>
    <t>7590720210</t>
  </si>
  <si>
    <t>Součásti světelných návěstidel Pás označovací velký - plast červená - bílá - červená (CV012449008)</t>
  </si>
  <si>
    <t>1198035131</t>
  </si>
  <si>
    <t>53</t>
  </si>
  <si>
    <t>7590720200</t>
  </si>
  <si>
    <t>Součásti světelných návěstidel Pás označovací velký - plast bílá - červená (CV012449006)</t>
  </si>
  <si>
    <t>-291992484</t>
  </si>
  <si>
    <t>54</t>
  </si>
  <si>
    <t>7590720425</t>
  </si>
  <si>
    <t>Součásti světelných návěstidel Základ svět.náv. T I Z 51x71x135cm (HM0592110090000)</t>
  </si>
  <si>
    <t>-1085323465</t>
  </si>
  <si>
    <t>55</t>
  </si>
  <si>
    <t>7590720435</t>
  </si>
  <si>
    <t>Součásti světelných návěstidel Základ svět.náv. TIIIZ 53x73x170cm (HM0592110140000)</t>
  </si>
  <si>
    <t>-1696693409</t>
  </si>
  <si>
    <t>56</t>
  </si>
  <si>
    <t>7590720445</t>
  </si>
  <si>
    <t>Součásti světelných návěstidel Základ trp.sv.náv. TRIN 40x40x100cm (HM0592111120000)</t>
  </si>
  <si>
    <t>-1727848348</t>
  </si>
  <si>
    <t>57</t>
  </si>
  <si>
    <t>7593320012</t>
  </si>
  <si>
    <t xml:space="preserve">Prvky Transformátor NTU 4B  (CV513399002)</t>
  </si>
  <si>
    <t>-1313660413</t>
  </si>
  <si>
    <t>58</t>
  </si>
  <si>
    <t>7592701090</t>
  </si>
  <si>
    <t>Upozorňovadla, značky Návěsti označující místo na trati Návěst Stanoviště sam.před vč.nosiče (HM0404129990568)</t>
  </si>
  <si>
    <t>-583937360</t>
  </si>
  <si>
    <t>59</t>
  </si>
  <si>
    <t>7592700835</t>
  </si>
  <si>
    <t xml:space="preserve">Upozorňovadla, značky Návěsti označující místo na trati Kříž neplatnosti  Reflex 75x75 norma 620139002 (HM0404127500100)</t>
  </si>
  <si>
    <t>-1555116940</t>
  </si>
  <si>
    <t>60</t>
  </si>
  <si>
    <t>7590720253</t>
  </si>
  <si>
    <t>Součásti světelných návěstidel Souprava držáku náv.štítků (1-2)plastová (CV012589008)</t>
  </si>
  <si>
    <t>877385222</t>
  </si>
  <si>
    <t>61</t>
  </si>
  <si>
    <t>7590720270</t>
  </si>
  <si>
    <t>Součásti světelných návěstidel Souprava držáku náv.štítků trp. náv.(1-2) plast. (CV012589012)</t>
  </si>
  <si>
    <t>-389951204</t>
  </si>
  <si>
    <t>62</t>
  </si>
  <si>
    <t>7590720535</t>
  </si>
  <si>
    <t>Součásti světelných návěstidel Žárovka SIG 1220UE 12V 20W BA 20D (HM0347260100000)</t>
  </si>
  <si>
    <t>-603312084</t>
  </si>
  <si>
    <t>63</t>
  </si>
  <si>
    <t>7590720570</t>
  </si>
  <si>
    <t xml:space="preserve">Součásti světelných návěstidel Trafo ST 3 R1  (HM0374215010000)</t>
  </si>
  <si>
    <t>1104371541</t>
  </si>
  <si>
    <t>7593311140</t>
  </si>
  <si>
    <t xml:space="preserve">Konstrukční díly Trubka ochranná  (CV725015004)</t>
  </si>
  <si>
    <t>-83358383</t>
  </si>
  <si>
    <t>65</t>
  </si>
  <si>
    <t>7591000000R</t>
  </si>
  <si>
    <t>ZED Závorní s elektrickým dohledem</t>
  </si>
  <si>
    <t>-1854094627</t>
  </si>
  <si>
    <t>66</t>
  </si>
  <si>
    <t>7591090010</t>
  </si>
  <si>
    <t xml:space="preserve">Díly pro zemní montáž přestavníků Deska základ.pod přestav. 700x460  (HM0592139997046)</t>
  </si>
  <si>
    <t>466400288</t>
  </si>
  <si>
    <t>67</t>
  </si>
  <si>
    <t>7591080780</t>
  </si>
  <si>
    <t>Ostatní náhradní díly EP600 Souprava připevňovací kloubová elmot.přestav. (CV030839002)</t>
  </si>
  <si>
    <t>683377596</t>
  </si>
  <si>
    <t>68</t>
  </si>
  <si>
    <t>7591050040</t>
  </si>
  <si>
    <t xml:space="preserve">Kryty Kryt kontrolních pravítek  (CV201555004)</t>
  </si>
  <si>
    <t>-1488787556</t>
  </si>
  <si>
    <t>69</t>
  </si>
  <si>
    <t>7590920220</t>
  </si>
  <si>
    <t xml:space="preserve">Součásti výkolejek Spojnice přestavník.S IV  (CV701649001)</t>
  </si>
  <si>
    <t>-1233979734</t>
  </si>
  <si>
    <t>70</t>
  </si>
  <si>
    <t>7590920180</t>
  </si>
  <si>
    <t xml:space="preserve">Součásti výkolejek Tyč kontrolní KJ IV  (CV701549001)</t>
  </si>
  <si>
    <t>-1017220941</t>
  </si>
  <si>
    <t>71</t>
  </si>
  <si>
    <t>7590920170</t>
  </si>
  <si>
    <t xml:space="preserve">Součásti výkolejek Tyč kontrolní KJ III  (CV701539001)</t>
  </si>
  <si>
    <t>1986610220</t>
  </si>
  <si>
    <t>72</t>
  </si>
  <si>
    <t>7591080220</t>
  </si>
  <si>
    <t>Ostatní náhradní díly EP600 Kloub připevňovací dolní (CV030179001)</t>
  </si>
  <si>
    <t>919490645</t>
  </si>
  <si>
    <t>73</t>
  </si>
  <si>
    <t>7591080225</t>
  </si>
  <si>
    <t>Ostatní náhradní díly EP600 Kloub připevňovací horní (CV030169001)</t>
  </si>
  <si>
    <t>-382610822</t>
  </si>
  <si>
    <t>74</t>
  </si>
  <si>
    <t>7591090110</t>
  </si>
  <si>
    <t>Díly pro zemní montáž přestavníků Ohrádka přestavníku POP KPS (HM0321859992206)</t>
  </si>
  <si>
    <t>690197508</t>
  </si>
  <si>
    <t>75</t>
  </si>
  <si>
    <t>7590140190</t>
  </si>
  <si>
    <t>Závěry Závěr kabelový UKMP-WM (CV736719001)</t>
  </si>
  <si>
    <t>-1818362077</t>
  </si>
  <si>
    <t>76</t>
  </si>
  <si>
    <t>K</t>
  </si>
  <si>
    <t>7591013080</t>
  </si>
  <si>
    <t>Doregulování vzdálenosti elektromotorického přestavníku připevňovací soupravou při nesouměrnosti přestavného pohybu</t>
  </si>
  <si>
    <t>1773354197</t>
  </si>
  <si>
    <t>77</t>
  </si>
  <si>
    <t>7591015034</t>
  </si>
  <si>
    <t>Montáž elektromotorického přestavníku na výhybce s kontrolou jazyků s upevněním kloubovým na koleji - připevnění přestavníku pomocí připevňovací soupravy a zatažení kabelu s kabelovou formou do kabelového závěru, mechanické přezkoušení chodu opravný nátěr</t>
  </si>
  <si>
    <t>597576615</t>
  </si>
  <si>
    <t>Montáž elektromotorického přestavníku na výhybce s kontrolou jazyků s upevněním kloubovým na koleji - připevnění přestavníku pomocí připevňovací soupravy a zatažení kabelu s kabelovou formou do kabelového závěru, mechanické přezkoušení chodu opravný nátěr. Bez zemních prací</t>
  </si>
  <si>
    <t>78</t>
  </si>
  <si>
    <t>7591095010</t>
  </si>
  <si>
    <t>Dodatečná montáž ohrazení pro elekromotorický přestavník s plastovou ohrádkou</t>
  </si>
  <si>
    <t>54775152</t>
  </si>
  <si>
    <t>79</t>
  </si>
  <si>
    <t>7598095070</t>
  </si>
  <si>
    <t>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</t>
  </si>
  <si>
    <t>357221434</t>
  </si>
  <si>
    <t>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</si>
  <si>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80</t>
  </si>
  <si>
    <t>7598095000R</t>
  </si>
  <si>
    <t>Přezkoušení a regulace ZED - přezkoušení třecí spojky, přezkoušení chodu výměny obou krajních poloh , přezkoušení optických kontrol na řídícím pultě (JOP).</t>
  </si>
  <si>
    <t>1826294159</t>
  </si>
  <si>
    <t>81</t>
  </si>
  <si>
    <t>7590920340</t>
  </si>
  <si>
    <t xml:space="preserve">Součásti výkolejek Těleso návěst.k výkolejkám  (CV032089001)</t>
  </si>
  <si>
    <t>585983503</t>
  </si>
  <si>
    <t>82</t>
  </si>
  <si>
    <t>7596910070</t>
  </si>
  <si>
    <t>Venkovní telefonní objekty Základ pod telefon 17x37x150cm (HM0592110050000)</t>
  </si>
  <si>
    <t>2000093776</t>
  </si>
  <si>
    <t>83</t>
  </si>
  <si>
    <t>7590140090</t>
  </si>
  <si>
    <t>Závěry Závěr kab. univerzální UKM 12 (CV736129001)</t>
  </si>
  <si>
    <t>-815554961</t>
  </si>
  <si>
    <t>84</t>
  </si>
  <si>
    <t>7590190210</t>
  </si>
  <si>
    <t>Ostatní Skříňka na dokumenty</t>
  </si>
  <si>
    <t>-1140698689</t>
  </si>
  <si>
    <t>85</t>
  </si>
  <si>
    <t>7591300050</t>
  </si>
  <si>
    <t>Zámky Kontrolní zámek pro polohu výkolejky na kolejnici (CV040705021)</t>
  </si>
  <si>
    <t>-2072583875</t>
  </si>
  <si>
    <t>86</t>
  </si>
  <si>
    <t>7590910450</t>
  </si>
  <si>
    <t>Výkolejky Výkolejka ruční S49 pravá návěst vpravo (CV040719001)</t>
  </si>
  <si>
    <t>-73716296</t>
  </si>
  <si>
    <t>87</t>
  </si>
  <si>
    <t>7590915022</t>
  </si>
  <si>
    <t>Montáž výkolejky s návěstním tělesem se zámkem kontrolním - položení na dřevěné pražce, označení a vyvrtání otvorů, položení a přišroubování na paty kolejnice, přišroubování dosedacího úhelníku, vyzkoušení, namontování spojovací tyče, přezkoušení chodu, ú</t>
  </si>
  <si>
    <t>-1983194889</t>
  </si>
  <si>
    <t>Montáž výkolejky s návěstním tělesem se zámkem kontrolním - položení na dřevěné pražce, označení a vyvrtání otvorů, položení a přišroubování na paty kolejnice, přišroubování dosedacího úhelníku, vyzkoušení, namontování spojovací tyče, přezkoušení chodu, úprava typu klíče, očíslování výkolejky, nátěr</t>
  </si>
  <si>
    <t>88</t>
  </si>
  <si>
    <t>7596910030</t>
  </si>
  <si>
    <t>Venkovní telefonní objekty Objekt telef.venk.VTO 6 plastový sloupek (CV540329006)</t>
  </si>
  <si>
    <t>1837778344</t>
  </si>
  <si>
    <t>89</t>
  </si>
  <si>
    <t>7596915035</t>
  </si>
  <si>
    <t>Montáž telefonního objektu VTO 3 - 11 do společné přístrojové skříně - připevnění telefonního objektu na konstrukci, propojení kabelového závěru s přístrojem, dodání, osazení a zapojení suchého článku, nebo připojení na bateriový rozvod, oprava nátěru, vy</t>
  </si>
  <si>
    <t>-114021825</t>
  </si>
  <si>
    <t>Montáž telefonního objektu VTO 3 - 11 do společné přístrojové skříně - připevnění telefonního objektu na konstrukci, propojení kabelového závěru s přístrojem, dodání, osazení a zapojení suchého článku, nebo připojení na bateriový rozvod, oprava nátěru, vyzkoušení funkce. Bez provedení ochran proti vlivu trakce a před nebezpečným dotykovým napětím</t>
  </si>
  <si>
    <t>90</t>
  </si>
  <si>
    <t>7598015165</t>
  </si>
  <si>
    <t>Funkční přezkoušení venkovního telefonního objektu po připojení na kabelové vedení</t>
  </si>
  <si>
    <t>1901885907</t>
  </si>
  <si>
    <t>91</t>
  </si>
  <si>
    <t>7591300080</t>
  </si>
  <si>
    <t>Zámky Zámek venkovní stejnosměr. elmag.(UKM 12) (CV731369003)</t>
  </si>
  <si>
    <t>-1434454094</t>
  </si>
  <si>
    <t>92</t>
  </si>
  <si>
    <t>7591300405R</t>
  </si>
  <si>
    <t>Tabule pro zavěšování klíčů do 20 prvků</t>
  </si>
  <si>
    <t>-1856880716</t>
  </si>
  <si>
    <t>93</t>
  </si>
  <si>
    <t>7591300250</t>
  </si>
  <si>
    <t xml:space="preserve">Zámky Štítek na klíče kulatý  (HM0404199080000)</t>
  </si>
  <si>
    <t>1257347738</t>
  </si>
  <si>
    <t>94</t>
  </si>
  <si>
    <t>7591300200</t>
  </si>
  <si>
    <t>Zámky Zámek výměn.jednoduchý univerzální (HM0404156060000)</t>
  </si>
  <si>
    <t>-1850419297</t>
  </si>
  <si>
    <t>95</t>
  </si>
  <si>
    <t>7591300210</t>
  </si>
  <si>
    <t>Zámky Zámek výměn.kontr.odtlačný univerzální (HM0404156090000)</t>
  </si>
  <si>
    <t>-1722790949</t>
  </si>
  <si>
    <t>96</t>
  </si>
  <si>
    <t>7591300310</t>
  </si>
  <si>
    <t xml:space="preserve">Zámky Kroužek na zámkové klíče  (HM0404199140000)</t>
  </si>
  <si>
    <t>1762705964</t>
  </si>
  <si>
    <t>97</t>
  </si>
  <si>
    <t>7591300300</t>
  </si>
  <si>
    <t xml:space="preserve">Zámky Štítek na klíče tříhranný  (HM0404199130000)</t>
  </si>
  <si>
    <t>-616624551</t>
  </si>
  <si>
    <t>98</t>
  </si>
  <si>
    <t>7591300240</t>
  </si>
  <si>
    <t xml:space="preserve">Zámky Štítek na klíče čtvercový  (HM0404199070000)</t>
  </si>
  <si>
    <t>-1970622405</t>
  </si>
  <si>
    <t>99</t>
  </si>
  <si>
    <t>7598095060</t>
  </si>
  <si>
    <t>Přezkoušení tabule na zavěšování klíčů - přezkoušení činnosti podle závěrové tabulky, uzavření a zaplombování</t>
  </si>
  <si>
    <t>-1133949936</t>
  </si>
  <si>
    <t>100</t>
  </si>
  <si>
    <t>7591305120</t>
  </si>
  <si>
    <t>Montáž zámku elektromagnetického venkovního stejnosměrného nebo 1 fázového - montáž zámku na závěr UKM, UKMP, natypování zámku a oštítkování klíčů, zapojení a přezkoušení funkce, nátěr. Bez montáže závěrů a zapojení zemního kabelu</t>
  </si>
  <si>
    <t>1787099813</t>
  </si>
  <si>
    <t>101</t>
  </si>
  <si>
    <t>7591305010</t>
  </si>
  <si>
    <t>Montáž zámku výměnového jednoduchého - úprava štěrkového lože, rozebrání zámku, uvolnění závěrného háku, montáž ochranné skříňky a kostry zámku, regulace závěrného háku, přetypování a sestavení zámku, nasazení krytu a jeho zajištění, oštítkování klíčů a k</t>
  </si>
  <si>
    <t>-813887188</t>
  </si>
  <si>
    <t>Montáž zámku výměnového jednoduchého - úprava štěrkového lože, rozebrání zámku, uvolnění závěrného háku, montáž ochranné skříňky a kostry zámku, regulace závěrného háku, přetypování a sestavení zámku, nasazení krytu a jeho zajištění, oštítkování klíčů a kontrola činnosti</t>
  </si>
  <si>
    <t>102</t>
  </si>
  <si>
    <t>7591305016</t>
  </si>
  <si>
    <t>Montáž zámku výměnového kontrolního odtlačného - úprava štěrkového lože, rozebrání zámku, uvolnění závěrného háku, montáž ochranné skříňky a kostry zámku, regulace závěrného háku, přetypování a sestavení zámku, nasazení krytu a jeho zajištění, oštítkování</t>
  </si>
  <si>
    <t>1334241018</t>
  </si>
  <si>
    <t>Montáž zámku výměnového kontrolního odtlačného - úprava štěrkového lože, rozebrání zámku, uvolnění závěrného háku, montáž ochranné skříňky a kostry zámku, regulace závěrného háku, přetypování a sestavení zámku, nasazení krytu a jeho zajištění, oštítkování klíčů a kontrola činnosti</t>
  </si>
  <si>
    <t>103</t>
  </si>
  <si>
    <t>7590415344</t>
  </si>
  <si>
    <t>Montáž štítku a kroužku na klíče</t>
  </si>
  <si>
    <t>-122405497</t>
  </si>
  <si>
    <t>104</t>
  </si>
  <si>
    <t>7590415416</t>
  </si>
  <si>
    <t>Montáž tabule na zavěšování klíčů</t>
  </si>
  <si>
    <t>Sborník UOŽI 01 2017</t>
  </si>
  <si>
    <t>-2139561503</t>
  </si>
  <si>
    <t>105</t>
  </si>
  <si>
    <t>7591305160</t>
  </si>
  <si>
    <t>Přetypování zámku - rozebrání zámku, očištění petrolejem, přetypování zámku s částečnou výměnou přídržek a vložek, složení výměnového zámku, popis čísla výměny, vyražení čísla výměny na štítky</t>
  </si>
  <si>
    <t>12729311</t>
  </si>
  <si>
    <t>106</t>
  </si>
  <si>
    <t>7590180020</t>
  </si>
  <si>
    <t xml:space="preserve">Klimatizace Podstropní klimatizační jednotka (venkovní i vnitřní jednotka)  nad 5kW do 6,9 kW chlazení.</t>
  </si>
  <si>
    <t>784831061</t>
  </si>
  <si>
    <t>107</t>
  </si>
  <si>
    <t>7590180040</t>
  </si>
  <si>
    <t>Klimatizace Klimatizace - Ovladač</t>
  </si>
  <si>
    <t>967722537</t>
  </si>
  <si>
    <t>108</t>
  </si>
  <si>
    <t>7590180060</t>
  </si>
  <si>
    <t>Klimatizace Kompletní technologické vedení ke klimatizaci nad 5kW (CU potrubí 16/10 včetně izolace, potrubí odvodu kondenzátu, přívodní kabel CYKY 3x2,5 a ovládací kabel CYKY 5x1,5)</t>
  </si>
  <si>
    <t>-940224222</t>
  </si>
  <si>
    <t>109</t>
  </si>
  <si>
    <t>7590180070</t>
  </si>
  <si>
    <t>Klimatizace Konzole venkovní pro zavěšení klimatizační jednotky</t>
  </si>
  <si>
    <t>-1450279538</t>
  </si>
  <si>
    <t>110</t>
  </si>
  <si>
    <t>7590180110</t>
  </si>
  <si>
    <t>Klimatizace plyn R410A</t>
  </si>
  <si>
    <t>kg</t>
  </si>
  <si>
    <t>-1824728300</t>
  </si>
  <si>
    <t>111</t>
  </si>
  <si>
    <t>7590185025</t>
  </si>
  <si>
    <t>Montáž klimatizační jednotky včetně rozvodů nad 5 kW - venkovních a vnitřních částí</t>
  </si>
  <si>
    <t>1852629313</t>
  </si>
  <si>
    <t>112</t>
  </si>
  <si>
    <t>7593000280</t>
  </si>
  <si>
    <t>Dobíječe, usměrňovače, napáječe Usměrňovač D400 G24/125, stacionární oceloplechová skříň 1500x600x600, rozšířená stavová indikace opticky i bezpotenciálově, autoamtické testování baterie, programovatelná nabíjecí automatika.</t>
  </si>
  <si>
    <t>-1906017656</t>
  </si>
  <si>
    <t>113</t>
  </si>
  <si>
    <t>7593000080</t>
  </si>
  <si>
    <t>Dobíječe, usměrňovače, napáječe Usměrňovač E230 G24/20, oceloplechová nástěnná skříň 700x500x500, rozšířená stavová indikace opticky i bezpotenciálově, autoamtické testování baterie, programovatelná nabíjecí automatika.</t>
  </si>
  <si>
    <t>-1361821391</t>
  </si>
  <si>
    <t>114</t>
  </si>
  <si>
    <t>7592910200</t>
  </si>
  <si>
    <t>Baterie Staniční akumulátory NiCd článek 1,2 V/440 Ah C5 s vláknitou elektrodou, cena včetně spojovacího materiálu a bateriového nosiče či stojanu</t>
  </si>
  <si>
    <t>742971263</t>
  </si>
  <si>
    <t>115</t>
  </si>
  <si>
    <t>7592910135</t>
  </si>
  <si>
    <t>Baterie Staniční akumulátory NiCd článek 1,2 V/180 Ah C5 se sintrovanou elektrodou, cena včetně spojovacího materiálu a bateriového nosiče či stojanu</t>
  </si>
  <si>
    <t>656277137</t>
  </si>
  <si>
    <t>116</t>
  </si>
  <si>
    <t>7592910315</t>
  </si>
  <si>
    <t>Baterie Staniční akumulátory Rekombinační zátka AquaGen Premium Top V (použití od 301 Ah)</t>
  </si>
  <si>
    <t>1942515240</t>
  </si>
  <si>
    <t>117</t>
  </si>
  <si>
    <t>7593310860</t>
  </si>
  <si>
    <t xml:space="preserve">Konstrukční díly Stojan pod baterie  (CV621849001)</t>
  </si>
  <si>
    <t>1018022734</t>
  </si>
  <si>
    <t>118</t>
  </si>
  <si>
    <t>7592905020</t>
  </si>
  <si>
    <t>Montáž bloku baterie niklokadmiové kapacity do 200 Ah - postavení článku, připojení vodičů, ochrana svorek vazelinou, změření napětí, u tekutých baterií kontrola elektrolytu s případným doplněním destilovanou vodou</t>
  </si>
  <si>
    <t>-33523062</t>
  </si>
  <si>
    <t>119</t>
  </si>
  <si>
    <t>7592905022</t>
  </si>
  <si>
    <t>Montáž bloku baterie niklokadmiové kapacity přes 200 Ah - postavení článku, připojení vodičů, ochrana svorek vazelinou, změření napětí, u tekutých baterií kontrola elektrolytu s případným doplněním destilovanou vodou</t>
  </si>
  <si>
    <t>1712004003</t>
  </si>
  <si>
    <t>120</t>
  </si>
  <si>
    <t>7592905072</t>
  </si>
  <si>
    <t>Montáž rekombinační zátky nad 300 Ah</t>
  </si>
  <si>
    <t>1757361866</t>
  </si>
  <si>
    <t>121</t>
  </si>
  <si>
    <t>7593005012</t>
  </si>
  <si>
    <t>Montáž dobíječe, usměrňovače, napáječe nástěnného - včetně připojení vodičů elektrické sítě ss rozvodu a uzemnění, přezkoušení funkce</t>
  </si>
  <si>
    <t>914443852</t>
  </si>
  <si>
    <t>122</t>
  </si>
  <si>
    <t>7593005022</t>
  </si>
  <si>
    <t>Montáž dobíječe, usměrňovače, napáječe skříňového vysokého - včetně připojení vodičů elektrické sítě ss rozvodu a uzemnění, přezkoušení funkce</t>
  </si>
  <si>
    <t>723676346</t>
  </si>
  <si>
    <t>123</t>
  </si>
  <si>
    <t>7596200004</t>
  </si>
  <si>
    <t>Indikátory horkoběžnosti Vybavení domku - stůl, židle apod.</t>
  </si>
  <si>
    <t>-1454099250</t>
  </si>
  <si>
    <t>124</t>
  </si>
  <si>
    <t>7590120175</t>
  </si>
  <si>
    <t>Skříně Skříň přístroj.pro přejezdy sp 133/313.1.12 (HM0354399998281)</t>
  </si>
  <si>
    <t>-358876463</t>
  </si>
  <si>
    <t>125</t>
  </si>
  <si>
    <t>7590120160</t>
  </si>
  <si>
    <t xml:space="preserve">Skříně Skříňka ovl. pro PZZ-RE  (CV723089004)</t>
  </si>
  <si>
    <t>1007127994</t>
  </si>
  <si>
    <t>126</t>
  </si>
  <si>
    <t>7595120070</t>
  </si>
  <si>
    <t>Telefonní přístroje nezapojené na ústřednu Venkovní telefonní objekt, provedení do skříně PSS133/313, externí napájení</t>
  </si>
  <si>
    <t>-1865195890</t>
  </si>
  <si>
    <t>127</t>
  </si>
  <si>
    <t>7590720515</t>
  </si>
  <si>
    <t>Součásti světelných návěstidel Žárovka SIG 1820 12V 20/20W, dvouvláknová (HM0347260050001)</t>
  </si>
  <si>
    <t>1868750428</t>
  </si>
  <si>
    <t>7592830165</t>
  </si>
  <si>
    <t xml:space="preserve">Součásti stojanu se závorou Břevno závory  KC 6m (CV708405027)</t>
  </si>
  <si>
    <t>-1252378240</t>
  </si>
  <si>
    <t>129</t>
  </si>
  <si>
    <t>7590190150</t>
  </si>
  <si>
    <t>Ostatní Žebřík trojdílný univerzální 3x7 příček (HM0478850007607)</t>
  </si>
  <si>
    <t>2045018207</t>
  </si>
  <si>
    <t>130</t>
  </si>
  <si>
    <t>7592830170</t>
  </si>
  <si>
    <t xml:space="preserve">Součásti stojanu se závorou Zařízení pro upevn.břevna  (CV708025030)</t>
  </si>
  <si>
    <t>-1820072651</t>
  </si>
  <si>
    <t>131</t>
  </si>
  <si>
    <t>7592830000R</t>
  </si>
  <si>
    <t>Součásti stojanu se závorou Stojan závory PZA 100</t>
  </si>
  <si>
    <t>-46475685</t>
  </si>
  <si>
    <t>132</t>
  </si>
  <si>
    <t>7593310100</t>
  </si>
  <si>
    <t xml:space="preserve">Konstrukční díly Izolace stojanu úplná  (CV723685005M)</t>
  </si>
  <si>
    <t>1478619216</t>
  </si>
  <si>
    <t>133</t>
  </si>
  <si>
    <t>7592810030</t>
  </si>
  <si>
    <t xml:space="preserve">Výstražníky Výstražník V3  (CV708289004)</t>
  </si>
  <si>
    <t>339357504</t>
  </si>
  <si>
    <t>134</t>
  </si>
  <si>
    <t>7596200002</t>
  </si>
  <si>
    <t>Indikátory horkoběžnosti EZS</t>
  </si>
  <si>
    <t>-1313612069</t>
  </si>
  <si>
    <t>135</t>
  </si>
  <si>
    <t>7592500440R1</t>
  </si>
  <si>
    <t xml:space="preserve">Diagnostická zařízení - panel  MODIAG</t>
  </si>
  <si>
    <t>838620651</t>
  </si>
  <si>
    <t>136</t>
  </si>
  <si>
    <t>7592500440R2</t>
  </si>
  <si>
    <t>Diagnostická zařízení SW adresný diagnostiky Modiag</t>
  </si>
  <si>
    <t>-1969802180</t>
  </si>
  <si>
    <t>137</t>
  </si>
  <si>
    <t>7592500440R3</t>
  </si>
  <si>
    <t>Diagnostická zařízení ETIC XSLAN+2400 router2 SHDSL</t>
  </si>
  <si>
    <t>2136863271</t>
  </si>
  <si>
    <t>138</t>
  </si>
  <si>
    <t>7592820130</t>
  </si>
  <si>
    <t>Součásti výstražníku Kříž výstr.jednokolej.reflexní A32a bez zvýraznění (CV002639004)</t>
  </si>
  <si>
    <t>-1610368031</t>
  </si>
  <si>
    <t>139</t>
  </si>
  <si>
    <t>7593100860</t>
  </si>
  <si>
    <t>Měniče Stejnosměrný měnič napětí SMN04 sezapojením IZKP+KDK</t>
  </si>
  <si>
    <t>2085700088</t>
  </si>
  <si>
    <t>140</t>
  </si>
  <si>
    <t>7592810904</t>
  </si>
  <si>
    <t>Reléový stojan PZS vystrojený na jednokolejné trati s automatickými závorami 2 - 4 kusy výstražníků - kategorie dle ČSN 34 2650 ed.2: PZS 3(2) S,B(N),I(L)</t>
  </si>
  <si>
    <t>komplet</t>
  </si>
  <si>
    <t>2080156243</t>
  </si>
  <si>
    <t>141</t>
  </si>
  <si>
    <t>7593100900</t>
  </si>
  <si>
    <t>Měniče Měnič DC 24V/24V spínaný, s galvanickýmoddělením, stabilizovaný</t>
  </si>
  <si>
    <t>-1920313079</t>
  </si>
  <si>
    <t>142</t>
  </si>
  <si>
    <t>7593310890</t>
  </si>
  <si>
    <t>Konstrukční díly Řada stojanová 1 - dílná 1 stojan (HM0404215990301)</t>
  </si>
  <si>
    <t>-2065386058</t>
  </si>
  <si>
    <t>143</t>
  </si>
  <si>
    <t>7493101960</t>
  </si>
  <si>
    <t>Venkovní osvětlení Svítidla pro montáž na strop nebo stěnu VIPET-II-PC-258-EP-T40, 2x58W</t>
  </si>
  <si>
    <t>247000432</t>
  </si>
  <si>
    <t>144</t>
  </si>
  <si>
    <t>7491202310</t>
  </si>
  <si>
    <t>Elektroinstalační materiál Spínací přístroje instalační Tělo TANGO 3558-A01340 spínače č.1</t>
  </si>
  <si>
    <t>413381149</t>
  </si>
  <si>
    <t>145</t>
  </si>
  <si>
    <t>7491204070</t>
  </si>
  <si>
    <t>Elektroinstalační materiál Zásuvky instalační Dvojzásuvka TANGO 5512A-2349 B</t>
  </si>
  <si>
    <t>1047862219</t>
  </si>
  <si>
    <t>146</t>
  </si>
  <si>
    <t>7499100290</t>
  </si>
  <si>
    <t>Ochranné prostředky a pracovní pomůcky Bezpečnostní tabulky Nepovolaným vstup zakázán!, 25399</t>
  </si>
  <si>
    <t>-614526958</t>
  </si>
  <si>
    <t>147</t>
  </si>
  <si>
    <t>7491600130</t>
  </si>
  <si>
    <t>Uzemnění Vnější Zemnící pásek stožáru TV FeZn 30x4 mm2 v délce 25 m</t>
  </si>
  <si>
    <t>-1019654663</t>
  </si>
  <si>
    <t>148</t>
  </si>
  <si>
    <t>7491600210</t>
  </si>
  <si>
    <t>Uzemnění Vnější Deska zemnící ZD01</t>
  </si>
  <si>
    <t>-1573191815</t>
  </si>
  <si>
    <t>149</t>
  </si>
  <si>
    <t>7491600150</t>
  </si>
  <si>
    <t>Uzemnění Vnější Tab."ZN.UZEMNĚNÍ"výstr.samolep.(pásek 6</t>
  </si>
  <si>
    <t>851578681</t>
  </si>
  <si>
    <t>150</t>
  </si>
  <si>
    <t>7491600010</t>
  </si>
  <si>
    <t>Uzemnění Vnitřní Uzemňovací vedení na povrchu, kruhovým vodičem FeZn do D=10 mm</t>
  </si>
  <si>
    <t>1782072953</t>
  </si>
  <si>
    <t>151</t>
  </si>
  <si>
    <t>7491600110</t>
  </si>
  <si>
    <t>Uzemnění Vnitřní Svorka OBO 1801 ekvipotenciální</t>
  </si>
  <si>
    <t>-746798814</t>
  </si>
  <si>
    <t>152</t>
  </si>
  <si>
    <t>7491601440</t>
  </si>
  <si>
    <t>Uzemnění Hromosvodné vedení Svorka SR 2a</t>
  </si>
  <si>
    <t>-932732772</t>
  </si>
  <si>
    <t>153</t>
  </si>
  <si>
    <t>7491601450</t>
  </si>
  <si>
    <t>Uzemnění Hromosvodné vedení Svorka SR 2b</t>
  </si>
  <si>
    <t>-126131817</t>
  </si>
  <si>
    <t>154</t>
  </si>
  <si>
    <t>7491601470</t>
  </si>
  <si>
    <t>Uzemnění Hromosvodné vedení Svorka SR 3b - plech</t>
  </si>
  <si>
    <t>1368738723</t>
  </si>
  <si>
    <t>155</t>
  </si>
  <si>
    <t>7590110040R</t>
  </si>
  <si>
    <t>Domky, přístřešky Reléový domek - výška 2,85 m - podle zvl. požadavků a předložené dokumentace 2,5x3,6 m, požární odolnost</t>
  </si>
  <si>
    <t>-1540343299</t>
  </si>
  <si>
    <t>156</t>
  </si>
  <si>
    <t>7494003666</t>
  </si>
  <si>
    <t>Modulární přístroje Jističe Příslušenství 2x rozpínací kontakt, např. pro LTE, LTN, LVN, MSO</t>
  </si>
  <si>
    <t>1527130842</t>
  </si>
  <si>
    <t>157</t>
  </si>
  <si>
    <t>7494004942</t>
  </si>
  <si>
    <t>Kompaktní jističe Kompaktní jističe do 160A Napěťové spouště AC/DC 24, 48 V, např. pro BC160</t>
  </si>
  <si>
    <t>-382678849</t>
  </si>
  <si>
    <t>158</t>
  </si>
  <si>
    <t>7593330040</t>
  </si>
  <si>
    <t>Výměnné díly Relé NMŠ 1-2000 (HM0404221990407)</t>
  </si>
  <si>
    <t>-709449802</t>
  </si>
  <si>
    <t>159</t>
  </si>
  <si>
    <t>7593330120</t>
  </si>
  <si>
    <t>Výměnné díly Relé NMŠ 1-1500 (HM0404221990415)</t>
  </si>
  <si>
    <t>-1594292275</t>
  </si>
  <si>
    <t>160</t>
  </si>
  <si>
    <t>7593330160</t>
  </si>
  <si>
    <t>Výměnné díly Relé NMŠ 2-4000 (HM0404221990419)</t>
  </si>
  <si>
    <t>-1500995742</t>
  </si>
  <si>
    <t>161</t>
  </si>
  <si>
    <t>7593330340</t>
  </si>
  <si>
    <t>Výměnné díly Relé NMŠ 1-0,25/0,7 (HM0404221990437)</t>
  </si>
  <si>
    <t>-9298249</t>
  </si>
  <si>
    <t>162</t>
  </si>
  <si>
    <t>7593330100</t>
  </si>
  <si>
    <t>Výměnné díly Relé NMŠ 1-3,4 (HM0404221990413)</t>
  </si>
  <si>
    <t>-792736131</t>
  </si>
  <si>
    <t>163</t>
  </si>
  <si>
    <t>7593330460</t>
  </si>
  <si>
    <t>Výměnné díly Relé dohlížecí nap.baterie DRB 22V (HM0404221990507)</t>
  </si>
  <si>
    <t>-1239192798</t>
  </si>
  <si>
    <t>164</t>
  </si>
  <si>
    <t>7593310100.1</t>
  </si>
  <si>
    <t>-954970553</t>
  </si>
  <si>
    <t>165</t>
  </si>
  <si>
    <t>7597111258</t>
  </si>
  <si>
    <t>EZS Instalační materiál pro instalaci EZS ústředny s integrací do diagnostické ústředny</t>
  </si>
  <si>
    <t>1039530702</t>
  </si>
  <si>
    <t>166</t>
  </si>
  <si>
    <t>7592500440R4</t>
  </si>
  <si>
    <t>Diagnostická zařízení ETH oddělení 4kV Starmon</t>
  </si>
  <si>
    <t>-1239327808</t>
  </si>
  <si>
    <t>167</t>
  </si>
  <si>
    <t>7494000016</t>
  </si>
  <si>
    <t>Rozvodnicové a rozváděčové skříně Distri Rozvodnicové skříně DistriTon Plastové Nástěnné (IP40) pro nástěnnou montáž, průhledné dveře, počet řad 2, počet modulů v řadě 14, krytí IP40, PE+N, barva bílá, materiál: plast</t>
  </si>
  <si>
    <t>-649936033</t>
  </si>
  <si>
    <t>168</t>
  </si>
  <si>
    <t>7494003826</t>
  </si>
  <si>
    <t>Modulární přístroje Proudové chrániče 10 kA typ AC 4-pólové In 40 A, Ue AC 230/400 V, Idn 30 mA, 4pól, Inc 10 kA, typ AC</t>
  </si>
  <si>
    <t>-2069781021</t>
  </si>
  <si>
    <t>169</t>
  </si>
  <si>
    <t>7494002988</t>
  </si>
  <si>
    <t>Modulární přístroje Jističe do 63 A; 6 kA 1-pólové In 10 A, Ue AC 230 V / DC 72 V, charakteristika B, 1pól, Icn 6 kA</t>
  </si>
  <si>
    <t>-412386134</t>
  </si>
  <si>
    <t>170</t>
  </si>
  <si>
    <t>7494002992</t>
  </si>
  <si>
    <t>Modulární přístroje Jističe do 63 A; 6 kA 1-pólové In 16 A, Ue AC 230 V / DC 72 V, charakteristika B, 1pól, Icn 6 kA</t>
  </si>
  <si>
    <t>126741262</t>
  </si>
  <si>
    <t>171</t>
  </si>
  <si>
    <t>7494004156</t>
  </si>
  <si>
    <t>Modulární přístroje Přepěťové ochrany Svodiče přepětí typ 3, Imax 4,5 kA, Uc AC 335 V, Uc AC 253 V, výměnné moduly, se signalizací, varistor, jiskřiště, 3+N-pól</t>
  </si>
  <si>
    <t>-1336130458</t>
  </si>
  <si>
    <t>172</t>
  </si>
  <si>
    <t>7494003480</t>
  </si>
  <si>
    <t>Modulární přístroje Jističe do 80 A; 10 kA 3+N-pólové In 20 A, Ue AC 230/400 V / DC 216 V, charakteristika B, 3+N-pól, Icn 10 kA</t>
  </si>
  <si>
    <t>1051583528</t>
  </si>
  <si>
    <t>173</t>
  </si>
  <si>
    <t>7590190030</t>
  </si>
  <si>
    <t>Ostatní Nástupištní panel (před vchodové dveře RD)</t>
  </si>
  <si>
    <t>-1044566159</t>
  </si>
  <si>
    <t>174</t>
  </si>
  <si>
    <t>7491206770</t>
  </si>
  <si>
    <t>Elektroinstalační materiál Elektrické přímotopy Termostat, 0...60°C, rozpínací k. pro topení</t>
  </si>
  <si>
    <t>398184278</t>
  </si>
  <si>
    <t>175</t>
  </si>
  <si>
    <t>7491206640</t>
  </si>
  <si>
    <t xml:space="preserve">Elektroinstalační materiál Elektrické přímotopy Panel ECOFLEX  500W ET 05</t>
  </si>
  <si>
    <t>1503082621</t>
  </si>
  <si>
    <t>176</t>
  </si>
  <si>
    <t>7592830130</t>
  </si>
  <si>
    <t>Součásti stojanu se závorou Břevno závory s unašečem 6m (CV708405003)</t>
  </si>
  <si>
    <t>159468307</t>
  </si>
  <si>
    <t>177</t>
  </si>
  <si>
    <t>7592830200</t>
  </si>
  <si>
    <t xml:space="preserve">Součásti stojanu se závorou Křídla s protizávaž.velkým  (CV708405007)</t>
  </si>
  <si>
    <t>92382379</t>
  </si>
  <si>
    <t>178</t>
  </si>
  <si>
    <t>7491256010</t>
  </si>
  <si>
    <t>Montáž elektrických přímotopů konvektorů přímotopných s termostatem do 3000 W - včetně zapojení a osazení</t>
  </si>
  <si>
    <t>1387704955</t>
  </si>
  <si>
    <t>179</t>
  </si>
  <si>
    <t>7491256020</t>
  </si>
  <si>
    <t>Montáž elektrických přímotopů termostatů prostorových 0-40° C - včetně zapojení a osazení</t>
  </si>
  <si>
    <t>-2055968416</t>
  </si>
  <si>
    <t>180</t>
  </si>
  <si>
    <t>7491555025</t>
  </si>
  <si>
    <t>Montáž svítidel základních instalačních zářivkových s krytem se 2 zdroji 1x36 W nebo 1x58 W, IP20 - včetně zapojení a osazení, s klasickým nebo elektronickým předřadníkem, včetně montáže zářivky</t>
  </si>
  <si>
    <t>1217462030</t>
  </si>
  <si>
    <t>181</t>
  </si>
  <si>
    <t>7491652010</t>
  </si>
  <si>
    <t>Montáž vnějšího uzemnění uzemňovacích vodičů v zemi z pozinkované oceli (FeZn) do 120 mm2 - uzemňovacího vedení v zemní kynetě, případně v chráničce odvinutí vodiče ze svitku a oddělení příslušné délky, tvarování pásku, spojování. Neobsahuje výkop a zához</t>
  </si>
  <si>
    <t>-711517098</t>
  </si>
  <si>
    <t>Montáž vnějšího uzemnění uzemňovacích vodičů v zemi z pozinkované oceli (FeZn) do 120 mm2 - uzemňovacího vedení v zemní kynetě, případně v chráničce odvinutí vodiče ze svitku a oddělení příslušné délky, tvarování pásku, spojování. Neobsahuje výkop a zához kabelové kynety a chráničku</t>
  </si>
  <si>
    <t>182</t>
  </si>
  <si>
    <t>7494351010</t>
  </si>
  <si>
    <t>Montáž jističů (do 10 kA) jednopólových do 20 A</t>
  </si>
  <si>
    <t>2063995844</t>
  </si>
  <si>
    <t>183</t>
  </si>
  <si>
    <t>7494351080</t>
  </si>
  <si>
    <t>Montáž jističů (do 10 kA) přídavných zařízení k instalačním jističům do 125 A pomocného spínače (1x zap., 1x vyp. kontakt)</t>
  </si>
  <si>
    <t>-948320173</t>
  </si>
  <si>
    <t>184</t>
  </si>
  <si>
    <t>7494450515</t>
  </si>
  <si>
    <t>Montáž proudových chráničů čtyřpólových (10 kA) - do skříně nebo rozvaděče</t>
  </si>
  <si>
    <t>1712501004</t>
  </si>
  <si>
    <t>185</t>
  </si>
  <si>
    <t>7494754010</t>
  </si>
  <si>
    <t>Montáž svodičů přepětí pro sítě nn - typ 3 (třída D) pro třífázové sítě - do rozvaděče nebo skříně</t>
  </si>
  <si>
    <t>-1806521149</t>
  </si>
  <si>
    <t>186</t>
  </si>
  <si>
    <t>7590115005</t>
  </si>
  <si>
    <t>Montáž objektu rozměru do 2,5 x 3,6 m - usazení na základy, zatažení kabelů a zřízení kabelové rezervy, opravný nátěr. Neobsahuje výkop a zához jam</t>
  </si>
  <si>
    <t>-1400157951</t>
  </si>
  <si>
    <t>187</t>
  </si>
  <si>
    <t>7590125057</t>
  </si>
  <si>
    <t>Montáž skříně společné přístrojové pro přejezdy - usazení skříně a zatažení kabelů bez zhotovení a zapojení kabelových forem. Bez kabelových příchytek</t>
  </si>
  <si>
    <t>-766258329</t>
  </si>
  <si>
    <t>188</t>
  </si>
  <si>
    <t>7590195010</t>
  </si>
  <si>
    <t>Montáž objektu venkovního ovládacího (PZS apod.) - připevnění skříňky na sloupek, zeď apod., zatažení kabelu z domku nebo PSK a zapojení na ovládací skříň. Ochrana skříňky připojením na hlavní uzemňovací sběrnici v domku nebo na zemnicí svorník PSK</t>
  </si>
  <si>
    <t>-59432262</t>
  </si>
  <si>
    <t>189</t>
  </si>
  <si>
    <t>7590545030</t>
  </si>
  <si>
    <t>Montáž šnůry volně uložené - rozvinutí a vyrovnání šňůry, odříznutí na potřebnou délku a prozvonění. Bez ukončení, zapojení a krabic</t>
  </si>
  <si>
    <t>1371908567</t>
  </si>
  <si>
    <t>190</t>
  </si>
  <si>
    <t>7590545050</t>
  </si>
  <si>
    <t>Uložení kabelu CYKY do žlabového rozvodu zabezpečovací ústředny do 4 x 10 mm - odvinutí, naměření a položení šňůry na lávku nebo do žlabového rozvodu včetně uchycení v ohybech, zakrytí žlabu a zaizolování konců kabelu, prozvonění a označení</t>
  </si>
  <si>
    <t>220634520</t>
  </si>
  <si>
    <t>191</t>
  </si>
  <si>
    <t>7591505010</t>
  </si>
  <si>
    <t>Vypracování a projednání přechodné úpravy provozu na pozemní komunikaci při vypnutí přejezdového zabezpečovacího zařízení - návrh silničního dopravního značení, včetně jeho kladného projednání s příslušnými orgány státní správy. Měrnou jednotkou je kus že</t>
  </si>
  <si>
    <t>-517085997</t>
  </si>
  <si>
    <t>Vypracování a projednání přechodné úpravy provozu na pozemní komunikaci při vypnutí přejezdového zabezpečovacího zařízení - návrh silničního dopravního značení, včetně jeho kladného projednání s příslušnými orgány státní správy. Měrnou jednotkou je kus železničního přejezdu</t>
  </si>
  <si>
    <t>192</t>
  </si>
  <si>
    <t>7591505020</t>
  </si>
  <si>
    <t>Pronájem přechodného dopravního značení při vypnutí přejezdového zabezpečovacího zařízení za 1 týden základní sestavy - pro značení jednoduché komunikace (tj. bez křižovatky poblíž přejezdu), křížící žel. trať</t>
  </si>
  <si>
    <t>-472538993</t>
  </si>
  <si>
    <t>193</t>
  </si>
  <si>
    <t>7591505030</t>
  </si>
  <si>
    <t>Osazení přechodného dopravního značení při vypnutí přejezdového zabezpečovacího zařízení základní sestavy - pro značení jednoduché komunikace (tj. bez křižovatky poblíž přejezdu), křížící žel. trať</t>
  </si>
  <si>
    <t>-951780633</t>
  </si>
  <si>
    <t>194</t>
  </si>
  <si>
    <t>7591505110</t>
  </si>
  <si>
    <t>Kompletace, propojení a testování elektronické výstroje PZZ</t>
  </si>
  <si>
    <t>79153555</t>
  </si>
  <si>
    <t>195</t>
  </si>
  <si>
    <t>7592815020</t>
  </si>
  <si>
    <t xml:space="preserve">Montáž výstražníku AŽD 71 s jednou skříní a se závorou AŽD 71 - smontování kompletního výstražníku, označení označovacími štítky, postavení výstražníku včetně transformátorové skříně na základ, montáž transformátorů do skříně a propojení, zatažení kabelu </t>
  </si>
  <si>
    <t>-616582466</t>
  </si>
  <si>
    <t>Montáž výstražníku AŽD 71 s jednou skříní a se závorou AŽD 71 - smontování kompletního výstražníku, označení označovacími štítky, postavení výstražníku včetně transformátorové skříně na základ, montáž transformátorů do skříně a propojení, zatažení kabelu bez zhotovení a zapojení kabelové formy, nátěr. Bez provedení ochrany proti vlivu trakcí</t>
  </si>
  <si>
    <t>196</t>
  </si>
  <si>
    <t>7592825015</t>
  </si>
  <si>
    <t>Montáž součástí výstražníku skříně výstražníku</t>
  </si>
  <si>
    <t>1383014462</t>
  </si>
  <si>
    <t>197</t>
  </si>
  <si>
    <t>7592825095</t>
  </si>
  <si>
    <t>Montáž součástí výstražníku žárovky</t>
  </si>
  <si>
    <t>1076440686</t>
  </si>
  <si>
    <t>198</t>
  </si>
  <si>
    <t>7592825110</t>
  </si>
  <si>
    <t>Montáž výstražného kříže</t>
  </si>
  <si>
    <t>1839086851</t>
  </si>
  <si>
    <t>199</t>
  </si>
  <si>
    <t>7593315085</t>
  </si>
  <si>
    <t>Montáž vnitřní části objektu OPD 2,5/3,6 - montáž a ukotvení stojanové řady; montáž podélného roštu šířky 200 mm nad stojanovou řadu, prodlouženého v celé délce objektu, svislého k rozváděči a vodorovného od ovládací desky bateriové skříně k bateriové skř</t>
  </si>
  <si>
    <t>692554599</t>
  </si>
  <si>
    <t>Montáž vnitřní části objektu OPD 2,5/3,6 - montáž a ukotvení stojanové řady; montáž podélného roštu šířky 200 mm nad stojanovou řadu, prodlouženého v celé délce objektu, svislého k rozváděči a vodorovného od ovládací desky bateriové skříně k bateriové skříni; zatažení, proměření izolačního stavu a jednostranné číslování zabezpečovacích kabelů, nátěr stojanové řady a kabelových roštů. Zhotovení a zapojení kabelových forem</t>
  </si>
  <si>
    <t>200</t>
  </si>
  <si>
    <t>7593315106</t>
  </si>
  <si>
    <t>Montáž zabezpečovacího stojanu s elektronickými prvky a panely - upevnění stojanu do stojanové řady, připojení ochranného uzemnění a informativní kontrola zapojení</t>
  </si>
  <si>
    <t>-32776201</t>
  </si>
  <si>
    <t>201</t>
  </si>
  <si>
    <t>7593315120</t>
  </si>
  <si>
    <t>Montáž stojanové řady pro 1 stojan - sestavení dodané konstrukce, vyměření místa a usazení stojanové řady, montáž ochranných plechů a roštu stojanové řady, ukotvení</t>
  </si>
  <si>
    <t>-1378953772</t>
  </si>
  <si>
    <t>202</t>
  </si>
  <si>
    <t>7593315140</t>
  </si>
  <si>
    <t>Ukotvení stojanové řady do stěny jednou spojnicí</t>
  </si>
  <si>
    <t>-1900572008</t>
  </si>
  <si>
    <t>203</t>
  </si>
  <si>
    <t>7593315194</t>
  </si>
  <si>
    <t>Montáž žlabu stojanové řady podélného</t>
  </si>
  <si>
    <t>1361377454</t>
  </si>
  <si>
    <t>204</t>
  </si>
  <si>
    <t>7593315388</t>
  </si>
  <si>
    <t>Montáž panelu diagnostiky PZZ</t>
  </si>
  <si>
    <t>-420680940</t>
  </si>
  <si>
    <t>205</t>
  </si>
  <si>
    <t>7593315388.1</t>
  </si>
  <si>
    <t>1062746136</t>
  </si>
  <si>
    <t>206</t>
  </si>
  <si>
    <t>7593335040</t>
  </si>
  <si>
    <t>Montáž malorozměrného relé</t>
  </si>
  <si>
    <t>-1932067369</t>
  </si>
  <si>
    <t>207</t>
  </si>
  <si>
    <t>7596915035.1</t>
  </si>
  <si>
    <t>-1427364774</t>
  </si>
  <si>
    <t>208</t>
  </si>
  <si>
    <t>7597125035</t>
  </si>
  <si>
    <t>Montáž příšlušenství pro EZS oživení a nastavení systému EZS - včetně připojení, seřízení a přezkoušení funkce</t>
  </si>
  <si>
    <t>soubor</t>
  </si>
  <si>
    <t>850752703</t>
  </si>
  <si>
    <t>209</t>
  </si>
  <si>
    <t>7598095055</t>
  </si>
  <si>
    <t>Zapojení zkušebního kolejového reliéfu pro přejezd, obvody souhlasu, pomocné stavědlo - položení a zapojení provizorních kabelů na svorky zkušebního reliéfu a reléových stojanů a vyzkoušení, odpojení kabelů po vyzkoušení zařízení</t>
  </si>
  <si>
    <t>-927436752</t>
  </si>
  <si>
    <t>210</t>
  </si>
  <si>
    <t>7598095125</t>
  </si>
  <si>
    <t>Přezkoušení a regulace diagnostiky - kontrola zapojení včetně příslušného zkoušení hodnot zařízení</t>
  </si>
  <si>
    <t>1691699134</t>
  </si>
  <si>
    <t>211</t>
  </si>
  <si>
    <t>7598095150</t>
  </si>
  <si>
    <t>Regulovaní a aktivování automatického přejezdového zařízení se závorami - regulování proudokruhů výstražníku, závorových břeven, regulování chodu břeven, směrovaní výstražníku, kontrola napájecích zdrojů a relé, přezkoušení činnosti zařízení a kontrolní s</t>
  </si>
  <si>
    <t>2023176027</t>
  </si>
  <si>
    <t>Regulovaní a aktivování automatického přejezdového zařízení se závorami - regulování proudokruhů výstražníku, závorových břeven, regulování chodu břeven, směrovaní výstražníku, kontrola napájecích zdrojů a relé, přezkoušení činnosti zařízení a kontrolní skříňky (indikací a ovládání)</t>
  </si>
  <si>
    <t>212</t>
  </si>
  <si>
    <t>7598095435</t>
  </si>
  <si>
    <t>Příprava ke komplexním zkouškám automatických přejezdových zabezpečovacích zařízení se závorami jednokolejné - oživení, seřízení a nastavení zařízení s ohledem na postup jeho uvádění do provozu</t>
  </si>
  <si>
    <t>1737749233</t>
  </si>
  <si>
    <t>213</t>
  </si>
  <si>
    <t>7598095505</t>
  </si>
  <si>
    <t>Komplexní zkouška automatických přejezdových zabezpečovacích zařízení se závorami jednokolejné - vyzkoušení zařízení podle projektové dokumentace, provedení funkčních zkoušek zařízení dle předpisu SŽDC T200, včetně zkoušek vzájemných vazeb jednotlivých za</t>
  </si>
  <si>
    <t>-1049980794</t>
  </si>
  <si>
    <t>Komplexní zkouška automatických přejezdových zabezpečovacích zařízení se závorami jednokolejné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</si>
  <si>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214</t>
  </si>
  <si>
    <t>7598095560</t>
  </si>
  <si>
    <t>Vyhotovení protokolu UTZ pro PZZ se závorou jedna kolej - vykonání prohlídky a zkoušky včetně vyhotovení protokolu podle vyhl. 100/1995 Sb.</t>
  </si>
  <si>
    <t>1273859085</t>
  </si>
  <si>
    <t>215</t>
  </si>
  <si>
    <t>7593310000R1</t>
  </si>
  <si>
    <t>Konstrukční díly Skříň kabelová DIN včetně doplnění PO pro PNS3</t>
  </si>
  <si>
    <t>538745985</t>
  </si>
  <si>
    <t>216</t>
  </si>
  <si>
    <t>7593310000R2</t>
  </si>
  <si>
    <t>Konstrukční díly Skříň (stojan) napájecí skříň NS s měniči</t>
  </si>
  <si>
    <t>-903014421</t>
  </si>
  <si>
    <t>217</t>
  </si>
  <si>
    <t>7593310000R3</t>
  </si>
  <si>
    <t>Konstrukční díly Skříň (stojan) logiky Počítačů náprav a TP PNS3 (včetně pomocného materiálu)</t>
  </si>
  <si>
    <t>1358867265</t>
  </si>
  <si>
    <t>218</t>
  </si>
  <si>
    <t>7593310000R4</t>
  </si>
  <si>
    <t>Konstrukční díly Skříň (stojan)technologie a TP</t>
  </si>
  <si>
    <t>471066891</t>
  </si>
  <si>
    <t>219</t>
  </si>
  <si>
    <t>7593310000R5</t>
  </si>
  <si>
    <t>Konstrukční díly Skříň (stojan)technologie a TP - TZZ</t>
  </si>
  <si>
    <t>1303796378</t>
  </si>
  <si>
    <t>220</t>
  </si>
  <si>
    <t>75B211R</t>
  </si>
  <si>
    <t>JEDNOTNÉ OVLÁDACÍ PRACOVIŠTĚ (JOP), TECHNOLOGIE, NEZÁLOHOVANÉ - DODÁVKA</t>
  </si>
  <si>
    <t>KUS</t>
  </si>
  <si>
    <t>-1954574587</t>
  </si>
  <si>
    <t>221</t>
  </si>
  <si>
    <t>75B217R</t>
  </si>
  <si>
    <t>JEDNOTNÉ OVLÁDACÍ PRACOVIŠTĚ (JOP), TECHNOLOGIE, NEZÁLOHOVANÉ - MONTÁŽ</t>
  </si>
  <si>
    <t>530797707</t>
  </si>
  <si>
    <t>222</t>
  </si>
  <si>
    <t>75B261R</t>
  </si>
  <si>
    <t>NÁBYTEK PRO JOP A SERVISNÍ A DIAGNOSTICKÉ PRACOVIŠTĚ - STOLY PEVNÉ PRO JEDNO PRACOVIŠTĚ - DODÁVKA</t>
  </si>
  <si>
    <t>-1410331545</t>
  </si>
  <si>
    <t>223</t>
  </si>
  <si>
    <t>75B267R</t>
  </si>
  <si>
    <t>NÁBYTEK PRO JOP A SERVISNÍ A DIAGNOSTICKÉ PRACOVIŠTĚ - STOLY PEVNÉ PRO JEDNO PRACOVIŠTĚ - MONTÁŽ</t>
  </si>
  <si>
    <t>-1496973879</t>
  </si>
  <si>
    <t>224</t>
  </si>
  <si>
    <t>75B911R</t>
  </si>
  <si>
    <t>ZÁKLADNÍ SW ELEKTRONICKÉHO STAVĚDLA S RELÉOVÝM ROZHRANÍM - DODÁVKA</t>
  </si>
  <si>
    <t>-661268470</t>
  </si>
  <si>
    <t>225</t>
  </si>
  <si>
    <t>75B937R</t>
  </si>
  <si>
    <t>INDIVIDUÁLNÍ SW ELEKTRONICKÉHO STAVĚDLA S RELÉOVÝM ROZHRANÍM - MONTÁŽ</t>
  </si>
  <si>
    <t>V. J.</t>
  </si>
  <si>
    <t>118493697</t>
  </si>
  <si>
    <t>226</t>
  </si>
  <si>
    <t>75B231R</t>
  </si>
  <si>
    <t>GRAFICKO-TECHNOLOGICKÁ NADSTAVBA - DODÁVKA</t>
  </si>
  <si>
    <t>-1835926883</t>
  </si>
  <si>
    <t>227</t>
  </si>
  <si>
    <t>75B237R</t>
  </si>
  <si>
    <t>GRAFICKO-TECHNOLOGICKÁ NADSTAVBA - MONTÁŽ</t>
  </si>
  <si>
    <t>1414857187</t>
  </si>
  <si>
    <t>228</t>
  </si>
  <si>
    <t>75B241R</t>
  </si>
  <si>
    <t>DOSTAVBA ZOBRAZOVACÍ SEKCE JOP - DODÁVKA</t>
  </si>
  <si>
    <t>-974125048</t>
  </si>
  <si>
    <t>229</t>
  </si>
  <si>
    <t>75B247R</t>
  </si>
  <si>
    <t>DOSTAVBA ZOBRAZOVACÍ SEKCE JOP - MONTÁŽ</t>
  </si>
  <si>
    <t>1597461405</t>
  </si>
  <si>
    <t>230</t>
  </si>
  <si>
    <t>75B981R</t>
  </si>
  <si>
    <t>SW PRO GRAFICKO-TECHNOLOGICKOU NADSTAVBU - DODÁVKA</t>
  </si>
  <si>
    <t>1903415518</t>
  </si>
  <si>
    <t>231</t>
  </si>
  <si>
    <t>75B987R</t>
  </si>
  <si>
    <t>SW PRO GRAFICKO-TECHNOLOGICKOU NADSTAVBU - MONTÁŽ</t>
  </si>
  <si>
    <t>-1311899586</t>
  </si>
  <si>
    <t>232</t>
  </si>
  <si>
    <t>7592500350</t>
  </si>
  <si>
    <t>Diagnostická zařízení Teploměr pro připojení na RS485, do vnitřních prostor, rozsah měřených teplot -25 až +70 °C, komunikační protokol LDS (HM0404219991716)</t>
  </si>
  <si>
    <t>-241180591</t>
  </si>
  <si>
    <t>233</t>
  </si>
  <si>
    <t>7592500325</t>
  </si>
  <si>
    <t>Diagnostická zařízení Předepsaná sestava PC s funkcí místního DLA počítače systému LDS (CV805415230)</t>
  </si>
  <si>
    <t>342900092</t>
  </si>
  <si>
    <t>234</t>
  </si>
  <si>
    <t>7592500425</t>
  </si>
  <si>
    <t>Diagnostická zařízení SW systémový pro diagnostiku DLA moduly</t>
  </si>
  <si>
    <t>1679546632</t>
  </si>
  <si>
    <t>235</t>
  </si>
  <si>
    <t>7592500420</t>
  </si>
  <si>
    <t>Diagnostická zařízení SW systémový pro diagnostiku DLA jádro</t>
  </si>
  <si>
    <t>157907291</t>
  </si>
  <si>
    <t>236</t>
  </si>
  <si>
    <t>7592500435</t>
  </si>
  <si>
    <t>Diagnostická zařízení SW adresný diagnostický LDS jádro - základní konfigurace</t>
  </si>
  <si>
    <t>1287433051</t>
  </si>
  <si>
    <t>237</t>
  </si>
  <si>
    <t>7592500440</t>
  </si>
  <si>
    <t>Diagnostická zařízení SW adresný diagnostický LDS moduly rozhraní</t>
  </si>
  <si>
    <t>1243436126</t>
  </si>
  <si>
    <t>238</t>
  </si>
  <si>
    <t>7592600080</t>
  </si>
  <si>
    <t>Počítače, SW Systémový software aplikace, spojující funkci jednotného obslužného pracoviště (s bezpečným snímáním informací a povelováním) a diagnostického zařízení (umožňující záznam, přenos, archivaci a zobrazení získaných diagnostických dat).</t>
  </si>
  <si>
    <t>429397565</t>
  </si>
  <si>
    <t>239</t>
  </si>
  <si>
    <t>7592600210</t>
  </si>
  <si>
    <t>Počítače, SW Klávesnice pro ovládání počítače, USB.</t>
  </si>
  <si>
    <t>172391780</t>
  </si>
  <si>
    <t>240</t>
  </si>
  <si>
    <t>7592600211</t>
  </si>
  <si>
    <t>Počítače, SW Myš pro ovládání počítače, bezdrátová.</t>
  </si>
  <si>
    <t>1185677781</t>
  </si>
  <si>
    <t>241</t>
  </si>
  <si>
    <t>7592600221</t>
  </si>
  <si>
    <t>Počítače, SW Kabel USB 2.0 A/B 1,8 m (HM0403299993333)</t>
  </si>
  <si>
    <t>1339312858</t>
  </si>
  <si>
    <t>242</t>
  </si>
  <si>
    <t>7592600105</t>
  </si>
  <si>
    <t xml:space="preserve">Počítače, SW Total commander   software</t>
  </si>
  <si>
    <t>-1014158141</t>
  </si>
  <si>
    <t>243</t>
  </si>
  <si>
    <t>7592500415</t>
  </si>
  <si>
    <t>Diagnostická zařízení SW systémový pro diagnostiku DLS moduly</t>
  </si>
  <si>
    <t>-1389357480</t>
  </si>
  <si>
    <t>244</t>
  </si>
  <si>
    <t>7592500114</t>
  </si>
  <si>
    <t>Diagnostická zařízení Ústředna měřící MÚ DISTA 144TE-velká</t>
  </si>
  <si>
    <t>-1254396642</t>
  </si>
  <si>
    <t>245</t>
  </si>
  <si>
    <t>7592500120</t>
  </si>
  <si>
    <t>Diagnostická zařízení Desky zdroje 5,5 A ST00 221</t>
  </si>
  <si>
    <t>-730928881</t>
  </si>
  <si>
    <t>246</t>
  </si>
  <si>
    <t>7592500130</t>
  </si>
  <si>
    <t>Diagnostická zařízení Deska procesorové jednotky ST00 222</t>
  </si>
  <si>
    <t>1649913973</t>
  </si>
  <si>
    <t>247</t>
  </si>
  <si>
    <t>7592500140</t>
  </si>
  <si>
    <t>Diagnostická zařízení DISTA - deska modemu DSL</t>
  </si>
  <si>
    <t>-1579136068</t>
  </si>
  <si>
    <t>248</t>
  </si>
  <si>
    <t>7592500142</t>
  </si>
  <si>
    <t>Diagnostická zařízení DISTA - deska MISP (HM0374215999030)</t>
  </si>
  <si>
    <t>1793174717</t>
  </si>
  <si>
    <t>249</t>
  </si>
  <si>
    <t>7592500144</t>
  </si>
  <si>
    <t>Diagnostická zařízení DISTA - deska RIS (HM0374215999017)</t>
  </si>
  <si>
    <t>-117812876</t>
  </si>
  <si>
    <t>250</t>
  </si>
  <si>
    <t>7592500146</t>
  </si>
  <si>
    <t>Diagnostická zařízení Propojka PRO-MR 4/2 k propojení měř. desek MIS s deskami RIS systému DISTA (HM0374215999025)</t>
  </si>
  <si>
    <t>-1746382830</t>
  </si>
  <si>
    <t>251</t>
  </si>
  <si>
    <t>7592500149</t>
  </si>
  <si>
    <t xml:space="preserve">Diagnostická zařízení Propojovací deska  PRO-MR.8/8 měřící ústředny DISTA</t>
  </si>
  <si>
    <t>-1228256521</t>
  </si>
  <si>
    <t>252</t>
  </si>
  <si>
    <t>7592500150</t>
  </si>
  <si>
    <t>Diagnostická zařízení Deska měření AC a DC napětí ST00 223</t>
  </si>
  <si>
    <t>-1604097999</t>
  </si>
  <si>
    <t>253</t>
  </si>
  <si>
    <t>7592500160</t>
  </si>
  <si>
    <t>Diagnostická zařízení Deska kontroly kontaktů ST00 224</t>
  </si>
  <si>
    <t>1969654806</t>
  </si>
  <si>
    <t>254</t>
  </si>
  <si>
    <t>7592500190</t>
  </si>
  <si>
    <t>Diagnostická zařízení Deska měř.izol.odporů přepínací ST00 227</t>
  </si>
  <si>
    <t>1488068347</t>
  </si>
  <si>
    <t>255</t>
  </si>
  <si>
    <t>7496700520</t>
  </si>
  <si>
    <t>DŘT, SKŘ, Elektrodispečink, DDTS DŘT a SKŘ skříně pro automatizaci Periférie LCD monitor s full HD rozlišením 1920x1080, vstupem HDMI, DVI, IPS panel s LED podsvícením, 24"</t>
  </si>
  <si>
    <t>1588039047</t>
  </si>
  <si>
    <t>7598095345</t>
  </si>
  <si>
    <t>Aktivace MÚ DISTA</t>
  </si>
  <si>
    <t>1085042036</t>
  </si>
  <si>
    <t>257</t>
  </si>
  <si>
    <t>7592505010</t>
  </si>
  <si>
    <t>Montáž vybavení servisního a diagnostického pracoviště</t>
  </si>
  <si>
    <t>hod</t>
  </si>
  <si>
    <t>651762860</t>
  </si>
  <si>
    <t>258</t>
  </si>
  <si>
    <t>7592505120</t>
  </si>
  <si>
    <t>Zhotovení pracoviště DLA diagnostiky</t>
  </si>
  <si>
    <t>-2032375829</t>
  </si>
  <si>
    <t>259</t>
  </si>
  <si>
    <t>7592701055</t>
  </si>
  <si>
    <t>Upozorňovadla, značky Návěsti označující místo na trati Upozorň.vzdál.1 trojúhelní úplné norma 00108A (HM0404129990561)</t>
  </si>
  <si>
    <t>637575303</t>
  </si>
  <si>
    <t>260</t>
  </si>
  <si>
    <t>7592701060</t>
  </si>
  <si>
    <t>Upozorňovadla, značky Návěsti označující místo na trati Upozorň.vzdál.2 trojúhelní úplné norma 00108B (HM0404129990562)</t>
  </si>
  <si>
    <t>1507943986</t>
  </si>
  <si>
    <t>261</t>
  </si>
  <si>
    <t>7592701065</t>
  </si>
  <si>
    <t>Upozorňovadla, značky Návěsti označující místo na trati Upozorň.vzdál.3 trojúhelní úplné norma 00108C (HM0404129990563)</t>
  </si>
  <si>
    <t>-404545022</t>
  </si>
  <si>
    <t>262</t>
  </si>
  <si>
    <t>7592701330</t>
  </si>
  <si>
    <t>Upozorňovadla, značky Návěsti označující místo na trati Sloupek žár.zink pr.51mm 3,5m (HM0404129990619)</t>
  </si>
  <si>
    <t>1013840900</t>
  </si>
  <si>
    <t>263</t>
  </si>
  <si>
    <t>7592700690</t>
  </si>
  <si>
    <t>Upozorňovadla, značky Návěsti označující místo na trati Základ upozorňovadla ZU (HM0321859992108)</t>
  </si>
  <si>
    <t>-1188657790</t>
  </si>
  <si>
    <t>264</t>
  </si>
  <si>
    <t>7592701100</t>
  </si>
  <si>
    <t>Upozorňovadla, značky Návěsti označující místo na trati Návěst Vlak se blíží sam.p 1šikmý pruh (HM0404129990570)</t>
  </si>
  <si>
    <t>-433276828</t>
  </si>
  <si>
    <t>265</t>
  </si>
  <si>
    <t>7592701105</t>
  </si>
  <si>
    <t>Upozorňovadla, značky Návěsti označující místo na trati Návěst Vlak se blíží sam.p 2šikmé pruhy (HM0404129990571)</t>
  </si>
  <si>
    <t>-1871270659</t>
  </si>
  <si>
    <t>266</t>
  </si>
  <si>
    <t>7592701110</t>
  </si>
  <si>
    <t>Upozorňovadla, značky Návěsti označující místo na trati Návěst Vlak se blíží sam.p 3šikmé pruhy (HM0404129990572)</t>
  </si>
  <si>
    <t>846410051</t>
  </si>
  <si>
    <t>267</t>
  </si>
  <si>
    <t>7592701115</t>
  </si>
  <si>
    <t>Upozorňovadla, značky Návěsti označující místo na trati Návěst Vlak se blíží sam.p 4šikmé pruhy (HM0404129990573)</t>
  </si>
  <si>
    <t>1787500107</t>
  </si>
  <si>
    <t>268</t>
  </si>
  <si>
    <t>7592840050</t>
  </si>
  <si>
    <t>Přejezdníky Přejezdník-atrapa přenosný vel.B-N /do60km/ (HM0404129990116)</t>
  </si>
  <si>
    <t>862224840</t>
  </si>
  <si>
    <t>269</t>
  </si>
  <si>
    <t>7498150520</t>
  </si>
  <si>
    <t>Vyhotovení výchozí revizní zprávy pro opravné práce pro objem investičních nákladů přes 500 000 do 1 000 000 Kč - celková prohlídka zařízení provozního souboru nebo stavebního objektu včetně měření, zkoušek zařízení tohoto provozního souboru nebo stavební</t>
  </si>
  <si>
    <t>805063768</t>
  </si>
  <si>
    <t>Vyhotovení výchozí revizní zprávy pro opravné práce pro objem investičních nákladů přes 500 000 do 1 000 000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</si>
  <si>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270</t>
  </si>
  <si>
    <t>7498150525</t>
  </si>
  <si>
    <t>Vyhotovení výchozí revizní zprávy příplatek za každých dalších i započatých 500 000 Kč přes 1 000 000 Kč</t>
  </si>
  <si>
    <t>-767403312</t>
  </si>
  <si>
    <t>271</t>
  </si>
  <si>
    <t>7498351510</t>
  </si>
  <si>
    <t>Vyhotovení zprávy o posouzení bezpečnosti (rizik) včetně analýzy a hodnocení rizik - v souladu s nařízením Evropské komise (ES) č. 352/52009 v rozsahu tohoto SO/PS</t>
  </si>
  <si>
    <t>2004085819</t>
  </si>
  <si>
    <t>272</t>
  </si>
  <si>
    <t>7499151010</t>
  </si>
  <si>
    <t>Dokončovací práce na elektrickém zařízení - uvádění zařízení do provozu, drobné montážní práce v rozvaděčích, koordinaci se zhotoviteli souvisejících zařízení apod.</t>
  </si>
  <si>
    <t>-1103299237</t>
  </si>
  <si>
    <t>273</t>
  </si>
  <si>
    <t>7499151030</t>
  </si>
  <si>
    <t>Dokončovací práce zkušební provoz - včetně prokázání technických a kvalitativních parametrů zařízení</t>
  </si>
  <si>
    <t>1789981970</t>
  </si>
  <si>
    <t>274</t>
  </si>
  <si>
    <t>7499151040</t>
  </si>
  <si>
    <t>Dokončovací práce zaškolení obsluhy - seznámení obsluhy s funkcemi zařízení včetně odevzdání dokumentace skutečného provedení</t>
  </si>
  <si>
    <t>1851537701</t>
  </si>
  <si>
    <t>275</t>
  </si>
  <si>
    <t>7598095185</t>
  </si>
  <si>
    <t>Přezkoušení vlakových cest (vlakových i posunových) za 1 vlakovou cestu</t>
  </si>
  <si>
    <t>-1842962611</t>
  </si>
  <si>
    <t>276</t>
  </si>
  <si>
    <t>7598095390</t>
  </si>
  <si>
    <t>Příprava ke komplexním zkouškám za 1 jízdní cestu do 30 výhybek</t>
  </si>
  <si>
    <t>-344046345</t>
  </si>
  <si>
    <t>277</t>
  </si>
  <si>
    <t>7598095460</t>
  </si>
  <si>
    <t>Komplexní zkouška za 1 jízdní cestu do 30 výhybek</t>
  </si>
  <si>
    <t>-1974577899</t>
  </si>
  <si>
    <t>278</t>
  </si>
  <si>
    <t>9902200800</t>
  </si>
  <si>
    <t>Doprava dodávek zhotovitele, dodávek objednatele nebo výzisku mechanizací přes 3,5 t objemnějšího kusového materiálu do 150 km Poznámka: V cenách jsou započteny náklady přepravu materiálu ze skladů nebo skládek výrobce nebo dodavatele nebo z vlastních zás</t>
  </si>
  <si>
    <t>t</t>
  </si>
  <si>
    <t>-1290002017</t>
  </si>
  <si>
    <t>Doprava dodávek zhotovitele, dodávek objednatele nebo výzisku mechanizací přes 3,5 t objemnějšího kusového materiálu do 150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</si>
  <si>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279</t>
  </si>
  <si>
    <t>9903100200</t>
  </si>
  <si>
    <t>Přeprava mechanizace na místo prováděných prací o hmotnosti do 12 t do 200 km Poznámka: Ceny jsou určeny pro dopravu mechanizmů na místo prováděných prací po silnici i po kolejích.V ceně jsou započteny i náklady na zpáteční cestu dopravního prostředku. Mě</t>
  </si>
  <si>
    <t>-695558775</t>
  </si>
  <si>
    <t>Přeprava mechanizace na místo prováděných prací o hmotnosti do 12 t do 200 km Poznámka: Ceny jsou určeny pro dopravu mechanizmů na místo prováděných prací po silnici i po kolejích.V ceně jsou započteny i náklady na zpáteční cestu dopravního prostředku. Měrnou jednotkou je kus přepravovaného stroje.</t>
  </si>
  <si>
    <t>280</t>
  </si>
  <si>
    <t>9903200200</t>
  </si>
  <si>
    <t xml:space="preserve">Přeprava mechanizace na místo prováděných prací o hmotnosti přes 12 t do 200 km Poznámka: Ceny jsou určeny pro dopravu mechanizmů na místo prováděných prací po silnici i po kolejích.V ceně jsou započteny i náklady na zpáteční cestu dopravního prostředku. </t>
  </si>
  <si>
    <t>123276033</t>
  </si>
  <si>
    <t>Přeprava mechanizace na místo prováděných prací o hmotnosti přes 12 t do 200 km Poznámka: Ceny jsou určeny pro dopravu mechanizmů na místo prováděných prací po silnici i po kolejích.V ceně jsou započteny i náklady na zpáteční cestu dopravního prostředku. Měrnou jednotkou je kus přepravovaného stroje.</t>
  </si>
  <si>
    <t>281</t>
  </si>
  <si>
    <t>9909000100</t>
  </si>
  <si>
    <t>Poplatek za uložení suti nebo hmot na oficiální skládku Poznámka: V cenách jsou započteny náklady na uložení stavebního odpadu na oficiální skládku.Je třeba zohlednit regionální rozdíly v cenách poplatků za uložení suti a odpadů. Tyto se mohou výrazně liš</t>
  </si>
  <si>
    <t>-347112600</t>
  </si>
  <si>
    <t>Poplatek za uložení suti nebo hmot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</si>
  <si>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282</t>
  </si>
  <si>
    <t>9909000200</t>
  </si>
  <si>
    <t>Poplatek za uložení nebezpečného odpadu na oficiální skládku Poznámka: V cenách jsou započteny náklady na uložení stavebního odpadu na oficiální skládku.Je třeba zohlednit regionální rozdíly v cenách poplatků za uložení suti a odpadů. Tyto se mohou výrazn</t>
  </si>
  <si>
    <t>1059535181</t>
  </si>
  <si>
    <t>Poplatek za uložení nebezpečného odpadu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</si>
  <si>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283</t>
  </si>
  <si>
    <t>R1</t>
  </si>
  <si>
    <t>Stavební úpravy SÚ-dveře, mříž, okno,kabekové prostupy, podlahová krytina</t>
  </si>
  <si>
    <t>-527555308</t>
  </si>
  <si>
    <t>284</t>
  </si>
  <si>
    <t>R2</t>
  </si>
  <si>
    <t xml:space="preserve">Provizorní zab. zař. - pronájem a  montáž ovládacího panelu návěstidel a výhybek včetně kabelizace</t>
  </si>
  <si>
    <t>kompl.</t>
  </si>
  <si>
    <t>548347215</t>
  </si>
  <si>
    <t>Provizorní zab. zař. - pronájem a montáž ovládacího panelu návěstidel a výhybek včetně kabelizace</t>
  </si>
  <si>
    <t>285</t>
  </si>
  <si>
    <t>7593505270</t>
  </si>
  <si>
    <t>Montáž kabelového označníku Ball Marker</t>
  </si>
  <si>
    <t>-1928357188</t>
  </si>
  <si>
    <t>286</t>
  </si>
  <si>
    <t>7590525230</t>
  </si>
  <si>
    <t>Montáž kabelu návěstního volně uloženého s jádrem 1 mm Cu TCEKEZE, TCEKFE, TCEKPFLEY, TCEKPFLEZE do 7 P - příprava kabelového bubnu a přistavení na místo tažení, odvinutí, naměření, odřezání a uložení kabelu do kabelového lože nebo žlabu, protažení překáž</t>
  </si>
  <si>
    <t>-774848756</t>
  </si>
  <si>
    <t>Montáž kabelu návěstního volně uloženého s jádrem 1 mm Cu TCEKEZE, TCEKFE, TCEKPFLEY, TCEKPFLEZE do 7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</si>
  <si>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287</t>
  </si>
  <si>
    <t>7590525231</t>
  </si>
  <si>
    <t>Montáž kabelu návěstního volně uloženého s jádrem 1 mm Cu TCEKEZE, TCEKFE, TCEKPFLEY, TCEKPFLEZE do 16 P - příprava kabelového bubnu a přistavení na místo tažení, odvinutí, naměření, odřezání a uložení kabelu do kabelového lože nebo žlabu, protažení překá</t>
  </si>
  <si>
    <t>1335757266</t>
  </si>
  <si>
    <t>Montáž kabelu návěstního volně uloženého s jádrem 1 mm Cu TCEKEZE, TCEKFE, TCEKPFLEY, TCEKPFLEZE do 16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</si>
  <si>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288</t>
  </si>
  <si>
    <t>7590525232</t>
  </si>
  <si>
    <t>Montáž kabelu návěstního volně uloženého s jádrem 1 mm Cu TCEKEZE, TCEKFE, TCEKPFLEY, TCEKPFLEZE do 30 P - příprava kabelového bubnu a přistavení na místo tažení, odvinutí, naměření, odřezání a uložení kabelu do kabelového lože nebo žlabu, protažení překá</t>
  </si>
  <si>
    <t>741578690</t>
  </si>
  <si>
    <t>Montáž kabelu návěstního volně uloženého s jádrem 1 mm Cu TCEKEZE, TCEKFE, TCEKPFLEY, TCEKPFLEZE do 30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</si>
  <si>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289</t>
  </si>
  <si>
    <t>7590555132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</si>
  <si>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</t>
  </si>
  <si>
    <t>-861937770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</si>
  <si>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</si>
  <si>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290</t>
  </si>
  <si>
    <t>7590555134</t>
  </si>
  <si>
    <t>Montáž forma pro kabely TCEKPFLE, TCEKPFLEY, TCEKPFLEZE, TCEKPFLEZY do 4 P 1,0 - odstranění pláště na jednom konci kabelu, odstranění izolace z konců žil na svorkovnici, zhotovení vodní zábrany, zformování a konečná úprava kabelu, kontrolní a závěrečné mě</t>
  </si>
  <si>
    <t>995523098</t>
  </si>
  <si>
    <t>Montáž forma pro kabely TCEKPFLE, TCEKPFLEY, TCEKPFLEZE, TCEKPFLEZY do 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</si>
  <si>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291</t>
  </si>
  <si>
    <t>7590555136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</si>
  <si>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</t>
  </si>
  <si>
    <t>-134073052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</si>
  <si>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</si>
  <si>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292</t>
  </si>
  <si>
    <t>7590555138</t>
  </si>
  <si>
    <t>Montáž forma pro kabely TCEKPFLE, TCEKPFLEY, TCEKPFLEZE, TCEKPFLEZY do 12 P 1,0 - odstranění pláště na jednom konci kabelu, odstranění izolace z konců žil na svorkovnici, zhotovení vodní zábrany, zformování a konečná úprava kabelu, kontrolní a závěrečné m</t>
  </si>
  <si>
    <t>-704301019</t>
  </si>
  <si>
    <t>Montáž forma pro kabely TCEKPFLE, TCEKPFLEY, TCEKPFLEZE, TCEKPFLEZY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</si>
  <si>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293</t>
  </si>
  <si>
    <t>7590555140</t>
  </si>
  <si>
    <t>Montáž forma pro kabely TCEKPFLE, TCEKPFLEY, TCEKPFLEZE, TCEKPFLEZY do 16 P 1,0 - odstranění pláště na jednom konci kabelu, odstranění izolace z konců žil na svorkovnici, zhotovení vodní zábrany, zformování a konečná úprava kabelu, kontrolní a závěrečné m</t>
  </si>
  <si>
    <t>20347150</t>
  </si>
  <si>
    <t>Montáž forma pro kabely TCEKPFLE, TCEKPFLEY, TCEKPFLEZE, TCEKPFLEZY do 16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</si>
  <si>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294</t>
  </si>
  <si>
    <t>7590555142</t>
  </si>
  <si>
    <t>Montáž forma pro kabely TCEKPFLE, TCEKPFLEY, TCEKPFLEZE, TCEKPFLEZY do 24 P 1,0 - odstranění pláště na jednom konci kabelu, odstranění izolace z konců žil na svorkovnici, zhotovení vodní zábrany, zformování a konečná úprava kabelu, kontrolní a závěrečné m</t>
  </si>
  <si>
    <t>926551220</t>
  </si>
  <si>
    <t>Montáž forma pro kabely TCEKPFLE, TCEKPFLEY, TCEKPFLEZE, TCEKPFLEZY do 24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</si>
  <si>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295</t>
  </si>
  <si>
    <t>7590555144</t>
  </si>
  <si>
    <t>Montáž forma pro kabely TCEKPFLE, TCEKPFLEY, TCEKPFLEZE, TCEKPFLEZY do 30 P 1,0 - odstranění pláště na jednom konci kabelu, odstranění izolace z konců žil na svorkovnici, zhotovení vodní zábrany, zformování a konečná úprava kabelu, kontrolní a závěrečné m</t>
  </si>
  <si>
    <t>-810835578</t>
  </si>
  <si>
    <t>Montáž forma pro kabely TCEKPFLE, TCEKPFLEY, TCEKPFLEZE, TCEKPFLEZY do 30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</si>
  <si>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296</t>
  </si>
  <si>
    <t>7590545080</t>
  </si>
  <si>
    <t>Ukončení vodičů a lan do D 16 mm2 - včetně odizolování, montáže kabelových ok, odmontování krytu svorkovnice, zapojení na svorku, označení a vyzkoušení</t>
  </si>
  <si>
    <t>úsek</t>
  </si>
  <si>
    <t>2127264496</t>
  </si>
  <si>
    <t>297</t>
  </si>
  <si>
    <t>7590545082</t>
  </si>
  <si>
    <t>Ukončení vodičů a lan do D 50 mm2 - včetně odizolování, montáže kabelových ok, odmontování krytu svorkovnice, zapojení na svorku, označení a vyzkoušení</t>
  </si>
  <si>
    <t>-601355988</t>
  </si>
  <si>
    <t>298</t>
  </si>
  <si>
    <t>7491652040</t>
  </si>
  <si>
    <t>Montáž vnějšího uzemnění zemnící tyče z pozinkované oceli (FeZn), délky do 2 m - zemnící tyče (horní konec tyče min. 80 cm pod povrchem) včetně připojení tyče k pásku</t>
  </si>
  <si>
    <t>-1889909540</t>
  </si>
  <si>
    <t>299</t>
  </si>
  <si>
    <t>7498451010</t>
  </si>
  <si>
    <t>Měření zemničů zemních odporů - zemniče prvního nebo samostatného - včetně vyhotovení protokolu</t>
  </si>
  <si>
    <t>1042532488</t>
  </si>
  <si>
    <t>300</t>
  </si>
  <si>
    <t>7590155040</t>
  </si>
  <si>
    <t>Montáž pasivní ochrany pro omezení atmosférických vlivů u neelektrizovaných tratí jednoduché včetně uzemnění</t>
  </si>
  <si>
    <t>1354005781</t>
  </si>
  <si>
    <t>301</t>
  </si>
  <si>
    <t>7590155044</t>
  </si>
  <si>
    <t>Montáž pasivní ochrany pro omezení atmosférických vlivů u neelektrizovaných tratí jednoduché bez uzemnění</t>
  </si>
  <si>
    <t>2063960257</t>
  </si>
  <si>
    <t>302</t>
  </si>
  <si>
    <t>7590155046</t>
  </si>
  <si>
    <t>Montáž pasivní ochrany pro omezení atmosférických vlivů u neelektrizovaných tratí dvojité včetně uzemnění</t>
  </si>
  <si>
    <t>-1187985391</t>
  </si>
  <si>
    <t>303</t>
  </si>
  <si>
    <t>7592005052</t>
  </si>
  <si>
    <t>Montáž počítacího bodu (senzoru) RSR 180 s převodníkem MegaPN - uložení a připevnění na určené místo, seřízení polohy, přezkoušení</t>
  </si>
  <si>
    <t>-1830258968</t>
  </si>
  <si>
    <t>304</t>
  </si>
  <si>
    <t>7594305010</t>
  </si>
  <si>
    <t>Montáž součástí počítače náprav vyhodnocovací části</t>
  </si>
  <si>
    <t>-720508383</t>
  </si>
  <si>
    <t>305</t>
  </si>
  <si>
    <t>7594305015</t>
  </si>
  <si>
    <t>Montáž součástí počítače náprav neoprénové ochranné hadice se soupravou pro upevnění k pražci</t>
  </si>
  <si>
    <t>-152682963</t>
  </si>
  <si>
    <t>306</t>
  </si>
  <si>
    <t>7594305020</t>
  </si>
  <si>
    <t>Montáž součástí počítače náprav bleskojistkové svorkovnice</t>
  </si>
  <si>
    <t>926703226</t>
  </si>
  <si>
    <t>307</t>
  </si>
  <si>
    <t>7594305025</t>
  </si>
  <si>
    <t>Montáž součástí počítače náprav přepěťové ochrany napájení</t>
  </si>
  <si>
    <t>-231269887</t>
  </si>
  <si>
    <t>308</t>
  </si>
  <si>
    <t>7594305040</t>
  </si>
  <si>
    <t>Montáž součástí počítače náprav upevňovací kolejnicové čelisti SK 140</t>
  </si>
  <si>
    <t>268033558</t>
  </si>
  <si>
    <t>309</t>
  </si>
  <si>
    <t>7598095090</t>
  </si>
  <si>
    <t>Přezkoušení a regulace počítače náprav včetně vyhotovení protokolu za 1 úsek - provedení příslušných měření, nastavení zařízení, přezkoušení funkce a vyhotovení protokolu</t>
  </si>
  <si>
    <t>-336230832</t>
  </si>
  <si>
    <t>310</t>
  </si>
  <si>
    <t>75N1G3R</t>
  </si>
  <si>
    <t>TRS, IP BLOK VNPN</t>
  </si>
  <si>
    <t>320987139</t>
  </si>
  <si>
    <t>311</t>
  </si>
  <si>
    <t>7590715032</t>
  </si>
  <si>
    <t>Montáž světelného návěstidla jednostranného stožárového se 2 svítilnami - sestavení kompletního návěstidla bez označení štítky, postavení návěstidla včetně transformátorové skříně na základ, montáž transformátoru do skříně nebo návěstní svítilny, propojen</t>
  </si>
  <si>
    <t>-34167089</t>
  </si>
  <si>
    <t>Montáž světelného návěstidla jednostranného stožárového se 2 svítilnami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</si>
  <si>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312</t>
  </si>
  <si>
    <t>7590715034</t>
  </si>
  <si>
    <t>Montáž světelného návěstidla jednostranného stožárového se 3 svítilnami - sestavení kompletního návěstidla bez označení štítky, postavení návěstidla včetně transformátorové skříně na základ, montáž transformátoru do skříně nebo návěstní svítilny, propojen</t>
  </si>
  <si>
    <t>1754730272</t>
  </si>
  <si>
    <t>Montáž světelného návěstidla jednostranného stožárového se 3 svítilnami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</si>
  <si>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313</t>
  </si>
  <si>
    <t>7590715044</t>
  </si>
  <si>
    <t>Montáž světelného návěstidla jednostranného stožárového s 5 svítilnami a ukazatelem rychlosti - sestavení kompletního návěstidla bez označení štítky, postavení návěstidla včetně transformátorové skříně na základ, montáž transformátoru do skříně nebo návěs</t>
  </si>
  <si>
    <t>-1988001756</t>
  </si>
  <si>
    <t>Montáž světelného návěstidla jednostranného stožárového s 5 svítilnami a ukazatelem rychlosti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</si>
  <si>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314</t>
  </si>
  <si>
    <t>7590715050</t>
  </si>
  <si>
    <t>Montáž světelného návěstidla jednostranného stožárového se 6 svítilnami a ukazatelem rychlosti - sestavení kompletního návěstidla bez označení štítky, postavení návěstidla včetně transformátorové skříně na základ, montáž transformátoru do skříně nebo návě</t>
  </si>
  <si>
    <t>851970475</t>
  </si>
  <si>
    <t>Montáž světelného návěstidla jednostranného stožárového se 6 svítilnami a ukazatelem rychlosti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</si>
  <si>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315</t>
  </si>
  <si>
    <t>7590715122</t>
  </si>
  <si>
    <t>Montáž světelného návěstidla trpasličího na betonový základ se 2 svítilnami - sestavení kompletního návěstidla bez označení štítky, postavení návěstidla na základ, montáž transformátoru do skříně nebo návěstní svítilny, propojení se svorkovnicemi a svítil</t>
  </si>
  <si>
    <t>10931725</t>
  </si>
  <si>
    <t>Montáž světelného návěstidla trpasličího na betonový základ se 2 svítilnami - sestavení kompletního návěstidla bez označení štítky, postavení návěstidla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</si>
  <si>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316</t>
  </si>
  <si>
    <t>7590715190</t>
  </si>
  <si>
    <t>Montáž zkušebního návěstidla na zeď pomocí nosné konstrukce dle 19/85 - včetně protažení vodičů (bez jejich dodání) návěstidlem, zapojení ve svítilnách a v kabelové skříni, nasměrování, montáže obdélníkové tabulky a zneplatnění návěstidla, nátěr. Bez ozna</t>
  </si>
  <si>
    <t>936970679</t>
  </si>
  <si>
    <t>Montáž zkušebního návěstidla na zeď pomocí nosné konstrukce dle 19/85 - včetně protažení vodičů (bez jejich dodání) návěstidlem, zapojení ve svítilnách a v kabelové skříni, nasměrování, montáže obdélníkové tabulky a zneplatnění návěstidla, nátěr. Bez označení návěstidla označovacími štítky</t>
  </si>
  <si>
    <t>317</t>
  </si>
  <si>
    <t>7590715200</t>
  </si>
  <si>
    <t>Zapojení zkušebního návěstidla - položení a zapojení provizorních kabelů na svorky zkušebního návěstidla a reléových stojanů a vyzkoušení, odpojeni kabelů po vyzkoušení zařízení</t>
  </si>
  <si>
    <t>1805846766</t>
  </si>
  <si>
    <t>318</t>
  </si>
  <si>
    <t>7590717190</t>
  </si>
  <si>
    <t>Demontáž zkušebního návěstidla ze zdi na nosné konstrukci dle 19/85</t>
  </si>
  <si>
    <t>530090359</t>
  </si>
  <si>
    <t>319</t>
  </si>
  <si>
    <t>7590717200</t>
  </si>
  <si>
    <t>Odpojení zkušebního návěstidla</t>
  </si>
  <si>
    <t>918152840</t>
  </si>
  <si>
    <t>320</t>
  </si>
  <si>
    <t>7590725040</t>
  </si>
  <si>
    <t>Montáž doplňujících součástí ke světelnému návěstidlu označovacího pásu velkého</t>
  </si>
  <si>
    <t>416067323</t>
  </si>
  <si>
    <t>321</t>
  </si>
  <si>
    <t>7590725046</t>
  </si>
  <si>
    <t>Montáž doplňujících součástí ke světelnému návěstidlu označovacího štítku</t>
  </si>
  <si>
    <t>-1828175393</t>
  </si>
  <si>
    <t>322</t>
  </si>
  <si>
    <t>7590725050</t>
  </si>
  <si>
    <t>Montáž doplňujících součástí ke světelnému návěstidlu fólie u návěstidla</t>
  </si>
  <si>
    <t>399375969</t>
  </si>
  <si>
    <t>323</t>
  </si>
  <si>
    <t>7590725054</t>
  </si>
  <si>
    <t>Montáž doplňujících součástí ke světelnému návěstidlu zneplatnění návěstidla</t>
  </si>
  <si>
    <t>805631752</t>
  </si>
  <si>
    <t>324</t>
  </si>
  <si>
    <t>7590725070</t>
  </si>
  <si>
    <t>Zatmelení skříně návěstního transformátoru</t>
  </si>
  <si>
    <t>-1600732972</t>
  </si>
  <si>
    <t>325</t>
  </si>
  <si>
    <t>7590725140</t>
  </si>
  <si>
    <t>Situování stožáru návěstidla nebo výstražníku přejezdového zařízení</t>
  </si>
  <si>
    <t>2016613599</t>
  </si>
  <si>
    <t>326</t>
  </si>
  <si>
    <t>7592705012</t>
  </si>
  <si>
    <t>Montáž upozorňovadla předvěstního na světelné návěstidlo AŽD</t>
  </si>
  <si>
    <t>137637713</t>
  </si>
  <si>
    <t>327</t>
  </si>
  <si>
    <t>7598095075</t>
  </si>
  <si>
    <t>Přezkoušení a regulace proudokruhu světelných návěstidel - nastavení hlavice, přezkoušení správné činností relé a přezkoušení všech správných návěstních znaků, přeměření a vyregulovánl napětí na žárovkách, provizorní zaclonění žárovek a jeho odstranění</t>
  </si>
  <si>
    <t>1188634163</t>
  </si>
  <si>
    <t>328</t>
  </si>
  <si>
    <t>7590125030</t>
  </si>
  <si>
    <t>Montáž skříně PSK, SKP, SPP - postavení na betonový základ, montáž rámu do skříně, propojení prvků rámu s panelem svorkovnic drátovou formou, zatažení kabelů bez zhotovení a zapojení kabelových forem. Bez kabelových příchytek</t>
  </si>
  <si>
    <t>-262044505</t>
  </si>
  <si>
    <t>329</t>
  </si>
  <si>
    <t>7593505134</t>
  </si>
  <si>
    <t>Zakrytí kabelu resp. trubek výstražnou folií (bez folie)</t>
  </si>
  <si>
    <t>-173806776</t>
  </si>
  <si>
    <t>330</t>
  </si>
  <si>
    <t>7590525558</t>
  </si>
  <si>
    <t>Montáž smršťovací spojky Raychem bez pancíře na dvouplášťovém celoplastovém kabelu do 10 žil - nasazení manžety, spojení žil, převlečení manžety, nahřátí pro její tepelné smrštění, uložení spojky v jámě</t>
  </si>
  <si>
    <t>-2132980385</t>
  </si>
  <si>
    <t>331</t>
  </si>
  <si>
    <t>7590525559</t>
  </si>
  <si>
    <t>Montáž smršťovací spojky Raychem bez pancíře na dvouplášťovém celoplastovém kabelu do 20 žil - nasazení manžety, spojení žil, převlečení manžety, nahřátí pro její tepelné smrštění, uložení spojky v jámě</t>
  </si>
  <si>
    <t>-350772654</t>
  </si>
  <si>
    <t>332</t>
  </si>
  <si>
    <t>7590525560</t>
  </si>
  <si>
    <t>Montáž smršťovací spojky Raychem bez pancíře na dvouplášťovém celoplastovém kabelu do 32 žil - nasazení manžety, spojení žil, převlečení manžety, nahřátí pro její tepelné smrštění, uložení spojky v jámě</t>
  </si>
  <si>
    <t>-187408413</t>
  </si>
  <si>
    <t>OST</t>
  </si>
  <si>
    <t>Ostatní</t>
  </si>
  <si>
    <t>333</t>
  </si>
  <si>
    <t>7496672010</t>
  </si>
  <si>
    <t>Demontáž rozvaděčů vlastní spotřeby bez bateriírií</t>
  </si>
  <si>
    <t>-15970010</t>
  </si>
  <si>
    <t>334</t>
  </si>
  <si>
    <t>7590127025</t>
  </si>
  <si>
    <t>Demontáž skříně ŠM, PSK, SKP, SPP, KS - včetně odpojení zařízení od kabelových rozvodů</t>
  </si>
  <si>
    <t>1741402650</t>
  </si>
  <si>
    <t>335</t>
  </si>
  <si>
    <t>7592817010</t>
  </si>
  <si>
    <t>Demontáž výstražníku</t>
  </si>
  <si>
    <t>-142619040</t>
  </si>
  <si>
    <t>336</t>
  </si>
  <si>
    <t>7594207080</t>
  </si>
  <si>
    <t>Demontáž kolejové skříně TJA, TJAP</t>
  </si>
  <si>
    <t>-2127238275</t>
  </si>
  <si>
    <t>337</t>
  </si>
  <si>
    <t>7592827110</t>
  </si>
  <si>
    <t>Demontáž výstražného kříže</t>
  </si>
  <si>
    <t>-65665829</t>
  </si>
  <si>
    <t>338</t>
  </si>
  <si>
    <t>7590147040</t>
  </si>
  <si>
    <t>Demontáž závěru kabelového zabezpečovacího na zemní podpěru UKM 12</t>
  </si>
  <si>
    <t>-1721874863</t>
  </si>
  <si>
    <t>339</t>
  </si>
  <si>
    <t>7590417416</t>
  </si>
  <si>
    <t>Demontáž tabule na zavěšování klíčů</t>
  </si>
  <si>
    <t>-1205483468</t>
  </si>
  <si>
    <t>340</t>
  </si>
  <si>
    <t>7590527046</t>
  </si>
  <si>
    <t>Demontáž kabelu uloženého v roštu</t>
  </si>
  <si>
    <t>260246873</t>
  </si>
  <si>
    <t>341</t>
  </si>
  <si>
    <t>7590617150</t>
  </si>
  <si>
    <t>Demontáž provizorní indikační desky</t>
  </si>
  <si>
    <t>-1043137021</t>
  </si>
  <si>
    <t>342</t>
  </si>
  <si>
    <t>7590627000R1</t>
  </si>
  <si>
    <t>Demontáž kolejové desky zab. zař. v DK</t>
  </si>
  <si>
    <t>2078501938</t>
  </si>
  <si>
    <t>343</t>
  </si>
  <si>
    <t>7590717032</t>
  </si>
  <si>
    <t>Demontáž světelného návěstidla jednostranného stožárového se 2 svítilnami - bez bourání (demontáže) základu</t>
  </si>
  <si>
    <t>2086495758</t>
  </si>
  <si>
    <t>344</t>
  </si>
  <si>
    <t>7590717034</t>
  </si>
  <si>
    <t>Demontáž světelného návěstidla jednostranného stožárového se 3 svítilnami - bez bourání (demontáže) základu</t>
  </si>
  <si>
    <t>-1518147005</t>
  </si>
  <si>
    <t>345</t>
  </si>
  <si>
    <t>7590717036</t>
  </si>
  <si>
    <t>Demontáž světelného návěstidla jednostranného stožárového se 4 svítilnami - bez bourání (demontáže) základu</t>
  </si>
  <si>
    <t>334595133</t>
  </si>
  <si>
    <t>346</t>
  </si>
  <si>
    <t>7590717042</t>
  </si>
  <si>
    <t>Demontáž světelného návěstidla jednostranného stožárového s 5 svítilnami - bez bourání (demontáže) základu</t>
  </si>
  <si>
    <t>-2128195440</t>
  </si>
  <si>
    <t>347</t>
  </si>
  <si>
    <t>7590717000R1</t>
  </si>
  <si>
    <t>Demontáž světelného návěstidla jednostranného stožárového - demontáž TIZ</t>
  </si>
  <si>
    <t>1375822435</t>
  </si>
  <si>
    <t>348</t>
  </si>
  <si>
    <t>7590717000R2</t>
  </si>
  <si>
    <t>Demontáž světelného návěstidla jednostranného stožárového - demontáž TIIIZ</t>
  </si>
  <si>
    <t>-257403311</t>
  </si>
  <si>
    <t>349</t>
  </si>
  <si>
    <t>7590927022</t>
  </si>
  <si>
    <t>Demontáž součástí výkolejky výkolejkové spojnice</t>
  </si>
  <si>
    <t>-555519786</t>
  </si>
  <si>
    <t>350</t>
  </si>
  <si>
    <t>7591307010</t>
  </si>
  <si>
    <t>Demontáž zámku výměnového jednoduchého</t>
  </si>
  <si>
    <t>148869391</t>
  </si>
  <si>
    <t>351</t>
  </si>
  <si>
    <t>7591307014</t>
  </si>
  <si>
    <t>Demontáž zámku výměnového kontrolního</t>
  </si>
  <si>
    <t>-348242823</t>
  </si>
  <si>
    <t>352</t>
  </si>
  <si>
    <t>7591307130</t>
  </si>
  <si>
    <t>Demontáž zámku elektromagnetického venkovního elektromagnetického vnitřního</t>
  </si>
  <si>
    <t>329308768</t>
  </si>
  <si>
    <t>353</t>
  </si>
  <si>
    <t>7592307032</t>
  </si>
  <si>
    <t>Demontáž transformátoru oddělovacího od 5 do 25 kVA</t>
  </si>
  <si>
    <t>-2024323341</t>
  </si>
  <si>
    <t>354</t>
  </si>
  <si>
    <t>7592907022</t>
  </si>
  <si>
    <t>Demontáž bloku baterie niklokadmiové kapacity přes 200 Ah</t>
  </si>
  <si>
    <t>1941985512</t>
  </si>
  <si>
    <t>355</t>
  </si>
  <si>
    <t>7593007022</t>
  </si>
  <si>
    <t>Demontáž dobíječe, usměrňovače, napáječe skříňového vysokého</t>
  </si>
  <si>
    <t>-1438920870</t>
  </si>
  <si>
    <t>356</t>
  </si>
  <si>
    <t>7593317010</t>
  </si>
  <si>
    <t>Zrušení jednoho zapojení při volné vazbě - odpojení vodiče a jeho vytažení</t>
  </si>
  <si>
    <t>381419651</t>
  </si>
  <si>
    <t>357</t>
  </si>
  <si>
    <t>7593317360</t>
  </si>
  <si>
    <t>Demontáž stojanu P 67 ze stojanové řady</t>
  </si>
  <si>
    <t>-163489380</t>
  </si>
  <si>
    <t>358</t>
  </si>
  <si>
    <t>7593337040</t>
  </si>
  <si>
    <t>Demontáž malorozměrného relé</t>
  </si>
  <si>
    <t>1069270939</t>
  </si>
  <si>
    <t>359</t>
  </si>
  <si>
    <t>7594107270</t>
  </si>
  <si>
    <t>Demontáž kosého lanového propojení pro vystřídání fází nezávislá trakce</t>
  </si>
  <si>
    <t>-946705801</t>
  </si>
  <si>
    <t>01-01-2 - URS-SZZ</t>
  </si>
  <si>
    <t>HSV - Práce a dodávky HSV</t>
  </si>
  <si>
    <t xml:space="preserve">    1 - Zemní práce</t>
  </si>
  <si>
    <t>31111011</t>
  </si>
  <si>
    <t>matice přesná šestihranná Pz DIN 934-8 M27</t>
  </si>
  <si>
    <t>100 kus</t>
  </si>
  <si>
    <t>CS ÚRS 2020 01</t>
  </si>
  <si>
    <t>-1847201571</t>
  </si>
  <si>
    <t>58337401</t>
  </si>
  <si>
    <t>kamenivo dekorační (kačírek) frakce 8/16</t>
  </si>
  <si>
    <t>-963123896</t>
  </si>
  <si>
    <t>59515430</t>
  </si>
  <si>
    <t>tvárnice ztraceného bednění betonová dělená pro zdivo tl 200mm</t>
  </si>
  <si>
    <t>698772149</t>
  </si>
  <si>
    <t>58932310</t>
  </si>
  <si>
    <t>beton C 12/15 kamenivo frakce 0/8</t>
  </si>
  <si>
    <t>m3</t>
  </si>
  <si>
    <t>-9374697</t>
  </si>
  <si>
    <t>13021012</t>
  </si>
  <si>
    <t>tyč ocelová žebírková jakost BSt 500S výztuž do betonu D 10mm</t>
  </si>
  <si>
    <t>-1614015865</t>
  </si>
  <si>
    <t>31120011</t>
  </si>
  <si>
    <t>podložka DIN 125-A ZB D 27mm</t>
  </si>
  <si>
    <t>-1021501065</t>
  </si>
  <si>
    <t>34575139</t>
  </si>
  <si>
    <t>spojka kabelového žlabu PVC (120x100)</t>
  </si>
  <si>
    <t>859476762</t>
  </si>
  <si>
    <t>34575138</t>
  </si>
  <si>
    <t>žlab kabelový s víkem PVC (120x100)</t>
  </si>
  <si>
    <t>-957724612</t>
  </si>
  <si>
    <t>58331200</t>
  </si>
  <si>
    <t>štěrkopísek netříděný zásypový</t>
  </si>
  <si>
    <t>-1261401371</t>
  </si>
  <si>
    <t>58333625</t>
  </si>
  <si>
    <t>kamenivo těžené hrubé frakce 4/8</t>
  </si>
  <si>
    <t>10872406</t>
  </si>
  <si>
    <t>28610003</t>
  </si>
  <si>
    <t>trubka tlaková hrdlovaná vodovodní PVC dl 6m DN 150</t>
  </si>
  <si>
    <t>886563280</t>
  </si>
  <si>
    <t>279113112</t>
  </si>
  <si>
    <t>Základové zdi z tvárnic ztraceného bednění včetně výplně z betonu bez zvláštních nároků na vliv prostředí třídy C 8/10, tloušťky zdiva přes 150 do 200 mm</t>
  </si>
  <si>
    <t>-2043680129</t>
  </si>
  <si>
    <t>279361221</t>
  </si>
  <si>
    <t>Výztuž základových zdí nosných svislých nebo odkloněných od svislice, rovinných nebo oblých, deskových nebo žebrových, včetně výztuže jejich žeber z betonářské oceli 10 216 (E)</t>
  </si>
  <si>
    <t>-2141702441</t>
  </si>
  <si>
    <t>460030181</t>
  </si>
  <si>
    <t xml:space="preserve">Přípravné terénní práce  řezání spár v podkladu nebo krytu betonovém, hloubky do 10 cm</t>
  </si>
  <si>
    <t>-1524758071</t>
  </si>
  <si>
    <t>Přípravné terénní práce řezání spár v podkladu nebo krytu betonovém, hloubky do 10 cm</t>
  </si>
  <si>
    <t>HSV</t>
  </si>
  <si>
    <t>Práce a dodávky HSV</t>
  </si>
  <si>
    <t>Zemní práce</t>
  </si>
  <si>
    <t>132302501</t>
  </si>
  <si>
    <t>Hloubení rýh vedle kolejí šířky do 600 mm strojně zapažených i nezapažených hloubky do 1,5 m, pro jakýkoliv objem výkopu v hornině tř. 4</t>
  </si>
  <si>
    <t>CS ÚRS 2019 01</t>
  </si>
  <si>
    <t>-122785857</t>
  </si>
  <si>
    <t>132302509</t>
  </si>
  <si>
    <t>Hloubení rýh vedle kolejí šířky do 600 mm strojně zapažených i nezapažených hloubky do 1,5 m, pro jakýkoliv objem výkopu Příplatek k ceně za lepivost horniny tř. 4</t>
  </si>
  <si>
    <t>1290432414</t>
  </si>
  <si>
    <t>133301102</t>
  </si>
  <si>
    <t xml:space="preserve">Hloubení zapažených i nezapažených šachet  s případným nutným přemístěním výkopku ve výkopišti v hornině tř. 4 přes 100 m3</t>
  </si>
  <si>
    <t>-1837472122</t>
  </si>
  <si>
    <t>Hloubení zapažených i nezapažených šachet s případným nutným přemístěním výkopku ve výkopišti v hornině tř. 4 přes 100 m3</t>
  </si>
  <si>
    <t>141721215</t>
  </si>
  <si>
    <t>Řízený zemní protlak délky protlaku do 50 m v hornině tř. 1 až 4 včetně protlačení trub v hloubce do 6 m vnějšího průměru vrtu přes 180 do 225 mm</t>
  </si>
  <si>
    <t>CS ÚRS 2019 02</t>
  </si>
  <si>
    <t>1262998389</t>
  </si>
  <si>
    <t>174101101</t>
  </si>
  <si>
    <t xml:space="preserve">Zásyp sypaninou z jakékoliv horniny  s uložením výkopku ve vrstvách se zhutněním jam, šachet, rýh nebo kolem objektů v těchto vykopávkách</t>
  </si>
  <si>
    <t>274987187</t>
  </si>
  <si>
    <t>Zásyp sypaninou z jakékoliv horniny s uložením výkopku ve vrstvách se zhutněním jam, šachet, rýh nebo kolem objektů v těchto vykopávkách</t>
  </si>
  <si>
    <t>460010021</t>
  </si>
  <si>
    <t>Vytyčení trasy vedení podzemního v obvodu železniční stanice</t>
  </si>
  <si>
    <t>km</t>
  </si>
  <si>
    <t>1404482430</t>
  </si>
  <si>
    <t>460010023</t>
  </si>
  <si>
    <t xml:space="preserve">Vytyčení trasy  vedení kabelového (podzemního) ve volném terénu</t>
  </si>
  <si>
    <t>916763850</t>
  </si>
  <si>
    <t>Vytyčení trasy vedení kabelového (podzemního) ve volném terénu</t>
  </si>
  <si>
    <t>460070114</t>
  </si>
  <si>
    <t>Hloubení nezapažených jam ručně pro ostatní konstrukce s přemístěním výkopku do vzdálenosti 3 m od okraje jámy nebo naložením na dopravní prostředek, včetně zásypu, zhutnění a urovnání povrchu pro uložení přestavníku se zhotovením ohrádky, v hornině třídy</t>
  </si>
  <si>
    <t>CS ÚRS 2017 01</t>
  </si>
  <si>
    <t>-555110126</t>
  </si>
  <si>
    <t>Hloubení nezapažených jam ručně pro ostatní konstrukce s přemístěním výkopku do vzdálenosti 3 m od okraje jámy nebo naložením na dopravní prostředek, včetně zásypu, zhutnění a urovnání povrchu pro uložení přestavníku se zhotovením ohrádky, v hornině třídy 4</t>
  </si>
  <si>
    <t>460070134</t>
  </si>
  <si>
    <t xml:space="preserve">Hloubení nezapažených jam ručně pro ostatní konstrukce  s přemístěním výkopku do vzdálenosti 3 m od okraje jámy nebo naložením na dopravní prostředek, včetně zásypu, zhutnění a urovnání povrchu pro základy přístrojových skříní zabezpečovacích zařízení, v </t>
  </si>
  <si>
    <t>-778603489</t>
  </si>
  <si>
    <t>Hloubení nezapažených jam ručně pro ostatní konstrukce s přemístěním výkopku do vzdálenosti 3 m od okraje jámy nebo naložením na dopravní prostředek, včetně zásypu, zhutnění a urovnání povrchu pro základy přístrojových skříní zabezpečovacích zařízení, v hornině třídy 4</t>
  </si>
  <si>
    <t>460070404</t>
  </si>
  <si>
    <t xml:space="preserve">Hloubení nezapažených jam ručně pro ostatní konstrukce  s přemístěním výkopku do vzdálenosti 3 m od okraje jámy nebo naložením na dopravní prostředek, včetně zásypu, zhutnění a urovnání povrchu pro základy zemních podpěr kolejových skříněk pro releové sou</t>
  </si>
  <si>
    <t>-240023679</t>
  </si>
  <si>
    <t>Hloubení nezapažených jam ručně pro ostatní konstrukce s přemístěním výkopku do vzdálenosti 3 m od okraje jámy nebo naložením na dopravní prostředek, včetně zásypu, zhutnění a urovnání povrchu pro základy zemních podpěr kolejových skříněk pro releové soubory, kabelových stojánků s přepěťovou ochranou, kabelových závěrů a osvětlení výměn, v hornině třídy 4</t>
  </si>
  <si>
    <t>741910401</t>
  </si>
  <si>
    <t>Montáž žlabů bez stojiny a výložníků plastových, šířky do 100 mm s víkem</t>
  </si>
  <si>
    <t>2003784177</t>
  </si>
  <si>
    <t>PS01-02 - Chrudim-Medlešice TZZ</t>
  </si>
  <si>
    <t>01-02-1 - UOŽI TZZ</t>
  </si>
  <si>
    <t>PSV - Práce a dodávky PSV</t>
  </si>
  <si>
    <t xml:space="preserve">    742 - Elektroinstalace - slaboproud</t>
  </si>
  <si>
    <t>PSV</t>
  </si>
  <si>
    <t>Práce a dodávky PSV</t>
  </si>
  <si>
    <t>742</t>
  </si>
  <si>
    <t>Elektroinstalace - slaboproud</t>
  </si>
  <si>
    <t>-570492040</t>
  </si>
  <si>
    <t>Ball Marker - kabelový označník</t>
  </si>
  <si>
    <t>794104324</t>
  </si>
  <si>
    <t>1679434205</t>
  </si>
  <si>
    <t>-158631930</t>
  </si>
  <si>
    <t>605320628</t>
  </si>
  <si>
    <t>1729295173</t>
  </si>
  <si>
    <t>7592700635</t>
  </si>
  <si>
    <t xml:space="preserve">Upozorňovadla, značky Návěsti označující místo na trati Fólie výstražná modrá š20cm  (HM0673909991020)</t>
  </si>
  <si>
    <t>-124249014</t>
  </si>
  <si>
    <t>-1928467611</t>
  </si>
  <si>
    <t>-239825744</t>
  </si>
  <si>
    <t>-1018322623</t>
  </si>
  <si>
    <t>1230908281</t>
  </si>
  <si>
    <t>2139361242</t>
  </si>
  <si>
    <t>2049867912</t>
  </si>
  <si>
    <t>-2081453211</t>
  </si>
  <si>
    <t>-523520179</t>
  </si>
  <si>
    <t>7592700910</t>
  </si>
  <si>
    <t xml:space="preserve">Upozorňovadla, značky Návěsti označující místo na trati Trubka pro upozorňovadlo  (HM0404129990505)</t>
  </si>
  <si>
    <t>712803105</t>
  </si>
  <si>
    <t>1438956148</t>
  </si>
  <si>
    <t>-1550566761</t>
  </si>
  <si>
    <t>-1653175354</t>
  </si>
  <si>
    <t>-826200692</t>
  </si>
  <si>
    <t>-294207560</t>
  </si>
  <si>
    <t>-1619623763</t>
  </si>
  <si>
    <t>7491600250</t>
  </si>
  <si>
    <t>Uzemnění Vnější Tyč ZT 1.5k K- kříž zemnící</t>
  </si>
  <si>
    <t>-594890014</t>
  </si>
  <si>
    <t>688439194</t>
  </si>
  <si>
    <t>75B219</t>
  </si>
  <si>
    <t>JEDNOTNÉ OVLÁDACÍ PRACOVIŠTĚ (JOP), TECHNOLOGIE, NEZÁLOHOVANÉ - ÚPRAVA</t>
  </si>
  <si>
    <t>OTSKP 2019</t>
  </si>
  <si>
    <t>1347173060</t>
  </si>
  <si>
    <t>75B519</t>
  </si>
  <si>
    <t>SKŘÍŇ TECHNOLOGICKÝCH POČÍTAČŮ - ÚPRAVA</t>
  </si>
  <si>
    <t>-1208133811</t>
  </si>
  <si>
    <t>75B989</t>
  </si>
  <si>
    <t>SW PRO GRAFICKO-TECHNOLOGICKOU NADSTAVBU - ÚPRAVA</t>
  </si>
  <si>
    <t>1471278583</t>
  </si>
  <si>
    <t>7492756030</t>
  </si>
  <si>
    <t>Pomocné práce pro montáž kabelů vyhledání stávajících kabelů ( měření, sonda )</t>
  </si>
  <si>
    <t>-935704371</t>
  </si>
  <si>
    <t>Vyhotovení výchozí revizní zprávy pro opravné práce pro objem investičních nákladů přes 500 000 do 1 000 000 Kč</t>
  </si>
  <si>
    <t>779900584</t>
  </si>
  <si>
    <t>1088523593</t>
  </si>
  <si>
    <t>72665517</t>
  </si>
  <si>
    <t>1883009634</t>
  </si>
  <si>
    <t>-1147032256</t>
  </si>
  <si>
    <t>Montáž kabelu návěstního volně uloženého s jádrem 1 mm Cu TCEKEZE, TCEKFE, TCEKPFLEY, TCEKPFLEZE do 7 P</t>
  </si>
  <si>
    <t>-858225872</t>
  </si>
  <si>
    <t>-358178959</t>
  </si>
  <si>
    <t>Montáž smršťovací spojky Raychem bez pancíře na dvouplášťovém celoplastovém kabelu do 10 žil</t>
  </si>
  <si>
    <t>24123777</t>
  </si>
  <si>
    <t>Montáž forma pro kabely TCEKPFLE, TCEKPFLEY, TCEKPFLEZE, TCEKPFLEZY do 3 P 1,0</t>
  </si>
  <si>
    <t>1176288685</t>
  </si>
  <si>
    <t>1002403758</t>
  </si>
  <si>
    <t>Montáž světelného návěstidla jednostranného stožárového se 2 svítilnami</t>
  </si>
  <si>
    <t>-687303421</t>
  </si>
  <si>
    <t>Demontáž světelného návěstidla jednostranného stožárového se 2 svítilnami</t>
  </si>
  <si>
    <t>-236145351</t>
  </si>
  <si>
    <t>7590717055R</t>
  </si>
  <si>
    <t>Demontáž světelného návěstidla jednostranného stožárového - demontáž základu TIZ</t>
  </si>
  <si>
    <t>1988333658</t>
  </si>
  <si>
    <t>1279392530</t>
  </si>
  <si>
    <t>449205311</t>
  </si>
  <si>
    <t>-510246097</t>
  </si>
  <si>
    <t>-1430190183</t>
  </si>
  <si>
    <t>7590727058</t>
  </si>
  <si>
    <t>Demontáž součástí ke světelnému návěstidlu upozorňovadla na návěstidlo</t>
  </si>
  <si>
    <t>-1013434020</t>
  </si>
  <si>
    <t>679508501</t>
  </si>
  <si>
    <t>7592705014</t>
  </si>
  <si>
    <t>Montáž upozorňovadla vysokého na sloupek</t>
  </si>
  <si>
    <t>75416643</t>
  </si>
  <si>
    <t>7592707014</t>
  </si>
  <si>
    <t>Demontáž upozorňovadla vysokého</t>
  </si>
  <si>
    <t>338304538</t>
  </si>
  <si>
    <t>7593315425</t>
  </si>
  <si>
    <t>Zhotovení jednoho zapojení při volné vazbě - naměření vodiče, zatažení a připojení</t>
  </si>
  <si>
    <t>81802949</t>
  </si>
  <si>
    <t>-37305179</t>
  </si>
  <si>
    <t>1911932869</t>
  </si>
  <si>
    <t>-927385567</t>
  </si>
  <si>
    <t>7598095005</t>
  </si>
  <si>
    <t>Změření zemního odporu</t>
  </si>
  <si>
    <t>730397248</t>
  </si>
  <si>
    <t>Přezkoušení a regulace proudokruhu světelných návěstidel</t>
  </si>
  <si>
    <t>-951523366</t>
  </si>
  <si>
    <t>7598095405</t>
  </si>
  <si>
    <t>Příprava ke komplexním zkouškám hradla pro jedno oddílové návěstidlo a jeden směr - oživení, seřízení a nastavení zařízení s ohledem na postup jeho uvádění do provozu</t>
  </si>
  <si>
    <t>-1315639651</t>
  </si>
  <si>
    <t>7598095475</t>
  </si>
  <si>
    <t>Komplexní zkouška hradla pro jedno oddílové návěstidlo a jeden směr</t>
  </si>
  <si>
    <t>1642158425</t>
  </si>
  <si>
    <t>7598095575</t>
  </si>
  <si>
    <t>Vyhotovení protokolu UTZ pro TZZ AH bez hradla pro jednu kolej</t>
  </si>
  <si>
    <t>-636650934</t>
  </si>
  <si>
    <t>7598095640</t>
  </si>
  <si>
    <t>Vyhotovení revizní správy TZZ soustředěný v jednom místě</t>
  </si>
  <si>
    <t>1138167527</t>
  </si>
  <si>
    <t>7598095700</t>
  </si>
  <si>
    <t>Dozor pracovníků provozovatele při práci na živém zařízení</t>
  </si>
  <si>
    <t>-1836807960</t>
  </si>
  <si>
    <t>01-02-2 - URS TZZ</t>
  </si>
  <si>
    <t>-1740231765</t>
  </si>
  <si>
    <t>1736741894</t>
  </si>
  <si>
    <t>-1747288049</t>
  </si>
  <si>
    <t>1320189748</t>
  </si>
  <si>
    <t>-1547041244</t>
  </si>
  <si>
    <t>111101102</t>
  </si>
  <si>
    <t xml:space="preserve">Odstranění travin a rákosu  travin, při celkové ploše přes 0,1 do 1 ha</t>
  </si>
  <si>
    <t>ha</t>
  </si>
  <si>
    <t>-677805944</t>
  </si>
  <si>
    <t>Odstranění travin a rákosu travin, při celkové ploše přes 0,1 do 1 ha</t>
  </si>
  <si>
    <t>111201101</t>
  </si>
  <si>
    <t xml:space="preserve">Odstranění křovin a stromů s odstraněním kořenů  průměru kmene do 100 mm do sklonu terénu 1 : 5, při celkové ploše do 1 000 m2</t>
  </si>
  <si>
    <t>1717209959</t>
  </si>
  <si>
    <t>Odstranění křovin a stromů s odstraněním kořenů průměru kmene do 100 mm do sklonu terénu 1 : 5, při celkové ploše do 1 000 m2</t>
  </si>
  <si>
    <t>880289533</t>
  </si>
  <si>
    <t>1595971707</t>
  </si>
  <si>
    <t>141721214</t>
  </si>
  <si>
    <t>Řízený zemní protlak délky protlaku do 50 m v hornině tř. 1 až 4 včetně protlačení trub v hloubce do 6 m vnějšího průměru vrtu přes 140 do 180 mm</t>
  </si>
  <si>
    <t>637941956</t>
  </si>
  <si>
    <t>2138849462</t>
  </si>
  <si>
    <t>220110346</t>
  </si>
  <si>
    <t>Montáž kabelového štítku včetně vyražení znaku na štítek, připevnění na kabel, ovinutí štítku páskou pro označení konce kabelu</t>
  </si>
  <si>
    <t>1640727216</t>
  </si>
  <si>
    <t>460070254</t>
  </si>
  <si>
    <t xml:space="preserve">Hloubení nezapažených jam ručně pro ostatní konstrukce  s přemístěním výkopku do vzdálenosti 3 m od okraje jámy nebo naložením na dopravní prostředek, včetně zásypu, zhutnění a urovnání povrchu pro patice sloupku, upozorňovadel a hovorových souprav rozhla</t>
  </si>
  <si>
    <t>769189336</t>
  </si>
  <si>
    <t>Hloubení nezapažených jam ručně pro ostatní konstrukce s přemístěním výkopku do vzdálenosti 3 m od okraje jámy nebo naložením na dopravní prostředek, včetně zásypu, zhutnění a urovnání povrchu pro patice sloupku, upozorňovadel a hovorových souprav rozhlasu, včetně provedení základové patky montované betonové, v hornině třídy 4</t>
  </si>
  <si>
    <t>133311011</t>
  </si>
  <si>
    <t>Hloubení šachet při překopech inženýrských sítí ručně zapažených i nezapažených objemu do 10 m3 v hornině třídy těžitelnosti II skupiny 4 soudržných</t>
  </si>
  <si>
    <t>-2023265261</t>
  </si>
  <si>
    <t>181301101</t>
  </si>
  <si>
    <t>Rozprostření a urovnání ornice v rovině nebo ve svahu sklonu do 1:5 při souvislé ploše do 500 m2, tl. vrstvy do 100 mm</t>
  </si>
  <si>
    <t>-321101057</t>
  </si>
  <si>
    <t>220110346.1</t>
  </si>
  <si>
    <t>1269498910</t>
  </si>
  <si>
    <t>-1042514929</t>
  </si>
  <si>
    <t>HZS4131</t>
  </si>
  <si>
    <t xml:space="preserve">Hodinové zúčtovací sazby ostatních profesí  obsluha stavebních strojů a zařízení jeřábník</t>
  </si>
  <si>
    <t>-1146886601</t>
  </si>
  <si>
    <t>Hodinové zúčtovací sazby ostatních profesí obsluha stavebních strojů a zařízení jeřábník</t>
  </si>
  <si>
    <t>HZS4141</t>
  </si>
  <si>
    <t xml:space="preserve">Hodinové zúčtovací sazby ostatních profesí  obsluha stavebních strojů a zařízení vazač břemen</t>
  </si>
  <si>
    <t>1404333413</t>
  </si>
  <si>
    <t>Hodinové zúčtovací sazby ostatních profesí obsluha stavebních strojů a zařízení vazač břemen</t>
  </si>
  <si>
    <t>PS01 - VON</t>
  </si>
  <si>
    <t>VRN - Vedlejší rozpočtové náklady</t>
  </si>
  <si>
    <t>VRN</t>
  </si>
  <si>
    <t>Vedlejší rozpočtové náklady</t>
  </si>
  <si>
    <t>022121001</t>
  </si>
  <si>
    <t xml:space="preserve"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</t>
  </si>
  <si>
    <t>%</t>
  </si>
  <si>
    <t>-271215112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</si>
  <si>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</si>
  <si>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023122001</t>
  </si>
  <si>
    <t xml:space="preserve">Projektové práce Projektová dokumentace - přípravné práce Projekt opravy zabezpečovacích, sdělovacích, elektrických zařízení - V sazbě jsou započteny náklady na vyhotovení projektové dokumentace podle vyhlášky číslo 499/2006 Sb., a vyhlášky 146/2008 Sb., </t>
  </si>
  <si>
    <t>-843074222</t>
  </si>
  <si>
    <t>Projektové práce Projektová dokumentace - přípravné práce Projekt opravy zabezpečovacích, sdělovacích, elektrických zařízení - V sazbě jsou započteny náklady na vyhotovení projektové dokumentace podle vyhlášky číslo 499/2006 Sb., a vyhlášky 146/2008 Sb., v rozsahu pro povolení stavby podle požadavku objednatele.</t>
  </si>
  <si>
    <t>023131011</t>
  </si>
  <si>
    <t>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</t>
  </si>
  <si>
    <t>-994660502</t>
  </si>
  <si>
    <t>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</si>
  <si>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024101301</t>
  </si>
  <si>
    <t>Inženýrská činnost posudky (např. statické aj.) a dozory</t>
  </si>
  <si>
    <t>-1420036115</t>
  </si>
  <si>
    <t>033121001</t>
  </si>
  <si>
    <t>Provozní vlivy Rušení prací železničním provozem širá trať nebo dopravny s kolejovým rozvětvením s počtem vlaků za směnu 8,5 hod. do 25</t>
  </si>
  <si>
    <t>-915147771</t>
  </si>
  <si>
    <t>PS-02 - Sdělovací zařízení</t>
  </si>
  <si>
    <t>02-01 - Sdělovací zařízení</t>
  </si>
  <si>
    <t>M - Práce a dodávky M</t>
  </si>
  <si>
    <t xml:space="preserve">    21-M - Elektromontáže</t>
  </si>
  <si>
    <t xml:space="preserve">    22-M - Montáže technologických zařízení pro dopravní stavby</t>
  </si>
  <si>
    <t>Práce a dodávky M</t>
  </si>
  <si>
    <t>21-M</t>
  </si>
  <si>
    <t>Elektromontáže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</si>
  <si>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</si>
  <si>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</si>
  <si>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-2134422966</t>
  </si>
  <si>
    <t>210280010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</si>
  <si>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</si>
  <si>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1041086161</t>
  </si>
  <si>
    <t>22-M</t>
  </si>
  <si>
    <t>Montáže technologických zařízení pro dopravní stavby</t>
  </si>
  <si>
    <t>220110156</t>
  </si>
  <si>
    <t>Ukončení kabelu v závěru nebo v rozvaděči celoplastového bez pancíře se zářezovými svorkovnicemi do 200 žil</t>
  </si>
  <si>
    <t>540479488</t>
  </si>
  <si>
    <t>220110186</t>
  </si>
  <si>
    <t>Montáž prvků pro zařízení svorkovnice</t>
  </si>
  <si>
    <t>-1881630593</t>
  </si>
  <si>
    <t>220182023</t>
  </si>
  <si>
    <t>Kontrola tlakutěsnosti HDPE trubky od 1m do 2000 m</t>
  </si>
  <si>
    <t>91815017</t>
  </si>
  <si>
    <t>220182025</t>
  </si>
  <si>
    <t>Kontrola průchodnosti trubky kalibrace do 2000 m</t>
  </si>
  <si>
    <t>2111362734</t>
  </si>
  <si>
    <t>220182028</t>
  </si>
  <si>
    <t>Kontrola tlakutěsnosti HDPE trubky přes 2000 m</t>
  </si>
  <si>
    <t>-1425122464</t>
  </si>
  <si>
    <t>220182527</t>
  </si>
  <si>
    <t>Měření útlumu optického kabelu na dopravních stavbách na třech vlnových délkách při montáži (po položení) se 72 vlákny</t>
  </si>
  <si>
    <t>-1757144150</t>
  </si>
  <si>
    <t>7590560529</t>
  </si>
  <si>
    <t>Optické kabely Spojky a příslušenství pro optické sítě Ostatní Patch panel 24 portů CAT 5E</t>
  </si>
  <si>
    <t>-743980848</t>
  </si>
  <si>
    <t>7590560597</t>
  </si>
  <si>
    <t>Optické kabely Spojky a příslušenství pro optické sítě Ostatní Vedení patchcordů 19" vedení patchcordů 1U, 8 vyvazovacích ok + 2 boční kryty</t>
  </si>
  <si>
    <t>-1600850943</t>
  </si>
  <si>
    <t>7590560569</t>
  </si>
  <si>
    <t>Optické kabely Spojky a příslušenství pro optické sítě Ostatní Optický patchcord do 5 m</t>
  </si>
  <si>
    <t>-155727867</t>
  </si>
  <si>
    <t>7590560559</t>
  </si>
  <si>
    <t>Optické kabely Spojky a příslušenství pro optické sítě Ostatní Patch panel pro 24 opt. kabelů</t>
  </si>
  <si>
    <t>1952181835</t>
  </si>
  <si>
    <t>7590560611</t>
  </si>
  <si>
    <t>Optické kabely Spojky a příslušenství pro optické sítě Ostatní Konektorový modul E-2000 se stand.opt.kazetou vybavený pigtaily a adaptéry</t>
  </si>
  <si>
    <t>1328397843</t>
  </si>
  <si>
    <t>7590560519</t>
  </si>
  <si>
    <t>Optické kabely Spojky a příslušenství pro optické sítě Ostatní Rezerva optického kabelu do 500mm</t>
  </si>
  <si>
    <t>262144</t>
  </si>
  <si>
    <t>-1067717546</t>
  </si>
  <si>
    <t>7590560589</t>
  </si>
  <si>
    <t>Optické kabely Spojky a příslušenství pro optické sítě Ostatní Kazeta pro uložení svárů</t>
  </si>
  <si>
    <t>146950416</t>
  </si>
  <si>
    <t>7590560579</t>
  </si>
  <si>
    <t>Optické kabely Spojky a příslušenství pro optické sítě Ostatní Optický pigtail do 2 m</t>
  </si>
  <si>
    <t>1640728720</t>
  </si>
  <si>
    <t>7590560593</t>
  </si>
  <si>
    <t>Optické kabely Spojky a příslušenství pro optické sítě Ostatní Zásobník bufferů 19" pro uložení a zafixování rezervní délky příchozích bufferů</t>
  </si>
  <si>
    <t>-630193395</t>
  </si>
  <si>
    <t>7590560601</t>
  </si>
  <si>
    <t>Optické kabely Spojky a příslušenství pro optické sítě Ostatní Zásobník rezervních délek patchcordů</t>
  </si>
  <si>
    <t>31672295</t>
  </si>
  <si>
    <t>7590565018</t>
  </si>
  <si>
    <t>Spojování a ukončení kabelů optických v optickém rozvaděči pro 48 vláken - práce spojené s montáží specifikované kabelizace specifikovaným způsobem</t>
  </si>
  <si>
    <t>278054806</t>
  </si>
  <si>
    <t>7590565026</t>
  </si>
  <si>
    <t>Spojování a ukončení kabelů optických v optickém rozvaděči pro 144 vláken - práce spojené s montáží specifikované kabelizace specifikovaným způsobem</t>
  </si>
  <si>
    <t>1201698958</t>
  </si>
  <si>
    <t>7494251012</t>
  </si>
  <si>
    <t>Montáž rozvaděčů skříňových oceloplechových IP40, prázdných jednostranného pole výška do 2 250 mm hloubka do 800 mm š 600-800 mm - včetně bočních zákrytů, dodání atestů a celkové revizní zprávy včetně kusové zkoušky, neobsahuje elektrovýzbroj</t>
  </si>
  <si>
    <t>1731978484</t>
  </si>
  <si>
    <t>7590525060</t>
  </si>
  <si>
    <t>Přistavení a příprava délky z kabelového bubnu do 25 čtyřek</t>
  </si>
  <si>
    <t>904999890</t>
  </si>
  <si>
    <t>7590525111</t>
  </si>
  <si>
    <t>Montáž kabelu závlačného volně uloženého ruční zatahování TCEKE s jádrem 0,8 mm do 150 XN - příprava kabelového bubnu a přistavení ke kabelové komoře nebo k telekomunikačnímu kanálku, pročištění otvoru v tvárnicové trati příp. vysekání překážky v telekomu</t>
  </si>
  <si>
    <t>768151246</t>
  </si>
  <si>
    <t>Montáž kabelu závlačného volně uloženého ruční zatahování TCEKE s jádrem 0,8 mm do 150 XN - příprava kabelového bubnu a přistavení ke kabelové komoře nebo k telekomunikačnímu kanálku, pročištění otvoru v tvárnicové trati příp. vysekání překážky v telekomunikačním kanálku nebo jeho rozšíření, přeměření izolačního stavu a kontinuity žil kabelu, odvinutí kabelu z bubnu, vazelinování a zatažení kabelu do tvárnicové trati nebo do telekomunikačního kanálku, odřezání kabelu, uzavření konců kabelu a přemístění kabelového bubnu</t>
  </si>
  <si>
    <t>7590525145</t>
  </si>
  <si>
    <t>Uložení do žlabu/trubky/lišty kabelu STP/UTP/FTP (do cat. 6)</t>
  </si>
  <si>
    <t>1383782427</t>
  </si>
  <si>
    <t>7590525147</t>
  </si>
  <si>
    <t>Uložení do žlabu/trubky/lišty kabelu SYKFY 10x2x0,5</t>
  </si>
  <si>
    <t>-1147865988</t>
  </si>
  <si>
    <t>7590525157</t>
  </si>
  <si>
    <t>Uložení na rošt kabelu STP/UTP/FTP (do cat. 6) na rošt</t>
  </si>
  <si>
    <t>537157302</t>
  </si>
  <si>
    <t>7590525245</t>
  </si>
  <si>
    <t>Zatažení kabelu do objektu do 9 kg/m - vyčistění přístupu do objektu, odvinutí a zatažení kabelu</t>
  </si>
  <si>
    <t>-1716980405</t>
  </si>
  <si>
    <t>7590525670</t>
  </si>
  <si>
    <t>Montáž ukončení celoplastového kabelu v závěru nebo rozvaděči se zářezovými svorkovnicemi zářezová technologie LSA do 10 čtyřek</t>
  </si>
  <si>
    <t>-566503056</t>
  </si>
  <si>
    <t>7590525677</t>
  </si>
  <si>
    <t>Montáž ukončení celoplastového kabelu v závěru nebo rozvaděči se zářezovými svorkovnicemi instalace modulu MINI-Jack nestíněný do cat. 5E</t>
  </si>
  <si>
    <t>-722801296</t>
  </si>
  <si>
    <t>7590525725</t>
  </si>
  <si>
    <t>Montáž svorkovnice LSA-PLUS</t>
  </si>
  <si>
    <t>1592218027</t>
  </si>
  <si>
    <t>7590525767</t>
  </si>
  <si>
    <t>Úpravení konců kabelu k číslování jednostrannému - úprava konců kabelu k číslování, rozvrstvení kabelové duše podle poloh, odizolování žil k měření kontinuity, příprava prozváněcí soupravy, vyhledávání žiI podle vedoucí strany, vyvázání čtyřek a vyznačení</t>
  </si>
  <si>
    <t>1034762213</t>
  </si>
  <si>
    <t>Úpravení konců kabelu k číslování jednostrannému - úprava konců kabelu k číslování, rozvrstvení kabelové duše podle poloh, odizolování žil k měření kontinuity, příprava prozváněcí soupravy, vyhledávání žiI podle vedoucí strany, vyvázání čtyřek a vyznačení pořadí žil</t>
  </si>
  <si>
    <t>7590525790</t>
  </si>
  <si>
    <t>Montáž sady svorkovnic WAGO na DIN lištu</t>
  </si>
  <si>
    <t>-959040675</t>
  </si>
  <si>
    <t>7590525800</t>
  </si>
  <si>
    <t>Montáž krytu datové zásuvky na přístrojovou krabici</t>
  </si>
  <si>
    <t>-1022192650</t>
  </si>
  <si>
    <t>7590540509</t>
  </si>
  <si>
    <t xml:space="preserve">Slaboproudé rozvody, kabely pro přívod a vnitřní instalaci UTP/FTP kategorie 5e 100Mhz  1 Gbps UTP Nestíněný, PVC vnitřní, drát</t>
  </si>
  <si>
    <t>-1900064442</t>
  </si>
  <si>
    <t>7590540759</t>
  </si>
  <si>
    <t>Slaboproudé rozvody, kabely pro přívod a vnitřní instalaci Spojky metalických kabelů a příslušenství Lisovací moduly zářezové AMP-1-0737858-2 suchý 10 p.</t>
  </si>
  <si>
    <t>-854805603</t>
  </si>
  <si>
    <t>1915722362</t>
  </si>
  <si>
    <t>7593320969</t>
  </si>
  <si>
    <t>Prvky Translátor TRN</t>
  </si>
  <si>
    <t>585688224</t>
  </si>
  <si>
    <t>7590550149</t>
  </si>
  <si>
    <t>Forma kabelová, drátová a doplňky vnitřní instalace Montážní rám pro LSA lišty Profilový nosič konstrukčních skupin LSA do 19“ skříní</t>
  </si>
  <si>
    <t>-494885782</t>
  </si>
  <si>
    <t>7595120210</t>
  </si>
  <si>
    <t>Telefonní přístroje nezapojené na ústřednu Modul interního napájení pro venkovní telefonní objekt HMB-EXT-Sx</t>
  </si>
  <si>
    <t>-2050954452</t>
  </si>
  <si>
    <t>7593310001</t>
  </si>
  <si>
    <t>Konstrukční díly Napájecí panel 6x230V s přepěťovou ochranou</t>
  </si>
  <si>
    <t>803707413</t>
  </si>
  <si>
    <t>7492204810</t>
  </si>
  <si>
    <t>Venkovní vedení nn Vodiče a závěsné kabely CYKYz 3J1,5 (3Cx1,5)</t>
  </si>
  <si>
    <t>-711220323</t>
  </si>
  <si>
    <t>7597110328</t>
  </si>
  <si>
    <t>EZS Ústředna až 48 zón a 8 grup v krytu s klávesnicí MK7, komunikátorem, zdrojem a akumulátorem UT12180</t>
  </si>
  <si>
    <t>675388288</t>
  </si>
  <si>
    <t>7597110964</t>
  </si>
  <si>
    <t>EZS Duální detektor s dosahem 15m a funkcí antimasking</t>
  </si>
  <si>
    <t>2026426821</t>
  </si>
  <si>
    <t>7597110996</t>
  </si>
  <si>
    <t>EZS Kloubový držák na stěnu</t>
  </si>
  <si>
    <t>-63651241</t>
  </si>
  <si>
    <t>7597111063</t>
  </si>
  <si>
    <t>EZS MG kontakt povrchový se dvěmi svorkami, podložkami a krytkou šroubů</t>
  </si>
  <si>
    <t>-81886148</t>
  </si>
  <si>
    <t>7597111135</t>
  </si>
  <si>
    <t>EZS Tísňové tlačítko POŽÁR, nečervené - pod sklíčkem</t>
  </si>
  <si>
    <t>-1810994716</t>
  </si>
  <si>
    <t>7597111146</t>
  </si>
  <si>
    <t>EZS Zálohovaná plastová siréna venkovní 110dB/1m s majákem a akumulátorem</t>
  </si>
  <si>
    <t>-1610311366</t>
  </si>
  <si>
    <t>7597111255</t>
  </si>
  <si>
    <t>EZS Kombinovaný detektor kouře a teplot s drátovým připojením</t>
  </si>
  <si>
    <t>708831729</t>
  </si>
  <si>
    <t>7597111257</t>
  </si>
  <si>
    <t>EZS Spínač osvětlení pro připojení na modul SA-CTE nebo SA-KON</t>
  </si>
  <si>
    <t>394409716</t>
  </si>
  <si>
    <t>7590545014</t>
  </si>
  <si>
    <t>Montáž vodiče sdělovacího izolovaného v trubce nebo liště - zatažení vodičů do trubek nebo lišt, úplná inslalace včetně manipulace s vodičem, prozvonění a označení, včetně pročištění trubky, otevření a zavření krabic. Bez zapojení</t>
  </si>
  <si>
    <t>1342901461</t>
  </si>
  <si>
    <t>1646585431</t>
  </si>
  <si>
    <t>7590545070</t>
  </si>
  <si>
    <t>Montáž ukončení kabelu CYKY 4x10 ve stojanu závor nebo rozvaděči - zatažení kabelu a jeho upevnění, odstranění pláště, rozpletení, odizolování žil, prozvonění a zapojení na svorkovnici</t>
  </si>
  <si>
    <t>-2025329944</t>
  </si>
  <si>
    <t>7590545110</t>
  </si>
  <si>
    <t>Montáž kabelu SEKU, SYKFY připevněného na zeď</t>
  </si>
  <si>
    <t>1410674469</t>
  </si>
  <si>
    <t>7595600420</t>
  </si>
  <si>
    <t xml:space="preserve">Datové -  switch L2 24 portů 10 / 100, 2x SFP</t>
  </si>
  <si>
    <t>868775141</t>
  </si>
  <si>
    <t>7593320654</t>
  </si>
  <si>
    <t>Prvky Panel jističů (133mm)</t>
  </si>
  <si>
    <t>-279996813</t>
  </si>
  <si>
    <t>7590565060</t>
  </si>
  <si>
    <t>Montáž konstrukce rezervy optického kabelu</t>
  </si>
  <si>
    <t>-1578682984</t>
  </si>
  <si>
    <t>7590565120</t>
  </si>
  <si>
    <t>Montáž optické konektorové spojky v optickém rozvaděči</t>
  </si>
  <si>
    <t>1963103548</t>
  </si>
  <si>
    <t>7491100020</t>
  </si>
  <si>
    <t>Trubková vedení Ohebné elektroinstalační trubky 1416/1 pr.16 320N MONOFLEX</t>
  </si>
  <si>
    <t>-1801557056</t>
  </si>
  <si>
    <t>7593005062</t>
  </si>
  <si>
    <t>Montáž záložního napájecího zdroje instalace UPS rackmount</t>
  </si>
  <si>
    <t>-2127881128</t>
  </si>
  <si>
    <t>7593100601</t>
  </si>
  <si>
    <t>Měniče UPS 3 kVA jednofázová, včetně baterie, Bypassu</t>
  </si>
  <si>
    <t>-151439519</t>
  </si>
  <si>
    <t>7593100602</t>
  </si>
  <si>
    <t>Měniče Komunikační karta k UPS MS WEB/SNMP</t>
  </si>
  <si>
    <t>1600453797</t>
  </si>
  <si>
    <t>7593315320</t>
  </si>
  <si>
    <t>Montáž translátoru</t>
  </si>
  <si>
    <t>453942523</t>
  </si>
  <si>
    <t>7593315330</t>
  </si>
  <si>
    <t>Montáž datové skříně rack</t>
  </si>
  <si>
    <t>-2031852490</t>
  </si>
  <si>
    <t>7593315390</t>
  </si>
  <si>
    <t>Montáž panelu (kazety, vany desek plošných spojů) plast do RACKU 19"</t>
  </si>
  <si>
    <t>-678305574</t>
  </si>
  <si>
    <t>7593505202</t>
  </si>
  <si>
    <t>Uložení HDPE trubky pro optický kabel do výkopu bez zřízení lože a bez krytí</t>
  </si>
  <si>
    <t>-877335516</t>
  </si>
  <si>
    <t>7593501125</t>
  </si>
  <si>
    <t>Trasy kabelového vedení Chráničky optického kabelu HDPE 6040 průměr 40/33 mm</t>
  </si>
  <si>
    <t>-735513171</t>
  </si>
  <si>
    <t>7593505292</t>
  </si>
  <si>
    <t>Zafukování optického kabelu HDPE</t>
  </si>
  <si>
    <t>1067695803</t>
  </si>
  <si>
    <t>7590560104</t>
  </si>
  <si>
    <t>Optické kabely Optické kabely střední konstrukce pro záfuk, přifuk do HDPE chráničky 72 vl. 6x12 vl./trubička, HDPE plášť 8,1 mm (6 el.)</t>
  </si>
  <si>
    <t>940487621</t>
  </si>
  <si>
    <t>7595605140</t>
  </si>
  <si>
    <t>Montáž SFP modulu - media převodníku do switche</t>
  </si>
  <si>
    <t>174801234</t>
  </si>
  <si>
    <t>7595605185</t>
  </si>
  <si>
    <t>Montáž routeru (směrovače), switche (přepínače) a huby (rozbočovače) instalace a konfigurace switche L2 upevněného - expertní</t>
  </si>
  <si>
    <t>-2042253824</t>
  </si>
  <si>
    <t>7590520599</t>
  </si>
  <si>
    <t>Venkovní vedení kabelová - metalické sítě Plněné 4x0,8 TCEPKPFLE 3 x 4 x 0,8</t>
  </si>
  <si>
    <t>1520852022</t>
  </si>
  <si>
    <t>7590541444</t>
  </si>
  <si>
    <t>Slaboproudé rozvody, kabely pro přívod a vnitřní instalaci Spojky metalických kabelů a příslušenství Teplem smrštitelná zesílená spojka pro netlakované kabely XAGA 500-43/8-300-FLE-CZ</t>
  </si>
  <si>
    <t>-1622346373</t>
  </si>
  <si>
    <t>7494001540</t>
  </si>
  <si>
    <t>Rozvodnicové a rozváděčové skříně Distri Rozváděčové skříně Řadové (IP55) - oceloplechové krytí IP55, jednokřídlé dveře, V x Š x H 2200 x 600 x 600</t>
  </si>
  <si>
    <t>-942814559</t>
  </si>
  <si>
    <t>1421011370</t>
  </si>
  <si>
    <t>7596917030</t>
  </si>
  <si>
    <t>Demontáž telefonních objektů VTO 3 - 11</t>
  </si>
  <si>
    <t>184742239</t>
  </si>
  <si>
    <t>7597115020</t>
  </si>
  <si>
    <t>Montáž ústředny konvenční do 8 smyček - na určené místo, zapojení a vyvážení poplachových a ochranných smyček, připojení sítě, akumulátorové baterie, vnější a dálkové signalizace a uzemnění, oživení, uvedení do provozu, provedení zkoušek, vystavení dokume</t>
  </si>
  <si>
    <t>-2097522794</t>
  </si>
  <si>
    <t>Montáž ústředny konvenční do 8 smyček - na určené místo, zapojení a vyvážení poplachových a ochranných smyček, připojení sítě, akumulátorové baterie, vnější a dálkové signalizace a uzemnění, oživení, uvedení do provozu, provedení zkoušek, vystavení dokumentace a zaškolení obsluhy</t>
  </si>
  <si>
    <t>7597125010</t>
  </si>
  <si>
    <t>Montáž příšlušenství pro EZS klávesnice (tabla) - včetně připojení, seřízení a přezkoušení funkce</t>
  </si>
  <si>
    <t>631538112</t>
  </si>
  <si>
    <t>-1203854450</t>
  </si>
  <si>
    <t>7597125040</t>
  </si>
  <si>
    <t>Montáž příšlušenství pro EZS naprogramování ústředny EZS - včetně připojení, seřízení a přezkoušení funkce</t>
  </si>
  <si>
    <t>-546524985</t>
  </si>
  <si>
    <t>7597135010</t>
  </si>
  <si>
    <t>Montáž prvku pro EZS (čidlo, snímač, siréna)</t>
  </si>
  <si>
    <t>998487644</t>
  </si>
  <si>
    <t>7597111251</t>
  </si>
  <si>
    <t>EZS Modul SA-CTE - čtečka bezkontaktních karet ( 2 vstupy čidla a 1 výstup akční člen)</t>
  </si>
  <si>
    <t>Sborník UOŽI 01 2019</t>
  </si>
  <si>
    <t>-2103396148</t>
  </si>
  <si>
    <t>7597111252</t>
  </si>
  <si>
    <t>EZS Modul SA-KON - modul rozšíření vstupů ( 4 vstupy čidel a 2 výstupy akční člen)</t>
  </si>
  <si>
    <t>-1961291788</t>
  </si>
  <si>
    <t>7590550194</t>
  </si>
  <si>
    <t>Forma kabelová, drátová a doplňky vnitřní instalace LSA lišty LSA-PLUS lišta rozpojovací 2/10</t>
  </si>
  <si>
    <t>1644325159</t>
  </si>
  <si>
    <t>7590550199</t>
  </si>
  <si>
    <t>Forma kabelová, drátová a doplňky vnitřní instalace LSA lišty Zemnící lišta pro moduly 2/10</t>
  </si>
  <si>
    <t>827448166</t>
  </si>
  <si>
    <t>7590550204</t>
  </si>
  <si>
    <t>Forma kabelová, drátová a doplňky vnitřní instalace LSA lišty Štítek sklopný pro LSA-PLUS 10 párů</t>
  </si>
  <si>
    <t>248968971</t>
  </si>
  <si>
    <t>7590550209</t>
  </si>
  <si>
    <t>Forma kabelová, drátová a doplňky vnitřní instalace LSA lišty Magazín přepěťové ochrany pro LSA-PLUS 2/10</t>
  </si>
  <si>
    <t>429879834</t>
  </si>
  <si>
    <t>7590550219</t>
  </si>
  <si>
    <t>Forma kabelová, drátová a doplňky vnitřní instalace LSA lišty Přepěťové ochrany 8x6, MK, 230V 20kA/20A</t>
  </si>
  <si>
    <t>-1341499415</t>
  </si>
  <si>
    <t>7491510070</t>
  </si>
  <si>
    <t>Protipožární a kabelové ucpávky Protipožární ucpávky a tmely prostupu kabelového pr.do 110 mm, do EI 90 min.</t>
  </si>
  <si>
    <t>-1536252727</t>
  </si>
  <si>
    <t>7494003128</t>
  </si>
  <si>
    <t>Modulární přístroje Jističe do 80 A; 10 kA 1-pólové In 16 A, Ue AC 230 V / DC 72 V, charakteristika B, 1pól, Icn 10 kA</t>
  </si>
  <si>
    <t>-1369546140</t>
  </si>
  <si>
    <t>7590540050</t>
  </si>
  <si>
    <t xml:space="preserve">Slaboproudé rozvody, kabely pro přívod a vnitřní instalaci Instalační kabely SYKFY  5 x 2 x 0,5</t>
  </si>
  <si>
    <t>1981618458</t>
  </si>
  <si>
    <t>7598035206</t>
  </si>
  <si>
    <t>Nastavení a konfigurace přenosové a datové sítě, např. firewall, switchů, routerů, modemů</t>
  </si>
  <si>
    <t>1674654311</t>
  </si>
  <si>
    <t>SO-03-01 - Oprava napájení SZZ žst. Medlešice</t>
  </si>
  <si>
    <t>01 - dle sborníku ÚOŽI</t>
  </si>
  <si>
    <t>7491251010</t>
  </si>
  <si>
    <t>Montáž lišt elektroinstalačních, kabelových žlabů z PVC-U jednokomorových zaklapávacích rozměru 40/40 mm - na konstrukci, omítku apod. včetně spojek, ohybů, rohů, bez krabic</t>
  </si>
  <si>
    <t>1689372595</t>
  </si>
  <si>
    <t>7491251025</t>
  </si>
  <si>
    <t>Montáž lišt elektroinstalačních, kabelových žlabů z PVC-U jednokomorových zaklapávacích rozměru 100/100 - 100/150 mm - na konstrukci, omítku apod. včetně spojek, ohybů, rohů, bez krabic</t>
  </si>
  <si>
    <t>-744569697</t>
  </si>
  <si>
    <t>7491252020</t>
  </si>
  <si>
    <t>Montáž krabic elektroinstalačních, rozvodek - bez zapojení krabice odbočné s víčkem a svorkovnicí - včetně zhotovení otvoru</t>
  </si>
  <si>
    <t>-681146842</t>
  </si>
  <si>
    <t>7491253010</t>
  </si>
  <si>
    <t>Montáž přístrojů spínacích instalačních kolébkových velkoplošných vypínačů jednopolových řaz.1, 250 V/10 A, IP20 vč.ovl.krytu a rámečku - včetně zapojení a osazení</t>
  </si>
  <si>
    <t>-1591659801</t>
  </si>
  <si>
    <t>7491254010</t>
  </si>
  <si>
    <t>Montáž zásuvek instalačních domovních 10/16 A, 250 V, IP20 bez přepěťové ochrany nebo se zabudovanou přepěťovou ochranou jednoduchých nebo dvojitých - včetně zapojení a osazení</t>
  </si>
  <si>
    <t>-1423940288</t>
  </si>
  <si>
    <t>-2069284658</t>
  </si>
  <si>
    <t>7491552022</t>
  </si>
  <si>
    <t>Montáž protipožárních ucpávek a tmelů protipožární ucpávka kabelového prostupu, průměru do 200 mm, do EI 90 min. - protipožární ucpávky včetně příslušenství, vyhotovení a dodání atestu</t>
  </si>
  <si>
    <t>-1036336837</t>
  </si>
  <si>
    <t>-373192659</t>
  </si>
  <si>
    <t>-1417974245</t>
  </si>
  <si>
    <t>7491654012</t>
  </si>
  <si>
    <t>Montáž svorek spojovacích se 3 a více šrouby (typ ST, SJ, SK, SZ, SR01, 02, aj.)</t>
  </si>
  <si>
    <t>1568171526</t>
  </si>
  <si>
    <t>7492553010</t>
  </si>
  <si>
    <t>Montáž kabelů 2- a 3-žílových Cu do 16 mm2 - uložení do země, chráničky, na rošty, pod omítku apod.</t>
  </si>
  <si>
    <t>-47866304</t>
  </si>
  <si>
    <t>7492554010</t>
  </si>
  <si>
    <t>Montáž kabelů 4- a 5-žílových Cu do 16 mm2 - uložení do země, chráničky, na rošty, pod omítku apod.</t>
  </si>
  <si>
    <t>-1036766992</t>
  </si>
  <si>
    <t>7492554014</t>
  </si>
  <si>
    <t>Montáž kabelů 4- a 5-žílových Cu do 50 mm2 - uložení do země, chráničky, na rošty, pod omítku apod.</t>
  </si>
  <si>
    <t>1109827857</t>
  </si>
  <si>
    <t>7493156010</t>
  </si>
  <si>
    <t>Montáž rozvaděče pro napájení osvětlení železničních prostranství do 8 kusů 3-f vývodů - do terénu nebo rozvodny včetně elektrovýzbroje</t>
  </si>
  <si>
    <t>1144553532</t>
  </si>
  <si>
    <t>7493655015</t>
  </si>
  <si>
    <t>Montáž skříní elektroměrových venkovních pro přímé měření do 80 A pro připojení kabelů do 16 mm2 jednosazbové, včetně jističe do 80 A kompaktní pilíř - včetně elektrovýzbroje, neobsahuje cenu za zemní práce</t>
  </si>
  <si>
    <t>1917894942</t>
  </si>
  <si>
    <t>7494152010</t>
  </si>
  <si>
    <t>Montáž prázdných rozvodnic plastových nebo oceloplechových min. IP 55, třída izolace II, rozměru š do 400 mm, v do 400 mm - do zdi, na zeď nebo konstrukci, včetně montáže nosné konstrukce, kotevní, spojovací prvků, provedení zkoušek, dodání atestů, revizn</t>
  </si>
  <si>
    <t>-1245053444</t>
  </si>
  <si>
    <t>Montáž prázdných rozvodnic plastových nebo oceloplechových min. IP 55, třída izolace II, rozměru š do 400 mm, v do 400 mm - do zdi, na zeď nebo konstrukci, včetně montáže nosné konstrukce, kotevní, spojovací prvků, provedení zkoušek, dodání atestů, revizní zprávy včetně kusové zkoušky, neobsahuje elektrovýzbroj</t>
  </si>
  <si>
    <t>7494153015</t>
  </si>
  <si>
    <t>Montáž prázdných plastových kabelových skříní min. IP 44, výšky do 800 mm, hloubky do 320 mm kompaktní pilíř š 660-1 060 mm - včetně elektrovýzbroje</t>
  </si>
  <si>
    <t>710836382</t>
  </si>
  <si>
    <t>42870418</t>
  </si>
  <si>
    <t>7494351030</t>
  </si>
  <si>
    <t>Montáž jističů (do 10 kA) třípólových do 20 A</t>
  </si>
  <si>
    <t>-218019011</t>
  </si>
  <si>
    <t>7494553010</t>
  </si>
  <si>
    <t>Montáž páčkových silových spínačů - vypínačů jednopólových do 32 A - vypínač 0-1</t>
  </si>
  <si>
    <t>-1971236665</t>
  </si>
  <si>
    <t>7494756010</t>
  </si>
  <si>
    <t>Montáž svornic řadových nn včetně upevnění a štítku pro Cu/Al vodiče do 2,5 mm2 - do rozvaděče nebo skříně</t>
  </si>
  <si>
    <t>-1192746686</t>
  </si>
  <si>
    <t>7494756014</t>
  </si>
  <si>
    <t>Montáž svornic řadových nn včetně upevnění a štítku pro Cu/Al vodiče do 6 mm2 - do rozvaděče nebo skříně</t>
  </si>
  <si>
    <t>-640575653</t>
  </si>
  <si>
    <t>7494756040</t>
  </si>
  <si>
    <t>Montáž svornic rozbočovací můstek do 15 x 16 mm2 - do rozvaděče nebo skříně</t>
  </si>
  <si>
    <t>977053032</t>
  </si>
  <si>
    <t>7498150510</t>
  </si>
  <si>
    <t>Vyhotovení výchozí revizní zprávy pro opravné práce pro objem investičních nákladů do 100 000 Kč - celková prohlídka zařízení provozního souboru nebo stavebního objektu včetně měření, zkoušek zařízení tohoto provozního souboru nebo stavebního objektu revi</t>
  </si>
  <si>
    <t>1874361787</t>
  </si>
  <si>
    <t>Vyhotovení výchozí revizní zprávy pro opravné práce pro objem investičních nákladů do 100 000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</si>
  <si>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7498351010</t>
  </si>
  <si>
    <t>Vydání průkazu způsobilosti pro funkční celek, provizorní stav</t>
  </si>
  <si>
    <t>1040872214</t>
  </si>
  <si>
    <t>Dokončovací práce na elektrickém zařízení</t>
  </si>
  <si>
    <t>-2121095146</t>
  </si>
  <si>
    <t>Dokončovací práce zkušební provoz</t>
  </si>
  <si>
    <t>-1534480924</t>
  </si>
  <si>
    <t>7499151050</t>
  </si>
  <si>
    <t>Dokončovací práce manipulace na zařízeních prováděné provozovatelem</t>
  </si>
  <si>
    <t>-55139992</t>
  </si>
  <si>
    <t>9902100200</t>
  </si>
  <si>
    <t xml:space="preserve">Doprava dodávek zhotovitele, dodávek objednatele nebo výzisku mechanizací přes 3,5 t sypanin  do 20 km</t>
  </si>
  <si>
    <t>573445105</t>
  </si>
  <si>
    <t>Doprava dodávek zhotovitele, dodávek objednatele nebo výzisku mechanizací přes 3,5 t sypanin do 20 km</t>
  </si>
  <si>
    <t>9902900100</t>
  </si>
  <si>
    <t xml:space="preserve">Naložení  sypanin, drobného kusového materiálu, suti</t>
  </si>
  <si>
    <t>-710278535</t>
  </si>
  <si>
    <t>Naložení sypanin, drobného kusového materiálu, suti</t>
  </si>
  <si>
    <t>9903100100</t>
  </si>
  <si>
    <t>Přeprava mechanizace na místo prováděných prací o hmotnosti do 12 t přes 50 do 100 km</t>
  </si>
  <si>
    <t>-1473489320</t>
  </si>
  <si>
    <t>7493600830</t>
  </si>
  <si>
    <t>Kabelové a zásuvkové skříně, elektroměrové rozvaděče Skříně elektroměrové pro přímé měření Rozváděč pro jednosazbový třífázový elektroměr do 80A kompaktní pilíř včetně základu</t>
  </si>
  <si>
    <t>-296317058</t>
  </si>
  <si>
    <t>7493600980</t>
  </si>
  <si>
    <t>Kabelové a zásuvkové skříně, elektroměrové rozvaděče Prázdné skříně a pilíře v provedení kompaktní pilíř plastová, venkovní min. IP44, šíře 660 - 1060 mm, výška do 800mm, hloubka do 320mm</t>
  </si>
  <si>
    <t>556716317</t>
  </si>
  <si>
    <t>7494000006</t>
  </si>
  <si>
    <t>Rozvodnicové a rozváděčové skříně Distri Rozvodnicové skříně DistriTon Plastové Nástěnné (IP40) pro nástěnnou montáž, neprůhledné dveře, počet řad 2, počet modulů v řadě 14, krytí IP40, PE+N, barva bílá, materiál: plast</t>
  </si>
  <si>
    <t>-692851138</t>
  </si>
  <si>
    <t>7491510080</t>
  </si>
  <si>
    <t>Protipožární a kabelové ucpávky Protipožární ucpávky a tmely prostupu kabelového pr.do 200 mm, do EI 90 min.</t>
  </si>
  <si>
    <t>1651482621</t>
  </si>
  <si>
    <t>1018373261</t>
  </si>
  <si>
    <t>7494003076</t>
  </si>
  <si>
    <t>Modulární přístroje Jističe do 63 A; 6 kA 3-pólové In 10 A, Ue AC 230/400 V / DC 216 V, charakteristika B, 3pól, Icn 6 kA</t>
  </si>
  <si>
    <t>748842540</t>
  </si>
  <si>
    <t>7491201092</t>
  </si>
  <si>
    <t>Elektroinstalační materiál Elektroinstalační lišty a kabelové žlaby Zemní kanál KOPOKAN 2 ZD (120x100) šedé tělo/ červené víko 2m</t>
  </si>
  <si>
    <t>-594576551</t>
  </si>
  <si>
    <t>7491201096</t>
  </si>
  <si>
    <t>Elektroinstalační materiál Elektroinstalační lišty a kabelové žlaby Spojka zemního kanálu SPOJKA 2 pro KOPOKAN 2</t>
  </si>
  <si>
    <t>-483961753</t>
  </si>
  <si>
    <t>7491200860</t>
  </si>
  <si>
    <t>Elektroinstalační materiál Elektroinstalační lišty a kabelové žlaby Lišta LHD 30x25 vkládací bílá 2m</t>
  </si>
  <si>
    <t>-507158140</t>
  </si>
  <si>
    <t>7491200650</t>
  </si>
  <si>
    <t>Elektroinstalační materiál Elektroinstalační lišty a kabelové žlaby Lišta LHD 25x15 vkládací bílá 2m</t>
  </si>
  <si>
    <t>-162596891</t>
  </si>
  <si>
    <t>7494010378</t>
  </si>
  <si>
    <t xml:space="preserve">Přístroje pro spínání a ovládání Svornice a pomocný materiál Svornice Svorka RSA  4 A (RSA4) řadová bílá</t>
  </si>
  <si>
    <t>1977260235</t>
  </si>
  <si>
    <t>7494010394</t>
  </si>
  <si>
    <t xml:space="preserve">Přístroje pro spínání a ovládání Svornice a pomocný materiál Svornice Svorka RSA  6 A řadová</t>
  </si>
  <si>
    <t>-640160493</t>
  </si>
  <si>
    <t>7494004680</t>
  </si>
  <si>
    <t>Modulární přístroje Ostatní přístroje -modulární přístroje Rozbočovací svorkovnice počet svorek 15, průřez 16 mm2, barva modrá</t>
  </si>
  <si>
    <t>1652344848</t>
  </si>
  <si>
    <t>7494004674</t>
  </si>
  <si>
    <t>Modulární přístroje Ostatní přístroje -modulární přístroje Rozbočovací svorkovnice počet svorek 15, průřez 16 mm2, barva zelená</t>
  </si>
  <si>
    <t>-1660415816</t>
  </si>
  <si>
    <t>7491201130</t>
  </si>
  <si>
    <t>Elektroinstalační materiál Elektroinstalační krabice a rozvodky Bez zapojení Krabice KU 68-1901</t>
  </si>
  <si>
    <t>-528857029</t>
  </si>
  <si>
    <t>7491201570</t>
  </si>
  <si>
    <t>Elektroinstalační materiál Spínací přístroje instalační Spínač CLASSIC 3553-01289 B1</t>
  </si>
  <si>
    <t>-549143837</t>
  </si>
  <si>
    <t>7491204150</t>
  </si>
  <si>
    <t>Elektroinstalační materiál Zásuvky instalační Dvojzásuvka CLASSIC 5512C-2349 B1</t>
  </si>
  <si>
    <t>-1144340205</t>
  </si>
  <si>
    <t>7491206110</t>
  </si>
  <si>
    <t>Elektroinstalační materiál Svítidla instalační základní FALCON-236-BAP-EP, 2x36W</t>
  </si>
  <si>
    <t>66647755</t>
  </si>
  <si>
    <t>7491206710</t>
  </si>
  <si>
    <t>Elektroinstalační materiál Elektrické přímotopy Panel ECOFLEX 2500W ET 25</t>
  </si>
  <si>
    <t>954678493</t>
  </si>
  <si>
    <t>1427355516</t>
  </si>
  <si>
    <t>-2102019018</t>
  </si>
  <si>
    <t>7492501870</t>
  </si>
  <si>
    <t>Kabely, vodiče, šňůry Cu - nn Kabel silový 4 a 5-žílový Cu, plastová izolace CYKY 4J10 (4Bx10)</t>
  </si>
  <si>
    <t>404200293</t>
  </si>
  <si>
    <t>7492501880</t>
  </si>
  <si>
    <t>Kabely, vodiče, šňůry Cu - nn Kabel silový 4 a 5-žílový Cu, plastová izolace CYKY 4J16 (4Bx16)</t>
  </si>
  <si>
    <t>-507053728</t>
  </si>
  <si>
    <t>7492501970</t>
  </si>
  <si>
    <t>Kabely, vodiče, šňůry Cu - nn Kabel silový 4 a 5-žílový Cu, plastová izolace CYKY 5J50 (5Cx50)</t>
  </si>
  <si>
    <t>-1523144264</t>
  </si>
  <si>
    <t>7492502020</t>
  </si>
  <si>
    <t>Kabely, vodiče, šňůry Cu - nn Kabel silový 4 a 5-žílový Cu, plastová izolace CYKY 5J4 (5Cx4)</t>
  </si>
  <si>
    <t>574224735</t>
  </si>
  <si>
    <t>-305813498</t>
  </si>
  <si>
    <t>7494004520</t>
  </si>
  <si>
    <t>Modulární přístroje Ostatní přístroje -modulární přístroje Vypínače In 32 A, Ue AC 250/440 V, 3pól</t>
  </si>
  <si>
    <t>-864643522</t>
  </si>
  <si>
    <t>7494002986</t>
  </si>
  <si>
    <t>Modulární přístroje Jističe do 63 A; 6 kA 1-pólové In 6 A, Ue AC 230 V / DC 72 V, charakteristika B, 1pól, Icn 6 kA</t>
  </si>
  <si>
    <t>-597095926</t>
  </si>
  <si>
    <t>-1675653562</t>
  </si>
  <si>
    <t>1823488218</t>
  </si>
  <si>
    <t>7491600200</t>
  </si>
  <si>
    <t>Uzemnění Vnější Pásek pozink. FeZn 30x4</t>
  </si>
  <si>
    <t>-112615193</t>
  </si>
  <si>
    <t>1024</t>
  </si>
  <si>
    <t>310193704</t>
  </si>
  <si>
    <t>02 - dle ÚRS</t>
  </si>
  <si>
    <t xml:space="preserve">    46-M -   Zemní práce při extr.mont.pracích</t>
  </si>
  <si>
    <t>46-M</t>
  </si>
  <si>
    <t xml:space="preserve">  Zemní práce při extr.mont.pracích</t>
  </si>
  <si>
    <t>460071004</t>
  </si>
  <si>
    <t>Hloubení nezapažených jam strojně pro ostatní konstrukce včetně přemístění výkopku do vzdálenosti 3 m od okraje jámy nebo naložení na dopravní prostředek v hornině třídy 4</t>
  </si>
  <si>
    <t>-790417684</t>
  </si>
  <si>
    <t>460300001</t>
  </si>
  <si>
    <t>Zásyp jam strojně s uložením výkopku ve vrstvách včetně zhutnění a urovnání povrchu v zástavbě</t>
  </si>
  <si>
    <t>-2086419534</t>
  </si>
  <si>
    <t>460510084</t>
  </si>
  <si>
    <t>Kabelové prostupy, kanály a multikanály kabelové prostupy z trub plastových včetně osazení, utěsnění a spárování do otvoru ve zdivu včetně vybourání, zazdění a začištění, vnitřního průměru do 15 cm</t>
  </si>
  <si>
    <t>-1470243673</t>
  </si>
  <si>
    <t>460560073</t>
  </si>
  <si>
    <t>Zásyp kabelových rýh ručně s uložením výkopku ve vrstvách včetně zhutnění a urovnání povrchu šířky 40 cm hloubky 90 cm, v hornině třídy 3</t>
  </si>
  <si>
    <t>-1084001374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</si>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</sst>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3" fillId="0" borderId="15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20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21</v>
      </c>
      <c r="AL7" s="20"/>
      <c r="AM7" s="20"/>
      <c r="AN7" s="25" t="s">
        <v>20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27</v>
      </c>
      <c r="AL10" s="20"/>
      <c r="AM10" s="20"/>
      <c r="AN10" s="25" t="s">
        <v>20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20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27</v>
      </c>
      <c r="AL13" s="20"/>
      <c r="AM13" s="20"/>
      <c r="AN13" s="32" t="s">
        <v>30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27</v>
      </c>
      <c r="AL16" s="20"/>
      <c r="AM16" s="20"/>
      <c r="AN16" s="25" t="s">
        <v>20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23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20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27</v>
      </c>
      <c r="AL19" s="20"/>
      <c r="AM19" s="20"/>
      <c r="AN19" s="25" t="s">
        <v>20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23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20</v>
      </c>
      <c r="AO20" s="20"/>
      <c r="AP20" s="20"/>
      <c r="AQ20" s="20"/>
      <c r="AR20" s="18"/>
      <c r="BG20" s="29"/>
      <c r="BS20" s="15" t="s">
        <v>5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47.25" customHeight="1">
      <c r="B23" s="19"/>
      <c r="C23" s="20"/>
      <c r="D23" s="20"/>
      <c r="E23" s="34" t="s">
        <v>34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G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G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ROUND(AX54, 2)</f>
        <v>0</v>
      </c>
      <c r="AL29" s="45"/>
      <c r="AM29" s="45"/>
      <c r="AN29" s="45"/>
      <c r="AO29" s="45"/>
      <c r="AP29" s="45"/>
      <c r="AQ29" s="45"/>
      <c r="AR29" s="48"/>
      <c r="BG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ROUND(AY54, 2)</f>
        <v>0</v>
      </c>
      <c r="AL30" s="45"/>
      <c r="AM30" s="45"/>
      <c r="AN30" s="45"/>
      <c r="AO30" s="45"/>
      <c r="AP30" s="45"/>
      <c r="AQ30" s="45"/>
      <c r="AR30" s="48"/>
      <c r="BG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36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G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G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G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G41" s="36"/>
    </row>
    <row r="42" s="2" customFormat="1" ht="24.96" customHeight="1">
      <c r="A42" s="36"/>
      <c r="B42" s="37"/>
      <c r="C42" s="21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G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G43" s="36"/>
    </row>
    <row r="44" s="4" customFormat="1" ht="12" customHeight="1">
      <c r="A44" s="4"/>
      <c r="B44" s="61"/>
      <c r="C44" s="30" t="s">
        <v>14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64020xxx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G44" s="4"/>
    </row>
    <row r="45" s="5" customFormat="1" ht="36.96" customHeight="1">
      <c r="A45" s="5"/>
      <c r="B45" s="64"/>
      <c r="C45" s="65" t="s">
        <v>17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 xml:space="preserve"> Oprava zabezpečovacího zařízení v žst. Medlešice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G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G46" s="36"/>
    </row>
    <row r="4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70" t="str">
        <f>IF(AN8= "","",AN8)</f>
        <v>17. 3. 2020</v>
      </c>
      <c r="AN47" s="70"/>
      <c r="AO47" s="38"/>
      <c r="AP47" s="38"/>
      <c r="AQ47" s="38"/>
      <c r="AR47" s="42"/>
      <c r="BG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G48" s="36"/>
    </row>
    <row r="49" s="2" customFormat="1" ht="15.15" customHeight="1">
      <c r="A49" s="36"/>
      <c r="B49" s="37"/>
      <c r="C49" s="30" t="s">
        <v>26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49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5"/>
      <c r="BG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32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9"/>
      <c r="BG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3"/>
      <c r="BG51" s="36"/>
    </row>
    <row r="52" s="2" customFormat="1" ht="29.28" customHeight="1">
      <c r="A52" s="36"/>
      <c r="B52" s="37"/>
      <c r="C52" s="84" t="s">
        <v>50</v>
      </c>
      <c r="D52" s="85"/>
      <c r="E52" s="85"/>
      <c r="F52" s="85"/>
      <c r="G52" s="85"/>
      <c r="H52" s="86"/>
      <c r="I52" s="87" t="s">
        <v>51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52</v>
      </c>
      <c r="AH52" s="85"/>
      <c r="AI52" s="85"/>
      <c r="AJ52" s="85"/>
      <c r="AK52" s="85"/>
      <c r="AL52" s="85"/>
      <c r="AM52" s="85"/>
      <c r="AN52" s="87" t="s">
        <v>53</v>
      </c>
      <c r="AO52" s="85"/>
      <c r="AP52" s="85"/>
      <c r="AQ52" s="89" t="s">
        <v>54</v>
      </c>
      <c r="AR52" s="42"/>
      <c r="AS52" s="90" t="s">
        <v>55</v>
      </c>
      <c r="AT52" s="91" t="s">
        <v>56</v>
      </c>
      <c r="AU52" s="91" t="s">
        <v>57</v>
      </c>
      <c r="AV52" s="91" t="s">
        <v>58</v>
      </c>
      <c r="AW52" s="91" t="s">
        <v>59</v>
      </c>
      <c r="AX52" s="91" t="s">
        <v>60</v>
      </c>
      <c r="AY52" s="91" t="s">
        <v>61</v>
      </c>
      <c r="AZ52" s="91" t="s">
        <v>62</v>
      </c>
      <c r="BA52" s="91" t="s">
        <v>63</v>
      </c>
      <c r="BB52" s="91" t="s">
        <v>64</v>
      </c>
      <c r="BC52" s="91" t="s">
        <v>65</v>
      </c>
      <c r="BD52" s="91" t="s">
        <v>66</v>
      </c>
      <c r="BE52" s="91" t="s">
        <v>67</v>
      </c>
      <c r="BF52" s="92" t="s">
        <v>68</v>
      </c>
      <c r="BG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5"/>
      <c r="BG53" s="36"/>
    </row>
    <row r="54" s="6" customFormat="1" ht="32.4" customHeight="1">
      <c r="A54" s="6"/>
      <c r="B54" s="96"/>
      <c r="C54" s="97" t="s">
        <v>69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ROUND(AG55+AG63+AG65,2)</f>
        <v>0</v>
      </c>
      <c r="AH54" s="99"/>
      <c r="AI54" s="99"/>
      <c r="AJ54" s="99"/>
      <c r="AK54" s="99"/>
      <c r="AL54" s="99"/>
      <c r="AM54" s="99"/>
      <c r="AN54" s="100">
        <f>SUM(AG54,AV54)</f>
        <v>0</v>
      </c>
      <c r="AO54" s="100"/>
      <c r="AP54" s="100"/>
      <c r="AQ54" s="101" t="s">
        <v>20</v>
      </c>
      <c r="AR54" s="102"/>
      <c r="AS54" s="103">
        <f>ROUND(AS55+AS63+AS65,2)</f>
        <v>0</v>
      </c>
      <c r="AT54" s="104">
        <f>ROUND(AT55+AT63+AT65,2)</f>
        <v>0</v>
      </c>
      <c r="AU54" s="105">
        <f>ROUND(AU55+AU63+AU65,2)</f>
        <v>0</v>
      </c>
      <c r="AV54" s="105">
        <f>ROUND(SUM(AX54:AY54),2)</f>
        <v>0</v>
      </c>
      <c r="AW54" s="106">
        <f>ROUND(AW55+AW63+AW65,5)</f>
        <v>0</v>
      </c>
      <c r="AX54" s="105">
        <f>ROUND(BB54*L29,2)</f>
        <v>0</v>
      </c>
      <c r="AY54" s="105">
        <f>ROUND(BC54*L30,2)</f>
        <v>0</v>
      </c>
      <c r="AZ54" s="105">
        <f>ROUND(BD54*L29,2)</f>
        <v>0</v>
      </c>
      <c r="BA54" s="105">
        <f>ROUND(BE54*L30,2)</f>
        <v>0</v>
      </c>
      <c r="BB54" s="105">
        <f>ROUND(BB55+BB63+BB65,2)</f>
        <v>0</v>
      </c>
      <c r="BC54" s="105">
        <f>ROUND(BC55+BC63+BC65,2)</f>
        <v>0</v>
      </c>
      <c r="BD54" s="105">
        <f>ROUND(BD55+BD63+BD65,2)</f>
        <v>0</v>
      </c>
      <c r="BE54" s="105">
        <f>ROUND(BE55+BE63+BE65,2)</f>
        <v>0</v>
      </c>
      <c r="BF54" s="107">
        <f>ROUND(BF55+BF63+BF65,2)</f>
        <v>0</v>
      </c>
      <c r="BG54" s="6"/>
      <c r="BS54" s="108" t="s">
        <v>70</v>
      </c>
      <c r="BT54" s="108" t="s">
        <v>71</v>
      </c>
      <c r="BU54" s="109" t="s">
        <v>72</v>
      </c>
      <c r="BV54" s="108" t="s">
        <v>73</v>
      </c>
      <c r="BW54" s="108" t="s">
        <v>6</v>
      </c>
      <c r="BX54" s="108" t="s">
        <v>74</v>
      </c>
      <c r="CL54" s="108" t="s">
        <v>20</v>
      </c>
    </row>
    <row r="55" s="7" customFormat="1" ht="16.5" customHeight="1">
      <c r="A55" s="7"/>
      <c r="B55" s="110"/>
      <c r="C55" s="111"/>
      <c r="D55" s="112" t="s">
        <v>75</v>
      </c>
      <c r="E55" s="112"/>
      <c r="F55" s="112"/>
      <c r="G55" s="112"/>
      <c r="H55" s="112"/>
      <c r="I55" s="113"/>
      <c r="J55" s="112" t="s">
        <v>76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ROUND(AG56+AG59+AG62,2)</f>
        <v>0</v>
      </c>
      <c r="AH55" s="113"/>
      <c r="AI55" s="113"/>
      <c r="AJ55" s="113"/>
      <c r="AK55" s="113"/>
      <c r="AL55" s="113"/>
      <c r="AM55" s="113"/>
      <c r="AN55" s="115">
        <f>SUM(AG55,AV55)</f>
        <v>0</v>
      </c>
      <c r="AO55" s="113"/>
      <c r="AP55" s="113"/>
      <c r="AQ55" s="116" t="s">
        <v>77</v>
      </c>
      <c r="AR55" s="117"/>
      <c r="AS55" s="118">
        <f>ROUND(AS56+AS59+AS62,2)</f>
        <v>0</v>
      </c>
      <c r="AT55" s="119">
        <f>ROUND(AT56+AT59+AT62,2)</f>
        <v>0</v>
      </c>
      <c r="AU55" s="120">
        <f>ROUND(AU56+AU59+AU62,2)</f>
        <v>0</v>
      </c>
      <c r="AV55" s="120">
        <f>ROUND(SUM(AX55:AY55),2)</f>
        <v>0</v>
      </c>
      <c r="AW55" s="121">
        <f>ROUND(AW56+AW59+AW62,5)</f>
        <v>0</v>
      </c>
      <c r="AX55" s="120">
        <f>ROUND(BB55*L29,2)</f>
        <v>0</v>
      </c>
      <c r="AY55" s="120">
        <f>ROUND(BC55*L30,2)</f>
        <v>0</v>
      </c>
      <c r="AZ55" s="120">
        <f>ROUND(BD55*L29,2)</f>
        <v>0</v>
      </c>
      <c r="BA55" s="120">
        <f>ROUND(BE55*L30,2)</f>
        <v>0</v>
      </c>
      <c r="BB55" s="120">
        <f>ROUND(BB56+BB59+BB62,2)</f>
        <v>0</v>
      </c>
      <c r="BC55" s="120">
        <f>ROUND(BC56+BC59+BC62,2)</f>
        <v>0</v>
      </c>
      <c r="BD55" s="120">
        <f>ROUND(BD56+BD59+BD62,2)</f>
        <v>0</v>
      </c>
      <c r="BE55" s="120">
        <f>ROUND(BE56+BE59+BE62,2)</f>
        <v>0</v>
      </c>
      <c r="BF55" s="122">
        <f>ROUND(BF56+BF59+BF62,2)</f>
        <v>0</v>
      </c>
      <c r="BG55" s="7"/>
      <c r="BS55" s="123" t="s">
        <v>70</v>
      </c>
      <c r="BT55" s="123" t="s">
        <v>78</v>
      </c>
      <c r="BU55" s="123" t="s">
        <v>72</v>
      </c>
      <c r="BV55" s="123" t="s">
        <v>73</v>
      </c>
      <c r="BW55" s="123" t="s">
        <v>79</v>
      </c>
      <c r="BX55" s="123" t="s">
        <v>6</v>
      </c>
      <c r="CL55" s="123" t="s">
        <v>20</v>
      </c>
      <c r="CM55" s="123" t="s">
        <v>80</v>
      </c>
    </row>
    <row r="56" s="4" customFormat="1" ht="16.5" customHeight="1">
      <c r="A56" s="4"/>
      <c r="B56" s="61"/>
      <c r="C56" s="124"/>
      <c r="D56" s="124"/>
      <c r="E56" s="125" t="s">
        <v>81</v>
      </c>
      <c r="F56" s="125"/>
      <c r="G56" s="125"/>
      <c r="H56" s="125"/>
      <c r="I56" s="125"/>
      <c r="J56" s="124"/>
      <c r="K56" s="125" t="s">
        <v>82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ROUND(SUM(AG57:AG58),2)</f>
        <v>0</v>
      </c>
      <c r="AH56" s="124"/>
      <c r="AI56" s="124"/>
      <c r="AJ56" s="124"/>
      <c r="AK56" s="124"/>
      <c r="AL56" s="124"/>
      <c r="AM56" s="124"/>
      <c r="AN56" s="127">
        <f>SUM(AG56,AV56)</f>
        <v>0</v>
      </c>
      <c r="AO56" s="124"/>
      <c r="AP56" s="124"/>
      <c r="AQ56" s="128" t="s">
        <v>83</v>
      </c>
      <c r="AR56" s="63"/>
      <c r="AS56" s="129">
        <f>ROUND(SUM(AS57:AS58),2)</f>
        <v>0</v>
      </c>
      <c r="AT56" s="130">
        <f>ROUND(SUM(AT57:AT58),2)</f>
        <v>0</v>
      </c>
      <c r="AU56" s="131">
        <f>ROUND(SUM(AU57:AU58),2)</f>
        <v>0</v>
      </c>
      <c r="AV56" s="131">
        <f>ROUND(SUM(AX56:AY56),2)</f>
        <v>0</v>
      </c>
      <c r="AW56" s="132">
        <f>ROUND(SUM(AW57:AW58),5)</f>
        <v>0</v>
      </c>
      <c r="AX56" s="131">
        <f>ROUND(BB56*L29,2)</f>
        <v>0</v>
      </c>
      <c r="AY56" s="131">
        <f>ROUND(BC56*L30,2)</f>
        <v>0</v>
      </c>
      <c r="AZ56" s="131">
        <f>ROUND(BD56*L29,2)</f>
        <v>0</v>
      </c>
      <c r="BA56" s="131">
        <f>ROUND(BE56*L30,2)</f>
        <v>0</v>
      </c>
      <c r="BB56" s="131">
        <f>ROUND(SUM(BB57:BB58),2)</f>
        <v>0</v>
      </c>
      <c r="BC56" s="131">
        <f>ROUND(SUM(BC57:BC58),2)</f>
        <v>0</v>
      </c>
      <c r="BD56" s="131">
        <f>ROUND(SUM(BD57:BD58),2)</f>
        <v>0</v>
      </c>
      <c r="BE56" s="131">
        <f>ROUND(SUM(BE57:BE58),2)</f>
        <v>0</v>
      </c>
      <c r="BF56" s="133">
        <f>ROUND(SUM(BF57:BF58),2)</f>
        <v>0</v>
      </c>
      <c r="BG56" s="4"/>
      <c r="BS56" s="134" t="s">
        <v>70</v>
      </c>
      <c r="BT56" s="134" t="s">
        <v>80</v>
      </c>
      <c r="BU56" s="134" t="s">
        <v>72</v>
      </c>
      <c r="BV56" s="134" t="s">
        <v>73</v>
      </c>
      <c r="BW56" s="134" t="s">
        <v>84</v>
      </c>
      <c r="BX56" s="134" t="s">
        <v>79</v>
      </c>
      <c r="CL56" s="134" t="s">
        <v>20</v>
      </c>
    </row>
    <row r="57" s="4" customFormat="1" ht="16.5" customHeight="1">
      <c r="A57" s="135" t="s">
        <v>85</v>
      </c>
      <c r="B57" s="61"/>
      <c r="C57" s="124"/>
      <c r="D57" s="124"/>
      <c r="E57" s="124"/>
      <c r="F57" s="125" t="s">
        <v>86</v>
      </c>
      <c r="G57" s="125"/>
      <c r="H57" s="125"/>
      <c r="I57" s="125"/>
      <c r="J57" s="125"/>
      <c r="K57" s="124"/>
      <c r="L57" s="125" t="s">
        <v>87</v>
      </c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7">
        <f>'01-01-1 - UOŽI-SZZ'!K36</f>
        <v>0</v>
      </c>
      <c r="AH57" s="124"/>
      <c r="AI57" s="124"/>
      <c r="AJ57" s="124"/>
      <c r="AK57" s="124"/>
      <c r="AL57" s="124"/>
      <c r="AM57" s="124"/>
      <c r="AN57" s="127">
        <f>SUM(AG57,AV57)</f>
        <v>0</v>
      </c>
      <c r="AO57" s="124"/>
      <c r="AP57" s="124"/>
      <c r="AQ57" s="128" t="s">
        <v>83</v>
      </c>
      <c r="AR57" s="63"/>
      <c r="AS57" s="136">
        <f>'01-01-1 - UOŽI-SZZ'!K34</f>
        <v>0</v>
      </c>
      <c r="AT57" s="131">
        <f>'01-01-1 - UOŽI-SZZ'!K35</f>
        <v>0</v>
      </c>
      <c r="AU57" s="131">
        <v>0</v>
      </c>
      <c r="AV57" s="131">
        <f>ROUND(SUM(AX57:AY57),2)</f>
        <v>0</v>
      </c>
      <c r="AW57" s="132">
        <f>'01-01-1 - UOŽI-SZZ'!T94</f>
        <v>0</v>
      </c>
      <c r="AX57" s="131">
        <f>'01-01-1 - UOŽI-SZZ'!K39</f>
        <v>0</v>
      </c>
      <c r="AY57" s="131">
        <f>'01-01-1 - UOŽI-SZZ'!K40</f>
        <v>0</v>
      </c>
      <c r="AZ57" s="131">
        <f>'01-01-1 - UOŽI-SZZ'!K41</f>
        <v>0</v>
      </c>
      <c r="BA57" s="131">
        <f>'01-01-1 - UOŽI-SZZ'!K42</f>
        <v>0</v>
      </c>
      <c r="BB57" s="131">
        <f>'01-01-1 - UOŽI-SZZ'!F39</f>
        <v>0</v>
      </c>
      <c r="BC57" s="131">
        <f>'01-01-1 - UOŽI-SZZ'!F40</f>
        <v>0</v>
      </c>
      <c r="BD57" s="131">
        <f>'01-01-1 - UOŽI-SZZ'!F41</f>
        <v>0</v>
      </c>
      <c r="BE57" s="131">
        <f>'01-01-1 - UOŽI-SZZ'!F42</f>
        <v>0</v>
      </c>
      <c r="BF57" s="133">
        <f>'01-01-1 - UOŽI-SZZ'!F43</f>
        <v>0</v>
      </c>
      <c r="BG57" s="4"/>
      <c r="BT57" s="134" t="s">
        <v>88</v>
      </c>
      <c r="BV57" s="134" t="s">
        <v>73</v>
      </c>
      <c r="BW57" s="134" t="s">
        <v>89</v>
      </c>
      <c r="BX57" s="134" t="s">
        <v>84</v>
      </c>
      <c r="CL57" s="134" t="s">
        <v>20</v>
      </c>
    </row>
    <row r="58" s="4" customFormat="1" ht="16.5" customHeight="1">
      <c r="A58" s="135" t="s">
        <v>85</v>
      </c>
      <c r="B58" s="61"/>
      <c r="C58" s="124"/>
      <c r="D58" s="124"/>
      <c r="E58" s="124"/>
      <c r="F58" s="125" t="s">
        <v>90</v>
      </c>
      <c r="G58" s="125"/>
      <c r="H58" s="125"/>
      <c r="I58" s="125"/>
      <c r="J58" s="125"/>
      <c r="K58" s="124"/>
      <c r="L58" s="125" t="s">
        <v>91</v>
      </c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7">
        <f>'01-01-2 - URS-SZZ'!K36</f>
        <v>0</v>
      </c>
      <c r="AH58" s="124"/>
      <c r="AI58" s="124"/>
      <c r="AJ58" s="124"/>
      <c r="AK58" s="124"/>
      <c r="AL58" s="124"/>
      <c r="AM58" s="124"/>
      <c r="AN58" s="127">
        <f>SUM(AG58,AV58)</f>
        <v>0</v>
      </c>
      <c r="AO58" s="124"/>
      <c r="AP58" s="124"/>
      <c r="AQ58" s="128" t="s">
        <v>83</v>
      </c>
      <c r="AR58" s="63"/>
      <c r="AS58" s="136">
        <f>'01-01-2 - URS-SZZ'!K34</f>
        <v>0</v>
      </c>
      <c r="AT58" s="131">
        <f>'01-01-2 - URS-SZZ'!K35</f>
        <v>0</v>
      </c>
      <c r="AU58" s="131">
        <v>0</v>
      </c>
      <c r="AV58" s="131">
        <f>ROUND(SUM(AX58:AY58),2)</f>
        <v>0</v>
      </c>
      <c r="AW58" s="132">
        <f>'01-01-2 - URS-SZZ'!T95</f>
        <v>0</v>
      </c>
      <c r="AX58" s="131">
        <f>'01-01-2 - URS-SZZ'!K39</f>
        <v>0</v>
      </c>
      <c r="AY58" s="131">
        <f>'01-01-2 - URS-SZZ'!K40</f>
        <v>0</v>
      </c>
      <c r="AZ58" s="131">
        <f>'01-01-2 - URS-SZZ'!K41</f>
        <v>0</v>
      </c>
      <c r="BA58" s="131">
        <f>'01-01-2 - URS-SZZ'!K42</f>
        <v>0</v>
      </c>
      <c r="BB58" s="131">
        <f>'01-01-2 - URS-SZZ'!F39</f>
        <v>0</v>
      </c>
      <c r="BC58" s="131">
        <f>'01-01-2 - URS-SZZ'!F40</f>
        <v>0</v>
      </c>
      <c r="BD58" s="131">
        <f>'01-01-2 - URS-SZZ'!F41</f>
        <v>0</v>
      </c>
      <c r="BE58" s="131">
        <f>'01-01-2 - URS-SZZ'!F42</f>
        <v>0</v>
      </c>
      <c r="BF58" s="133">
        <f>'01-01-2 - URS-SZZ'!F43</f>
        <v>0</v>
      </c>
      <c r="BG58" s="4"/>
      <c r="BT58" s="134" t="s">
        <v>88</v>
      </c>
      <c r="BV58" s="134" t="s">
        <v>73</v>
      </c>
      <c r="BW58" s="134" t="s">
        <v>92</v>
      </c>
      <c r="BX58" s="134" t="s">
        <v>84</v>
      </c>
      <c r="CL58" s="134" t="s">
        <v>20</v>
      </c>
    </row>
    <row r="59" s="4" customFormat="1" ht="16.5" customHeight="1">
      <c r="A59" s="4"/>
      <c r="B59" s="61"/>
      <c r="C59" s="124"/>
      <c r="D59" s="124"/>
      <c r="E59" s="125" t="s">
        <v>93</v>
      </c>
      <c r="F59" s="125"/>
      <c r="G59" s="125"/>
      <c r="H59" s="125"/>
      <c r="I59" s="125"/>
      <c r="J59" s="124"/>
      <c r="K59" s="125" t="s">
        <v>94</v>
      </c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6">
        <f>ROUND(SUM(AG60:AG61),2)</f>
        <v>0</v>
      </c>
      <c r="AH59" s="124"/>
      <c r="AI59" s="124"/>
      <c r="AJ59" s="124"/>
      <c r="AK59" s="124"/>
      <c r="AL59" s="124"/>
      <c r="AM59" s="124"/>
      <c r="AN59" s="127">
        <f>SUM(AG59,AV59)</f>
        <v>0</v>
      </c>
      <c r="AO59" s="124"/>
      <c r="AP59" s="124"/>
      <c r="AQ59" s="128" t="s">
        <v>83</v>
      </c>
      <c r="AR59" s="63"/>
      <c r="AS59" s="129">
        <f>ROUND(SUM(AS60:AS61),2)</f>
        <v>0</v>
      </c>
      <c r="AT59" s="130">
        <f>ROUND(SUM(AT60:AT61),2)</f>
        <v>0</v>
      </c>
      <c r="AU59" s="131">
        <f>ROUND(SUM(AU60:AU61),2)</f>
        <v>0</v>
      </c>
      <c r="AV59" s="131">
        <f>ROUND(SUM(AX59:AY59),2)</f>
        <v>0</v>
      </c>
      <c r="AW59" s="132">
        <f>ROUND(SUM(AW60:AW61),5)</f>
        <v>0</v>
      </c>
      <c r="AX59" s="131">
        <f>ROUND(BB59*L29,2)</f>
        <v>0</v>
      </c>
      <c r="AY59" s="131">
        <f>ROUND(BC59*L30,2)</f>
        <v>0</v>
      </c>
      <c r="AZ59" s="131">
        <f>ROUND(BD59*L29,2)</f>
        <v>0</v>
      </c>
      <c r="BA59" s="131">
        <f>ROUND(BE59*L30,2)</f>
        <v>0</v>
      </c>
      <c r="BB59" s="131">
        <f>ROUND(SUM(BB60:BB61),2)</f>
        <v>0</v>
      </c>
      <c r="BC59" s="131">
        <f>ROUND(SUM(BC60:BC61),2)</f>
        <v>0</v>
      </c>
      <c r="BD59" s="131">
        <f>ROUND(SUM(BD60:BD61),2)</f>
        <v>0</v>
      </c>
      <c r="BE59" s="131">
        <f>ROUND(SUM(BE60:BE61),2)</f>
        <v>0</v>
      </c>
      <c r="BF59" s="133">
        <f>ROUND(SUM(BF60:BF61),2)</f>
        <v>0</v>
      </c>
      <c r="BG59" s="4"/>
      <c r="BS59" s="134" t="s">
        <v>70</v>
      </c>
      <c r="BT59" s="134" t="s">
        <v>80</v>
      </c>
      <c r="BU59" s="134" t="s">
        <v>72</v>
      </c>
      <c r="BV59" s="134" t="s">
        <v>73</v>
      </c>
      <c r="BW59" s="134" t="s">
        <v>95</v>
      </c>
      <c r="BX59" s="134" t="s">
        <v>79</v>
      </c>
      <c r="CL59" s="134" t="s">
        <v>20</v>
      </c>
    </row>
    <row r="60" s="4" customFormat="1" ht="16.5" customHeight="1">
      <c r="A60" s="135" t="s">
        <v>85</v>
      </c>
      <c r="B60" s="61"/>
      <c r="C60" s="124"/>
      <c r="D60" s="124"/>
      <c r="E60" s="124"/>
      <c r="F60" s="125" t="s">
        <v>96</v>
      </c>
      <c r="G60" s="125"/>
      <c r="H60" s="125"/>
      <c r="I60" s="125"/>
      <c r="J60" s="125"/>
      <c r="K60" s="124"/>
      <c r="L60" s="125" t="s">
        <v>97</v>
      </c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7">
        <f>'01-02-1 - UOŽI TZZ'!K36</f>
        <v>0</v>
      </c>
      <c r="AH60" s="124"/>
      <c r="AI60" s="124"/>
      <c r="AJ60" s="124"/>
      <c r="AK60" s="124"/>
      <c r="AL60" s="124"/>
      <c r="AM60" s="124"/>
      <c r="AN60" s="127">
        <f>SUM(AG60,AV60)</f>
        <v>0</v>
      </c>
      <c r="AO60" s="124"/>
      <c r="AP60" s="124"/>
      <c r="AQ60" s="128" t="s">
        <v>83</v>
      </c>
      <c r="AR60" s="63"/>
      <c r="AS60" s="136">
        <f>'01-02-1 - UOŽI TZZ'!K34</f>
        <v>0</v>
      </c>
      <c r="AT60" s="131">
        <f>'01-02-1 - UOŽI TZZ'!K35</f>
        <v>0</v>
      </c>
      <c r="AU60" s="131">
        <v>0</v>
      </c>
      <c r="AV60" s="131">
        <f>ROUND(SUM(AX60:AY60),2)</f>
        <v>0</v>
      </c>
      <c r="AW60" s="132">
        <f>'01-02-1 - UOŽI TZZ'!T96</f>
        <v>0</v>
      </c>
      <c r="AX60" s="131">
        <f>'01-02-1 - UOŽI TZZ'!K39</f>
        <v>0</v>
      </c>
      <c r="AY60" s="131">
        <f>'01-02-1 - UOŽI TZZ'!K40</f>
        <v>0</v>
      </c>
      <c r="AZ60" s="131">
        <f>'01-02-1 - UOŽI TZZ'!K41</f>
        <v>0</v>
      </c>
      <c r="BA60" s="131">
        <f>'01-02-1 - UOŽI TZZ'!K42</f>
        <v>0</v>
      </c>
      <c r="BB60" s="131">
        <f>'01-02-1 - UOŽI TZZ'!F39</f>
        <v>0</v>
      </c>
      <c r="BC60" s="131">
        <f>'01-02-1 - UOŽI TZZ'!F40</f>
        <v>0</v>
      </c>
      <c r="BD60" s="131">
        <f>'01-02-1 - UOŽI TZZ'!F41</f>
        <v>0</v>
      </c>
      <c r="BE60" s="131">
        <f>'01-02-1 - UOŽI TZZ'!F42</f>
        <v>0</v>
      </c>
      <c r="BF60" s="133">
        <f>'01-02-1 - UOŽI TZZ'!F43</f>
        <v>0</v>
      </c>
      <c r="BG60" s="4"/>
      <c r="BT60" s="134" t="s">
        <v>88</v>
      </c>
      <c r="BV60" s="134" t="s">
        <v>73</v>
      </c>
      <c r="BW60" s="134" t="s">
        <v>98</v>
      </c>
      <c r="BX60" s="134" t="s">
        <v>95</v>
      </c>
      <c r="CL60" s="134" t="s">
        <v>20</v>
      </c>
    </row>
    <row r="61" s="4" customFormat="1" ht="16.5" customHeight="1">
      <c r="A61" s="135" t="s">
        <v>85</v>
      </c>
      <c r="B61" s="61"/>
      <c r="C61" s="124"/>
      <c r="D61" s="124"/>
      <c r="E61" s="124"/>
      <c r="F61" s="125" t="s">
        <v>99</v>
      </c>
      <c r="G61" s="125"/>
      <c r="H61" s="125"/>
      <c r="I61" s="125"/>
      <c r="J61" s="125"/>
      <c r="K61" s="124"/>
      <c r="L61" s="125" t="s">
        <v>100</v>
      </c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7">
        <f>'01-02-2 - URS TZZ'!K36</f>
        <v>0</v>
      </c>
      <c r="AH61" s="124"/>
      <c r="AI61" s="124"/>
      <c r="AJ61" s="124"/>
      <c r="AK61" s="124"/>
      <c r="AL61" s="124"/>
      <c r="AM61" s="124"/>
      <c r="AN61" s="127">
        <f>SUM(AG61,AV61)</f>
        <v>0</v>
      </c>
      <c r="AO61" s="124"/>
      <c r="AP61" s="124"/>
      <c r="AQ61" s="128" t="s">
        <v>83</v>
      </c>
      <c r="AR61" s="63"/>
      <c r="AS61" s="136">
        <f>'01-02-2 - URS TZZ'!K34</f>
        <v>0</v>
      </c>
      <c r="AT61" s="131">
        <f>'01-02-2 - URS TZZ'!K35</f>
        <v>0</v>
      </c>
      <c r="AU61" s="131">
        <v>0</v>
      </c>
      <c r="AV61" s="131">
        <f>ROUND(SUM(AX61:AY61),2)</f>
        <v>0</v>
      </c>
      <c r="AW61" s="132">
        <f>'01-02-2 - URS TZZ'!T95</f>
        <v>0</v>
      </c>
      <c r="AX61" s="131">
        <f>'01-02-2 - URS TZZ'!K39</f>
        <v>0</v>
      </c>
      <c r="AY61" s="131">
        <f>'01-02-2 - URS TZZ'!K40</f>
        <v>0</v>
      </c>
      <c r="AZ61" s="131">
        <f>'01-02-2 - URS TZZ'!K41</f>
        <v>0</v>
      </c>
      <c r="BA61" s="131">
        <f>'01-02-2 - URS TZZ'!K42</f>
        <v>0</v>
      </c>
      <c r="BB61" s="131">
        <f>'01-02-2 - URS TZZ'!F39</f>
        <v>0</v>
      </c>
      <c r="BC61" s="131">
        <f>'01-02-2 - URS TZZ'!F40</f>
        <v>0</v>
      </c>
      <c r="BD61" s="131">
        <f>'01-02-2 - URS TZZ'!F41</f>
        <v>0</v>
      </c>
      <c r="BE61" s="131">
        <f>'01-02-2 - URS TZZ'!F42</f>
        <v>0</v>
      </c>
      <c r="BF61" s="133">
        <f>'01-02-2 - URS TZZ'!F43</f>
        <v>0</v>
      </c>
      <c r="BG61" s="4"/>
      <c r="BT61" s="134" t="s">
        <v>88</v>
      </c>
      <c r="BV61" s="134" t="s">
        <v>73</v>
      </c>
      <c r="BW61" s="134" t="s">
        <v>101</v>
      </c>
      <c r="BX61" s="134" t="s">
        <v>95</v>
      </c>
      <c r="CL61" s="134" t="s">
        <v>20</v>
      </c>
    </row>
    <row r="62" s="4" customFormat="1" ht="16.5" customHeight="1">
      <c r="A62" s="135" t="s">
        <v>85</v>
      </c>
      <c r="B62" s="61"/>
      <c r="C62" s="124"/>
      <c r="D62" s="124"/>
      <c r="E62" s="125" t="s">
        <v>75</v>
      </c>
      <c r="F62" s="125"/>
      <c r="G62" s="125"/>
      <c r="H62" s="125"/>
      <c r="I62" s="125"/>
      <c r="J62" s="124"/>
      <c r="K62" s="125" t="s">
        <v>102</v>
      </c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7">
        <f>'PS01 - VON'!K34</f>
        <v>0</v>
      </c>
      <c r="AH62" s="124"/>
      <c r="AI62" s="124"/>
      <c r="AJ62" s="124"/>
      <c r="AK62" s="124"/>
      <c r="AL62" s="124"/>
      <c r="AM62" s="124"/>
      <c r="AN62" s="127">
        <f>SUM(AG62,AV62)</f>
        <v>0</v>
      </c>
      <c r="AO62" s="124"/>
      <c r="AP62" s="124"/>
      <c r="AQ62" s="128" t="s">
        <v>83</v>
      </c>
      <c r="AR62" s="63"/>
      <c r="AS62" s="136">
        <f>'PS01 - VON'!K32</f>
        <v>0</v>
      </c>
      <c r="AT62" s="131">
        <f>'PS01 - VON'!K33</f>
        <v>0</v>
      </c>
      <c r="AU62" s="131">
        <v>0</v>
      </c>
      <c r="AV62" s="131">
        <f>ROUND(SUM(AX62:AY62),2)</f>
        <v>0</v>
      </c>
      <c r="AW62" s="132">
        <f>'PS01 - VON'!T88</f>
        <v>0</v>
      </c>
      <c r="AX62" s="131">
        <f>'PS01 - VON'!K37</f>
        <v>0</v>
      </c>
      <c r="AY62" s="131">
        <f>'PS01 - VON'!K38</f>
        <v>0</v>
      </c>
      <c r="AZ62" s="131">
        <f>'PS01 - VON'!K39</f>
        <v>0</v>
      </c>
      <c r="BA62" s="131">
        <f>'PS01 - VON'!K40</f>
        <v>0</v>
      </c>
      <c r="BB62" s="131">
        <f>'PS01 - VON'!F37</f>
        <v>0</v>
      </c>
      <c r="BC62" s="131">
        <f>'PS01 - VON'!F38</f>
        <v>0</v>
      </c>
      <c r="BD62" s="131">
        <f>'PS01 - VON'!F39</f>
        <v>0</v>
      </c>
      <c r="BE62" s="131">
        <f>'PS01 - VON'!F40</f>
        <v>0</v>
      </c>
      <c r="BF62" s="133">
        <f>'PS01 - VON'!F41</f>
        <v>0</v>
      </c>
      <c r="BG62" s="4"/>
      <c r="BT62" s="134" t="s">
        <v>80</v>
      </c>
      <c r="BV62" s="134" t="s">
        <v>73</v>
      </c>
      <c r="BW62" s="134" t="s">
        <v>103</v>
      </c>
      <c r="BX62" s="134" t="s">
        <v>79</v>
      </c>
      <c r="CL62" s="134" t="s">
        <v>20</v>
      </c>
    </row>
    <row r="63" s="7" customFormat="1" ht="16.5" customHeight="1">
      <c r="A63" s="7"/>
      <c r="B63" s="110"/>
      <c r="C63" s="111"/>
      <c r="D63" s="112" t="s">
        <v>104</v>
      </c>
      <c r="E63" s="112"/>
      <c r="F63" s="112"/>
      <c r="G63" s="112"/>
      <c r="H63" s="112"/>
      <c r="I63" s="113"/>
      <c r="J63" s="112" t="s">
        <v>105</v>
      </c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4">
        <f>ROUND(AG64,2)</f>
        <v>0</v>
      </c>
      <c r="AH63" s="113"/>
      <c r="AI63" s="113"/>
      <c r="AJ63" s="113"/>
      <c r="AK63" s="113"/>
      <c r="AL63" s="113"/>
      <c r="AM63" s="113"/>
      <c r="AN63" s="115">
        <f>SUM(AG63,AV63)</f>
        <v>0</v>
      </c>
      <c r="AO63" s="113"/>
      <c r="AP63" s="113"/>
      <c r="AQ63" s="116" t="s">
        <v>77</v>
      </c>
      <c r="AR63" s="117"/>
      <c r="AS63" s="118">
        <f>ROUND(AS64,2)</f>
        <v>0</v>
      </c>
      <c r="AT63" s="119">
        <f>ROUND(AT64,2)</f>
        <v>0</v>
      </c>
      <c r="AU63" s="120">
        <f>ROUND(AU64,2)</f>
        <v>0</v>
      </c>
      <c r="AV63" s="120">
        <f>ROUND(SUM(AX63:AY63),2)</f>
        <v>0</v>
      </c>
      <c r="AW63" s="121">
        <f>ROUND(AW64,5)</f>
        <v>0</v>
      </c>
      <c r="AX63" s="120">
        <f>ROUND(BB63*L29,2)</f>
        <v>0</v>
      </c>
      <c r="AY63" s="120">
        <f>ROUND(BC63*L30,2)</f>
        <v>0</v>
      </c>
      <c r="AZ63" s="120">
        <f>ROUND(BD63*L29,2)</f>
        <v>0</v>
      </c>
      <c r="BA63" s="120">
        <f>ROUND(BE63*L30,2)</f>
        <v>0</v>
      </c>
      <c r="BB63" s="120">
        <f>ROUND(BB64,2)</f>
        <v>0</v>
      </c>
      <c r="BC63" s="120">
        <f>ROUND(BC64,2)</f>
        <v>0</v>
      </c>
      <c r="BD63" s="120">
        <f>ROUND(BD64,2)</f>
        <v>0</v>
      </c>
      <c r="BE63" s="120">
        <f>ROUND(BE64,2)</f>
        <v>0</v>
      </c>
      <c r="BF63" s="122">
        <f>ROUND(BF64,2)</f>
        <v>0</v>
      </c>
      <c r="BG63" s="7"/>
      <c r="BS63" s="123" t="s">
        <v>70</v>
      </c>
      <c r="BT63" s="123" t="s">
        <v>78</v>
      </c>
      <c r="BU63" s="123" t="s">
        <v>72</v>
      </c>
      <c r="BV63" s="123" t="s">
        <v>73</v>
      </c>
      <c r="BW63" s="123" t="s">
        <v>106</v>
      </c>
      <c r="BX63" s="123" t="s">
        <v>6</v>
      </c>
      <c r="CL63" s="123" t="s">
        <v>20</v>
      </c>
      <c r="CM63" s="123" t="s">
        <v>80</v>
      </c>
    </row>
    <row r="64" s="4" customFormat="1" ht="16.5" customHeight="1">
      <c r="A64" s="135" t="s">
        <v>85</v>
      </c>
      <c r="B64" s="61"/>
      <c r="C64" s="124"/>
      <c r="D64" s="124"/>
      <c r="E64" s="125" t="s">
        <v>107</v>
      </c>
      <c r="F64" s="125"/>
      <c r="G64" s="125"/>
      <c r="H64" s="125"/>
      <c r="I64" s="125"/>
      <c r="J64" s="124"/>
      <c r="K64" s="125" t="s">
        <v>105</v>
      </c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7">
        <f>'02-01 - Sdělovací zařízení'!K34</f>
        <v>0</v>
      </c>
      <c r="AH64" s="124"/>
      <c r="AI64" s="124"/>
      <c r="AJ64" s="124"/>
      <c r="AK64" s="124"/>
      <c r="AL64" s="124"/>
      <c r="AM64" s="124"/>
      <c r="AN64" s="127">
        <f>SUM(AG64,AV64)</f>
        <v>0</v>
      </c>
      <c r="AO64" s="124"/>
      <c r="AP64" s="124"/>
      <c r="AQ64" s="128" t="s">
        <v>83</v>
      </c>
      <c r="AR64" s="63"/>
      <c r="AS64" s="136">
        <f>'02-01 - Sdělovací zařízení'!K32</f>
        <v>0</v>
      </c>
      <c r="AT64" s="131">
        <f>'02-01 - Sdělovací zařízení'!K33</f>
        <v>0</v>
      </c>
      <c r="AU64" s="131">
        <v>0</v>
      </c>
      <c r="AV64" s="131">
        <f>ROUND(SUM(AX64:AY64),2)</f>
        <v>0</v>
      </c>
      <c r="AW64" s="132">
        <f>'02-01 - Sdělovací zařízení'!T91</f>
        <v>0</v>
      </c>
      <c r="AX64" s="131">
        <f>'02-01 - Sdělovací zařízení'!K37</f>
        <v>0</v>
      </c>
      <c r="AY64" s="131">
        <f>'02-01 - Sdělovací zařízení'!K38</f>
        <v>0</v>
      </c>
      <c r="AZ64" s="131">
        <f>'02-01 - Sdělovací zařízení'!K39</f>
        <v>0</v>
      </c>
      <c r="BA64" s="131">
        <f>'02-01 - Sdělovací zařízení'!K40</f>
        <v>0</v>
      </c>
      <c r="BB64" s="131">
        <f>'02-01 - Sdělovací zařízení'!F37</f>
        <v>0</v>
      </c>
      <c r="BC64" s="131">
        <f>'02-01 - Sdělovací zařízení'!F38</f>
        <v>0</v>
      </c>
      <c r="BD64" s="131">
        <f>'02-01 - Sdělovací zařízení'!F39</f>
        <v>0</v>
      </c>
      <c r="BE64" s="131">
        <f>'02-01 - Sdělovací zařízení'!F40</f>
        <v>0</v>
      </c>
      <c r="BF64" s="133">
        <f>'02-01 - Sdělovací zařízení'!F41</f>
        <v>0</v>
      </c>
      <c r="BG64" s="4"/>
      <c r="BT64" s="134" t="s">
        <v>80</v>
      </c>
      <c r="BV64" s="134" t="s">
        <v>73</v>
      </c>
      <c r="BW64" s="134" t="s">
        <v>108</v>
      </c>
      <c r="BX64" s="134" t="s">
        <v>106</v>
      </c>
      <c r="CL64" s="134" t="s">
        <v>20</v>
      </c>
    </row>
    <row r="65" s="7" customFormat="1" ht="24.75" customHeight="1">
      <c r="A65" s="7"/>
      <c r="B65" s="110"/>
      <c r="C65" s="111"/>
      <c r="D65" s="112" t="s">
        <v>109</v>
      </c>
      <c r="E65" s="112"/>
      <c r="F65" s="112"/>
      <c r="G65" s="112"/>
      <c r="H65" s="112"/>
      <c r="I65" s="113"/>
      <c r="J65" s="112" t="s">
        <v>110</v>
      </c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4">
        <f>ROUND(SUM(AG66:AG67),2)</f>
        <v>0</v>
      </c>
      <c r="AH65" s="113"/>
      <c r="AI65" s="113"/>
      <c r="AJ65" s="113"/>
      <c r="AK65" s="113"/>
      <c r="AL65" s="113"/>
      <c r="AM65" s="113"/>
      <c r="AN65" s="115">
        <f>SUM(AG65,AV65)</f>
        <v>0</v>
      </c>
      <c r="AO65" s="113"/>
      <c r="AP65" s="113"/>
      <c r="AQ65" s="116" t="s">
        <v>77</v>
      </c>
      <c r="AR65" s="117"/>
      <c r="AS65" s="118">
        <f>ROUND(SUM(AS66:AS67),2)</f>
        <v>0</v>
      </c>
      <c r="AT65" s="119">
        <f>ROUND(SUM(AT66:AT67),2)</f>
        <v>0</v>
      </c>
      <c r="AU65" s="120">
        <f>ROUND(SUM(AU66:AU67),2)</f>
        <v>0</v>
      </c>
      <c r="AV65" s="120">
        <f>ROUND(SUM(AX65:AY65),2)</f>
        <v>0</v>
      </c>
      <c r="AW65" s="121">
        <f>ROUND(SUM(AW66:AW67),5)</f>
        <v>0</v>
      </c>
      <c r="AX65" s="120">
        <f>ROUND(BB65*L29,2)</f>
        <v>0</v>
      </c>
      <c r="AY65" s="120">
        <f>ROUND(BC65*L30,2)</f>
        <v>0</v>
      </c>
      <c r="AZ65" s="120">
        <f>ROUND(BD65*L29,2)</f>
        <v>0</v>
      </c>
      <c r="BA65" s="120">
        <f>ROUND(BE65*L30,2)</f>
        <v>0</v>
      </c>
      <c r="BB65" s="120">
        <f>ROUND(SUM(BB66:BB67),2)</f>
        <v>0</v>
      </c>
      <c r="BC65" s="120">
        <f>ROUND(SUM(BC66:BC67),2)</f>
        <v>0</v>
      </c>
      <c r="BD65" s="120">
        <f>ROUND(SUM(BD66:BD67),2)</f>
        <v>0</v>
      </c>
      <c r="BE65" s="120">
        <f>ROUND(SUM(BE66:BE67),2)</f>
        <v>0</v>
      </c>
      <c r="BF65" s="122">
        <f>ROUND(SUM(BF66:BF67),2)</f>
        <v>0</v>
      </c>
      <c r="BG65" s="7"/>
      <c r="BS65" s="123" t="s">
        <v>70</v>
      </c>
      <c r="BT65" s="123" t="s">
        <v>78</v>
      </c>
      <c r="BU65" s="123" t="s">
        <v>72</v>
      </c>
      <c r="BV65" s="123" t="s">
        <v>73</v>
      </c>
      <c r="BW65" s="123" t="s">
        <v>111</v>
      </c>
      <c r="BX65" s="123" t="s">
        <v>6</v>
      </c>
      <c r="CL65" s="123" t="s">
        <v>20</v>
      </c>
      <c r="CM65" s="123" t="s">
        <v>80</v>
      </c>
    </row>
    <row r="66" s="4" customFormat="1" ht="16.5" customHeight="1">
      <c r="A66" s="135" t="s">
        <v>85</v>
      </c>
      <c r="B66" s="61"/>
      <c r="C66" s="124"/>
      <c r="D66" s="124"/>
      <c r="E66" s="125" t="s">
        <v>112</v>
      </c>
      <c r="F66" s="125"/>
      <c r="G66" s="125"/>
      <c r="H66" s="125"/>
      <c r="I66" s="125"/>
      <c r="J66" s="124"/>
      <c r="K66" s="125" t="s">
        <v>113</v>
      </c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7">
        <f>'01 - dle sborníku ÚOŽI'!K34</f>
        <v>0</v>
      </c>
      <c r="AH66" s="124"/>
      <c r="AI66" s="124"/>
      <c r="AJ66" s="124"/>
      <c r="AK66" s="124"/>
      <c r="AL66" s="124"/>
      <c r="AM66" s="124"/>
      <c r="AN66" s="127">
        <f>SUM(AG66,AV66)</f>
        <v>0</v>
      </c>
      <c r="AO66" s="124"/>
      <c r="AP66" s="124"/>
      <c r="AQ66" s="128" t="s">
        <v>83</v>
      </c>
      <c r="AR66" s="63"/>
      <c r="AS66" s="136">
        <f>'01 - dle sborníku ÚOŽI'!K32</f>
        <v>0</v>
      </c>
      <c r="AT66" s="131">
        <f>'01 - dle sborníku ÚOŽI'!K33</f>
        <v>0</v>
      </c>
      <c r="AU66" s="131">
        <v>0</v>
      </c>
      <c r="AV66" s="131">
        <f>ROUND(SUM(AX66:AY66),2)</f>
        <v>0</v>
      </c>
      <c r="AW66" s="132">
        <f>'01 - dle sborníku ÚOŽI'!T89</f>
        <v>0</v>
      </c>
      <c r="AX66" s="131">
        <f>'01 - dle sborníku ÚOŽI'!K37</f>
        <v>0</v>
      </c>
      <c r="AY66" s="131">
        <f>'01 - dle sborníku ÚOŽI'!K38</f>
        <v>0</v>
      </c>
      <c r="AZ66" s="131">
        <f>'01 - dle sborníku ÚOŽI'!K39</f>
        <v>0</v>
      </c>
      <c r="BA66" s="131">
        <f>'01 - dle sborníku ÚOŽI'!K40</f>
        <v>0</v>
      </c>
      <c r="BB66" s="131">
        <f>'01 - dle sborníku ÚOŽI'!F37</f>
        <v>0</v>
      </c>
      <c r="BC66" s="131">
        <f>'01 - dle sborníku ÚOŽI'!F38</f>
        <v>0</v>
      </c>
      <c r="BD66" s="131">
        <f>'01 - dle sborníku ÚOŽI'!F39</f>
        <v>0</v>
      </c>
      <c r="BE66" s="131">
        <f>'01 - dle sborníku ÚOŽI'!F40</f>
        <v>0</v>
      </c>
      <c r="BF66" s="133">
        <f>'01 - dle sborníku ÚOŽI'!F41</f>
        <v>0</v>
      </c>
      <c r="BG66" s="4"/>
      <c r="BT66" s="134" t="s">
        <v>80</v>
      </c>
      <c r="BV66" s="134" t="s">
        <v>73</v>
      </c>
      <c r="BW66" s="134" t="s">
        <v>114</v>
      </c>
      <c r="BX66" s="134" t="s">
        <v>111</v>
      </c>
      <c r="CL66" s="134" t="s">
        <v>20</v>
      </c>
    </row>
    <row r="67" s="4" customFormat="1" ht="16.5" customHeight="1">
      <c r="A67" s="135" t="s">
        <v>85</v>
      </c>
      <c r="B67" s="61"/>
      <c r="C67" s="124"/>
      <c r="D67" s="124"/>
      <c r="E67" s="125" t="s">
        <v>115</v>
      </c>
      <c r="F67" s="125"/>
      <c r="G67" s="125"/>
      <c r="H67" s="125"/>
      <c r="I67" s="125"/>
      <c r="J67" s="124"/>
      <c r="K67" s="125" t="s">
        <v>116</v>
      </c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7">
        <f>'02 - dle ÚRS'!K34</f>
        <v>0</v>
      </c>
      <c r="AH67" s="124"/>
      <c r="AI67" s="124"/>
      <c r="AJ67" s="124"/>
      <c r="AK67" s="124"/>
      <c r="AL67" s="124"/>
      <c r="AM67" s="124"/>
      <c r="AN67" s="127">
        <f>SUM(AG67,AV67)</f>
        <v>0</v>
      </c>
      <c r="AO67" s="124"/>
      <c r="AP67" s="124"/>
      <c r="AQ67" s="128" t="s">
        <v>83</v>
      </c>
      <c r="AR67" s="63"/>
      <c r="AS67" s="137">
        <f>'02 - dle ÚRS'!K32</f>
        <v>0</v>
      </c>
      <c r="AT67" s="138">
        <f>'02 - dle ÚRS'!K33</f>
        <v>0</v>
      </c>
      <c r="AU67" s="138">
        <v>0</v>
      </c>
      <c r="AV67" s="138">
        <f>ROUND(SUM(AX67:AY67),2)</f>
        <v>0</v>
      </c>
      <c r="AW67" s="139">
        <f>'02 - dle ÚRS'!T89</f>
        <v>0</v>
      </c>
      <c r="AX67" s="138">
        <f>'02 - dle ÚRS'!K37</f>
        <v>0</v>
      </c>
      <c r="AY67" s="138">
        <f>'02 - dle ÚRS'!K38</f>
        <v>0</v>
      </c>
      <c r="AZ67" s="138">
        <f>'02 - dle ÚRS'!K39</f>
        <v>0</v>
      </c>
      <c r="BA67" s="138">
        <f>'02 - dle ÚRS'!K40</f>
        <v>0</v>
      </c>
      <c r="BB67" s="138">
        <f>'02 - dle ÚRS'!F37</f>
        <v>0</v>
      </c>
      <c r="BC67" s="138">
        <f>'02 - dle ÚRS'!F38</f>
        <v>0</v>
      </c>
      <c r="BD67" s="138">
        <f>'02 - dle ÚRS'!F39</f>
        <v>0</v>
      </c>
      <c r="BE67" s="138">
        <f>'02 - dle ÚRS'!F40</f>
        <v>0</v>
      </c>
      <c r="BF67" s="140">
        <f>'02 - dle ÚRS'!F41</f>
        <v>0</v>
      </c>
      <c r="BG67" s="4"/>
      <c r="BT67" s="134" t="s">
        <v>80</v>
      </c>
      <c r="BV67" s="134" t="s">
        <v>73</v>
      </c>
      <c r="BW67" s="134" t="s">
        <v>117</v>
      </c>
      <c r="BX67" s="134" t="s">
        <v>111</v>
      </c>
      <c r="CL67" s="134" t="s">
        <v>20</v>
      </c>
    </row>
    <row r="68" s="2" customFormat="1" ht="30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42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</row>
    <row r="69" s="2" customFormat="1" ht="6.96" customHeight="1">
      <c r="A69" s="36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42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</row>
  </sheetData>
  <sheetProtection sheet="1" formatColumns="0" formatRows="0" objects="1" scenarios="1" spinCount="100000" saltValue="w85tuTAjN0kEsFjvxoemu9hrVfZsc3JTmAyKJqbstt56NGGcuBODWY4moB7PY48swomxy74n/tEXWnSOWz3HhQ==" hashValue="oGzT17CLoexii2k72oAIv9qwJbwMDni2G9PAWK1XWhwvX5Vb7a2zoXW97r0VO1icRAFZTd9YxYamkj1Y7Q1wuA==" algorithmName="SHA-512" password="CC35"/>
  <mergeCells count="90">
    <mergeCell ref="C52:G52"/>
    <mergeCell ref="D63:H63"/>
    <mergeCell ref="D55:H55"/>
    <mergeCell ref="E56:I56"/>
    <mergeCell ref="E64:I64"/>
    <mergeCell ref="E59:I59"/>
    <mergeCell ref="E62:I62"/>
    <mergeCell ref="F58:J58"/>
    <mergeCell ref="F61:J61"/>
    <mergeCell ref="F60:J60"/>
    <mergeCell ref="F57:J57"/>
    <mergeCell ref="I52:AF52"/>
    <mergeCell ref="J63:AF63"/>
    <mergeCell ref="J55:AF55"/>
    <mergeCell ref="K59:AF59"/>
    <mergeCell ref="K62:AF62"/>
    <mergeCell ref="K64:AF64"/>
    <mergeCell ref="K56:AF56"/>
    <mergeCell ref="L57:AF57"/>
    <mergeCell ref="L45:AO45"/>
    <mergeCell ref="L60:AF60"/>
    <mergeCell ref="L58:AF58"/>
    <mergeCell ref="L61:AF61"/>
    <mergeCell ref="D65:H65"/>
    <mergeCell ref="J65:AF65"/>
    <mergeCell ref="E66:I66"/>
    <mergeCell ref="K66:AF66"/>
    <mergeCell ref="E67:I67"/>
    <mergeCell ref="K67:AF67"/>
    <mergeCell ref="AG54:AM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G2"/>
    <mergeCell ref="AG62:AM62"/>
    <mergeCell ref="AG63:AM63"/>
    <mergeCell ref="AG64:AM64"/>
    <mergeCell ref="AG60:AM60"/>
    <mergeCell ref="AG61:AM61"/>
    <mergeCell ref="AG58:AM58"/>
    <mergeCell ref="AG57:AM57"/>
    <mergeCell ref="AG56:AM56"/>
    <mergeCell ref="AG55:AM55"/>
    <mergeCell ref="AG52:AM52"/>
    <mergeCell ref="AG59:AM59"/>
    <mergeCell ref="AM47:AN47"/>
    <mergeCell ref="AM49:AP49"/>
    <mergeCell ref="AM50:AP50"/>
    <mergeCell ref="AN59:AP59"/>
    <mergeCell ref="AN52:AP52"/>
    <mergeCell ref="AN63:AP63"/>
    <mergeCell ref="AN55:AP55"/>
    <mergeCell ref="AN61:AP61"/>
    <mergeCell ref="AN60:AP60"/>
    <mergeCell ref="AN56:AP56"/>
    <mergeCell ref="AN57:AP57"/>
    <mergeCell ref="AN58:AP58"/>
    <mergeCell ref="AN62:AP62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7" location="'01-01-1 - UOŽI-SZZ'!C2" display="/"/>
    <hyperlink ref="A58" location="'01-01-2 - URS-SZZ'!C2" display="/"/>
    <hyperlink ref="A60" location="'01-02-1 - UOŽI TZZ'!C2" display="/"/>
    <hyperlink ref="A61" location="'01-02-2 - URS TZZ'!C2" display="/"/>
    <hyperlink ref="A62" location="'PS01 - VON'!C2" display="/"/>
    <hyperlink ref="A64" location="'02-01 - Sdělovací zařízení'!C2" display="/"/>
    <hyperlink ref="A66" location="'01 - dle sborníku ÚOŽI'!C2" display="/"/>
    <hyperlink ref="A67" location="'02 - dle ÚRS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4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J2" s="14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4"/>
      <c r="K3" s="143"/>
      <c r="L3" s="143"/>
      <c r="M3" s="18"/>
      <c r="AT3" s="15" t="s">
        <v>80</v>
      </c>
    </row>
    <row r="4" s="1" customFormat="1" ht="24.96" customHeight="1">
      <c r="B4" s="18"/>
      <c r="D4" s="145" t="s">
        <v>118</v>
      </c>
      <c r="I4" s="141"/>
      <c r="J4" s="141"/>
      <c r="M4" s="18"/>
      <c r="N4" s="146" t="s">
        <v>11</v>
      </c>
      <c r="AT4" s="15" t="s">
        <v>4</v>
      </c>
    </row>
    <row r="5" s="1" customFormat="1" ht="6.96" customHeight="1">
      <c r="B5" s="18"/>
      <c r="I5" s="141"/>
      <c r="J5" s="141"/>
      <c r="M5" s="18"/>
    </row>
    <row r="6" s="1" customFormat="1" ht="12" customHeight="1">
      <c r="B6" s="18"/>
      <c r="D6" s="147" t="s">
        <v>17</v>
      </c>
      <c r="I6" s="141"/>
      <c r="J6" s="141"/>
      <c r="M6" s="18"/>
    </row>
    <row r="7" s="1" customFormat="1" ht="16.5" customHeight="1">
      <c r="B7" s="18"/>
      <c r="E7" s="148" t="str">
        <f>'Rekapitulace stavby'!K6</f>
        <v xml:space="preserve"> Oprava zabezpečovacího zařízení v žst. Medlešice</v>
      </c>
      <c r="F7" s="147"/>
      <c r="G7" s="147"/>
      <c r="H7" s="147"/>
      <c r="I7" s="141"/>
      <c r="J7" s="141"/>
      <c r="M7" s="18"/>
    </row>
    <row r="8">
      <c r="B8" s="18"/>
      <c r="D8" s="147" t="s">
        <v>119</v>
      </c>
      <c r="M8" s="18"/>
    </row>
    <row r="9" s="1" customFormat="1" ht="16.5" customHeight="1">
      <c r="B9" s="18"/>
      <c r="E9" s="148" t="s">
        <v>120</v>
      </c>
      <c r="F9" s="1"/>
      <c r="G9" s="1"/>
      <c r="H9" s="1"/>
      <c r="I9" s="141"/>
      <c r="J9" s="141"/>
      <c r="M9" s="18"/>
    </row>
    <row r="10" s="1" customFormat="1" ht="12" customHeight="1">
      <c r="B10" s="18"/>
      <c r="D10" s="147" t="s">
        <v>121</v>
      </c>
      <c r="I10" s="141"/>
      <c r="J10" s="141"/>
      <c r="M10" s="18"/>
    </row>
    <row r="11" s="2" customFormat="1" ht="16.5" customHeight="1">
      <c r="A11" s="36"/>
      <c r="B11" s="42"/>
      <c r="C11" s="36"/>
      <c r="D11" s="36"/>
      <c r="E11" s="149" t="s">
        <v>122</v>
      </c>
      <c r="F11" s="36"/>
      <c r="G11" s="36"/>
      <c r="H11" s="36"/>
      <c r="I11" s="150"/>
      <c r="J11" s="150"/>
      <c r="K11" s="36"/>
      <c r="L11" s="36"/>
      <c r="M11" s="15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7" t="s">
        <v>123</v>
      </c>
      <c r="E12" s="36"/>
      <c r="F12" s="36"/>
      <c r="G12" s="36"/>
      <c r="H12" s="36"/>
      <c r="I12" s="150"/>
      <c r="J12" s="150"/>
      <c r="K12" s="36"/>
      <c r="L12" s="36"/>
      <c r="M12" s="15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6.5" customHeight="1">
      <c r="A13" s="36"/>
      <c r="B13" s="42"/>
      <c r="C13" s="36"/>
      <c r="D13" s="36"/>
      <c r="E13" s="152" t="s">
        <v>124</v>
      </c>
      <c r="F13" s="36"/>
      <c r="G13" s="36"/>
      <c r="H13" s="36"/>
      <c r="I13" s="150"/>
      <c r="J13" s="150"/>
      <c r="K13" s="36"/>
      <c r="L13" s="36"/>
      <c r="M13" s="15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>
      <c r="A14" s="36"/>
      <c r="B14" s="42"/>
      <c r="C14" s="36"/>
      <c r="D14" s="36"/>
      <c r="E14" s="36"/>
      <c r="F14" s="36"/>
      <c r="G14" s="36"/>
      <c r="H14" s="36"/>
      <c r="I14" s="150"/>
      <c r="J14" s="150"/>
      <c r="K14" s="36"/>
      <c r="L14" s="36"/>
      <c r="M14" s="15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47" t="s">
        <v>19</v>
      </c>
      <c r="E15" s="36"/>
      <c r="F15" s="134" t="s">
        <v>20</v>
      </c>
      <c r="G15" s="36"/>
      <c r="H15" s="36"/>
      <c r="I15" s="153" t="s">
        <v>21</v>
      </c>
      <c r="J15" s="154" t="s">
        <v>20</v>
      </c>
      <c r="K15" s="36"/>
      <c r="L15" s="36"/>
      <c r="M15" s="15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7" t="s">
        <v>22</v>
      </c>
      <c r="E16" s="36"/>
      <c r="F16" s="134" t="s">
        <v>125</v>
      </c>
      <c r="G16" s="36"/>
      <c r="H16" s="36"/>
      <c r="I16" s="153" t="s">
        <v>24</v>
      </c>
      <c r="J16" s="155" t="str">
        <f>'Rekapitulace stavby'!AN8</f>
        <v>17. 3. 2020</v>
      </c>
      <c r="K16" s="36"/>
      <c r="L16" s="36"/>
      <c r="M16" s="15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0.8" customHeight="1">
      <c r="A17" s="36"/>
      <c r="B17" s="42"/>
      <c r="C17" s="36"/>
      <c r="D17" s="36"/>
      <c r="E17" s="36"/>
      <c r="F17" s="36"/>
      <c r="G17" s="36"/>
      <c r="H17" s="36"/>
      <c r="I17" s="150"/>
      <c r="J17" s="150"/>
      <c r="K17" s="36"/>
      <c r="L17" s="36"/>
      <c r="M17" s="15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47" t="s">
        <v>26</v>
      </c>
      <c r="E18" s="36"/>
      <c r="F18" s="36"/>
      <c r="G18" s="36"/>
      <c r="H18" s="36"/>
      <c r="I18" s="153" t="s">
        <v>27</v>
      </c>
      <c r="J18" s="154" t="s">
        <v>20</v>
      </c>
      <c r="K18" s="36"/>
      <c r="L18" s="36"/>
      <c r="M18" s="15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4" t="s">
        <v>23</v>
      </c>
      <c r="F19" s="36"/>
      <c r="G19" s="36"/>
      <c r="H19" s="36"/>
      <c r="I19" s="153" t="s">
        <v>28</v>
      </c>
      <c r="J19" s="154" t="s">
        <v>20</v>
      </c>
      <c r="K19" s="36"/>
      <c r="L19" s="36"/>
      <c r="M19" s="15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150"/>
      <c r="J20" s="150"/>
      <c r="K20" s="36"/>
      <c r="L20" s="36"/>
      <c r="M20" s="15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47" t="s">
        <v>29</v>
      </c>
      <c r="E21" s="36"/>
      <c r="F21" s="36"/>
      <c r="G21" s="36"/>
      <c r="H21" s="36"/>
      <c r="I21" s="153" t="s">
        <v>27</v>
      </c>
      <c r="J21" s="31" t="str">
        <f>'Rekapitulace stavby'!AN13</f>
        <v>Vyplň údaj</v>
      </c>
      <c r="K21" s="36"/>
      <c r="L21" s="36"/>
      <c r="M21" s="15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31" t="str">
        <f>'Rekapitulace stavby'!E14</f>
        <v>Vyplň údaj</v>
      </c>
      <c r="F22" s="134"/>
      <c r="G22" s="134"/>
      <c r="H22" s="134"/>
      <c r="I22" s="153" t="s">
        <v>28</v>
      </c>
      <c r="J22" s="31" t="str">
        <f>'Rekapitulace stavby'!AN14</f>
        <v>Vyplň údaj</v>
      </c>
      <c r="K22" s="36"/>
      <c r="L22" s="36"/>
      <c r="M22" s="15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150"/>
      <c r="J23" s="150"/>
      <c r="K23" s="36"/>
      <c r="L23" s="36"/>
      <c r="M23" s="15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47" t="s">
        <v>31</v>
      </c>
      <c r="E24" s="36"/>
      <c r="F24" s="36"/>
      <c r="G24" s="36"/>
      <c r="H24" s="36"/>
      <c r="I24" s="153" t="s">
        <v>27</v>
      </c>
      <c r="J24" s="154" t="s">
        <v>20</v>
      </c>
      <c r="K24" s="36"/>
      <c r="L24" s="36"/>
      <c r="M24" s="15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8" customHeight="1">
      <c r="A25" s="36"/>
      <c r="B25" s="42"/>
      <c r="C25" s="36"/>
      <c r="D25" s="36"/>
      <c r="E25" s="134" t="s">
        <v>23</v>
      </c>
      <c r="F25" s="36"/>
      <c r="G25" s="36"/>
      <c r="H25" s="36"/>
      <c r="I25" s="153" t="s">
        <v>28</v>
      </c>
      <c r="J25" s="154" t="s">
        <v>20</v>
      </c>
      <c r="K25" s="36"/>
      <c r="L25" s="36"/>
      <c r="M25" s="15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150"/>
      <c r="J26" s="150"/>
      <c r="K26" s="36"/>
      <c r="L26" s="36"/>
      <c r="M26" s="15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12" customHeight="1">
      <c r="A27" s="36"/>
      <c r="B27" s="42"/>
      <c r="C27" s="36"/>
      <c r="D27" s="147" t="s">
        <v>32</v>
      </c>
      <c r="E27" s="36"/>
      <c r="F27" s="36"/>
      <c r="G27" s="36"/>
      <c r="H27" s="36"/>
      <c r="I27" s="153" t="s">
        <v>27</v>
      </c>
      <c r="J27" s="154" t="s">
        <v>20</v>
      </c>
      <c r="K27" s="36"/>
      <c r="L27" s="36"/>
      <c r="M27" s="15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8" customHeight="1">
      <c r="A28" s="36"/>
      <c r="B28" s="42"/>
      <c r="C28" s="36"/>
      <c r="D28" s="36"/>
      <c r="E28" s="134" t="s">
        <v>23</v>
      </c>
      <c r="F28" s="36"/>
      <c r="G28" s="36"/>
      <c r="H28" s="36"/>
      <c r="I28" s="153" t="s">
        <v>28</v>
      </c>
      <c r="J28" s="154" t="s">
        <v>20</v>
      </c>
      <c r="K28" s="36"/>
      <c r="L28" s="36"/>
      <c r="M28" s="15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36"/>
      <c r="E29" s="36"/>
      <c r="F29" s="36"/>
      <c r="G29" s="36"/>
      <c r="H29" s="36"/>
      <c r="I29" s="150"/>
      <c r="J29" s="150"/>
      <c r="K29" s="36"/>
      <c r="L29" s="36"/>
      <c r="M29" s="15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2" customHeight="1">
      <c r="A30" s="36"/>
      <c r="B30" s="42"/>
      <c r="C30" s="36"/>
      <c r="D30" s="147" t="s">
        <v>33</v>
      </c>
      <c r="E30" s="36"/>
      <c r="F30" s="36"/>
      <c r="G30" s="36"/>
      <c r="H30" s="36"/>
      <c r="I30" s="150"/>
      <c r="J30" s="150"/>
      <c r="K30" s="36"/>
      <c r="L30" s="36"/>
      <c r="M30" s="15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8" customFormat="1" ht="16.5" customHeight="1">
      <c r="A31" s="156"/>
      <c r="B31" s="157"/>
      <c r="C31" s="156"/>
      <c r="D31" s="156"/>
      <c r="E31" s="158" t="s">
        <v>20</v>
      </c>
      <c r="F31" s="158"/>
      <c r="G31" s="158"/>
      <c r="H31" s="158"/>
      <c r="I31" s="159"/>
      <c r="J31" s="159"/>
      <c r="K31" s="156"/>
      <c r="L31" s="156"/>
      <c r="M31" s="160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6"/>
      <c r="B32" s="42"/>
      <c r="C32" s="36"/>
      <c r="D32" s="36"/>
      <c r="E32" s="36"/>
      <c r="F32" s="36"/>
      <c r="G32" s="36"/>
      <c r="H32" s="36"/>
      <c r="I32" s="150"/>
      <c r="J32" s="150"/>
      <c r="K32" s="36"/>
      <c r="L32" s="36"/>
      <c r="M32" s="15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61"/>
      <c r="E33" s="161"/>
      <c r="F33" s="161"/>
      <c r="G33" s="161"/>
      <c r="H33" s="161"/>
      <c r="I33" s="162"/>
      <c r="J33" s="162"/>
      <c r="K33" s="161"/>
      <c r="L33" s="161"/>
      <c r="M33" s="15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>
      <c r="A34" s="36"/>
      <c r="B34" s="42"/>
      <c r="C34" s="36"/>
      <c r="D34" s="36"/>
      <c r="E34" s="147" t="s">
        <v>126</v>
      </c>
      <c r="F34" s="36"/>
      <c r="G34" s="36"/>
      <c r="H34" s="36"/>
      <c r="I34" s="150"/>
      <c r="J34" s="150"/>
      <c r="K34" s="163">
        <f>I69</f>
        <v>0</v>
      </c>
      <c r="L34" s="36"/>
      <c r="M34" s="15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>
      <c r="A35" s="36"/>
      <c r="B35" s="42"/>
      <c r="C35" s="36"/>
      <c r="D35" s="36"/>
      <c r="E35" s="147" t="s">
        <v>127</v>
      </c>
      <c r="F35" s="36"/>
      <c r="G35" s="36"/>
      <c r="H35" s="36"/>
      <c r="I35" s="150"/>
      <c r="J35" s="150"/>
      <c r="K35" s="163">
        <f>J69</f>
        <v>0</v>
      </c>
      <c r="L35" s="36"/>
      <c r="M35" s="15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25.44" customHeight="1">
      <c r="A36" s="36"/>
      <c r="B36" s="42"/>
      <c r="C36" s="36"/>
      <c r="D36" s="164" t="s">
        <v>35</v>
      </c>
      <c r="E36" s="36"/>
      <c r="F36" s="36"/>
      <c r="G36" s="36"/>
      <c r="H36" s="36"/>
      <c r="I36" s="150"/>
      <c r="J36" s="150"/>
      <c r="K36" s="165">
        <f>ROUND(K94, 2)</f>
        <v>0</v>
      </c>
      <c r="L36" s="36"/>
      <c r="M36" s="15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6.96" customHeight="1">
      <c r="A37" s="36"/>
      <c r="B37" s="42"/>
      <c r="C37" s="36"/>
      <c r="D37" s="161"/>
      <c r="E37" s="161"/>
      <c r="F37" s="161"/>
      <c r="G37" s="161"/>
      <c r="H37" s="161"/>
      <c r="I37" s="162"/>
      <c r="J37" s="162"/>
      <c r="K37" s="161"/>
      <c r="L37" s="161"/>
      <c r="M37" s="15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166" t="s">
        <v>37</v>
      </c>
      <c r="G38" s="36"/>
      <c r="H38" s="36"/>
      <c r="I38" s="167" t="s">
        <v>36</v>
      </c>
      <c r="J38" s="150"/>
      <c r="K38" s="166" t="s">
        <v>38</v>
      </c>
      <c r="L38" s="36"/>
      <c r="M38" s="15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14.4" customHeight="1">
      <c r="A39" s="36"/>
      <c r="B39" s="42"/>
      <c r="C39" s="36"/>
      <c r="D39" s="149" t="s">
        <v>39</v>
      </c>
      <c r="E39" s="147" t="s">
        <v>40</v>
      </c>
      <c r="F39" s="163">
        <f>ROUND((SUM(BE94:BE813)),  2)</f>
        <v>0</v>
      </c>
      <c r="G39" s="36"/>
      <c r="H39" s="36"/>
      <c r="I39" s="168">
        <v>0.20999999999999999</v>
      </c>
      <c r="J39" s="150"/>
      <c r="K39" s="163">
        <f>ROUND(((SUM(BE94:BE813))*I39),  2)</f>
        <v>0</v>
      </c>
      <c r="L39" s="36"/>
      <c r="M39" s="15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147" t="s">
        <v>41</v>
      </c>
      <c r="F40" s="163">
        <f>ROUND((SUM(BF94:BF813)),  2)</f>
        <v>0</v>
      </c>
      <c r="G40" s="36"/>
      <c r="H40" s="36"/>
      <c r="I40" s="168">
        <v>0.14999999999999999</v>
      </c>
      <c r="J40" s="150"/>
      <c r="K40" s="163">
        <f>ROUND(((SUM(BF94:BF813))*I40),  2)</f>
        <v>0</v>
      </c>
      <c r="L40" s="36"/>
      <c r="M40" s="15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14.4" customHeight="1">
      <c r="A41" s="36"/>
      <c r="B41" s="42"/>
      <c r="C41" s="36"/>
      <c r="D41" s="36"/>
      <c r="E41" s="147" t="s">
        <v>42</v>
      </c>
      <c r="F41" s="163">
        <f>ROUND((SUM(BG94:BG813)),  2)</f>
        <v>0</v>
      </c>
      <c r="G41" s="36"/>
      <c r="H41" s="36"/>
      <c r="I41" s="168">
        <v>0.20999999999999999</v>
      </c>
      <c r="J41" s="150"/>
      <c r="K41" s="163">
        <f>0</f>
        <v>0</v>
      </c>
      <c r="L41" s="36"/>
      <c r="M41" s="15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42"/>
      <c r="C42" s="36"/>
      <c r="D42" s="36"/>
      <c r="E42" s="147" t="s">
        <v>43</v>
      </c>
      <c r="F42" s="163">
        <f>ROUND((SUM(BH94:BH813)),  2)</f>
        <v>0</v>
      </c>
      <c r="G42" s="36"/>
      <c r="H42" s="36"/>
      <c r="I42" s="168">
        <v>0.14999999999999999</v>
      </c>
      <c r="J42" s="150"/>
      <c r="K42" s="163">
        <f>0</f>
        <v>0</v>
      </c>
      <c r="L42" s="36"/>
      <c r="M42" s="15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2" customFormat="1" ht="14.4" customHeight="1">
      <c r="A43" s="36"/>
      <c r="B43" s="42"/>
      <c r="C43" s="36"/>
      <c r="D43" s="36"/>
      <c r="E43" s="147" t="s">
        <v>44</v>
      </c>
      <c r="F43" s="163">
        <f>ROUND((SUM(BI94:BI813)),  2)</f>
        <v>0</v>
      </c>
      <c r="G43" s="36"/>
      <c r="H43" s="36"/>
      <c r="I43" s="168">
        <v>0</v>
      </c>
      <c r="J43" s="150"/>
      <c r="K43" s="163">
        <f>0</f>
        <v>0</v>
      </c>
      <c r="L43" s="36"/>
      <c r="M43" s="151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42"/>
      <c r="C44" s="36"/>
      <c r="D44" s="36"/>
      <c r="E44" s="36"/>
      <c r="F44" s="36"/>
      <c r="G44" s="36"/>
      <c r="H44" s="36"/>
      <c r="I44" s="150"/>
      <c r="J44" s="150"/>
      <c r="K44" s="36"/>
      <c r="L44" s="36"/>
      <c r="M44" s="15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5.44" customHeight="1">
      <c r="A45" s="36"/>
      <c r="B45" s="42"/>
      <c r="C45" s="169"/>
      <c r="D45" s="170" t="s">
        <v>45</v>
      </c>
      <c r="E45" s="171"/>
      <c r="F45" s="171"/>
      <c r="G45" s="172" t="s">
        <v>46</v>
      </c>
      <c r="H45" s="173" t="s">
        <v>47</v>
      </c>
      <c r="I45" s="174"/>
      <c r="J45" s="174"/>
      <c r="K45" s="175">
        <f>SUM(K36:K43)</f>
        <v>0</v>
      </c>
      <c r="L45" s="176"/>
      <c r="M45" s="15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4.4" customHeight="1">
      <c r="A46" s="36"/>
      <c r="B46" s="177"/>
      <c r="C46" s="178"/>
      <c r="D46" s="178"/>
      <c r="E46" s="178"/>
      <c r="F46" s="178"/>
      <c r="G46" s="178"/>
      <c r="H46" s="178"/>
      <c r="I46" s="179"/>
      <c r="J46" s="179"/>
      <c r="K46" s="178"/>
      <c r="L46" s="178"/>
      <c r="M46" s="15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50" s="2" customFormat="1" ht="6.96" customHeight="1">
      <c r="A50" s="36"/>
      <c r="B50" s="180"/>
      <c r="C50" s="181"/>
      <c r="D50" s="181"/>
      <c r="E50" s="181"/>
      <c r="F50" s="181"/>
      <c r="G50" s="181"/>
      <c r="H50" s="181"/>
      <c r="I50" s="182"/>
      <c r="J50" s="182"/>
      <c r="K50" s="181"/>
      <c r="L50" s="181"/>
      <c r="M50" s="15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24.96" customHeight="1">
      <c r="A51" s="36"/>
      <c r="B51" s="37"/>
      <c r="C51" s="21" t="s">
        <v>128</v>
      </c>
      <c r="D51" s="38"/>
      <c r="E51" s="38"/>
      <c r="F51" s="38"/>
      <c r="G51" s="38"/>
      <c r="H51" s="38"/>
      <c r="I51" s="150"/>
      <c r="J51" s="150"/>
      <c r="K51" s="38"/>
      <c r="L51" s="38"/>
      <c r="M51" s="15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6.96" customHeight="1">
      <c r="A52" s="36"/>
      <c r="B52" s="37"/>
      <c r="C52" s="38"/>
      <c r="D52" s="38"/>
      <c r="E52" s="38"/>
      <c r="F52" s="38"/>
      <c r="G52" s="38"/>
      <c r="H52" s="38"/>
      <c r="I52" s="150"/>
      <c r="J52" s="150"/>
      <c r="K52" s="38"/>
      <c r="L52" s="38"/>
      <c r="M52" s="15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12" customHeight="1">
      <c r="A53" s="36"/>
      <c r="B53" s="37"/>
      <c r="C53" s="30" t="s">
        <v>17</v>
      </c>
      <c r="D53" s="38"/>
      <c r="E53" s="38"/>
      <c r="F53" s="38"/>
      <c r="G53" s="38"/>
      <c r="H53" s="38"/>
      <c r="I53" s="150"/>
      <c r="J53" s="150"/>
      <c r="K53" s="38"/>
      <c r="L53" s="38"/>
      <c r="M53" s="15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6.5" customHeight="1">
      <c r="A54" s="36"/>
      <c r="B54" s="37"/>
      <c r="C54" s="38"/>
      <c r="D54" s="38"/>
      <c r="E54" s="183" t="str">
        <f>E7</f>
        <v xml:space="preserve"> Oprava zabezpečovacího zařízení v žst. Medlešice</v>
      </c>
      <c r="F54" s="30"/>
      <c r="G54" s="30"/>
      <c r="H54" s="30"/>
      <c r="I54" s="150"/>
      <c r="J54" s="150"/>
      <c r="K54" s="38"/>
      <c r="L54" s="38"/>
      <c r="M54" s="15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1" customFormat="1" ht="12" customHeight="1">
      <c r="B55" s="19"/>
      <c r="C55" s="30" t="s">
        <v>119</v>
      </c>
      <c r="D55" s="20"/>
      <c r="E55" s="20"/>
      <c r="F55" s="20"/>
      <c r="G55" s="20"/>
      <c r="H55" s="20"/>
      <c r="I55" s="141"/>
      <c r="J55" s="141"/>
      <c r="K55" s="20"/>
      <c r="L55" s="20"/>
      <c r="M55" s="18"/>
    </row>
    <row r="56" s="1" customFormat="1" ht="16.5" customHeight="1">
      <c r="B56" s="19"/>
      <c r="C56" s="20"/>
      <c r="D56" s="20"/>
      <c r="E56" s="183" t="s">
        <v>120</v>
      </c>
      <c r="F56" s="20"/>
      <c r="G56" s="20"/>
      <c r="H56" s="20"/>
      <c r="I56" s="141"/>
      <c r="J56" s="141"/>
      <c r="K56" s="20"/>
      <c r="L56" s="20"/>
      <c r="M56" s="18"/>
    </row>
    <row r="57" s="1" customFormat="1" ht="12" customHeight="1">
      <c r="B57" s="19"/>
      <c r="C57" s="30" t="s">
        <v>121</v>
      </c>
      <c r="D57" s="20"/>
      <c r="E57" s="20"/>
      <c r="F57" s="20"/>
      <c r="G57" s="20"/>
      <c r="H57" s="20"/>
      <c r="I57" s="141"/>
      <c r="J57" s="141"/>
      <c r="K57" s="20"/>
      <c r="L57" s="20"/>
      <c r="M57" s="18"/>
    </row>
    <row r="58" s="2" customFormat="1" ht="16.5" customHeight="1">
      <c r="A58" s="36"/>
      <c r="B58" s="37"/>
      <c r="C58" s="38"/>
      <c r="D58" s="38"/>
      <c r="E58" s="184" t="s">
        <v>122</v>
      </c>
      <c r="F58" s="38"/>
      <c r="G58" s="38"/>
      <c r="H58" s="38"/>
      <c r="I58" s="150"/>
      <c r="J58" s="150"/>
      <c r="K58" s="38"/>
      <c r="L58" s="38"/>
      <c r="M58" s="15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12" customHeight="1">
      <c r="A59" s="36"/>
      <c r="B59" s="37"/>
      <c r="C59" s="30" t="s">
        <v>123</v>
      </c>
      <c r="D59" s="38"/>
      <c r="E59" s="38"/>
      <c r="F59" s="38"/>
      <c r="G59" s="38"/>
      <c r="H59" s="38"/>
      <c r="I59" s="150"/>
      <c r="J59" s="150"/>
      <c r="K59" s="38"/>
      <c r="L59" s="38"/>
      <c r="M59" s="15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6.5" customHeight="1">
      <c r="A60" s="36"/>
      <c r="B60" s="37"/>
      <c r="C60" s="38"/>
      <c r="D60" s="38"/>
      <c r="E60" s="67" t="str">
        <f>E13</f>
        <v>01-01-1 - UOŽI-SZZ</v>
      </c>
      <c r="F60" s="38"/>
      <c r="G60" s="38"/>
      <c r="H60" s="38"/>
      <c r="I60" s="150"/>
      <c r="J60" s="150"/>
      <c r="K60" s="38"/>
      <c r="L60" s="38"/>
      <c r="M60" s="151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6.96" customHeight="1">
      <c r="A61" s="36"/>
      <c r="B61" s="37"/>
      <c r="C61" s="38"/>
      <c r="D61" s="38"/>
      <c r="E61" s="38"/>
      <c r="F61" s="38"/>
      <c r="G61" s="38"/>
      <c r="H61" s="38"/>
      <c r="I61" s="150"/>
      <c r="J61" s="150"/>
      <c r="K61" s="38"/>
      <c r="L61" s="38"/>
      <c r="M61" s="15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2" customHeight="1">
      <c r="A62" s="36"/>
      <c r="B62" s="37"/>
      <c r="C62" s="30" t="s">
        <v>22</v>
      </c>
      <c r="D62" s="38"/>
      <c r="E62" s="38"/>
      <c r="F62" s="25" t="str">
        <f>F16</f>
        <v>Medlešice</v>
      </c>
      <c r="G62" s="38"/>
      <c r="H62" s="38"/>
      <c r="I62" s="153" t="s">
        <v>24</v>
      </c>
      <c r="J62" s="155" t="str">
        <f>IF(J16="","",J16)</f>
        <v>17. 3. 2020</v>
      </c>
      <c r="K62" s="38"/>
      <c r="L62" s="38"/>
      <c r="M62" s="15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6.96" customHeight="1">
      <c r="A63" s="36"/>
      <c r="B63" s="37"/>
      <c r="C63" s="38"/>
      <c r="D63" s="38"/>
      <c r="E63" s="38"/>
      <c r="F63" s="38"/>
      <c r="G63" s="38"/>
      <c r="H63" s="38"/>
      <c r="I63" s="150"/>
      <c r="J63" s="150"/>
      <c r="K63" s="38"/>
      <c r="L63" s="38"/>
      <c r="M63" s="15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15.15" customHeight="1">
      <c r="A64" s="36"/>
      <c r="B64" s="37"/>
      <c r="C64" s="30" t="s">
        <v>26</v>
      </c>
      <c r="D64" s="38"/>
      <c r="E64" s="38"/>
      <c r="F64" s="25" t="str">
        <f>E19</f>
        <v xml:space="preserve"> </v>
      </c>
      <c r="G64" s="38"/>
      <c r="H64" s="38"/>
      <c r="I64" s="153" t="s">
        <v>31</v>
      </c>
      <c r="J64" s="185" t="str">
        <f>E25</f>
        <v xml:space="preserve"> </v>
      </c>
      <c r="K64" s="38"/>
      <c r="L64" s="38"/>
      <c r="M64" s="151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15.15" customHeight="1">
      <c r="A65" s="36"/>
      <c r="B65" s="37"/>
      <c r="C65" s="30" t="s">
        <v>29</v>
      </c>
      <c r="D65" s="38"/>
      <c r="E65" s="38"/>
      <c r="F65" s="25" t="str">
        <f>IF(E22="","",E22)</f>
        <v>Vyplň údaj</v>
      </c>
      <c r="G65" s="38"/>
      <c r="H65" s="38"/>
      <c r="I65" s="153" t="s">
        <v>32</v>
      </c>
      <c r="J65" s="185" t="str">
        <f>E28</f>
        <v xml:space="preserve"> </v>
      </c>
      <c r="K65" s="38"/>
      <c r="L65" s="38"/>
      <c r="M65" s="15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10.32" customHeight="1">
      <c r="A66" s="36"/>
      <c r="B66" s="37"/>
      <c r="C66" s="38"/>
      <c r="D66" s="38"/>
      <c r="E66" s="38"/>
      <c r="F66" s="38"/>
      <c r="G66" s="38"/>
      <c r="H66" s="38"/>
      <c r="I66" s="150"/>
      <c r="J66" s="150"/>
      <c r="K66" s="38"/>
      <c r="L66" s="38"/>
      <c r="M66" s="151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9.28" customHeight="1">
      <c r="A67" s="36"/>
      <c r="B67" s="37"/>
      <c r="C67" s="186" t="s">
        <v>129</v>
      </c>
      <c r="D67" s="187"/>
      <c r="E67" s="187"/>
      <c r="F67" s="187"/>
      <c r="G67" s="187"/>
      <c r="H67" s="187"/>
      <c r="I67" s="188" t="s">
        <v>130</v>
      </c>
      <c r="J67" s="188" t="s">
        <v>131</v>
      </c>
      <c r="K67" s="189" t="s">
        <v>132</v>
      </c>
      <c r="L67" s="187"/>
      <c r="M67" s="151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10.32" customHeight="1">
      <c r="A68" s="36"/>
      <c r="B68" s="37"/>
      <c r="C68" s="38"/>
      <c r="D68" s="38"/>
      <c r="E68" s="38"/>
      <c r="F68" s="38"/>
      <c r="G68" s="38"/>
      <c r="H68" s="38"/>
      <c r="I68" s="150"/>
      <c r="J68" s="150"/>
      <c r="K68" s="38"/>
      <c r="L68" s="38"/>
      <c r="M68" s="15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22.8" customHeight="1">
      <c r="A69" s="36"/>
      <c r="B69" s="37"/>
      <c r="C69" s="190" t="s">
        <v>69</v>
      </c>
      <c r="D69" s="38"/>
      <c r="E69" s="38"/>
      <c r="F69" s="38"/>
      <c r="G69" s="38"/>
      <c r="H69" s="38"/>
      <c r="I69" s="191">
        <f>Q94</f>
        <v>0</v>
      </c>
      <c r="J69" s="191">
        <f>R94</f>
        <v>0</v>
      </c>
      <c r="K69" s="100">
        <f>K94</f>
        <v>0</v>
      </c>
      <c r="L69" s="38"/>
      <c r="M69" s="15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U69" s="15" t="s">
        <v>133</v>
      </c>
    </row>
    <row r="70" s="9" customFormat="1" ht="24.96" customHeight="1">
      <c r="A70" s="9"/>
      <c r="B70" s="192"/>
      <c r="C70" s="193"/>
      <c r="D70" s="194" t="s">
        <v>134</v>
      </c>
      <c r="E70" s="195"/>
      <c r="F70" s="195"/>
      <c r="G70" s="195"/>
      <c r="H70" s="195"/>
      <c r="I70" s="196">
        <f>Q759</f>
        <v>0</v>
      </c>
      <c r="J70" s="196">
        <f>R759</f>
        <v>0</v>
      </c>
      <c r="K70" s="197">
        <f>K759</f>
        <v>0</v>
      </c>
      <c r="L70" s="193"/>
      <c r="M70" s="19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6"/>
      <c r="B71" s="37"/>
      <c r="C71" s="38"/>
      <c r="D71" s="38"/>
      <c r="E71" s="38"/>
      <c r="F71" s="38"/>
      <c r="G71" s="38"/>
      <c r="H71" s="38"/>
      <c r="I71" s="150"/>
      <c r="J71" s="150"/>
      <c r="K71" s="38"/>
      <c r="L71" s="38"/>
      <c r="M71" s="151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57"/>
      <c r="C72" s="58"/>
      <c r="D72" s="58"/>
      <c r="E72" s="58"/>
      <c r="F72" s="58"/>
      <c r="G72" s="58"/>
      <c r="H72" s="58"/>
      <c r="I72" s="179"/>
      <c r="J72" s="179"/>
      <c r="K72" s="58"/>
      <c r="L72" s="58"/>
      <c r="M72" s="15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="2" customFormat="1" ht="6.96" customHeight="1">
      <c r="A76" s="36"/>
      <c r="B76" s="59"/>
      <c r="C76" s="60"/>
      <c r="D76" s="60"/>
      <c r="E76" s="60"/>
      <c r="F76" s="60"/>
      <c r="G76" s="60"/>
      <c r="H76" s="60"/>
      <c r="I76" s="182"/>
      <c r="J76" s="182"/>
      <c r="K76" s="60"/>
      <c r="L76" s="60"/>
      <c r="M76" s="15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24.96" customHeight="1">
      <c r="A77" s="36"/>
      <c r="B77" s="37"/>
      <c r="C77" s="21" t="s">
        <v>135</v>
      </c>
      <c r="D77" s="38"/>
      <c r="E77" s="38"/>
      <c r="F77" s="38"/>
      <c r="G77" s="38"/>
      <c r="H77" s="38"/>
      <c r="I77" s="150"/>
      <c r="J77" s="150"/>
      <c r="K77" s="38"/>
      <c r="L77" s="38"/>
      <c r="M77" s="15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150"/>
      <c r="J78" s="150"/>
      <c r="K78" s="38"/>
      <c r="L78" s="38"/>
      <c r="M78" s="15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17</v>
      </c>
      <c r="D79" s="38"/>
      <c r="E79" s="38"/>
      <c r="F79" s="38"/>
      <c r="G79" s="38"/>
      <c r="H79" s="38"/>
      <c r="I79" s="150"/>
      <c r="J79" s="150"/>
      <c r="K79" s="38"/>
      <c r="L79" s="38"/>
      <c r="M79" s="15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6.5" customHeight="1">
      <c r="A80" s="36"/>
      <c r="B80" s="37"/>
      <c r="C80" s="38"/>
      <c r="D80" s="38"/>
      <c r="E80" s="183" t="str">
        <f>E7</f>
        <v xml:space="preserve"> Oprava zabezpečovacího zařízení v žst. Medlešice</v>
      </c>
      <c r="F80" s="30"/>
      <c r="G80" s="30"/>
      <c r="H80" s="30"/>
      <c r="I80" s="150"/>
      <c r="J80" s="150"/>
      <c r="K80" s="38"/>
      <c r="L80" s="38"/>
      <c r="M80" s="15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1" customFormat="1" ht="12" customHeight="1">
      <c r="B81" s="19"/>
      <c r="C81" s="30" t="s">
        <v>119</v>
      </c>
      <c r="D81" s="20"/>
      <c r="E81" s="20"/>
      <c r="F81" s="20"/>
      <c r="G81" s="20"/>
      <c r="H81" s="20"/>
      <c r="I81" s="141"/>
      <c r="J81" s="141"/>
      <c r="K81" s="20"/>
      <c r="L81" s="20"/>
      <c r="M81" s="18"/>
    </row>
    <row r="82" s="1" customFormat="1" ht="16.5" customHeight="1">
      <c r="B82" s="19"/>
      <c r="C82" s="20"/>
      <c r="D82" s="20"/>
      <c r="E82" s="183" t="s">
        <v>120</v>
      </c>
      <c r="F82" s="20"/>
      <c r="G82" s="20"/>
      <c r="H82" s="20"/>
      <c r="I82" s="141"/>
      <c r="J82" s="141"/>
      <c r="K82" s="20"/>
      <c r="L82" s="20"/>
      <c r="M82" s="18"/>
    </row>
    <row r="83" s="1" customFormat="1" ht="12" customHeight="1">
      <c r="B83" s="19"/>
      <c r="C83" s="30" t="s">
        <v>121</v>
      </c>
      <c r="D83" s="20"/>
      <c r="E83" s="20"/>
      <c r="F83" s="20"/>
      <c r="G83" s="20"/>
      <c r="H83" s="20"/>
      <c r="I83" s="141"/>
      <c r="J83" s="141"/>
      <c r="K83" s="20"/>
      <c r="L83" s="20"/>
      <c r="M83" s="18"/>
    </row>
    <row r="84" s="2" customFormat="1" ht="16.5" customHeight="1">
      <c r="A84" s="36"/>
      <c r="B84" s="37"/>
      <c r="C84" s="38"/>
      <c r="D84" s="38"/>
      <c r="E84" s="184" t="s">
        <v>122</v>
      </c>
      <c r="F84" s="38"/>
      <c r="G84" s="38"/>
      <c r="H84" s="38"/>
      <c r="I84" s="150"/>
      <c r="J84" s="150"/>
      <c r="K84" s="38"/>
      <c r="L84" s="38"/>
      <c r="M84" s="15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0" t="s">
        <v>123</v>
      </c>
      <c r="D85" s="38"/>
      <c r="E85" s="38"/>
      <c r="F85" s="38"/>
      <c r="G85" s="38"/>
      <c r="H85" s="38"/>
      <c r="I85" s="150"/>
      <c r="J85" s="150"/>
      <c r="K85" s="38"/>
      <c r="L85" s="38"/>
      <c r="M85" s="15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6.5" customHeight="1">
      <c r="A86" s="36"/>
      <c r="B86" s="37"/>
      <c r="C86" s="38"/>
      <c r="D86" s="38"/>
      <c r="E86" s="67" t="str">
        <f>E13</f>
        <v>01-01-1 - UOŽI-SZZ</v>
      </c>
      <c r="F86" s="38"/>
      <c r="G86" s="38"/>
      <c r="H86" s="38"/>
      <c r="I86" s="150"/>
      <c r="J86" s="150"/>
      <c r="K86" s="38"/>
      <c r="L86" s="38"/>
      <c r="M86" s="15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6.96" customHeight="1">
      <c r="A87" s="36"/>
      <c r="B87" s="37"/>
      <c r="C87" s="38"/>
      <c r="D87" s="38"/>
      <c r="E87" s="38"/>
      <c r="F87" s="38"/>
      <c r="G87" s="38"/>
      <c r="H87" s="38"/>
      <c r="I87" s="150"/>
      <c r="J87" s="150"/>
      <c r="K87" s="38"/>
      <c r="L87" s="38"/>
      <c r="M87" s="15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22</v>
      </c>
      <c r="D88" s="38"/>
      <c r="E88" s="38"/>
      <c r="F88" s="25" t="str">
        <f>F16</f>
        <v>Medlešice</v>
      </c>
      <c r="G88" s="38"/>
      <c r="H88" s="38"/>
      <c r="I88" s="153" t="s">
        <v>24</v>
      </c>
      <c r="J88" s="155" t="str">
        <f>IF(J16="","",J16)</f>
        <v>17. 3. 2020</v>
      </c>
      <c r="K88" s="38"/>
      <c r="L88" s="38"/>
      <c r="M88" s="15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6.96" customHeight="1">
      <c r="A89" s="36"/>
      <c r="B89" s="37"/>
      <c r="C89" s="38"/>
      <c r="D89" s="38"/>
      <c r="E89" s="38"/>
      <c r="F89" s="38"/>
      <c r="G89" s="38"/>
      <c r="H89" s="38"/>
      <c r="I89" s="150"/>
      <c r="J89" s="150"/>
      <c r="K89" s="38"/>
      <c r="L89" s="38"/>
      <c r="M89" s="15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26</v>
      </c>
      <c r="D90" s="38"/>
      <c r="E90" s="38"/>
      <c r="F90" s="25" t="str">
        <f>E19</f>
        <v xml:space="preserve"> </v>
      </c>
      <c r="G90" s="38"/>
      <c r="H90" s="38"/>
      <c r="I90" s="153" t="s">
        <v>31</v>
      </c>
      <c r="J90" s="185" t="str">
        <f>E25</f>
        <v xml:space="preserve"> </v>
      </c>
      <c r="K90" s="38"/>
      <c r="L90" s="38"/>
      <c r="M90" s="15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29</v>
      </c>
      <c r="D91" s="38"/>
      <c r="E91" s="38"/>
      <c r="F91" s="25" t="str">
        <f>IF(E22="","",E22)</f>
        <v>Vyplň údaj</v>
      </c>
      <c r="G91" s="38"/>
      <c r="H91" s="38"/>
      <c r="I91" s="153" t="s">
        <v>32</v>
      </c>
      <c r="J91" s="185" t="str">
        <f>E28</f>
        <v xml:space="preserve"> </v>
      </c>
      <c r="K91" s="38"/>
      <c r="L91" s="38"/>
      <c r="M91" s="15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0.32" customHeight="1">
      <c r="A92" s="36"/>
      <c r="B92" s="37"/>
      <c r="C92" s="38"/>
      <c r="D92" s="38"/>
      <c r="E92" s="38"/>
      <c r="F92" s="38"/>
      <c r="G92" s="38"/>
      <c r="H92" s="38"/>
      <c r="I92" s="150"/>
      <c r="J92" s="150"/>
      <c r="K92" s="38"/>
      <c r="L92" s="38"/>
      <c r="M92" s="15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10" customFormat="1" ht="29.28" customHeight="1">
      <c r="A93" s="199"/>
      <c r="B93" s="200"/>
      <c r="C93" s="201" t="s">
        <v>136</v>
      </c>
      <c r="D93" s="202" t="s">
        <v>54</v>
      </c>
      <c r="E93" s="202" t="s">
        <v>50</v>
      </c>
      <c r="F93" s="202" t="s">
        <v>51</v>
      </c>
      <c r="G93" s="202" t="s">
        <v>137</v>
      </c>
      <c r="H93" s="202" t="s">
        <v>138</v>
      </c>
      <c r="I93" s="203" t="s">
        <v>139</v>
      </c>
      <c r="J93" s="203" t="s">
        <v>140</v>
      </c>
      <c r="K93" s="202" t="s">
        <v>132</v>
      </c>
      <c r="L93" s="204" t="s">
        <v>141</v>
      </c>
      <c r="M93" s="205"/>
      <c r="N93" s="90" t="s">
        <v>20</v>
      </c>
      <c r="O93" s="91" t="s">
        <v>39</v>
      </c>
      <c r="P93" s="91" t="s">
        <v>142</v>
      </c>
      <c r="Q93" s="91" t="s">
        <v>143</v>
      </c>
      <c r="R93" s="91" t="s">
        <v>144</v>
      </c>
      <c r="S93" s="91" t="s">
        <v>145</v>
      </c>
      <c r="T93" s="91" t="s">
        <v>146</v>
      </c>
      <c r="U93" s="91" t="s">
        <v>147</v>
      </c>
      <c r="V93" s="91" t="s">
        <v>148</v>
      </c>
      <c r="W93" s="91" t="s">
        <v>149</v>
      </c>
      <c r="X93" s="92" t="s">
        <v>150</v>
      </c>
      <c r="Y93" s="199"/>
      <c r="Z93" s="199"/>
      <c r="AA93" s="199"/>
      <c r="AB93" s="199"/>
      <c r="AC93" s="199"/>
      <c r="AD93" s="199"/>
      <c r="AE93" s="199"/>
    </row>
    <row r="94" s="2" customFormat="1" ht="22.8" customHeight="1">
      <c r="A94" s="36"/>
      <c r="B94" s="37"/>
      <c r="C94" s="97" t="s">
        <v>151</v>
      </c>
      <c r="D94" s="38"/>
      <c r="E94" s="38"/>
      <c r="F94" s="38"/>
      <c r="G94" s="38"/>
      <c r="H94" s="38"/>
      <c r="I94" s="150"/>
      <c r="J94" s="150"/>
      <c r="K94" s="206">
        <f>BK94</f>
        <v>0</v>
      </c>
      <c r="L94" s="38"/>
      <c r="M94" s="42"/>
      <c r="N94" s="93"/>
      <c r="O94" s="207"/>
      <c r="P94" s="94"/>
      <c r="Q94" s="208">
        <f>Q95+SUM(Q96:Q759)</f>
        <v>0</v>
      </c>
      <c r="R94" s="208">
        <f>R95+SUM(R96:R759)</f>
        <v>0</v>
      </c>
      <c r="S94" s="94"/>
      <c r="T94" s="209">
        <f>T95+SUM(T96:T759)</f>
        <v>0</v>
      </c>
      <c r="U94" s="94"/>
      <c r="V94" s="209">
        <f>V95+SUM(V96:V759)</f>
        <v>0</v>
      </c>
      <c r="W94" s="94"/>
      <c r="X94" s="210">
        <f>X95+SUM(X96:X759)</f>
        <v>0</v>
      </c>
      <c r="Y94" s="36"/>
      <c r="Z94" s="36"/>
      <c r="AA94" s="36"/>
      <c r="AB94" s="36"/>
      <c r="AC94" s="36"/>
      <c r="AD94" s="36"/>
      <c r="AE94" s="36"/>
      <c r="AT94" s="15" t="s">
        <v>70</v>
      </c>
      <c r="AU94" s="15" t="s">
        <v>133</v>
      </c>
      <c r="BK94" s="211">
        <f>BK95+SUM(BK96:BK759)</f>
        <v>0</v>
      </c>
    </row>
    <row r="95" s="2" customFormat="1" ht="16.5" customHeight="1">
      <c r="A95" s="36"/>
      <c r="B95" s="37"/>
      <c r="C95" s="212" t="s">
        <v>78</v>
      </c>
      <c r="D95" s="212" t="s">
        <v>152</v>
      </c>
      <c r="E95" s="213" t="s">
        <v>153</v>
      </c>
      <c r="F95" s="214" t="s">
        <v>154</v>
      </c>
      <c r="G95" s="215" t="s">
        <v>155</v>
      </c>
      <c r="H95" s="216">
        <v>2500</v>
      </c>
      <c r="I95" s="217"/>
      <c r="J95" s="218"/>
      <c r="K95" s="219">
        <f>ROUND(P95*H95,2)</f>
        <v>0</v>
      </c>
      <c r="L95" s="214" t="s">
        <v>156</v>
      </c>
      <c r="M95" s="220"/>
      <c r="N95" s="221" t="s">
        <v>20</v>
      </c>
      <c r="O95" s="222" t="s">
        <v>40</v>
      </c>
      <c r="P95" s="223">
        <f>I95+J95</f>
        <v>0</v>
      </c>
      <c r="Q95" s="223">
        <f>ROUND(I95*H95,2)</f>
        <v>0</v>
      </c>
      <c r="R95" s="223">
        <f>ROUND(J95*H95,2)</f>
        <v>0</v>
      </c>
      <c r="S95" s="82"/>
      <c r="T95" s="224">
        <f>S95*H95</f>
        <v>0</v>
      </c>
      <c r="U95" s="224">
        <v>0</v>
      </c>
      <c r="V95" s="224">
        <f>U95*H95</f>
        <v>0</v>
      </c>
      <c r="W95" s="224">
        <v>0</v>
      </c>
      <c r="X95" s="225">
        <f>W95*H95</f>
        <v>0</v>
      </c>
      <c r="Y95" s="36"/>
      <c r="Z95" s="36"/>
      <c r="AA95" s="36"/>
      <c r="AB95" s="36"/>
      <c r="AC95" s="36"/>
      <c r="AD95" s="36"/>
      <c r="AE95" s="36"/>
      <c r="AR95" s="226" t="s">
        <v>157</v>
      </c>
      <c r="AT95" s="226" t="s">
        <v>152</v>
      </c>
      <c r="AU95" s="226" t="s">
        <v>71</v>
      </c>
      <c r="AY95" s="15" t="s">
        <v>158</v>
      </c>
      <c r="BE95" s="227">
        <f>IF(O95="základní",K95,0)</f>
        <v>0</v>
      </c>
      <c r="BF95" s="227">
        <f>IF(O95="snížená",K95,0)</f>
        <v>0</v>
      </c>
      <c r="BG95" s="227">
        <f>IF(O95="zákl. přenesená",K95,0)</f>
        <v>0</v>
      </c>
      <c r="BH95" s="227">
        <f>IF(O95="sníž. přenesená",K95,0)</f>
        <v>0</v>
      </c>
      <c r="BI95" s="227">
        <f>IF(O95="nulová",K95,0)</f>
        <v>0</v>
      </c>
      <c r="BJ95" s="15" t="s">
        <v>78</v>
      </c>
      <c r="BK95" s="227">
        <f>ROUND(P95*H95,2)</f>
        <v>0</v>
      </c>
      <c r="BL95" s="15" t="s">
        <v>159</v>
      </c>
      <c r="BM95" s="226" t="s">
        <v>160</v>
      </c>
    </row>
    <row r="96" s="2" customFormat="1">
      <c r="A96" s="36"/>
      <c r="B96" s="37"/>
      <c r="C96" s="38"/>
      <c r="D96" s="228" t="s">
        <v>161</v>
      </c>
      <c r="E96" s="38"/>
      <c r="F96" s="229" t="s">
        <v>154</v>
      </c>
      <c r="G96" s="38"/>
      <c r="H96" s="38"/>
      <c r="I96" s="150"/>
      <c r="J96" s="150"/>
      <c r="K96" s="38"/>
      <c r="L96" s="38"/>
      <c r="M96" s="42"/>
      <c r="N96" s="230"/>
      <c r="O96" s="231"/>
      <c r="P96" s="82"/>
      <c r="Q96" s="82"/>
      <c r="R96" s="82"/>
      <c r="S96" s="82"/>
      <c r="T96" s="82"/>
      <c r="U96" s="82"/>
      <c r="V96" s="82"/>
      <c r="W96" s="82"/>
      <c r="X96" s="83"/>
      <c r="Y96" s="36"/>
      <c r="Z96" s="36"/>
      <c r="AA96" s="36"/>
      <c r="AB96" s="36"/>
      <c r="AC96" s="36"/>
      <c r="AD96" s="36"/>
      <c r="AE96" s="36"/>
      <c r="AT96" s="15" t="s">
        <v>161</v>
      </c>
      <c r="AU96" s="15" t="s">
        <v>71</v>
      </c>
    </row>
    <row r="97" s="2" customFormat="1" ht="16.5" customHeight="1">
      <c r="A97" s="36"/>
      <c r="B97" s="37"/>
      <c r="C97" s="212" t="s">
        <v>80</v>
      </c>
      <c r="D97" s="212" t="s">
        <v>152</v>
      </c>
      <c r="E97" s="213" t="s">
        <v>162</v>
      </c>
      <c r="F97" s="214" t="s">
        <v>163</v>
      </c>
      <c r="G97" s="215" t="s">
        <v>155</v>
      </c>
      <c r="H97" s="216">
        <v>1000</v>
      </c>
      <c r="I97" s="217"/>
      <c r="J97" s="218"/>
      <c r="K97" s="219">
        <f>ROUND(P97*H97,2)</f>
        <v>0</v>
      </c>
      <c r="L97" s="214" t="s">
        <v>156</v>
      </c>
      <c r="M97" s="220"/>
      <c r="N97" s="221" t="s">
        <v>20</v>
      </c>
      <c r="O97" s="222" t="s">
        <v>40</v>
      </c>
      <c r="P97" s="223">
        <f>I97+J97</f>
        <v>0</v>
      </c>
      <c r="Q97" s="223">
        <f>ROUND(I97*H97,2)</f>
        <v>0</v>
      </c>
      <c r="R97" s="223">
        <f>ROUND(J97*H97,2)</f>
        <v>0</v>
      </c>
      <c r="S97" s="82"/>
      <c r="T97" s="224">
        <f>S97*H97</f>
        <v>0</v>
      </c>
      <c r="U97" s="224">
        <v>0</v>
      </c>
      <c r="V97" s="224">
        <f>U97*H97</f>
        <v>0</v>
      </c>
      <c r="W97" s="224">
        <v>0</v>
      </c>
      <c r="X97" s="225">
        <f>W97*H97</f>
        <v>0</v>
      </c>
      <c r="Y97" s="36"/>
      <c r="Z97" s="36"/>
      <c r="AA97" s="36"/>
      <c r="AB97" s="36"/>
      <c r="AC97" s="36"/>
      <c r="AD97" s="36"/>
      <c r="AE97" s="36"/>
      <c r="AR97" s="226" t="s">
        <v>157</v>
      </c>
      <c r="AT97" s="226" t="s">
        <v>152</v>
      </c>
      <c r="AU97" s="226" t="s">
        <v>71</v>
      </c>
      <c r="AY97" s="15" t="s">
        <v>158</v>
      </c>
      <c r="BE97" s="227">
        <f>IF(O97="základní",K97,0)</f>
        <v>0</v>
      </c>
      <c r="BF97" s="227">
        <f>IF(O97="snížená",K97,0)</f>
        <v>0</v>
      </c>
      <c r="BG97" s="227">
        <f>IF(O97="zákl. přenesená",K97,0)</f>
        <v>0</v>
      </c>
      <c r="BH97" s="227">
        <f>IF(O97="sníž. přenesená",K97,0)</f>
        <v>0</v>
      </c>
      <c r="BI97" s="227">
        <f>IF(O97="nulová",K97,0)</f>
        <v>0</v>
      </c>
      <c r="BJ97" s="15" t="s">
        <v>78</v>
      </c>
      <c r="BK97" s="227">
        <f>ROUND(P97*H97,2)</f>
        <v>0</v>
      </c>
      <c r="BL97" s="15" t="s">
        <v>159</v>
      </c>
      <c r="BM97" s="226" t="s">
        <v>164</v>
      </c>
    </row>
    <row r="98" s="2" customFormat="1">
      <c r="A98" s="36"/>
      <c r="B98" s="37"/>
      <c r="C98" s="38"/>
      <c r="D98" s="228" t="s">
        <v>161</v>
      </c>
      <c r="E98" s="38"/>
      <c r="F98" s="229" t="s">
        <v>163</v>
      </c>
      <c r="G98" s="38"/>
      <c r="H98" s="38"/>
      <c r="I98" s="150"/>
      <c r="J98" s="150"/>
      <c r="K98" s="38"/>
      <c r="L98" s="38"/>
      <c r="M98" s="42"/>
      <c r="N98" s="230"/>
      <c r="O98" s="231"/>
      <c r="P98" s="82"/>
      <c r="Q98" s="82"/>
      <c r="R98" s="82"/>
      <c r="S98" s="82"/>
      <c r="T98" s="82"/>
      <c r="U98" s="82"/>
      <c r="V98" s="82"/>
      <c r="W98" s="82"/>
      <c r="X98" s="83"/>
      <c r="Y98" s="36"/>
      <c r="Z98" s="36"/>
      <c r="AA98" s="36"/>
      <c r="AB98" s="36"/>
      <c r="AC98" s="36"/>
      <c r="AD98" s="36"/>
      <c r="AE98" s="36"/>
      <c r="AT98" s="15" t="s">
        <v>161</v>
      </c>
      <c r="AU98" s="15" t="s">
        <v>71</v>
      </c>
    </row>
    <row r="99" s="2" customFormat="1" ht="16.5" customHeight="1">
      <c r="A99" s="36"/>
      <c r="B99" s="37"/>
      <c r="C99" s="212" t="s">
        <v>88</v>
      </c>
      <c r="D99" s="212" t="s">
        <v>152</v>
      </c>
      <c r="E99" s="213" t="s">
        <v>165</v>
      </c>
      <c r="F99" s="214" t="s">
        <v>166</v>
      </c>
      <c r="G99" s="215" t="s">
        <v>155</v>
      </c>
      <c r="H99" s="216">
        <v>200</v>
      </c>
      <c r="I99" s="217"/>
      <c r="J99" s="218"/>
      <c r="K99" s="219">
        <f>ROUND(P99*H99,2)</f>
        <v>0</v>
      </c>
      <c r="L99" s="214" t="s">
        <v>156</v>
      </c>
      <c r="M99" s="220"/>
      <c r="N99" s="221" t="s">
        <v>20</v>
      </c>
      <c r="O99" s="222" t="s">
        <v>40</v>
      </c>
      <c r="P99" s="223">
        <f>I99+J99</f>
        <v>0</v>
      </c>
      <c r="Q99" s="223">
        <f>ROUND(I99*H99,2)</f>
        <v>0</v>
      </c>
      <c r="R99" s="223">
        <f>ROUND(J99*H99,2)</f>
        <v>0</v>
      </c>
      <c r="S99" s="82"/>
      <c r="T99" s="224">
        <f>S99*H99</f>
        <v>0</v>
      </c>
      <c r="U99" s="224">
        <v>0</v>
      </c>
      <c r="V99" s="224">
        <f>U99*H99</f>
        <v>0</v>
      </c>
      <c r="W99" s="224">
        <v>0</v>
      </c>
      <c r="X99" s="225">
        <f>W99*H99</f>
        <v>0</v>
      </c>
      <c r="Y99" s="36"/>
      <c r="Z99" s="36"/>
      <c r="AA99" s="36"/>
      <c r="AB99" s="36"/>
      <c r="AC99" s="36"/>
      <c r="AD99" s="36"/>
      <c r="AE99" s="36"/>
      <c r="AR99" s="226" t="s">
        <v>157</v>
      </c>
      <c r="AT99" s="226" t="s">
        <v>152</v>
      </c>
      <c r="AU99" s="226" t="s">
        <v>71</v>
      </c>
      <c r="AY99" s="15" t="s">
        <v>158</v>
      </c>
      <c r="BE99" s="227">
        <f>IF(O99="základní",K99,0)</f>
        <v>0</v>
      </c>
      <c r="BF99" s="227">
        <f>IF(O99="snížená",K99,0)</f>
        <v>0</v>
      </c>
      <c r="BG99" s="227">
        <f>IF(O99="zákl. přenesená",K99,0)</f>
        <v>0</v>
      </c>
      <c r="BH99" s="227">
        <f>IF(O99="sníž. přenesená",K99,0)</f>
        <v>0</v>
      </c>
      <c r="BI99" s="227">
        <f>IF(O99="nulová",K99,0)</f>
        <v>0</v>
      </c>
      <c r="BJ99" s="15" t="s">
        <v>78</v>
      </c>
      <c r="BK99" s="227">
        <f>ROUND(P99*H99,2)</f>
        <v>0</v>
      </c>
      <c r="BL99" s="15" t="s">
        <v>159</v>
      </c>
      <c r="BM99" s="226" t="s">
        <v>167</v>
      </c>
    </row>
    <row r="100" s="2" customFormat="1">
      <c r="A100" s="36"/>
      <c r="B100" s="37"/>
      <c r="C100" s="38"/>
      <c r="D100" s="228" t="s">
        <v>161</v>
      </c>
      <c r="E100" s="38"/>
      <c r="F100" s="229" t="s">
        <v>166</v>
      </c>
      <c r="G100" s="38"/>
      <c r="H100" s="38"/>
      <c r="I100" s="150"/>
      <c r="J100" s="150"/>
      <c r="K100" s="38"/>
      <c r="L100" s="38"/>
      <c r="M100" s="42"/>
      <c r="N100" s="230"/>
      <c r="O100" s="231"/>
      <c r="P100" s="82"/>
      <c r="Q100" s="82"/>
      <c r="R100" s="82"/>
      <c r="S100" s="82"/>
      <c r="T100" s="82"/>
      <c r="U100" s="82"/>
      <c r="V100" s="82"/>
      <c r="W100" s="82"/>
      <c r="X100" s="83"/>
      <c r="Y100" s="36"/>
      <c r="Z100" s="36"/>
      <c r="AA100" s="36"/>
      <c r="AB100" s="36"/>
      <c r="AC100" s="36"/>
      <c r="AD100" s="36"/>
      <c r="AE100" s="36"/>
      <c r="AT100" s="15" t="s">
        <v>161</v>
      </c>
      <c r="AU100" s="15" t="s">
        <v>71</v>
      </c>
    </row>
    <row r="101" s="2" customFormat="1" ht="16.5" customHeight="1">
      <c r="A101" s="36"/>
      <c r="B101" s="37"/>
      <c r="C101" s="212" t="s">
        <v>159</v>
      </c>
      <c r="D101" s="212" t="s">
        <v>152</v>
      </c>
      <c r="E101" s="213" t="s">
        <v>168</v>
      </c>
      <c r="F101" s="214" t="s">
        <v>169</v>
      </c>
      <c r="G101" s="215" t="s">
        <v>155</v>
      </c>
      <c r="H101" s="216">
        <v>1400</v>
      </c>
      <c r="I101" s="217"/>
      <c r="J101" s="218"/>
      <c r="K101" s="219">
        <f>ROUND(P101*H101,2)</f>
        <v>0</v>
      </c>
      <c r="L101" s="214" t="s">
        <v>156</v>
      </c>
      <c r="M101" s="220"/>
      <c r="N101" s="221" t="s">
        <v>20</v>
      </c>
      <c r="O101" s="222" t="s">
        <v>40</v>
      </c>
      <c r="P101" s="223">
        <f>I101+J101</f>
        <v>0</v>
      </c>
      <c r="Q101" s="223">
        <f>ROUND(I101*H101,2)</f>
        <v>0</v>
      </c>
      <c r="R101" s="223">
        <f>ROUND(J101*H101,2)</f>
        <v>0</v>
      </c>
      <c r="S101" s="82"/>
      <c r="T101" s="224">
        <f>S101*H101</f>
        <v>0</v>
      </c>
      <c r="U101" s="224">
        <v>0</v>
      </c>
      <c r="V101" s="224">
        <f>U101*H101</f>
        <v>0</v>
      </c>
      <c r="W101" s="224">
        <v>0</v>
      </c>
      <c r="X101" s="225">
        <f>W101*H101</f>
        <v>0</v>
      </c>
      <c r="Y101" s="36"/>
      <c r="Z101" s="36"/>
      <c r="AA101" s="36"/>
      <c r="AB101" s="36"/>
      <c r="AC101" s="36"/>
      <c r="AD101" s="36"/>
      <c r="AE101" s="36"/>
      <c r="AR101" s="226" t="s">
        <v>157</v>
      </c>
      <c r="AT101" s="226" t="s">
        <v>152</v>
      </c>
      <c r="AU101" s="226" t="s">
        <v>71</v>
      </c>
      <c r="AY101" s="15" t="s">
        <v>158</v>
      </c>
      <c r="BE101" s="227">
        <f>IF(O101="základní",K101,0)</f>
        <v>0</v>
      </c>
      <c r="BF101" s="227">
        <f>IF(O101="snížená",K101,0)</f>
        <v>0</v>
      </c>
      <c r="BG101" s="227">
        <f>IF(O101="zákl. přenesená",K101,0)</f>
        <v>0</v>
      </c>
      <c r="BH101" s="227">
        <f>IF(O101="sníž. přenesená",K101,0)</f>
        <v>0</v>
      </c>
      <c r="BI101" s="227">
        <f>IF(O101="nulová",K101,0)</f>
        <v>0</v>
      </c>
      <c r="BJ101" s="15" t="s">
        <v>78</v>
      </c>
      <c r="BK101" s="227">
        <f>ROUND(P101*H101,2)</f>
        <v>0</v>
      </c>
      <c r="BL101" s="15" t="s">
        <v>159</v>
      </c>
      <c r="BM101" s="226" t="s">
        <v>170</v>
      </c>
    </row>
    <row r="102" s="2" customFormat="1">
      <c r="A102" s="36"/>
      <c r="B102" s="37"/>
      <c r="C102" s="38"/>
      <c r="D102" s="228" t="s">
        <v>161</v>
      </c>
      <c r="E102" s="38"/>
      <c r="F102" s="229" t="s">
        <v>169</v>
      </c>
      <c r="G102" s="38"/>
      <c r="H102" s="38"/>
      <c r="I102" s="150"/>
      <c r="J102" s="150"/>
      <c r="K102" s="38"/>
      <c r="L102" s="38"/>
      <c r="M102" s="42"/>
      <c r="N102" s="230"/>
      <c r="O102" s="231"/>
      <c r="P102" s="82"/>
      <c r="Q102" s="82"/>
      <c r="R102" s="82"/>
      <c r="S102" s="82"/>
      <c r="T102" s="82"/>
      <c r="U102" s="82"/>
      <c r="V102" s="82"/>
      <c r="W102" s="82"/>
      <c r="X102" s="83"/>
      <c r="Y102" s="36"/>
      <c r="Z102" s="36"/>
      <c r="AA102" s="36"/>
      <c r="AB102" s="36"/>
      <c r="AC102" s="36"/>
      <c r="AD102" s="36"/>
      <c r="AE102" s="36"/>
      <c r="AT102" s="15" t="s">
        <v>161</v>
      </c>
      <c r="AU102" s="15" t="s">
        <v>71</v>
      </c>
    </row>
    <row r="103" s="2" customFormat="1" ht="16.5" customHeight="1">
      <c r="A103" s="36"/>
      <c r="B103" s="37"/>
      <c r="C103" s="212" t="s">
        <v>171</v>
      </c>
      <c r="D103" s="212" t="s">
        <v>152</v>
      </c>
      <c r="E103" s="213" t="s">
        <v>172</v>
      </c>
      <c r="F103" s="214" t="s">
        <v>173</v>
      </c>
      <c r="G103" s="215" t="s">
        <v>155</v>
      </c>
      <c r="H103" s="216">
        <v>350</v>
      </c>
      <c r="I103" s="217"/>
      <c r="J103" s="218"/>
      <c r="K103" s="219">
        <f>ROUND(P103*H103,2)</f>
        <v>0</v>
      </c>
      <c r="L103" s="214" t="s">
        <v>156</v>
      </c>
      <c r="M103" s="220"/>
      <c r="N103" s="221" t="s">
        <v>20</v>
      </c>
      <c r="O103" s="222" t="s">
        <v>40</v>
      </c>
      <c r="P103" s="223">
        <f>I103+J103</f>
        <v>0</v>
      </c>
      <c r="Q103" s="223">
        <f>ROUND(I103*H103,2)</f>
        <v>0</v>
      </c>
      <c r="R103" s="223">
        <f>ROUND(J103*H103,2)</f>
        <v>0</v>
      </c>
      <c r="S103" s="82"/>
      <c r="T103" s="224">
        <f>S103*H103</f>
        <v>0</v>
      </c>
      <c r="U103" s="224">
        <v>0</v>
      </c>
      <c r="V103" s="224">
        <f>U103*H103</f>
        <v>0</v>
      </c>
      <c r="W103" s="224">
        <v>0</v>
      </c>
      <c r="X103" s="225">
        <f>W103*H103</f>
        <v>0</v>
      </c>
      <c r="Y103" s="36"/>
      <c r="Z103" s="36"/>
      <c r="AA103" s="36"/>
      <c r="AB103" s="36"/>
      <c r="AC103" s="36"/>
      <c r="AD103" s="36"/>
      <c r="AE103" s="36"/>
      <c r="AR103" s="226" t="s">
        <v>157</v>
      </c>
      <c r="AT103" s="226" t="s">
        <v>152</v>
      </c>
      <c r="AU103" s="226" t="s">
        <v>71</v>
      </c>
      <c r="AY103" s="15" t="s">
        <v>158</v>
      </c>
      <c r="BE103" s="227">
        <f>IF(O103="základní",K103,0)</f>
        <v>0</v>
      </c>
      <c r="BF103" s="227">
        <f>IF(O103="snížená",K103,0)</f>
        <v>0</v>
      </c>
      <c r="BG103" s="227">
        <f>IF(O103="zákl. přenesená",K103,0)</f>
        <v>0</v>
      </c>
      <c r="BH103" s="227">
        <f>IF(O103="sníž. přenesená",K103,0)</f>
        <v>0</v>
      </c>
      <c r="BI103" s="227">
        <f>IF(O103="nulová",K103,0)</f>
        <v>0</v>
      </c>
      <c r="BJ103" s="15" t="s">
        <v>78</v>
      </c>
      <c r="BK103" s="227">
        <f>ROUND(P103*H103,2)</f>
        <v>0</v>
      </c>
      <c r="BL103" s="15" t="s">
        <v>159</v>
      </c>
      <c r="BM103" s="226" t="s">
        <v>174</v>
      </c>
    </row>
    <row r="104" s="2" customFormat="1">
      <c r="A104" s="36"/>
      <c r="B104" s="37"/>
      <c r="C104" s="38"/>
      <c r="D104" s="228" t="s">
        <v>161</v>
      </c>
      <c r="E104" s="38"/>
      <c r="F104" s="229" t="s">
        <v>173</v>
      </c>
      <c r="G104" s="38"/>
      <c r="H104" s="38"/>
      <c r="I104" s="150"/>
      <c r="J104" s="150"/>
      <c r="K104" s="38"/>
      <c r="L104" s="38"/>
      <c r="M104" s="42"/>
      <c r="N104" s="230"/>
      <c r="O104" s="231"/>
      <c r="P104" s="82"/>
      <c r="Q104" s="82"/>
      <c r="R104" s="82"/>
      <c r="S104" s="82"/>
      <c r="T104" s="82"/>
      <c r="U104" s="82"/>
      <c r="V104" s="82"/>
      <c r="W104" s="82"/>
      <c r="X104" s="83"/>
      <c r="Y104" s="36"/>
      <c r="Z104" s="36"/>
      <c r="AA104" s="36"/>
      <c r="AB104" s="36"/>
      <c r="AC104" s="36"/>
      <c r="AD104" s="36"/>
      <c r="AE104" s="36"/>
      <c r="AT104" s="15" t="s">
        <v>161</v>
      </c>
      <c r="AU104" s="15" t="s">
        <v>71</v>
      </c>
    </row>
    <row r="105" s="2" customFormat="1" ht="16.5" customHeight="1">
      <c r="A105" s="36"/>
      <c r="B105" s="37"/>
      <c r="C105" s="212" t="s">
        <v>175</v>
      </c>
      <c r="D105" s="212" t="s">
        <v>152</v>
      </c>
      <c r="E105" s="213" t="s">
        <v>176</v>
      </c>
      <c r="F105" s="214" t="s">
        <v>177</v>
      </c>
      <c r="G105" s="215" t="s">
        <v>155</v>
      </c>
      <c r="H105" s="216">
        <v>1800</v>
      </c>
      <c r="I105" s="217"/>
      <c r="J105" s="218"/>
      <c r="K105" s="219">
        <f>ROUND(P105*H105,2)</f>
        <v>0</v>
      </c>
      <c r="L105" s="214" t="s">
        <v>156</v>
      </c>
      <c r="M105" s="220"/>
      <c r="N105" s="221" t="s">
        <v>20</v>
      </c>
      <c r="O105" s="222" t="s">
        <v>40</v>
      </c>
      <c r="P105" s="223">
        <f>I105+J105</f>
        <v>0</v>
      </c>
      <c r="Q105" s="223">
        <f>ROUND(I105*H105,2)</f>
        <v>0</v>
      </c>
      <c r="R105" s="223">
        <f>ROUND(J105*H105,2)</f>
        <v>0</v>
      </c>
      <c r="S105" s="82"/>
      <c r="T105" s="224">
        <f>S105*H105</f>
        <v>0</v>
      </c>
      <c r="U105" s="224">
        <v>0</v>
      </c>
      <c r="V105" s="224">
        <f>U105*H105</f>
        <v>0</v>
      </c>
      <c r="W105" s="224">
        <v>0</v>
      </c>
      <c r="X105" s="225">
        <f>W105*H105</f>
        <v>0</v>
      </c>
      <c r="Y105" s="36"/>
      <c r="Z105" s="36"/>
      <c r="AA105" s="36"/>
      <c r="AB105" s="36"/>
      <c r="AC105" s="36"/>
      <c r="AD105" s="36"/>
      <c r="AE105" s="36"/>
      <c r="AR105" s="226" t="s">
        <v>157</v>
      </c>
      <c r="AT105" s="226" t="s">
        <v>152</v>
      </c>
      <c r="AU105" s="226" t="s">
        <v>71</v>
      </c>
      <c r="AY105" s="15" t="s">
        <v>158</v>
      </c>
      <c r="BE105" s="227">
        <f>IF(O105="základní",K105,0)</f>
        <v>0</v>
      </c>
      <c r="BF105" s="227">
        <f>IF(O105="snížená",K105,0)</f>
        <v>0</v>
      </c>
      <c r="BG105" s="227">
        <f>IF(O105="zákl. přenesená",K105,0)</f>
        <v>0</v>
      </c>
      <c r="BH105" s="227">
        <f>IF(O105="sníž. přenesená",K105,0)</f>
        <v>0</v>
      </c>
      <c r="BI105" s="227">
        <f>IF(O105="nulová",K105,0)</f>
        <v>0</v>
      </c>
      <c r="BJ105" s="15" t="s">
        <v>78</v>
      </c>
      <c r="BK105" s="227">
        <f>ROUND(P105*H105,2)</f>
        <v>0</v>
      </c>
      <c r="BL105" s="15" t="s">
        <v>159</v>
      </c>
      <c r="BM105" s="226" t="s">
        <v>178</v>
      </c>
    </row>
    <row r="106" s="2" customFormat="1">
      <c r="A106" s="36"/>
      <c r="B106" s="37"/>
      <c r="C106" s="38"/>
      <c r="D106" s="228" t="s">
        <v>161</v>
      </c>
      <c r="E106" s="38"/>
      <c r="F106" s="229" t="s">
        <v>177</v>
      </c>
      <c r="G106" s="38"/>
      <c r="H106" s="38"/>
      <c r="I106" s="150"/>
      <c r="J106" s="150"/>
      <c r="K106" s="38"/>
      <c r="L106" s="38"/>
      <c r="M106" s="42"/>
      <c r="N106" s="230"/>
      <c r="O106" s="231"/>
      <c r="P106" s="82"/>
      <c r="Q106" s="82"/>
      <c r="R106" s="82"/>
      <c r="S106" s="82"/>
      <c r="T106" s="82"/>
      <c r="U106" s="82"/>
      <c r="V106" s="82"/>
      <c r="W106" s="82"/>
      <c r="X106" s="83"/>
      <c r="Y106" s="36"/>
      <c r="Z106" s="36"/>
      <c r="AA106" s="36"/>
      <c r="AB106" s="36"/>
      <c r="AC106" s="36"/>
      <c r="AD106" s="36"/>
      <c r="AE106" s="36"/>
      <c r="AT106" s="15" t="s">
        <v>161</v>
      </c>
      <c r="AU106" s="15" t="s">
        <v>71</v>
      </c>
    </row>
    <row r="107" s="2" customFormat="1" ht="16.5" customHeight="1">
      <c r="A107" s="36"/>
      <c r="B107" s="37"/>
      <c r="C107" s="212" t="s">
        <v>179</v>
      </c>
      <c r="D107" s="212" t="s">
        <v>152</v>
      </c>
      <c r="E107" s="213" t="s">
        <v>180</v>
      </c>
      <c r="F107" s="214" t="s">
        <v>181</v>
      </c>
      <c r="G107" s="215" t="s">
        <v>155</v>
      </c>
      <c r="H107" s="216">
        <v>60</v>
      </c>
      <c r="I107" s="217"/>
      <c r="J107" s="218"/>
      <c r="K107" s="219">
        <f>ROUND(P107*H107,2)</f>
        <v>0</v>
      </c>
      <c r="L107" s="214" t="s">
        <v>156</v>
      </c>
      <c r="M107" s="220"/>
      <c r="N107" s="221" t="s">
        <v>20</v>
      </c>
      <c r="O107" s="222" t="s">
        <v>40</v>
      </c>
      <c r="P107" s="223">
        <f>I107+J107</f>
        <v>0</v>
      </c>
      <c r="Q107" s="223">
        <f>ROUND(I107*H107,2)</f>
        <v>0</v>
      </c>
      <c r="R107" s="223">
        <f>ROUND(J107*H107,2)</f>
        <v>0</v>
      </c>
      <c r="S107" s="82"/>
      <c r="T107" s="224">
        <f>S107*H107</f>
        <v>0</v>
      </c>
      <c r="U107" s="224">
        <v>0</v>
      </c>
      <c r="V107" s="224">
        <f>U107*H107</f>
        <v>0</v>
      </c>
      <c r="W107" s="224">
        <v>0</v>
      </c>
      <c r="X107" s="225">
        <f>W107*H107</f>
        <v>0</v>
      </c>
      <c r="Y107" s="36"/>
      <c r="Z107" s="36"/>
      <c r="AA107" s="36"/>
      <c r="AB107" s="36"/>
      <c r="AC107" s="36"/>
      <c r="AD107" s="36"/>
      <c r="AE107" s="36"/>
      <c r="AR107" s="226" t="s">
        <v>157</v>
      </c>
      <c r="AT107" s="226" t="s">
        <v>152</v>
      </c>
      <c r="AU107" s="226" t="s">
        <v>71</v>
      </c>
      <c r="AY107" s="15" t="s">
        <v>158</v>
      </c>
      <c r="BE107" s="227">
        <f>IF(O107="základní",K107,0)</f>
        <v>0</v>
      </c>
      <c r="BF107" s="227">
        <f>IF(O107="snížená",K107,0)</f>
        <v>0</v>
      </c>
      <c r="BG107" s="227">
        <f>IF(O107="zákl. přenesená",K107,0)</f>
        <v>0</v>
      </c>
      <c r="BH107" s="227">
        <f>IF(O107="sníž. přenesená",K107,0)</f>
        <v>0</v>
      </c>
      <c r="BI107" s="227">
        <f>IF(O107="nulová",K107,0)</f>
        <v>0</v>
      </c>
      <c r="BJ107" s="15" t="s">
        <v>78</v>
      </c>
      <c r="BK107" s="227">
        <f>ROUND(P107*H107,2)</f>
        <v>0</v>
      </c>
      <c r="BL107" s="15" t="s">
        <v>159</v>
      </c>
      <c r="BM107" s="226" t="s">
        <v>182</v>
      </c>
    </row>
    <row r="108" s="2" customFormat="1">
      <c r="A108" s="36"/>
      <c r="B108" s="37"/>
      <c r="C108" s="38"/>
      <c r="D108" s="228" t="s">
        <v>161</v>
      </c>
      <c r="E108" s="38"/>
      <c r="F108" s="229" t="s">
        <v>181</v>
      </c>
      <c r="G108" s="38"/>
      <c r="H108" s="38"/>
      <c r="I108" s="150"/>
      <c r="J108" s="150"/>
      <c r="K108" s="38"/>
      <c r="L108" s="38"/>
      <c r="M108" s="42"/>
      <c r="N108" s="230"/>
      <c r="O108" s="231"/>
      <c r="P108" s="82"/>
      <c r="Q108" s="82"/>
      <c r="R108" s="82"/>
      <c r="S108" s="82"/>
      <c r="T108" s="82"/>
      <c r="U108" s="82"/>
      <c r="V108" s="82"/>
      <c r="W108" s="82"/>
      <c r="X108" s="83"/>
      <c r="Y108" s="36"/>
      <c r="Z108" s="36"/>
      <c r="AA108" s="36"/>
      <c r="AB108" s="36"/>
      <c r="AC108" s="36"/>
      <c r="AD108" s="36"/>
      <c r="AE108" s="36"/>
      <c r="AT108" s="15" t="s">
        <v>161</v>
      </c>
      <c r="AU108" s="15" t="s">
        <v>71</v>
      </c>
    </row>
    <row r="109" s="2" customFormat="1" ht="16.5" customHeight="1">
      <c r="A109" s="36"/>
      <c r="B109" s="37"/>
      <c r="C109" s="212" t="s">
        <v>157</v>
      </c>
      <c r="D109" s="212" t="s">
        <v>152</v>
      </c>
      <c r="E109" s="213" t="s">
        <v>183</v>
      </c>
      <c r="F109" s="214" t="s">
        <v>184</v>
      </c>
      <c r="G109" s="215" t="s">
        <v>155</v>
      </c>
      <c r="H109" s="216">
        <v>380</v>
      </c>
      <c r="I109" s="217"/>
      <c r="J109" s="218"/>
      <c r="K109" s="219">
        <f>ROUND(P109*H109,2)</f>
        <v>0</v>
      </c>
      <c r="L109" s="214" t="s">
        <v>156</v>
      </c>
      <c r="M109" s="220"/>
      <c r="N109" s="221" t="s">
        <v>20</v>
      </c>
      <c r="O109" s="222" t="s">
        <v>40</v>
      </c>
      <c r="P109" s="223">
        <f>I109+J109</f>
        <v>0</v>
      </c>
      <c r="Q109" s="223">
        <f>ROUND(I109*H109,2)</f>
        <v>0</v>
      </c>
      <c r="R109" s="223">
        <f>ROUND(J109*H109,2)</f>
        <v>0</v>
      </c>
      <c r="S109" s="82"/>
      <c r="T109" s="224">
        <f>S109*H109</f>
        <v>0</v>
      </c>
      <c r="U109" s="224">
        <v>0</v>
      </c>
      <c r="V109" s="224">
        <f>U109*H109</f>
        <v>0</v>
      </c>
      <c r="W109" s="224">
        <v>0</v>
      </c>
      <c r="X109" s="225">
        <f>W109*H109</f>
        <v>0</v>
      </c>
      <c r="Y109" s="36"/>
      <c r="Z109" s="36"/>
      <c r="AA109" s="36"/>
      <c r="AB109" s="36"/>
      <c r="AC109" s="36"/>
      <c r="AD109" s="36"/>
      <c r="AE109" s="36"/>
      <c r="AR109" s="226" t="s">
        <v>157</v>
      </c>
      <c r="AT109" s="226" t="s">
        <v>152</v>
      </c>
      <c r="AU109" s="226" t="s">
        <v>71</v>
      </c>
      <c r="AY109" s="15" t="s">
        <v>158</v>
      </c>
      <c r="BE109" s="227">
        <f>IF(O109="základní",K109,0)</f>
        <v>0</v>
      </c>
      <c r="BF109" s="227">
        <f>IF(O109="snížená",K109,0)</f>
        <v>0</v>
      </c>
      <c r="BG109" s="227">
        <f>IF(O109="zákl. přenesená",K109,0)</f>
        <v>0</v>
      </c>
      <c r="BH109" s="227">
        <f>IF(O109="sníž. přenesená",K109,0)</f>
        <v>0</v>
      </c>
      <c r="BI109" s="227">
        <f>IF(O109="nulová",K109,0)</f>
        <v>0</v>
      </c>
      <c r="BJ109" s="15" t="s">
        <v>78</v>
      </c>
      <c r="BK109" s="227">
        <f>ROUND(P109*H109,2)</f>
        <v>0</v>
      </c>
      <c r="BL109" s="15" t="s">
        <v>159</v>
      </c>
      <c r="BM109" s="226" t="s">
        <v>185</v>
      </c>
    </row>
    <row r="110" s="2" customFormat="1">
      <c r="A110" s="36"/>
      <c r="B110" s="37"/>
      <c r="C110" s="38"/>
      <c r="D110" s="228" t="s">
        <v>161</v>
      </c>
      <c r="E110" s="38"/>
      <c r="F110" s="229" t="s">
        <v>184</v>
      </c>
      <c r="G110" s="38"/>
      <c r="H110" s="38"/>
      <c r="I110" s="150"/>
      <c r="J110" s="150"/>
      <c r="K110" s="38"/>
      <c r="L110" s="38"/>
      <c r="M110" s="42"/>
      <c r="N110" s="230"/>
      <c r="O110" s="231"/>
      <c r="P110" s="82"/>
      <c r="Q110" s="82"/>
      <c r="R110" s="82"/>
      <c r="S110" s="82"/>
      <c r="T110" s="82"/>
      <c r="U110" s="82"/>
      <c r="V110" s="82"/>
      <c r="W110" s="82"/>
      <c r="X110" s="83"/>
      <c r="Y110" s="36"/>
      <c r="Z110" s="36"/>
      <c r="AA110" s="36"/>
      <c r="AB110" s="36"/>
      <c r="AC110" s="36"/>
      <c r="AD110" s="36"/>
      <c r="AE110" s="36"/>
      <c r="AT110" s="15" t="s">
        <v>161</v>
      </c>
      <c r="AU110" s="15" t="s">
        <v>71</v>
      </c>
    </row>
    <row r="111" s="2" customFormat="1" ht="16.5" customHeight="1">
      <c r="A111" s="36"/>
      <c r="B111" s="37"/>
      <c r="C111" s="212" t="s">
        <v>186</v>
      </c>
      <c r="D111" s="212" t="s">
        <v>152</v>
      </c>
      <c r="E111" s="213" t="s">
        <v>187</v>
      </c>
      <c r="F111" s="214" t="s">
        <v>188</v>
      </c>
      <c r="G111" s="215" t="s">
        <v>155</v>
      </c>
      <c r="H111" s="216">
        <v>60</v>
      </c>
      <c r="I111" s="217"/>
      <c r="J111" s="218"/>
      <c r="K111" s="219">
        <f>ROUND(P111*H111,2)</f>
        <v>0</v>
      </c>
      <c r="L111" s="214" t="s">
        <v>156</v>
      </c>
      <c r="M111" s="220"/>
      <c r="N111" s="221" t="s">
        <v>20</v>
      </c>
      <c r="O111" s="222" t="s">
        <v>40</v>
      </c>
      <c r="P111" s="223">
        <f>I111+J111</f>
        <v>0</v>
      </c>
      <c r="Q111" s="223">
        <f>ROUND(I111*H111,2)</f>
        <v>0</v>
      </c>
      <c r="R111" s="223">
        <f>ROUND(J111*H111,2)</f>
        <v>0</v>
      </c>
      <c r="S111" s="82"/>
      <c r="T111" s="224">
        <f>S111*H111</f>
        <v>0</v>
      </c>
      <c r="U111" s="224">
        <v>0</v>
      </c>
      <c r="V111" s="224">
        <f>U111*H111</f>
        <v>0</v>
      </c>
      <c r="W111" s="224">
        <v>0</v>
      </c>
      <c r="X111" s="225">
        <f>W111*H111</f>
        <v>0</v>
      </c>
      <c r="Y111" s="36"/>
      <c r="Z111" s="36"/>
      <c r="AA111" s="36"/>
      <c r="AB111" s="36"/>
      <c r="AC111" s="36"/>
      <c r="AD111" s="36"/>
      <c r="AE111" s="36"/>
      <c r="AR111" s="226" t="s">
        <v>189</v>
      </c>
      <c r="AT111" s="226" t="s">
        <v>152</v>
      </c>
      <c r="AU111" s="226" t="s">
        <v>71</v>
      </c>
      <c r="AY111" s="15" t="s">
        <v>158</v>
      </c>
      <c r="BE111" s="227">
        <f>IF(O111="základní",K111,0)</f>
        <v>0</v>
      </c>
      <c r="BF111" s="227">
        <f>IF(O111="snížená",K111,0)</f>
        <v>0</v>
      </c>
      <c r="BG111" s="227">
        <f>IF(O111="zákl. přenesená",K111,0)</f>
        <v>0</v>
      </c>
      <c r="BH111" s="227">
        <f>IF(O111="sníž. přenesená",K111,0)</f>
        <v>0</v>
      </c>
      <c r="BI111" s="227">
        <f>IF(O111="nulová",K111,0)</f>
        <v>0</v>
      </c>
      <c r="BJ111" s="15" t="s">
        <v>78</v>
      </c>
      <c r="BK111" s="227">
        <f>ROUND(P111*H111,2)</f>
        <v>0</v>
      </c>
      <c r="BL111" s="15" t="s">
        <v>189</v>
      </c>
      <c r="BM111" s="226" t="s">
        <v>190</v>
      </c>
    </row>
    <row r="112" s="2" customFormat="1">
      <c r="A112" s="36"/>
      <c r="B112" s="37"/>
      <c r="C112" s="38"/>
      <c r="D112" s="228" t="s">
        <v>161</v>
      </c>
      <c r="E112" s="38"/>
      <c r="F112" s="229" t="s">
        <v>188</v>
      </c>
      <c r="G112" s="38"/>
      <c r="H112" s="38"/>
      <c r="I112" s="150"/>
      <c r="J112" s="150"/>
      <c r="K112" s="38"/>
      <c r="L112" s="38"/>
      <c r="M112" s="42"/>
      <c r="N112" s="230"/>
      <c r="O112" s="231"/>
      <c r="P112" s="82"/>
      <c r="Q112" s="82"/>
      <c r="R112" s="82"/>
      <c r="S112" s="82"/>
      <c r="T112" s="82"/>
      <c r="U112" s="82"/>
      <c r="V112" s="82"/>
      <c r="W112" s="82"/>
      <c r="X112" s="83"/>
      <c r="Y112" s="36"/>
      <c r="Z112" s="36"/>
      <c r="AA112" s="36"/>
      <c r="AB112" s="36"/>
      <c r="AC112" s="36"/>
      <c r="AD112" s="36"/>
      <c r="AE112" s="36"/>
      <c r="AT112" s="15" t="s">
        <v>161</v>
      </c>
      <c r="AU112" s="15" t="s">
        <v>71</v>
      </c>
    </row>
    <row r="113" s="2" customFormat="1" ht="16.5" customHeight="1">
      <c r="A113" s="36"/>
      <c r="B113" s="37"/>
      <c r="C113" s="212" t="s">
        <v>191</v>
      </c>
      <c r="D113" s="212" t="s">
        <v>152</v>
      </c>
      <c r="E113" s="213" t="s">
        <v>192</v>
      </c>
      <c r="F113" s="214" t="s">
        <v>193</v>
      </c>
      <c r="G113" s="215" t="s">
        <v>155</v>
      </c>
      <c r="H113" s="216">
        <v>30</v>
      </c>
      <c r="I113" s="217"/>
      <c r="J113" s="218"/>
      <c r="K113" s="219">
        <f>ROUND(P113*H113,2)</f>
        <v>0</v>
      </c>
      <c r="L113" s="214" t="s">
        <v>156</v>
      </c>
      <c r="M113" s="220"/>
      <c r="N113" s="221" t="s">
        <v>20</v>
      </c>
      <c r="O113" s="222" t="s">
        <v>40</v>
      </c>
      <c r="P113" s="223">
        <f>I113+J113</f>
        <v>0</v>
      </c>
      <c r="Q113" s="223">
        <f>ROUND(I113*H113,2)</f>
        <v>0</v>
      </c>
      <c r="R113" s="223">
        <f>ROUND(J113*H113,2)</f>
        <v>0</v>
      </c>
      <c r="S113" s="82"/>
      <c r="T113" s="224">
        <f>S113*H113</f>
        <v>0</v>
      </c>
      <c r="U113" s="224">
        <v>0</v>
      </c>
      <c r="V113" s="224">
        <f>U113*H113</f>
        <v>0</v>
      </c>
      <c r="W113" s="224">
        <v>0</v>
      </c>
      <c r="X113" s="225">
        <f>W113*H113</f>
        <v>0</v>
      </c>
      <c r="Y113" s="36"/>
      <c r="Z113" s="36"/>
      <c r="AA113" s="36"/>
      <c r="AB113" s="36"/>
      <c r="AC113" s="36"/>
      <c r="AD113" s="36"/>
      <c r="AE113" s="36"/>
      <c r="AR113" s="226" t="s">
        <v>189</v>
      </c>
      <c r="AT113" s="226" t="s">
        <v>152</v>
      </c>
      <c r="AU113" s="226" t="s">
        <v>71</v>
      </c>
      <c r="AY113" s="15" t="s">
        <v>158</v>
      </c>
      <c r="BE113" s="227">
        <f>IF(O113="základní",K113,0)</f>
        <v>0</v>
      </c>
      <c r="BF113" s="227">
        <f>IF(O113="snížená",K113,0)</f>
        <v>0</v>
      </c>
      <c r="BG113" s="227">
        <f>IF(O113="zákl. přenesená",K113,0)</f>
        <v>0</v>
      </c>
      <c r="BH113" s="227">
        <f>IF(O113="sníž. přenesená",K113,0)</f>
        <v>0</v>
      </c>
      <c r="BI113" s="227">
        <f>IF(O113="nulová",K113,0)</f>
        <v>0</v>
      </c>
      <c r="BJ113" s="15" t="s">
        <v>78</v>
      </c>
      <c r="BK113" s="227">
        <f>ROUND(P113*H113,2)</f>
        <v>0</v>
      </c>
      <c r="BL113" s="15" t="s">
        <v>189</v>
      </c>
      <c r="BM113" s="226" t="s">
        <v>194</v>
      </c>
    </row>
    <row r="114" s="2" customFormat="1">
      <c r="A114" s="36"/>
      <c r="B114" s="37"/>
      <c r="C114" s="38"/>
      <c r="D114" s="228" t="s">
        <v>161</v>
      </c>
      <c r="E114" s="38"/>
      <c r="F114" s="229" t="s">
        <v>193</v>
      </c>
      <c r="G114" s="38"/>
      <c r="H114" s="38"/>
      <c r="I114" s="150"/>
      <c r="J114" s="150"/>
      <c r="K114" s="38"/>
      <c r="L114" s="38"/>
      <c r="M114" s="42"/>
      <c r="N114" s="230"/>
      <c r="O114" s="231"/>
      <c r="P114" s="82"/>
      <c r="Q114" s="82"/>
      <c r="R114" s="82"/>
      <c r="S114" s="82"/>
      <c r="T114" s="82"/>
      <c r="U114" s="82"/>
      <c r="V114" s="82"/>
      <c r="W114" s="82"/>
      <c r="X114" s="83"/>
      <c r="Y114" s="36"/>
      <c r="Z114" s="36"/>
      <c r="AA114" s="36"/>
      <c r="AB114" s="36"/>
      <c r="AC114" s="36"/>
      <c r="AD114" s="36"/>
      <c r="AE114" s="36"/>
      <c r="AT114" s="15" t="s">
        <v>161</v>
      </c>
      <c r="AU114" s="15" t="s">
        <v>71</v>
      </c>
    </row>
    <row r="115" s="2" customFormat="1" ht="16.5" customHeight="1">
      <c r="A115" s="36"/>
      <c r="B115" s="37"/>
      <c r="C115" s="212" t="s">
        <v>195</v>
      </c>
      <c r="D115" s="212" t="s">
        <v>152</v>
      </c>
      <c r="E115" s="213" t="s">
        <v>196</v>
      </c>
      <c r="F115" s="214" t="s">
        <v>197</v>
      </c>
      <c r="G115" s="215" t="s">
        <v>155</v>
      </c>
      <c r="H115" s="216">
        <v>40</v>
      </c>
      <c r="I115" s="217"/>
      <c r="J115" s="218"/>
      <c r="K115" s="219">
        <f>ROUND(P115*H115,2)</f>
        <v>0</v>
      </c>
      <c r="L115" s="214" t="s">
        <v>156</v>
      </c>
      <c r="M115" s="220"/>
      <c r="N115" s="221" t="s">
        <v>20</v>
      </c>
      <c r="O115" s="222" t="s">
        <v>40</v>
      </c>
      <c r="P115" s="223">
        <f>I115+J115</f>
        <v>0</v>
      </c>
      <c r="Q115" s="223">
        <f>ROUND(I115*H115,2)</f>
        <v>0</v>
      </c>
      <c r="R115" s="223">
        <f>ROUND(J115*H115,2)</f>
        <v>0</v>
      </c>
      <c r="S115" s="82"/>
      <c r="T115" s="224">
        <f>S115*H115</f>
        <v>0</v>
      </c>
      <c r="U115" s="224">
        <v>0</v>
      </c>
      <c r="V115" s="224">
        <f>U115*H115</f>
        <v>0</v>
      </c>
      <c r="W115" s="224">
        <v>0</v>
      </c>
      <c r="X115" s="225">
        <f>W115*H115</f>
        <v>0</v>
      </c>
      <c r="Y115" s="36"/>
      <c r="Z115" s="36"/>
      <c r="AA115" s="36"/>
      <c r="AB115" s="36"/>
      <c r="AC115" s="36"/>
      <c r="AD115" s="36"/>
      <c r="AE115" s="36"/>
      <c r="AR115" s="226" t="s">
        <v>189</v>
      </c>
      <c r="AT115" s="226" t="s">
        <v>152</v>
      </c>
      <c r="AU115" s="226" t="s">
        <v>71</v>
      </c>
      <c r="AY115" s="15" t="s">
        <v>158</v>
      </c>
      <c r="BE115" s="227">
        <f>IF(O115="základní",K115,0)</f>
        <v>0</v>
      </c>
      <c r="BF115" s="227">
        <f>IF(O115="snížená",K115,0)</f>
        <v>0</v>
      </c>
      <c r="BG115" s="227">
        <f>IF(O115="zákl. přenesená",K115,0)</f>
        <v>0</v>
      </c>
      <c r="BH115" s="227">
        <f>IF(O115="sníž. přenesená",K115,0)</f>
        <v>0</v>
      </c>
      <c r="BI115" s="227">
        <f>IF(O115="nulová",K115,0)</f>
        <v>0</v>
      </c>
      <c r="BJ115" s="15" t="s">
        <v>78</v>
      </c>
      <c r="BK115" s="227">
        <f>ROUND(P115*H115,2)</f>
        <v>0</v>
      </c>
      <c r="BL115" s="15" t="s">
        <v>189</v>
      </c>
      <c r="BM115" s="226" t="s">
        <v>198</v>
      </c>
    </row>
    <row r="116" s="2" customFormat="1">
      <c r="A116" s="36"/>
      <c r="B116" s="37"/>
      <c r="C116" s="38"/>
      <c r="D116" s="228" t="s">
        <v>161</v>
      </c>
      <c r="E116" s="38"/>
      <c r="F116" s="229" t="s">
        <v>197</v>
      </c>
      <c r="G116" s="38"/>
      <c r="H116" s="38"/>
      <c r="I116" s="150"/>
      <c r="J116" s="150"/>
      <c r="K116" s="38"/>
      <c r="L116" s="38"/>
      <c r="M116" s="42"/>
      <c r="N116" s="230"/>
      <c r="O116" s="231"/>
      <c r="P116" s="82"/>
      <c r="Q116" s="82"/>
      <c r="R116" s="82"/>
      <c r="S116" s="82"/>
      <c r="T116" s="82"/>
      <c r="U116" s="82"/>
      <c r="V116" s="82"/>
      <c r="W116" s="82"/>
      <c r="X116" s="83"/>
      <c r="Y116" s="36"/>
      <c r="Z116" s="36"/>
      <c r="AA116" s="36"/>
      <c r="AB116" s="36"/>
      <c r="AC116" s="36"/>
      <c r="AD116" s="36"/>
      <c r="AE116" s="36"/>
      <c r="AT116" s="15" t="s">
        <v>161</v>
      </c>
      <c r="AU116" s="15" t="s">
        <v>71</v>
      </c>
    </row>
    <row r="117" s="2" customFormat="1" ht="16.5" customHeight="1">
      <c r="A117" s="36"/>
      <c r="B117" s="37"/>
      <c r="C117" s="212" t="s">
        <v>199</v>
      </c>
      <c r="D117" s="212" t="s">
        <v>152</v>
      </c>
      <c r="E117" s="213" t="s">
        <v>200</v>
      </c>
      <c r="F117" s="214" t="s">
        <v>201</v>
      </c>
      <c r="G117" s="215" t="s">
        <v>155</v>
      </c>
      <c r="H117" s="216">
        <v>380</v>
      </c>
      <c r="I117" s="217"/>
      <c r="J117" s="218"/>
      <c r="K117" s="219">
        <f>ROUND(P117*H117,2)</f>
        <v>0</v>
      </c>
      <c r="L117" s="214" t="s">
        <v>156</v>
      </c>
      <c r="M117" s="220"/>
      <c r="N117" s="221" t="s">
        <v>20</v>
      </c>
      <c r="O117" s="222" t="s">
        <v>40</v>
      </c>
      <c r="P117" s="223">
        <f>I117+J117</f>
        <v>0</v>
      </c>
      <c r="Q117" s="223">
        <f>ROUND(I117*H117,2)</f>
        <v>0</v>
      </c>
      <c r="R117" s="223">
        <f>ROUND(J117*H117,2)</f>
        <v>0</v>
      </c>
      <c r="S117" s="82"/>
      <c r="T117" s="224">
        <f>S117*H117</f>
        <v>0</v>
      </c>
      <c r="U117" s="224">
        <v>0</v>
      </c>
      <c r="V117" s="224">
        <f>U117*H117</f>
        <v>0</v>
      </c>
      <c r="W117" s="224">
        <v>0</v>
      </c>
      <c r="X117" s="225">
        <f>W117*H117</f>
        <v>0</v>
      </c>
      <c r="Y117" s="36"/>
      <c r="Z117" s="36"/>
      <c r="AA117" s="36"/>
      <c r="AB117" s="36"/>
      <c r="AC117" s="36"/>
      <c r="AD117" s="36"/>
      <c r="AE117" s="36"/>
      <c r="AR117" s="226" t="s">
        <v>157</v>
      </c>
      <c r="AT117" s="226" t="s">
        <v>152</v>
      </c>
      <c r="AU117" s="226" t="s">
        <v>71</v>
      </c>
      <c r="AY117" s="15" t="s">
        <v>158</v>
      </c>
      <c r="BE117" s="227">
        <f>IF(O117="základní",K117,0)</f>
        <v>0</v>
      </c>
      <c r="BF117" s="227">
        <f>IF(O117="snížená",K117,0)</f>
        <v>0</v>
      </c>
      <c r="BG117" s="227">
        <f>IF(O117="zákl. přenesená",K117,0)</f>
        <v>0</v>
      </c>
      <c r="BH117" s="227">
        <f>IF(O117="sníž. přenesená",K117,0)</f>
        <v>0</v>
      </c>
      <c r="BI117" s="227">
        <f>IF(O117="nulová",K117,0)</f>
        <v>0</v>
      </c>
      <c r="BJ117" s="15" t="s">
        <v>78</v>
      </c>
      <c r="BK117" s="227">
        <f>ROUND(P117*H117,2)</f>
        <v>0</v>
      </c>
      <c r="BL117" s="15" t="s">
        <v>159</v>
      </c>
      <c r="BM117" s="226" t="s">
        <v>202</v>
      </c>
    </row>
    <row r="118" s="2" customFormat="1">
      <c r="A118" s="36"/>
      <c r="B118" s="37"/>
      <c r="C118" s="38"/>
      <c r="D118" s="228" t="s">
        <v>161</v>
      </c>
      <c r="E118" s="38"/>
      <c r="F118" s="229" t="s">
        <v>201</v>
      </c>
      <c r="G118" s="38"/>
      <c r="H118" s="38"/>
      <c r="I118" s="150"/>
      <c r="J118" s="150"/>
      <c r="K118" s="38"/>
      <c r="L118" s="38"/>
      <c r="M118" s="42"/>
      <c r="N118" s="230"/>
      <c r="O118" s="231"/>
      <c r="P118" s="82"/>
      <c r="Q118" s="82"/>
      <c r="R118" s="82"/>
      <c r="S118" s="82"/>
      <c r="T118" s="82"/>
      <c r="U118" s="82"/>
      <c r="V118" s="82"/>
      <c r="W118" s="82"/>
      <c r="X118" s="83"/>
      <c r="Y118" s="36"/>
      <c r="Z118" s="36"/>
      <c r="AA118" s="36"/>
      <c r="AB118" s="36"/>
      <c r="AC118" s="36"/>
      <c r="AD118" s="36"/>
      <c r="AE118" s="36"/>
      <c r="AT118" s="15" t="s">
        <v>161</v>
      </c>
      <c r="AU118" s="15" t="s">
        <v>71</v>
      </c>
    </row>
    <row r="119" s="2" customFormat="1" ht="16.5" customHeight="1">
      <c r="A119" s="36"/>
      <c r="B119" s="37"/>
      <c r="C119" s="212" t="s">
        <v>203</v>
      </c>
      <c r="D119" s="212" t="s">
        <v>152</v>
      </c>
      <c r="E119" s="213" t="s">
        <v>204</v>
      </c>
      <c r="F119" s="214" t="s">
        <v>205</v>
      </c>
      <c r="G119" s="215" t="s">
        <v>155</v>
      </c>
      <c r="H119" s="216">
        <v>380</v>
      </c>
      <c r="I119" s="217"/>
      <c r="J119" s="218"/>
      <c r="K119" s="219">
        <f>ROUND(P119*H119,2)</f>
        <v>0</v>
      </c>
      <c r="L119" s="214" t="s">
        <v>156</v>
      </c>
      <c r="M119" s="220"/>
      <c r="N119" s="221" t="s">
        <v>20</v>
      </c>
      <c r="O119" s="222" t="s">
        <v>40</v>
      </c>
      <c r="P119" s="223">
        <f>I119+J119</f>
        <v>0</v>
      </c>
      <c r="Q119" s="223">
        <f>ROUND(I119*H119,2)</f>
        <v>0</v>
      </c>
      <c r="R119" s="223">
        <f>ROUND(J119*H119,2)</f>
        <v>0</v>
      </c>
      <c r="S119" s="82"/>
      <c r="T119" s="224">
        <f>S119*H119</f>
        <v>0</v>
      </c>
      <c r="U119" s="224">
        <v>0</v>
      </c>
      <c r="V119" s="224">
        <f>U119*H119</f>
        <v>0</v>
      </c>
      <c r="W119" s="224">
        <v>0</v>
      </c>
      <c r="X119" s="225">
        <f>W119*H119</f>
        <v>0</v>
      </c>
      <c r="Y119" s="36"/>
      <c r="Z119" s="36"/>
      <c r="AA119" s="36"/>
      <c r="AB119" s="36"/>
      <c r="AC119" s="36"/>
      <c r="AD119" s="36"/>
      <c r="AE119" s="36"/>
      <c r="AR119" s="226" t="s">
        <v>157</v>
      </c>
      <c r="AT119" s="226" t="s">
        <v>152</v>
      </c>
      <c r="AU119" s="226" t="s">
        <v>71</v>
      </c>
      <c r="AY119" s="15" t="s">
        <v>158</v>
      </c>
      <c r="BE119" s="227">
        <f>IF(O119="základní",K119,0)</f>
        <v>0</v>
      </c>
      <c r="BF119" s="227">
        <f>IF(O119="snížená",K119,0)</f>
        <v>0</v>
      </c>
      <c r="BG119" s="227">
        <f>IF(O119="zákl. přenesená",K119,0)</f>
        <v>0</v>
      </c>
      <c r="BH119" s="227">
        <f>IF(O119="sníž. přenesená",K119,0)</f>
        <v>0</v>
      </c>
      <c r="BI119" s="227">
        <f>IF(O119="nulová",K119,0)</f>
        <v>0</v>
      </c>
      <c r="BJ119" s="15" t="s">
        <v>78</v>
      </c>
      <c r="BK119" s="227">
        <f>ROUND(P119*H119,2)</f>
        <v>0</v>
      </c>
      <c r="BL119" s="15" t="s">
        <v>159</v>
      </c>
      <c r="BM119" s="226" t="s">
        <v>206</v>
      </c>
    </row>
    <row r="120" s="2" customFormat="1">
      <c r="A120" s="36"/>
      <c r="B120" s="37"/>
      <c r="C120" s="38"/>
      <c r="D120" s="228" t="s">
        <v>161</v>
      </c>
      <c r="E120" s="38"/>
      <c r="F120" s="229" t="s">
        <v>205</v>
      </c>
      <c r="G120" s="38"/>
      <c r="H120" s="38"/>
      <c r="I120" s="150"/>
      <c r="J120" s="150"/>
      <c r="K120" s="38"/>
      <c r="L120" s="38"/>
      <c r="M120" s="42"/>
      <c r="N120" s="230"/>
      <c r="O120" s="231"/>
      <c r="P120" s="82"/>
      <c r="Q120" s="82"/>
      <c r="R120" s="82"/>
      <c r="S120" s="82"/>
      <c r="T120" s="82"/>
      <c r="U120" s="82"/>
      <c r="V120" s="82"/>
      <c r="W120" s="82"/>
      <c r="X120" s="83"/>
      <c r="Y120" s="36"/>
      <c r="Z120" s="36"/>
      <c r="AA120" s="36"/>
      <c r="AB120" s="36"/>
      <c r="AC120" s="36"/>
      <c r="AD120" s="36"/>
      <c r="AE120" s="36"/>
      <c r="AT120" s="15" t="s">
        <v>161</v>
      </c>
      <c r="AU120" s="15" t="s">
        <v>71</v>
      </c>
    </row>
    <row r="121" s="2" customFormat="1" ht="16.5" customHeight="1">
      <c r="A121" s="36"/>
      <c r="B121" s="37"/>
      <c r="C121" s="212" t="s">
        <v>207</v>
      </c>
      <c r="D121" s="212" t="s">
        <v>152</v>
      </c>
      <c r="E121" s="213" t="s">
        <v>208</v>
      </c>
      <c r="F121" s="214" t="s">
        <v>209</v>
      </c>
      <c r="G121" s="215" t="s">
        <v>155</v>
      </c>
      <c r="H121" s="216">
        <v>18</v>
      </c>
      <c r="I121" s="217"/>
      <c r="J121" s="218"/>
      <c r="K121" s="219">
        <f>ROUND(P121*H121,2)</f>
        <v>0</v>
      </c>
      <c r="L121" s="214" t="s">
        <v>156</v>
      </c>
      <c r="M121" s="220"/>
      <c r="N121" s="221" t="s">
        <v>20</v>
      </c>
      <c r="O121" s="222" t="s">
        <v>40</v>
      </c>
      <c r="P121" s="223">
        <f>I121+J121</f>
        <v>0</v>
      </c>
      <c r="Q121" s="223">
        <f>ROUND(I121*H121,2)</f>
        <v>0</v>
      </c>
      <c r="R121" s="223">
        <f>ROUND(J121*H121,2)</f>
        <v>0</v>
      </c>
      <c r="S121" s="82"/>
      <c r="T121" s="224">
        <f>S121*H121</f>
        <v>0</v>
      </c>
      <c r="U121" s="224">
        <v>0</v>
      </c>
      <c r="V121" s="224">
        <f>U121*H121</f>
        <v>0</v>
      </c>
      <c r="W121" s="224">
        <v>0</v>
      </c>
      <c r="X121" s="225">
        <f>W121*H121</f>
        <v>0</v>
      </c>
      <c r="Y121" s="36"/>
      <c r="Z121" s="36"/>
      <c r="AA121" s="36"/>
      <c r="AB121" s="36"/>
      <c r="AC121" s="36"/>
      <c r="AD121" s="36"/>
      <c r="AE121" s="36"/>
      <c r="AR121" s="226" t="s">
        <v>189</v>
      </c>
      <c r="AT121" s="226" t="s">
        <v>152</v>
      </c>
      <c r="AU121" s="226" t="s">
        <v>71</v>
      </c>
      <c r="AY121" s="15" t="s">
        <v>158</v>
      </c>
      <c r="BE121" s="227">
        <f>IF(O121="základní",K121,0)</f>
        <v>0</v>
      </c>
      <c r="BF121" s="227">
        <f>IF(O121="snížená",K121,0)</f>
        <v>0</v>
      </c>
      <c r="BG121" s="227">
        <f>IF(O121="zákl. přenesená",K121,0)</f>
        <v>0</v>
      </c>
      <c r="BH121" s="227">
        <f>IF(O121="sníž. přenesená",K121,0)</f>
        <v>0</v>
      </c>
      <c r="BI121" s="227">
        <f>IF(O121="nulová",K121,0)</f>
        <v>0</v>
      </c>
      <c r="BJ121" s="15" t="s">
        <v>78</v>
      </c>
      <c r="BK121" s="227">
        <f>ROUND(P121*H121,2)</f>
        <v>0</v>
      </c>
      <c r="BL121" s="15" t="s">
        <v>189</v>
      </c>
      <c r="BM121" s="226" t="s">
        <v>210</v>
      </c>
    </row>
    <row r="122" s="2" customFormat="1">
      <c r="A122" s="36"/>
      <c r="B122" s="37"/>
      <c r="C122" s="38"/>
      <c r="D122" s="228" t="s">
        <v>161</v>
      </c>
      <c r="E122" s="38"/>
      <c r="F122" s="229" t="s">
        <v>209</v>
      </c>
      <c r="G122" s="38"/>
      <c r="H122" s="38"/>
      <c r="I122" s="150"/>
      <c r="J122" s="150"/>
      <c r="K122" s="38"/>
      <c r="L122" s="38"/>
      <c r="M122" s="42"/>
      <c r="N122" s="230"/>
      <c r="O122" s="231"/>
      <c r="P122" s="82"/>
      <c r="Q122" s="82"/>
      <c r="R122" s="82"/>
      <c r="S122" s="82"/>
      <c r="T122" s="82"/>
      <c r="U122" s="82"/>
      <c r="V122" s="82"/>
      <c r="W122" s="82"/>
      <c r="X122" s="83"/>
      <c r="Y122" s="36"/>
      <c r="Z122" s="36"/>
      <c r="AA122" s="36"/>
      <c r="AB122" s="36"/>
      <c r="AC122" s="36"/>
      <c r="AD122" s="36"/>
      <c r="AE122" s="36"/>
      <c r="AT122" s="15" t="s">
        <v>161</v>
      </c>
      <c r="AU122" s="15" t="s">
        <v>71</v>
      </c>
    </row>
    <row r="123" s="2" customFormat="1" ht="16.5" customHeight="1">
      <c r="A123" s="36"/>
      <c r="B123" s="37"/>
      <c r="C123" s="212" t="s">
        <v>9</v>
      </c>
      <c r="D123" s="212" t="s">
        <v>152</v>
      </c>
      <c r="E123" s="213" t="s">
        <v>211</v>
      </c>
      <c r="F123" s="214" t="s">
        <v>212</v>
      </c>
      <c r="G123" s="215" t="s">
        <v>155</v>
      </c>
      <c r="H123" s="216">
        <v>28</v>
      </c>
      <c r="I123" s="217"/>
      <c r="J123" s="218"/>
      <c r="K123" s="219">
        <f>ROUND(P123*H123,2)</f>
        <v>0</v>
      </c>
      <c r="L123" s="214" t="s">
        <v>156</v>
      </c>
      <c r="M123" s="220"/>
      <c r="N123" s="221" t="s">
        <v>20</v>
      </c>
      <c r="O123" s="222" t="s">
        <v>40</v>
      </c>
      <c r="P123" s="223">
        <f>I123+J123</f>
        <v>0</v>
      </c>
      <c r="Q123" s="223">
        <f>ROUND(I123*H123,2)</f>
        <v>0</v>
      </c>
      <c r="R123" s="223">
        <f>ROUND(J123*H123,2)</f>
        <v>0</v>
      </c>
      <c r="S123" s="82"/>
      <c r="T123" s="224">
        <f>S123*H123</f>
        <v>0</v>
      </c>
      <c r="U123" s="224">
        <v>0</v>
      </c>
      <c r="V123" s="224">
        <f>U123*H123</f>
        <v>0</v>
      </c>
      <c r="W123" s="224">
        <v>0</v>
      </c>
      <c r="X123" s="225">
        <f>W123*H123</f>
        <v>0</v>
      </c>
      <c r="Y123" s="36"/>
      <c r="Z123" s="36"/>
      <c r="AA123" s="36"/>
      <c r="AB123" s="36"/>
      <c r="AC123" s="36"/>
      <c r="AD123" s="36"/>
      <c r="AE123" s="36"/>
      <c r="AR123" s="226" t="s">
        <v>189</v>
      </c>
      <c r="AT123" s="226" t="s">
        <v>152</v>
      </c>
      <c r="AU123" s="226" t="s">
        <v>71</v>
      </c>
      <c r="AY123" s="15" t="s">
        <v>158</v>
      </c>
      <c r="BE123" s="227">
        <f>IF(O123="základní",K123,0)</f>
        <v>0</v>
      </c>
      <c r="BF123" s="227">
        <f>IF(O123="snížená",K123,0)</f>
        <v>0</v>
      </c>
      <c r="BG123" s="227">
        <f>IF(O123="zákl. přenesená",K123,0)</f>
        <v>0</v>
      </c>
      <c r="BH123" s="227">
        <f>IF(O123="sníž. přenesená",K123,0)</f>
        <v>0</v>
      </c>
      <c r="BI123" s="227">
        <f>IF(O123="nulová",K123,0)</f>
        <v>0</v>
      </c>
      <c r="BJ123" s="15" t="s">
        <v>78</v>
      </c>
      <c r="BK123" s="227">
        <f>ROUND(P123*H123,2)</f>
        <v>0</v>
      </c>
      <c r="BL123" s="15" t="s">
        <v>189</v>
      </c>
      <c r="BM123" s="226" t="s">
        <v>213</v>
      </c>
    </row>
    <row r="124" s="2" customFormat="1">
      <c r="A124" s="36"/>
      <c r="B124" s="37"/>
      <c r="C124" s="38"/>
      <c r="D124" s="228" t="s">
        <v>161</v>
      </c>
      <c r="E124" s="38"/>
      <c r="F124" s="229" t="s">
        <v>212</v>
      </c>
      <c r="G124" s="38"/>
      <c r="H124" s="38"/>
      <c r="I124" s="150"/>
      <c r="J124" s="150"/>
      <c r="K124" s="38"/>
      <c r="L124" s="38"/>
      <c r="M124" s="42"/>
      <c r="N124" s="230"/>
      <c r="O124" s="231"/>
      <c r="P124" s="82"/>
      <c r="Q124" s="82"/>
      <c r="R124" s="82"/>
      <c r="S124" s="82"/>
      <c r="T124" s="82"/>
      <c r="U124" s="82"/>
      <c r="V124" s="82"/>
      <c r="W124" s="82"/>
      <c r="X124" s="83"/>
      <c r="Y124" s="36"/>
      <c r="Z124" s="36"/>
      <c r="AA124" s="36"/>
      <c r="AB124" s="36"/>
      <c r="AC124" s="36"/>
      <c r="AD124" s="36"/>
      <c r="AE124" s="36"/>
      <c r="AT124" s="15" t="s">
        <v>161</v>
      </c>
      <c r="AU124" s="15" t="s">
        <v>71</v>
      </c>
    </row>
    <row r="125" s="2" customFormat="1" ht="16.5" customHeight="1">
      <c r="A125" s="36"/>
      <c r="B125" s="37"/>
      <c r="C125" s="212" t="s">
        <v>214</v>
      </c>
      <c r="D125" s="212" t="s">
        <v>152</v>
      </c>
      <c r="E125" s="213" t="s">
        <v>215</v>
      </c>
      <c r="F125" s="214" t="s">
        <v>216</v>
      </c>
      <c r="G125" s="215" t="s">
        <v>155</v>
      </c>
      <c r="H125" s="216">
        <v>96</v>
      </c>
      <c r="I125" s="217"/>
      <c r="J125" s="218"/>
      <c r="K125" s="219">
        <f>ROUND(P125*H125,2)</f>
        <v>0</v>
      </c>
      <c r="L125" s="214" t="s">
        <v>156</v>
      </c>
      <c r="M125" s="220"/>
      <c r="N125" s="221" t="s">
        <v>20</v>
      </c>
      <c r="O125" s="222" t="s">
        <v>40</v>
      </c>
      <c r="P125" s="223">
        <f>I125+J125</f>
        <v>0</v>
      </c>
      <c r="Q125" s="223">
        <f>ROUND(I125*H125,2)</f>
        <v>0</v>
      </c>
      <c r="R125" s="223">
        <f>ROUND(J125*H125,2)</f>
        <v>0</v>
      </c>
      <c r="S125" s="82"/>
      <c r="T125" s="224">
        <f>S125*H125</f>
        <v>0</v>
      </c>
      <c r="U125" s="224">
        <v>0</v>
      </c>
      <c r="V125" s="224">
        <f>U125*H125</f>
        <v>0</v>
      </c>
      <c r="W125" s="224">
        <v>0</v>
      </c>
      <c r="X125" s="225">
        <f>W125*H125</f>
        <v>0</v>
      </c>
      <c r="Y125" s="36"/>
      <c r="Z125" s="36"/>
      <c r="AA125" s="36"/>
      <c r="AB125" s="36"/>
      <c r="AC125" s="36"/>
      <c r="AD125" s="36"/>
      <c r="AE125" s="36"/>
      <c r="AR125" s="226" t="s">
        <v>189</v>
      </c>
      <c r="AT125" s="226" t="s">
        <v>152</v>
      </c>
      <c r="AU125" s="226" t="s">
        <v>71</v>
      </c>
      <c r="AY125" s="15" t="s">
        <v>158</v>
      </c>
      <c r="BE125" s="227">
        <f>IF(O125="základní",K125,0)</f>
        <v>0</v>
      </c>
      <c r="BF125" s="227">
        <f>IF(O125="snížená",K125,0)</f>
        <v>0</v>
      </c>
      <c r="BG125" s="227">
        <f>IF(O125="zákl. přenesená",K125,0)</f>
        <v>0</v>
      </c>
      <c r="BH125" s="227">
        <f>IF(O125="sníž. přenesená",K125,0)</f>
        <v>0</v>
      </c>
      <c r="BI125" s="227">
        <f>IF(O125="nulová",K125,0)</f>
        <v>0</v>
      </c>
      <c r="BJ125" s="15" t="s">
        <v>78</v>
      </c>
      <c r="BK125" s="227">
        <f>ROUND(P125*H125,2)</f>
        <v>0</v>
      </c>
      <c r="BL125" s="15" t="s">
        <v>189</v>
      </c>
      <c r="BM125" s="226" t="s">
        <v>217</v>
      </c>
    </row>
    <row r="126" s="2" customFormat="1">
      <c r="A126" s="36"/>
      <c r="B126" s="37"/>
      <c r="C126" s="38"/>
      <c r="D126" s="228" t="s">
        <v>161</v>
      </c>
      <c r="E126" s="38"/>
      <c r="F126" s="229" t="s">
        <v>216</v>
      </c>
      <c r="G126" s="38"/>
      <c r="H126" s="38"/>
      <c r="I126" s="150"/>
      <c r="J126" s="150"/>
      <c r="K126" s="38"/>
      <c r="L126" s="38"/>
      <c r="M126" s="42"/>
      <c r="N126" s="230"/>
      <c r="O126" s="231"/>
      <c r="P126" s="82"/>
      <c r="Q126" s="82"/>
      <c r="R126" s="82"/>
      <c r="S126" s="82"/>
      <c r="T126" s="82"/>
      <c r="U126" s="82"/>
      <c r="V126" s="82"/>
      <c r="W126" s="82"/>
      <c r="X126" s="83"/>
      <c r="Y126" s="36"/>
      <c r="Z126" s="36"/>
      <c r="AA126" s="36"/>
      <c r="AB126" s="36"/>
      <c r="AC126" s="36"/>
      <c r="AD126" s="36"/>
      <c r="AE126" s="36"/>
      <c r="AT126" s="15" t="s">
        <v>161</v>
      </c>
      <c r="AU126" s="15" t="s">
        <v>71</v>
      </c>
    </row>
    <row r="127" s="2" customFormat="1" ht="16.5" customHeight="1">
      <c r="A127" s="36"/>
      <c r="B127" s="37"/>
      <c r="C127" s="212" t="s">
        <v>218</v>
      </c>
      <c r="D127" s="212" t="s">
        <v>152</v>
      </c>
      <c r="E127" s="213" t="s">
        <v>219</v>
      </c>
      <c r="F127" s="214" t="s">
        <v>220</v>
      </c>
      <c r="G127" s="215" t="s">
        <v>155</v>
      </c>
      <c r="H127" s="216">
        <v>76</v>
      </c>
      <c r="I127" s="217"/>
      <c r="J127" s="218"/>
      <c r="K127" s="219">
        <f>ROUND(P127*H127,2)</f>
        <v>0</v>
      </c>
      <c r="L127" s="214" t="s">
        <v>156</v>
      </c>
      <c r="M127" s="220"/>
      <c r="N127" s="221" t="s">
        <v>20</v>
      </c>
      <c r="O127" s="222" t="s">
        <v>40</v>
      </c>
      <c r="P127" s="223">
        <f>I127+J127</f>
        <v>0</v>
      </c>
      <c r="Q127" s="223">
        <f>ROUND(I127*H127,2)</f>
        <v>0</v>
      </c>
      <c r="R127" s="223">
        <f>ROUND(J127*H127,2)</f>
        <v>0</v>
      </c>
      <c r="S127" s="82"/>
      <c r="T127" s="224">
        <f>S127*H127</f>
        <v>0</v>
      </c>
      <c r="U127" s="224">
        <v>0</v>
      </c>
      <c r="V127" s="224">
        <f>U127*H127</f>
        <v>0</v>
      </c>
      <c r="W127" s="224">
        <v>0</v>
      </c>
      <c r="X127" s="225">
        <f>W127*H127</f>
        <v>0</v>
      </c>
      <c r="Y127" s="36"/>
      <c r="Z127" s="36"/>
      <c r="AA127" s="36"/>
      <c r="AB127" s="36"/>
      <c r="AC127" s="36"/>
      <c r="AD127" s="36"/>
      <c r="AE127" s="36"/>
      <c r="AR127" s="226" t="s">
        <v>189</v>
      </c>
      <c r="AT127" s="226" t="s">
        <v>152</v>
      </c>
      <c r="AU127" s="226" t="s">
        <v>71</v>
      </c>
      <c r="AY127" s="15" t="s">
        <v>158</v>
      </c>
      <c r="BE127" s="227">
        <f>IF(O127="základní",K127,0)</f>
        <v>0</v>
      </c>
      <c r="BF127" s="227">
        <f>IF(O127="snížená",K127,0)</f>
        <v>0</v>
      </c>
      <c r="BG127" s="227">
        <f>IF(O127="zákl. přenesená",K127,0)</f>
        <v>0</v>
      </c>
      <c r="BH127" s="227">
        <f>IF(O127="sníž. přenesená",K127,0)</f>
        <v>0</v>
      </c>
      <c r="BI127" s="227">
        <f>IF(O127="nulová",K127,0)</f>
        <v>0</v>
      </c>
      <c r="BJ127" s="15" t="s">
        <v>78</v>
      </c>
      <c r="BK127" s="227">
        <f>ROUND(P127*H127,2)</f>
        <v>0</v>
      </c>
      <c r="BL127" s="15" t="s">
        <v>189</v>
      </c>
      <c r="BM127" s="226" t="s">
        <v>221</v>
      </c>
    </row>
    <row r="128" s="2" customFormat="1">
      <c r="A128" s="36"/>
      <c r="B128" s="37"/>
      <c r="C128" s="38"/>
      <c r="D128" s="228" t="s">
        <v>161</v>
      </c>
      <c r="E128" s="38"/>
      <c r="F128" s="229" t="s">
        <v>220</v>
      </c>
      <c r="G128" s="38"/>
      <c r="H128" s="38"/>
      <c r="I128" s="150"/>
      <c r="J128" s="150"/>
      <c r="K128" s="38"/>
      <c r="L128" s="38"/>
      <c r="M128" s="42"/>
      <c r="N128" s="230"/>
      <c r="O128" s="231"/>
      <c r="P128" s="82"/>
      <c r="Q128" s="82"/>
      <c r="R128" s="82"/>
      <c r="S128" s="82"/>
      <c r="T128" s="82"/>
      <c r="U128" s="82"/>
      <c r="V128" s="82"/>
      <c r="W128" s="82"/>
      <c r="X128" s="83"/>
      <c r="Y128" s="36"/>
      <c r="Z128" s="36"/>
      <c r="AA128" s="36"/>
      <c r="AB128" s="36"/>
      <c r="AC128" s="36"/>
      <c r="AD128" s="36"/>
      <c r="AE128" s="36"/>
      <c r="AT128" s="15" t="s">
        <v>161</v>
      </c>
      <c r="AU128" s="15" t="s">
        <v>71</v>
      </c>
    </row>
    <row r="129" s="2" customFormat="1" ht="16.5" customHeight="1">
      <c r="A129" s="36"/>
      <c r="B129" s="37"/>
      <c r="C129" s="212" t="s">
        <v>222</v>
      </c>
      <c r="D129" s="212" t="s">
        <v>152</v>
      </c>
      <c r="E129" s="213" t="s">
        <v>223</v>
      </c>
      <c r="F129" s="214" t="s">
        <v>224</v>
      </c>
      <c r="G129" s="215" t="s">
        <v>155</v>
      </c>
      <c r="H129" s="216">
        <v>22</v>
      </c>
      <c r="I129" s="217"/>
      <c r="J129" s="218"/>
      <c r="K129" s="219">
        <f>ROUND(P129*H129,2)</f>
        <v>0</v>
      </c>
      <c r="L129" s="214" t="s">
        <v>156</v>
      </c>
      <c r="M129" s="220"/>
      <c r="N129" s="221" t="s">
        <v>20</v>
      </c>
      <c r="O129" s="222" t="s">
        <v>40</v>
      </c>
      <c r="P129" s="223">
        <f>I129+J129</f>
        <v>0</v>
      </c>
      <c r="Q129" s="223">
        <f>ROUND(I129*H129,2)</f>
        <v>0</v>
      </c>
      <c r="R129" s="223">
        <f>ROUND(J129*H129,2)</f>
        <v>0</v>
      </c>
      <c r="S129" s="82"/>
      <c r="T129" s="224">
        <f>S129*H129</f>
        <v>0</v>
      </c>
      <c r="U129" s="224">
        <v>0</v>
      </c>
      <c r="V129" s="224">
        <f>U129*H129</f>
        <v>0</v>
      </c>
      <c r="W129" s="224">
        <v>0</v>
      </c>
      <c r="X129" s="225">
        <f>W129*H129</f>
        <v>0</v>
      </c>
      <c r="Y129" s="36"/>
      <c r="Z129" s="36"/>
      <c r="AA129" s="36"/>
      <c r="AB129" s="36"/>
      <c r="AC129" s="36"/>
      <c r="AD129" s="36"/>
      <c r="AE129" s="36"/>
      <c r="AR129" s="226" t="s">
        <v>189</v>
      </c>
      <c r="AT129" s="226" t="s">
        <v>152</v>
      </c>
      <c r="AU129" s="226" t="s">
        <v>71</v>
      </c>
      <c r="AY129" s="15" t="s">
        <v>158</v>
      </c>
      <c r="BE129" s="227">
        <f>IF(O129="základní",K129,0)</f>
        <v>0</v>
      </c>
      <c r="BF129" s="227">
        <f>IF(O129="snížená",K129,0)</f>
        <v>0</v>
      </c>
      <c r="BG129" s="227">
        <f>IF(O129="zákl. přenesená",K129,0)</f>
        <v>0</v>
      </c>
      <c r="BH129" s="227">
        <f>IF(O129="sníž. přenesená",K129,0)</f>
        <v>0</v>
      </c>
      <c r="BI129" s="227">
        <f>IF(O129="nulová",K129,0)</f>
        <v>0</v>
      </c>
      <c r="BJ129" s="15" t="s">
        <v>78</v>
      </c>
      <c r="BK129" s="227">
        <f>ROUND(P129*H129,2)</f>
        <v>0</v>
      </c>
      <c r="BL129" s="15" t="s">
        <v>189</v>
      </c>
      <c r="BM129" s="226" t="s">
        <v>225</v>
      </c>
    </row>
    <row r="130" s="2" customFormat="1">
      <c r="A130" s="36"/>
      <c r="B130" s="37"/>
      <c r="C130" s="38"/>
      <c r="D130" s="228" t="s">
        <v>161</v>
      </c>
      <c r="E130" s="38"/>
      <c r="F130" s="229" t="s">
        <v>224</v>
      </c>
      <c r="G130" s="38"/>
      <c r="H130" s="38"/>
      <c r="I130" s="150"/>
      <c r="J130" s="150"/>
      <c r="K130" s="38"/>
      <c r="L130" s="38"/>
      <c r="M130" s="42"/>
      <c r="N130" s="230"/>
      <c r="O130" s="231"/>
      <c r="P130" s="82"/>
      <c r="Q130" s="82"/>
      <c r="R130" s="82"/>
      <c r="S130" s="82"/>
      <c r="T130" s="82"/>
      <c r="U130" s="82"/>
      <c r="V130" s="82"/>
      <c r="W130" s="82"/>
      <c r="X130" s="83"/>
      <c r="Y130" s="36"/>
      <c r="Z130" s="36"/>
      <c r="AA130" s="36"/>
      <c r="AB130" s="36"/>
      <c r="AC130" s="36"/>
      <c r="AD130" s="36"/>
      <c r="AE130" s="36"/>
      <c r="AT130" s="15" t="s">
        <v>161</v>
      </c>
      <c r="AU130" s="15" t="s">
        <v>71</v>
      </c>
    </row>
    <row r="131" s="2" customFormat="1" ht="16.5" customHeight="1">
      <c r="A131" s="36"/>
      <c r="B131" s="37"/>
      <c r="C131" s="212" t="s">
        <v>226</v>
      </c>
      <c r="D131" s="212" t="s">
        <v>152</v>
      </c>
      <c r="E131" s="213" t="s">
        <v>227</v>
      </c>
      <c r="F131" s="214" t="s">
        <v>228</v>
      </c>
      <c r="G131" s="215" t="s">
        <v>229</v>
      </c>
      <c r="H131" s="216">
        <v>26</v>
      </c>
      <c r="I131" s="217"/>
      <c r="J131" s="218"/>
      <c r="K131" s="219">
        <f>ROUND(P131*H131,2)</f>
        <v>0</v>
      </c>
      <c r="L131" s="214" t="s">
        <v>20</v>
      </c>
      <c r="M131" s="220"/>
      <c r="N131" s="221" t="s">
        <v>20</v>
      </c>
      <c r="O131" s="222" t="s">
        <v>40</v>
      </c>
      <c r="P131" s="223">
        <f>I131+J131</f>
        <v>0</v>
      </c>
      <c r="Q131" s="223">
        <f>ROUND(I131*H131,2)</f>
        <v>0</v>
      </c>
      <c r="R131" s="223">
        <f>ROUND(J131*H131,2)</f>
        <v>0</v>
      </c>
      <c r="S131" s="82"/>
      <c r="T131" s="224">
        <f>S131*H131</f>
        <v>0</v>
      </c>
      <c r="U131" s="224">
        <v>0</v>
      </c>
      <c r="V131" s="224">
        <f>U131*H131</f>
        <v>0</v>
      </c>
      <c r="W131" s="224">
        <v>0</v>
      </c>
      <c r="X131" s="225">
        <f>W131*H131</f>
        <v>0</v>
      </c>
      <c r="Y131" s="36"/>
      <c r="Z131" s="36"/>
      <c r="AA131" s="36"/>
      <c r="AB131" s="36"/>
      <c r="AC131" s="36"/>
      <c r="AD131" s="36"/>
      <c r="AE131" s="36"/>
      <c r="AR131" s="226" t="s">
        <v>230</v>
      </c>
      <c r="AT131" s="226" t="s">
        <v>152</v>
      </c>
      <c r="AU131" s="226" t="s">
        <v>71</v>
      </c>
      <c r="AY131" s="15" t="s">
        <v>158</v>
      </c>
      <c r="BE131" s="227">
        <f>IF(O131="základní",K131,0)</f>
        <v>0</v>
      </c>
      <c r="BF131" s="227">
        <f>IF(O131="snížená",K131,0)</f>
        <v>0</v>
      </c>
      <c r="BG131" s="227">
        <f>IF(O131="zákl. přenesená",K131,0)</f>
        <v>0</v>
      </c>
      <c r="BH131" s="227">
        <f>IF(O131="sníž. přenesená",K131,0)</f>
        <v>0</v>
      </c>
      <c r="BI131" s="227">
        <f>IF(O131="nulová",K131,0)</f>
        <v>0</v>
      </c>
      <c r="BJ131" s="15" t="s">
        <v>78</v>
      </c>
      <c r="BK131" s="227">
        <f>ROUND(P131*H131,2)</f>
        <v>0</v>
      </c>
      <c r="BL131" s="15" t="s">
        <v>231</v>
      </c>
      <c r="BM131" s="226" t="s">
        <v>232</v>
      </c>
    </row>
    <row r="132" s="2" customFormat="1">
      <c r="A132" s="36"/>
      <c r="B132" s="37"/>
      <c r="C132" s="38"/>
      <c r="D132" s="228" t="s">
        <v>161</v>
      </c>
      <c r="E132" s="38"/>
      <c r="F132" s="229" t="s">
        <v>228</v>
      </c>
      <c r="G132" s="38"/>
      <c r="H132" s="38"/>
      <c r="I132" s="150"/>
      <c r="J132" s="150"/>
      <c r="K132" s="38"/>
      <c r="L132" s="38"/>
      <c r="M132" s="42"/>
      <c r="N132" s="230"/>
      <c r="O132" s="231"/>
      <c r="P132" s="82"/>
      <c r="Q132" s="82"/>
      <c r="R132" s="82"/>
      <c r="S132" s="82"/>
      <c r="T132" s="82"/>
      <c r="U132" s="82"/>
      <c r="V132" s="82"/>
      <c r="W132" s="82"/>
      <c r="X132" s="83"/>
      <c r="Y132" s="36"/>
      <c r="Z132" s="36"/>
      <c r="AA132" s="36"/>
      <c r="AB132" s="36"/>
      <c r="AC132" s="36"/>
      <c r="AD132" s="36"/>
      <c r="AE132" s="36"/>
      <c r="AT132" s="15" t="s">
        <v>161</v>
      </c>
      <c r="AU132" s="15" t="s">
        <v>71</v>
      </c>
    </row>
    <row r="133" s="2" customFormat="1" ht="16.5" customHeight="1">
      <c r="A133" s="36"/>
      <c r="B133" s="37"/>
      <c r="C133" s="212" t="s">
        <v>233</v>
      </c>
      <c r="D133" s="212" t="s">
        <v>152</v>
      </c>
      <c r="E133" s="213" t="s">
        <v>234</v>
      </c>
      <c r="F133" s="214" t="s">
        <v>235</v>
      </c>
      <c r="G133" s="215" t="s">
        <v>229</v>
      </c>
      <c r="H133" s="216">
        <v>26</v>
      </c>
      <c r="I133" s="217"/>
      <c r="J133" s="218"/>
      <c r="K133" s="219">
        <f>ROUND(P133*H133,2)</f>
        <v>0</v>
      </c>
      <c r="L133" s="214" t="s">
        <v>20</v>
      </c>
      <c r="M133" s="220"/>
      <c r="N133" s="221" t="s">
        <v>20</v>
      </c>
      <c r="O133" s="222" t="s">
        <v>40</v>
      </c>
      <c r="P133" s="223">
        <f>I133+J133</f>
        <v>0</v>
      </c>
      <c r="Q133" s="223">
        <f>ROUND(I133*H133,2)</f>
        <v>0</v>
      </c>
      <c r="R133" s="223">
        <f>ROUND(J133*H133,2)</f>
        <v>0</v>
      </c>
      <c r="S133" s="82"/>
      <c r="T133" s="224">
        <f>S133*H133</f>
        <v>0</v>
      </c>
      <c r="U133" s="224">
        <v>0</v>
      </c>
      <c r="V133" s="224">
        <f>U133*H133</f>
        <v>0</v>
      </c>
      <c r="W133" s="224">
        <v>0</v>
      </c>
      <c r="X133" s="225">
        <f>W133*H133</f>
        <v>0</v>
      </c>
      <c r="Y133" s="36"/>
      <c r="Z133" s="36"/>
      <c r="AA133" s="36"/>
      <c r="AB133" s="36"/>
      <c r="AC133" s="36"/>
      <c r="AD133" s="36"/>
      <c r="AE133" s="36"/>
      <c r="AR133" s="226" t="s">
        <v>236</v>
      </c>
      <c r="AT133" s="226" t="s">
        <v>152</v>
      </c>
      <c r="AU133" s="226" t="s">
        <v>71</v>
      </c>
      <c r="AY133" s="15" t="s">
        <v>158</v>
      </c>
      <c r="BE133" s="227">
        <f>IF(O133="základní",K133,0)</f>
        <v>0</v>
      </c>
      <c r="BF133" s="227">
        <f>IF(O133="snížená",K133,0)</f>
        <v>0</v>
      </c>
      <c r="BG133" s="227">
        <f>IF(O133="zákl. přenesená",K133,0)</f>
        <v>0</v>
      </c>
      <c r="BH133" s="227">
        <f>IF(O133="sníž. přenesená",K133,0)</f>
        <v>0</v>
      </c>
      <c r="BI133" s="227">
        <f>IF(O133="nulová",K133,0)</f>
        <v>0</v>
      </c>
      <c r="BJ133" s="15" t="s">
        <v>78</v>
      </c>
      <c r="BK133" s="227">
        <f>ROUND(P133*H133,2)</f>
        <v>0</v>
      </c>
      <c r="BL133" s="15" t="s">
        <v>236</v>
      </c>
      <c r="BM133" s="226" t="s">
        <v>237</v>
      </c>
    </row>
    <row r="134" s="2" customFormat="1">
      <c r="A134" s="36"/>
      <c r="B134" s="37"/>
      <c r="C134" s="38"/>
      <c r="D134" s="228" t="s">
        <v>161</v>
      </c>
      <c r="E134" s="38"/>
      <c r="F134" s="229" t="s">
        <v>235</v>
      </c>
      <c r="G134" s="38"/>
      <c r="H134" s="38"/>
      <c r="I134" s="150"/>
      <c r="J134" s="150"/>
      <c r="K134" s="38"/>
      <c r="L134" s="38"/>
      <c r="M134" s="42"/>
      <c r="N134" s="230"/>
      <c r="O134" s="231"/>
      <c r="P134" s="82"/>
      <c r="Q134" s="82"/>
      <c r="R134" s="82"/>
      <c r="S134" s="82"/>
      <c r="T134" s="82"/>
      <c r="U134" s="82"/>
      <c r="V134" s="82"/>
      <c r="W134" s="82"/>
      <c r="X134" s="83"/>
      <c r="Y134" s="36"/>
      <c r="Z134" s="36"/>
      <c r="AA134" s="36"/>
      <c r="AB134" s="36"/>
      <c r="AC134" s="36"/>
      <c r="AD134" s="36"/>
      <c r="AE134" s="36"/>
      <c r="AT134" s="15" t="s">
        <v>161</v>
      </c>
      <c r="AU134" s="15" t="s">
        <v>71</v>
      </c>
    </row>
    <row r="135" s="2" customFormat="1" ht="16.5" customHeight="1">
      <c r="A135" s="36"/>
      <c r="B135" s="37"/>
      <c r="C135" s="212" t="s">
        <v>8</v>
      </c>
      <c r="D135" s="212" t="s">
        <v>152</v>
      </c>
      <c r="E135" s="213" t="s">
        <v>238</v>
      </c>
      <c r="F135" s="214" t="s">
        <v>239</v>
      </c>
      <c r="G135" s="215" t="s">
        <v>240</v>
      </c>
      <c r="H135" s="216">
        <v>2</v>
      </c>
      <c r="I135" s="217"/>
      <c r="J135" s="218"/>
      <c r="K135" s="219">
        <f>ROUND(P135*H135,2)</f>
        <v>0</v>
      </c>
      <c r="L135" s="214" t="s">
        <v>156</v>
      </c>
      <c r="M135" s="220"/>
      <c r="N135" s="221" t="s">
        <v>20</v>
      </c>
      <c r="O135" s="222" t="s">
        <v>40</v>
      </c>
      <c r="P135" s="223">
        <f>I135+J135</f>
        <v>0</v>
      </c>
      <c r="Q135" s="223">
        <f>ROUND(I135*H135,2)</f>
        <v>0</v>
      </c>
      <c r="R135" s="223">
        <f>ROUND(J135*H135,2)</f>
        <v>0</v>
      </c>
      <c r="S135" s="82"/>
      <c r="T135" s="224">
        <f>S135*H135</f>
        <v>0</v>
      </c>
      <c r="U135" s="224">
        <v>0</v>
      </c>
      <c r="V135" s="224">
        <f>U135*H135</f>
        <v>0</v>
      </c>
      <c r="W135" s="224">
        <v>0</v>
      </c>
      <c r="X135" s="225">
        <f>W135*H135</f>
        <v>0</v>
      </c>
      <c r="Y135" s="36"/>
      <c r="Z135" s="36"/>
      <c r="AA135" s="36"/>
      <c r="AB135" s="36"/>
      <c r="AC135" s="36"/>
      <c r="AD135" s="36"/>
      <c r="AE135" s="36"/>
      <c r="AR135" s="226" t="s">
        <v>189</v>
      </c>
      <c r="AT135" s="226" t="s">
        <v>152</v>
      </c>
      <c r="AU135" s="226" t="s">
        <v>71</v>
      </c>
      <c r="AY135" s="15" t="s">
        <v>158</v>
      </c>
      <c r="BE135" s="227">
        <f>IF(O135="základní",K135,0)</f>
        <v>0</v>
      </c>
      <c r="BF135" s="227">
        <f>IF(O135="snížená",K135,0)</f>
        <v>0</v>
      </c>
      <c r="BG135" s="227">
        <f>IF(O135="zákl. přenesená",K135,0)</f>
        <v>0</v>
      </c>
      <c r="BH135" s="227">
        <f>IF(O135="sníž. přenesená",K135,0)</f>
        <v>0</v>
      </c>
      <c r="BI135" s="227">
        <f>IF(O135="nulová",K135,0)</f>
        <v>0</v>
      </c>
      <c r="BJ135" s="15" t="s">
        <v>78</v>
      </c>
      <c r="BK135" s="227">
        <f>ROUND(P135*H135,2)</f>
        <v>0</v>
      </c>
      <c r="BL135" s="15" t="s">
        <v>189</v>
      </c>
      <c r="BM135" s="226" t="s">
        <v>241</v>
      </c>
    </row>
    <row r="136" s="2" customFormat="1">
      <c r="A136" s="36"/>
      <c r="B136" s="37"/>
      <c r="C136" s="38"/>
      <c r="D136" s="228" t="s">
        <v>161</v>
      </c>
      <c r="E136" s="38"/>
      <c r="F136" s="229" t="s">
        <v>239</v>
      </c>
      <c r="G136" s="38"/>
      <c r="H136" s="38"/>
      <c r="I136" s="150"/>
      <c r="J136" s="150"/>
      <c r="K136" s="38"/>
      <c r="L136" s="38"/>
      <c r="M136" s="42"/>
      <c r="N136" s="230"/>
      <c r="O136" s="231"/>
      <c r="P136" s="82"/>
      <c r="Q136" s="82"/>
      <c r="R136" s="82"/>
      <c r="S136" s="82"/>
      <c r="T136" s="82"/>
      <c r="U136" s="82"/>
      <c r="V136" s="82"/>
      <c r="W136" s="82"/>
      <c r="X136" s="83"/>
      <c r="Y136" s="36"/>
      <c r="Z136" s="36"/>
      <c r="AA136" s="36"/>
      <c r="AB136" s="36"/>
      <c r="AC136" s="36"/>
      <c r="AD136" s="36"/>
      <c r="AE136" s="36"/>
      <c r="AT136" s="15" t="s">
        <v>161</v>
      </c>
      <c r="AU136" s="15" t="s">
        <v>71</v>
      </c>
    </row>
    <row r="137" s="2" customFormat="1" ht="16.5" customHeight="1">
      <c r="A137" s="36"/>
      <c r="B137" s="37"/>
      <c r="C137" s="212" t="s">
        <v>242</v>
      </c>
      <c r="D137" s="212" t="s">
        <v>152</v>
      </c>
      <c r="E137" s="213" t="s">
        <v>243</v>
      </c>
      <c r="F137" s="214" t="s">
        <v>244</v>
      </c>
      <c r="G137" s="215" t="s">
        <v>240</v>
      </c>
      <c r="H137" s="216">
        <v>120</v>
      </c>
      <c r="I137" s="217"/>
      <c r="J137" s="218"/>
      <c r="K137" s="219">
        <f>ROUND(P137*H137,2)</f>
        <v>0</v>
      </c>
      <c r="L137" s="214" t="s">
        <v>156</v>
      </c>
      <c r="M137" s="220"/>
      <c r="N137" s="221" t="s">
        <v>20</v>
      </c>
      <c r="O137" s="222" t="s">
        <v>40</v>
      </c>
      <c r="P137" s="223">
        <f>I137+J137</f>
        <v>0</v>
      </c>
      <c r="Q137" s="223">
        <f>ROUND(I137*H137,2)</f>
        <v>0</v>
      </c>
      <c r="R137" s="223">
        <f>ROUND(J137*H137,2)</f>
        <v>0</v>
      </c>
      <c r="S137" s="82"/>
      <c r="T137" s="224">
        <f>S137*H137</f>
        <v>0</v>
      </c>
      <c r="U137" s="224">
        <v>0</v>
      </c>
      <c r="V137" s="224">
        <f>U137*H137</f>
        <v>0</v>
      </c>
      <c r="W137" s="224">
        <v>0</v>
      </c>
      <c r="X137" s="225">
        <f>W137*H137</f>
        <v>0</v>
      </c>
      <c r="Y137" s="36"/>
      <c r="Z137" s="36"/>
      <c r="AA137" s="36"/>
      <c r="AB137" s="36"/>
      <c r="AC137" s="36"/>
      <c r="AD137" s="36"/>
      <c r="AE137" s="36"/>
      <c r="AR137" s="226" t="s">
        <v>80</v>
      </c>
      <c r="AT137" s="226" t="s">
        <v>152</v>
      </c>
      <c r="AU137" s="226" t="s">
        <v>71</v>
      </c>
      <c r="AY137" s="15" t="s">
        <v>158</v>
      </c>
      <c r="BE137" s="227">
        <f>IF(O137="základní",K137,0)</f>
        <v>0</v>
      </c>
      <c r="BF137" s="227">
        <f>IF(O137="snížená",K137,0)</f>
        <v>0</v>
      </c>
      <c r="BG137" s="227">
        <f>IF(O137="zákl. přenesená",K137,0)</f>
        <v>0</v>
      </c>
      <c r="BH137" s="227">
        <f>IF(O137="sníž. přenesená",K137,0)</f>
        <v>0</v>
      </c>
      <c r="BI137" s="227">
        <f>IF(O137="nulová",K137,0)</f>
        <v>0</v>
      </c>
      <c r="BJ137" s="15" t="s">
        <v>78</v>
      </c>
      <c r="BK137" s="227">
        <f>ROUND(P137*H137,2)</f>
        <v>0</v>
      </c>
      <c r="BL137" s="15" t="s">
        <v>78</v>
      </c>
      <c r="BM137" s="226" t="s">
        <v>245</v>
      </c>
    </row>
    <row r="138" s="2" customFormat="1">
      <c r="A138" s="36"/>
      <c r="B138" s="37"/>
      <c r="C138" s="38"/>
      <c r="D138" s="228" t="s">
        <v>161</v>
      </c>
      <c r="E138" s="38"/>
      <c r="F138" s="229" t="s">
        <v>244</v>
      </c>
      <c r="G138" s="38"/>
      <c r="H138" s="38"/>
      <c r="I138" s="150"/>
      <c r="J138" s="150"/>
      <c r="K138" s="38"/>
      <c r="L138" s="38"/>
      <c r="M138" s="42"/>
      <c r="N138" s="230"/>
      <c r="O138" s="231"/>
      <c r="P138" s="82"/>
      <c r="Q138" s="82"/>
      <c r="R138" s="82"/>
      <c r="S138" s="82"/>
      <c r="T138" s="82"/>
      <c r="U138" s="82"/>
      <c r="V138" s="82"/>
      <c r="W138" s="82"/>
      <c r="X138" s="83"/>
      <c r="Y138" s="36"/>
      <c r="Z138" s="36"/>
      <c r="AA138" s="36"/>
      <c r="AB138" s="36"/>
      <c r="AC138" s="36"/>
      <c r="AD138" s="36"/>
      <c r="AE138" s="36"/>
      <c r="AT138" s="15" t="s">
        <v>161</v>
      </c>
      <c r="AU138" s="15" t="s">
        <v>71</v>
      </c>
    </row>
    <row r="139" s="2" customFormat="1" ht="16.5" customHeight="1">
      <c r="A139" s="36"/>
      <c r="B139" s="37"/>
      <c r="C139" s="212" t="s">
        <v>246</v>
      </c>
      <c r="D139" s="212" t="s">
        <v>152</v>
      </c>
      <c r="E139" s="213" t="s">
        <v>247</v>
      </c>
      <c r="F139" s="214" t="s">
        <v>248</v>
      </c>
      <c r="G139" s="215" t="s">
        <v>155</v>
      </c>
      <c r="H139" s="216">
        <v>1950</v>
      </c>
      <c r="I139" s="217"/>
      <c r="J139" s="218"/>
      <c r="K139" s="219">
        <f>ROUND(P139*H139,2)</f>
        <v>0</v>
      </c>
      <c r="L139" s="214" t="s">
        <v>156</v>
      </c>
      <c r="M139" s="220"/>
      <c r="N139" s="221" t="s">
        <v>20</v>
      </c>
      <c r="O139" s="222" t="s">
        <v>40</v>
      </c>
      <c r="P139" s="223">
        <f>I139+J139</f>
        <v>0</v>
      </c>
      <c r="Q139" s="223">
        <f>ROUND(I139*H139,2)</f>
        <v>0</v>
      </c>
      <c r="R139" s="223">
        <f>ROUND(J139*H139,2)</f>
        <v>0</v>
      </c>
      <c r="S139" s="82"/>
      <c r="T139" s="224">
        <f>S139*H139</f>
        <v>0</v>
      </c>
      <c r="U139" s="224">
        <v>0</v>
      </c>
      <c r="V139" s="224">
        <f>U139*H139</f>
        <v>0</v>
      </c>
      <c r="W139" s="224">
        <v>0</v>
      </c>
      <c r="X139" s="225">
        <f>W139*H139</f>
        <v>0</v>
      </c>
      <c r="Y139" s="36"/>
      <c r="Z139" s="36"/>
      <c r="AA139" s="36"/>
      <c r="AB139" s="36"/>
      <c r="AC139" s="36"/>
      <c r="AD139" s="36"/>
      <c r="AE139" s="36"/>
      <c r="AR139" s="226" t="s">
        <v>80</v>
      </c>
      <c r="AT139" s="226" t="s">
        <v>152</v>
      </c>
      <c r="AU139" s="226" t="s">
        <v>71</v>
      </c>
      <c r="AY139" s="15" t="s">
        <v>158</v>
      </c>
      <c r="BE139" s="227">
        <f>IF(O139="základní",K139,0)</f>
        <v>0</v>
      </c>
      <c r="BF139" s="227">
        <f>IF(O139="snížená",K139,0)</f>
        <v>0</v>
      </c>
      <c r="BG139" s="227">
        <f>IF(O139="zákl. přenesená",K139,0)</f>
        <v>0</v>
      </c>
      <c r="BH139" s="227">
        <f>IF(O139="sníž. přenesená",K139,0)</f>
        <v>0</v>
      </c>
      <c r="BI139" s="227">
        <f>IF(O139="nulová",K139,0)</f>
        <v>0</v>
      </c>
      <c r="BJ139" s="15" t="s">
        <v>78</v>
      </c>
      <c r="BK139" s="227">
        <f>ROUND(P139*H139,2)</f>
        <v>0</v>
      </c>
      <c r="BL139" s="15" t="s">
        <v>78</v>
      </c>
      <c r="BM139" s="226" t="s">
        <v>249</v>
      </c>
    </row>
    <row r="140" s="2" customFormat="1">
      <c r="A140" s="36"/>
      <c r="B140" s="37"/>
      <c r="C140" s="38"/>
      <c r="D140" s="228" t="s">
        <v>161</v>
      </c>
      <c r="E140" s="38"/>
      <c r="F140" s="229" t="s">
        <v>248</v>
      </c>
      <c r="G140" s="38"/>
      <c r="H140" s="38"/>
      <c r="I140" s="150"/>
      <c r="J140" s="150"/>
      <c r="K140" s="38"/>
      <c r="L140" s="38"/>
      <c r="M140" s="42"/>
      <c r="N140" s="230"/>
      <c r="O140" s="231"/>
      <c r="P140" s="82"/>
      <c r="Q140" s="82"/>
      <c r="R140" s="82"/>
      <c r="S140" s="82"/>
      <c r="T140" s="82"/>
      <c r="U140" s="82"/>
      <c r="V140" s="82"/>
      <c r="W140" s="82"/>
      <c r="X140" s="83"/>
      <c r="Y140" s="36"/>
      <c r="Z140" s="36"/>
      <c r="AA140" s="36"/>
      <c r="AB140" s="36"/>
      <c r="AC140" s="36"/>
      <c r="AD140" s="36"/>
      <c r="AE140" s="36"/>
      <c r="AT140" s="15" t="s">
        <v>161</v>
      </c>
      <c r="AU140" s="15" t="s">
        <v>71</v>
      </c>
    </row>
    <row r="141" s="2" customFormat="1" ht="16.5" customHeight="1">
      <c r="A141" s="36"/>
      <c r="B141" s="37"/>
      <c r="C141" s="212" t="s">
        <v>250</v>
      </c>
      <c r="D141" s="212" t="s">
        <v>152</v>
      </c>
      <c r="E141" s="213" t="s">
        <v>251</v>
      </c>
      <c r="F141" s="214" t="s">
        <v>252</v>
      </c>
      <c r="G141" s="215" t="s">
        <v>253</v>
      </c>
      <c r="H141" s="216">
        <v>2</v>
      </c>
      <c r="I141" s="217"/>
      <c r="J141" s="218"/>
      <c r="K141" s="219">
        <f>ROUND(P141*H141,2)</f>
        <v>0</v>
      </c>
      <c r="L141" s="214" t="s">
        <v>156</v>
      </c>
      <c r="M141" s="220"/>
      <c r="N141" s="221" t="s">
        <v>20</v>
      </c>
      <c r="O141" s="222" t="s">
        <v>40</v>
      </c>
      <c r="P141" s="223">
        <f>I141+J141</f>
        <v>0</v>
      </c>
      <c r="Q141" s="223">
        <f>ROUND(I141*H141,2)</f>
        <v>0</v>
      </c>
      <c r="R141" s="223">
        <f>ROUND(J141*H141,2)</f>
        <v>0</v>
      </c>
      <c r="S141" s="82"/>
      <c r="T141" s="224">
        <f>S141*H141</f>
        <v>0</v>
      </c>
      <c r="U141" s="224">
        <v>0</v>
      </c>
      <c r="V141" s="224">
        <f>U141*H141</f>
        <v>0</v>
      </c>
      <c r="W141" s="224">
        <v>0</v>
      </c>
      <c r="X141" s="225">
        <f>W141*H141</f>
        <v>0</v>
      </c>
      <c r="Y141" s="36"/>
      <c r="Z141" s="36"/>
      <c r="AA141" s="36"/>
      <c r="AB141" s="36"/>
      <c r="AC141" s="36"/>
      <c r="AD141" s="36"/>
      <c r="AE141" s="36"/>
      <c r="AR141" s="226" t="s">
        <v>189</v>
      </c>
      <c r="AT141" s="226" t="s">
        <v>152</v>
      </c>
      <c r="AU141" s="226" t="s">
        <v>71</v>
      </c>
      <c r="AY141" s="15" t="s">
        <v>158</v>
      </c>
      <c r="BE141" s="227">
        <f>IF(O141="základní",K141,0)</f>
        <v>0</v>
      </c>
      <c r="BF141" s="227">
        <f>IF(O141="snížená",K141,0)</f>
        <v>0</v>
      </c>
      <c r="BG141" s="227">
        <f>IF(O141="zákl. přenesená",K141,0)</f>
        <v>0</v>
      </c>
      <c r="BH141" s="227">
        <f>IF(O141="sníž. přenesená",K141,0)</f>
        <v>0</v>
      </c>
      <c r="BI141" s="227">
        <f>IF(O141="nulová",K141,0)</f>
        <v>0</v>
      </c>
      <c r="BJ141" s="15" t="s">
        <v>78</v>
      </c>
      <c r="BK141" s="227">
        <f>ROUND(P141*H141,2)</f>
        <v>0</v>
      </c>
      <c r="BL141" s="15" t="s">
        <v>189</v>
      </c>
      <c r="BM141" s="226" t="s">
        <v>254</v>
      </c>
    </row>
    <row r="142" s="2" customFormat="1">
      <c r="A142" s="36"/>
      <c r="B142" s="37"/>
      <c r="C142" s="38"/>
      <c r="D142" s="228" t="s">
        <v>161</v>
      </c>
      <c r="E142" s="38"/>
      <c r="F142" s="229" t="s">
        <v>252</v>
      </c>
      <c r="G142" s="38"/>
      <c r="H142" s="38"/>
      <c r="I142" s="150"/>
      <c r="J142" s="150"/>
      <c r="K142" s="38"/>
      <c r="L142" s="38"/>
      <c r="M142" s="42"/>
      <c r="N142" s="230"/>
      <c r="O142" s="231"/>
      <c r="P142" s="82"/>
      <c r="Q142" s="82"/>
      <c r="R142" s="82"/>
      <c r="S142" s="82"/>
      <c r="T142" s="82"/>
      <c r="U142" s="82"/>
      <c r="V142" s="82"/>
      <c r="W142" s="82"/>
      <c r="X142" s="83"/>
      <c r="Y142" s="36"/>
      <c r="Z142" s="36"/>
      <c r="AA142" s="36"/>
      <c r="AB142" s="36"/>
      <c r="AC142" s="36"/>
      <c r="AD142" s="36"/>
      <c r="AE142" s="36"/>
      <c r="AT142" s="15" t="s">
        <v>161</v>
      </c>
      <c r="AU142" s="15" t="s">
        <v>71</v>
      </c>
    </row>
    <row r="143" s="2" customFormat="1" ht="21.75" customHeight="1">
      <c r="A143" s="36"/>
      <c r="B143" s="37"/>
      <c r="C143" s="212" t="s">
        <v>255</v>
      </c>
      <c r="D143" s="212" t="s">
        <v>152</v>
      </c>
      <c r="E143" s="213" t="s">
        <v>256</v>
      </c>
      <c r="F143" s="214" t="s">
        <v>257</v>
      </c>
      <c r="G143" s="215" t="s">
        <v>240</v>
      </c>
      <c r="H143" s="216">
        <v>6</v>
      </c>
      <c r="I143" s="217"/>
      <c r="J143" s="218"/>
      <c r="K143" s="219">
        <f>ROUND(P143*H143,2)</f>
        <v>0</v>
      </c>
      <c r="L143" s="214" t="s">
        <v>156</v>
      </c>
      <c r="M143" s="220"/>
      <c r="N143" s="221" t="s">
        <v>20</v>
      </c>
      <c r="O143" s="222" t="s">
        <v>40</v>
      </c>
      <c r="P143" s="223">
        <f>I143+J143</f>
        <v>0</v>
      </c>
      <c r="Q143" s="223">
        <f>ROUND(I143*H143,2)</f>
        <v>0</v>
      </c>
      <c r="R143" s="223">
        <f>ROUND(J143*H143,2)</f>
        <v>0</v>
      </c>
      <c r="S143" s="82"/>
      <c r="T143" s="224">
        <f>S143*H143</f>
        <v>0</v>
      </c>
      <c r="U143" s="224">
        <v>0</v>
      </c>
      <c r="V143" s="224">
        <f>U143*H143</f>
        <v>0</v>
      </c>
      <c r="W143" s="224">
        <v>0</v>
      </c>
      <c r="X143" s="225">
        <f>W143*H143</f>
        <v>0</v>
      </c>
      <c r="Y143" s="36"/>
      <c r="Z143" s="36"/>
      <c r="AA143" s="36"/>
      <c r="AB143" s="36"/>
      <c r="AC143" s="36"/>
      <c r="AD143" s="36"/>
      <c r="AE143" s="36"/>
      <c r="AR143" s="226" t="s">
        <v>189</v>
      </c>
      <c r="AT143" s="226" t="s">
        <v>152</v>
      </c>
      <c r="AU143" s="226" t="s">
        <v>71</v>
      </c>
      <c r="AY143" s="15" t="s">
        <v>158</v>
      </c>
      <c r="BE143" s="227">
        <f>IF(O143="základní",K143,0)</f>
        <v>0</v>
      </c>
      <c r="BF143" s="227">
        <f>IF(O143="snížená",K143,0)</f>
        <v>0</v>
      </c>
      <c r="BG143" s="227">
        <f>IF(O143="zákl. přenesená",K143,0)</f>
        <v>0</v>
      </c>
      <c r="BH143" s="227">
        <f>IF(O143="sníž. přenesená",K143,0)</f>
        <v>0</v>
      </c>
      <c r="BI143" s="227">
        <f>IF(O143="nulová",K143,0)</f>
        <v>0</v>
      </c>
      <c r="BJ143" s="15" t="s">
        <v>78</v>
      </c>
      <c r="BK143" s="227">
        <f>ROUND(P143*H143,2)</f>
        <v>0</v>
      </c>
      <c r="BL143" s="15" t="s">
        <v>189</v>
      </c>
      <c r="BM143" s="226" t="s">
        <v>258</v>
      </c>
    </row>
    <row r="144" s="2" customFormat="1">
      <c r="A144" s="36"/>
      <c r="B144" s="37"/>
      <c r="C144" s="38"/>
      <c r="D144" s="228" t="s">
        <v>161</v>
      </c>
      <c r="E144" s="38"/>
      <c r="F144" s="229" t="s">
        <v>257</v>
      </c>
      <c r="G144" s="38"/>
      <c r="H144" s="38"/>
      <c r="I144" s="150"/>
      <c r="J144" s="150"/>
      <c r="K144" s="38"/>
      <c r="L144" s="38"/>
      <c r="M144" s="42"/>
      <c r="N144" s="230"/>
      <c r="O144" s="231"/>
      <c r="P144" s="82"/>
      <c r="Q144" s="82"/>
      <c r="R144" s="82"/>
      <c r="S144" s="82"/>
      <c r="T144" s="82"/>
      <c r="U144" s="82"/>
      <c r="V144" s="82"/>
      <c r="W144" s="82"/>
      <c r="X144" s="83"/>
      <c r="Y144" s="36"/>
      <c r="Z144" s="36"/>
      <c r="AA144" s="36"/>
      <c r="AB144" s="36"/>
      <c r="AC144" s="36"/>
      <c r="AD144" s="36"/>
      <c r="AE144" s="36"/>
      <c r="AT144" s="15" t="s">
        <v>161</v>
      </c>
      <c r="AU144" s="15" t="s">
        <v>71</v>
      </c>
    </row>
    <row r="145" s="2" customFormat="1" ht="21.75" customHeight="1">
      <c r="A145" s="36"/>
      <c r="B145" s="37"/>
      <c r="C145" s="212" t="s">
        <v>259</v>
      </c>
      <c r="D145" s="212" t="s">
        <v>152</v>
      </c>
      <c r="E145" s="213" t="s">
        <v>260</v>
      </c>
      <c r="F145" s="214" t="s">
        <v>261</v>
      </c>
      <c r="G145" s="215" t="s">
        <v>240</v>
      </c>
      <c r="H145" s="216">
        <v>7</v>
      </c>
      <c r="I145" s="217"/>
      <c r="J145" s="218"/>
      <c r="K145" s="219">
        <f>ROUND(P145*H145,2)</f>
        <v>0</v>
      </c>
      <c r="L145" s="214" t="s">
        <v>156</v>
      </c>
      <c r="M145" s="220"/>
      <c r="N145" s="221" t="s">
        <v>20</v>
      </c>
      <c r="O145" s="222" t="s">
        <v>40</v>
      </c>
      <c r="P145" s="223">
        <f>I145+J145</f>
        <v>0</v>
      </c>
      <c r="Q145" s="223">
        <f>ROUND(I145*H145,2)</f>
        <v>0</v>
      </c>
      <c r="R145" s="223">
        <f>ROUND(J145*H145,2)</f>
        <v>0</v>
      </c>
      <c r="S145" s="82"/>
      <c r="T145" s="224">
        <f>S145*H145</f>
        <v>0</v>
      </c>
      <c r="U145" s="224">
        <v>0</v>
      </c>
      <c r="V145" s="224">
        <f>U145*H145</f>
        <v>0</v>
      </c>
      <c r="W145" s="224">
        <v>0</v>
      </c>
      <c r="X145" s="225">
        <f>W145*H145</f>
        <v>0</v>
      </c>
      <c r="Y145" s="36"/>
      <c r="Z145" s="36"/>
      <c r="AA145" s="36"/>
      <c r="AB145" s="36"/>
      <c r="AC145" s="36"/>
      <c r="AD145" s="36"/>
      <c r="AE145" s="36"/>
      <c r="AR145" s="226" t="s">
        <v>189</v>
      </c>
      <c r="AT145" s="226" t="s">
        <v>152</v>
      </c>
      <c r="AU145" s="226" t="s">
        <v>71</v>
      </c>
      <c r="AY145" s="15" t="s">
        <v>158</v>
      </c>
      <c r="BE145" s="227">
        <f>IF(O145="základní",K145,0)</f>
        <v>0</v>
      </c>
      <c r="BF145" s="227">
        <f>IF(O145="snížená",K145,0)</f>
        <v>0</v>
      </c>
      <c r="BG145" s="227">
        <f>IF(O145="zákl. přenesená",K145,0)</f>
        <v>0</v>
      </c>
      <c r="BH145" s="227">
        <f>IF(O145="sníž. přenesená",K145,0)</f>
        <v>0</v>
      </c>
      <c r="BI145" s="227">
        <f>IF(O145="nulová",K145,0)</f>
        <v>0</v>
      </c>
      <c r="BJ145" s="15" t="s">
        <v>78</v>
      </c>
      <c r="BK145" s="227">
        <f>ROUND(P145*H145,2)</f>
        <v>0</v>
      </c>
      <c r="BL145" s="15" t="s">
        <v>189</v>
      </c>
      <c r="BM145" s="226" t="s">
        <v>262</v>
      </c>
    </row>
    <row r="146" s="2" customFormat="1">
      <c r="A146" s="36"/>
      <c r="B146" s="37"/>
      <c r="C146" s="38"/>
      <c r="D146" s="228" t="s">
        <v>161</v>
      </c>
      <c r="E146" s="38"/>
      <c r="F146" s="229" t="s">
        <v>261</v>
      </c>
      <c r="G146" s="38"/>
      <c r="H146" s="38"/>
      <c r="I146" s="150"/>
      <c r="J146" s="150"/>
      <c r="K146" s="38"/>
      <c r="L146" s="38"/>
      <c r="M146" s="42"/>
      <c r="N146" s="230"/>
      <c r="O146" s="231"/>
      <c r="P146" s="82"/>
      <c r="Q146" s="82"/>
      <c r="R146" s="82"/>
      <c r="S146" s="82"/>
      <c r="T146" s="82"/>
      <c r="U146" s="82"/>
      <c r="V146" s="82"/>
      <c r="W146" s="82"/>
      <c r="X146" s="83"/>
      <c r="Y146" s="36"/>
      <c r="Z146" s="36"/>
      <c r="AA146" s="36"/>
      <c r="AB146" s="36"/>
      <c r="AC146" s="36"/>
      <c r="AD146" s="36"/>
      <c r="AE146" s="36"/>
      <c r="AT146" s="15" t="s">
        <v>161</v>
      </c>
      <c r="AU146" s="15" t="s">
        <v>71</v>
      </c>
    </row>
    <row r="147" s="2" customFormat="1" ht="16.5" customHeight="1">
      <c r="A147" s="36"/>
      <c r="B147" s="37"/>
      <c r="C147" s="212" t="s">
        <v>263</v>
      </c>
      <c r="D147" s="212" t="s">
        <v>152</v>
      </c>
      <c r="E147" s="213" t="s">
        <v>264</v>
      </c>
      <c r="F147" s="214" t="s">
        <v>265</v>
      </c>
      <c r="G147" s="215" t="s">
        <v>155</v>
      </c>
      <c r="H147" s="216">
        <v>100</v>
      </c>
      <c r="I147" s="217"/>
      <c r="J147" s="218"/>
      <c r="K147" s="219">
        <f>ROUND(P147*H147,2)</f>
        <v>0</v>
      </c>
      <c r="L147" s="214" t="s">
        <v>156</v>
      </c>
      <c r="M147" s="220"/>
      <c r="N147" s="221" t="s">
        <v>20</v>
      </c>
      <c r="O147" s="222" t="s">
        <v>40</v>
      </c>
      <c r="P147" s="223">
        <f>I147+J147</f>
        <v>0</v>
      </c>
      <c r="Q147" s="223">
        <f>ROUND(I147*H147,2)</f>
        <v>0</v>
      </c>
      <c r="R147" s="223">
        <f>ROUND(J147*H147,2)</f>
        <v>0</v>
      </c>
      <c r="S147" s="82"/>
      <c r="T147" s="224">
        <f>S147*H147</f>
        <v>0</v>
      </c>
      <c r="U147" s="224">
        <v>0</v>
      </c>
      <c r="V147" s="224">
        <f>U147*H147</f>
        <v>0</v>
      </c>
      <c r="W147" s="224">
        <v>0</v>
      </c>
      <c r="X147" s="225">
        <f>W147*H147</f>
        <v>0</v>
      </c>
      <c r="Y147" s="36"/>
      <c r="Z147" s="36"/>
      <c r="AA147" s="36"/>
      <c r="AB147" s="36"/>
      <c r="AC147" s="36"/>
      <c r="AD147" s="36"/>
      <c r="AE147" s="36"/>
      <c r="AR147" s="226" t="s">
        <v>80</v>
      </c>
      <c r="AT147" s="226" t="s">
        <v>152</v>
      </c>
      <c r="AU147" s="226" t="s">
        <v>71</v>
      </c>
      <c r="AY147" s="15" t="s">
        <v>158</v>
      </c>
      <c r="BE147" s="227">
        <f>IF(O147="základní",K147,0)</f>
        <v>0</v>
      </c>
      <c r="BF147" s="227">
        <f>IF(O147="snížená",K147,0)</f>
        <v>0</v>
      </c>
      <c r="BG147" s="227">
        <f>IF(O147="zákl. přenesená",K147,0)</f>
        <v>0</v>
      </c>
      <c r="BH147" s="227">
        <f>IF(O147="sníž. přenesená",K147,0)</f>
        <v>0</v>
      </c>
      <c r="BI147" s="227">
        <f>IF(O147="nulová",K147,0)</f>
        <v>0</v>
      </c>
      <c r="BJ147" s="15" t="s">
        <v>78</v>
      </c>
      <c r="BK147" s="227">
        <f>ROUND(P147*H147,2)</f>
        <v>0</v>
      </c>
      <c r="BL147" s="15" t="s">
        <v>78</v>
      </c>
      <c r="BM147" s="226" t="s">
        <v>266</v>
      </c>
    </row>
    <row r="148" s="2" customFormat="1">
      <c r="A148" s="36"/>
      <c r="B148" s="37"/>
      <c r="C148" s="38"/>
      <c r="D148" s="228" t="s">
        <v>161</v>
      </c>
      <c r="E148" s="38"/>
      <c r="F148" s="229" t="s">
        <v>265</v>
      </c>
      <c r="G148" s="38"/>
      <c r="H148" s="38"/>
      <c r="I148" s="150"/>
      <c r="J148" s="150"/>
      <c r="K148" s="38"/>
      <c r="L148" s="38"/>
      <c r="M148" s="42"/>
      <c r="N148" s="230"/>
      <c r="O148" s="231"/>
      <c r="P148" s="82"/>
      <c r="Q148" s="82"/>
      <c r="R148" s="82"/>
      <c r="S148" s="82"/>
      <c r="T148" s="82"/>
      <c r="U148" s="82"/>
      <c r="V148" s="82"/>
      <c r="W148" s="82"/>
      <c r="X148" s="83"/>
      <c r="Y148" s="36"/>
      <c r="Z148" s="36"/>
      <c r="AA148" s="36"/>
      <c r="AB148" s="36"/>
      <c r="AC148" s="36"/>
      <c r="AD148" s="36"/>
      <c r="AE148" s="36"/>
      <c r="AT148" s="15" t="s">
        <v>161</v>
      </c>
      <c r="AU148" s="15" t="s">
        <v>71</v>
      </c>
    </row>
    <row r="149" s="2" customFormat="1" ht="16.5" customHeight="1">
      <c r="A149" s="36"/>
      <c r="B149" s="37"/>
      <c r="C149" s="212" t="s">
        <v>267</v>
      </c>
      <c r="D149" s="212" t="s">
        <v>152</v>
      </c>
      <c r="E149" s="213" t="s">
        <v>268</v>
      </c>
      <c r="F149" s="214" t="s">
        <v>269</v>
      </c>
      <c r="G149" s="215" t="s">
        <v>270</v>
      </c>
      <c r="H149" s="216">
        <v>100</v>
      </c>
      <c r="I149" s="217"/>
      <c r="J149" s="218"/>
      <c r="K149" s="219">
        <f>ROUND(P149*H149,2)</f>
        <v>0</v>
      </c>
      <c r="L149" s="214" t="s">
        <v>156</v>
      </c>
      <c r="M149" s="220"/>
      <c r="N149" s="221" t="s">
        <v>20</v>
      </c>
      <c r="O149" s="222" t="s">
        <v>40</v>
      </c>
      <c r="P149" s="223">
        <f>I149+J149</f>
        <v>0</v>
      </c>
      <c r="Q149" s="223">
        <f>ROUND(I149*H149,2)</f>
        <v>0</v>
      </c>
      <c r="R149" s="223">
        <f>ROUND(J149*H149,2)</f>
        <v>0</v>
      </c>
      <c r="S149" s="82"/>
      <c r="T149" s="224">
        <f>S149*H149</f>
        <v>0</v>
      </c>
      <c r="U149" s="224">
        <v>0</v>
      </c>
      <c r="V149" s="224">
        <f>U149*H149</f>
        <v>0</v>
      </c>
      <c r="W149" s="224">
        <v>0</v>
      </c>
      <c r="X149" s="225">
        <f>W149*H149</f>
        <v>0</v>
      </c>
      <c r="Y149" s="36"/>
      <c r="Z149" s="36"/>
      <c r="AA149" s="36"/>
      <c r="AB149" s="36"/>
      <c r="AC149" s="36"/>
      <c r="AD149" s="36"/>
      <c r="AE149" s="36"/>
      <c r="AR149" s="226" t="s">
        <v>80</v>
      </c>
      <c r="AT149" s="226" t="s">
        <v>152</v>
      </c>
      <c r="AU149" s="226" t="s">
        <v>71</v>
      </c>
      <c r="AY149" s="15" t="s">
        <v>158</v>
      </c>
      <c r="BE149" s="227">
        <f>IF(O149="základní",K149,0)</f>
        <v>0</v>
      </c>
      <c r="BF149" s="227">
        <f>IF(O149="snížená",K149,0)</f>
        <v>0</v>
      </c>
      <c r="BG149" s="227">
        <f>IF(O149="zákl. přenesená",K149,0)</f>
        <v>0</v>
      </c>
      <c r="BH149" s="227">
        <f>IF(O149="sníž. přenesená",K149,0)</f>
        <v>0</v>
      </c>
      <c r="BI149" s="227">
        <f>IF(O149="nulová",K149,0)</f>
        <v>0</v>
      </c>
      <c r="BJ149" s="15" t="s">
        <v>78</v>
      </c>
      <c r="BK149" s="227">
        <f>ROUND(P149*H149,2)</f>
        <v>0</v>
      </c>
      <c r="BL149" s="15" t="s">
        <v>78</v>
      </c>
      <c r="BM149" s="226" t="s">
        <v>271</v>
      </c>
    </row>
    <row r="150" s="2" customFormat="1">
      <c r="A150" s="36"/>
      <c r="B150" s="37"/>
      <c r="C150" s="38"/>
      <c r="D150" s="228" t="s">
        <v>161</v>
      </c>
      <c r="E150" s="38"/>
      <c r="F150" s="229" t="s">
        <v>269</v>
      </c>
      <c r="G150" s="38"/>
      <c r="H150" s="38"/>
      <c r="I150" s="150"/>
      <c r="J150" s="150"/>
      <c r="K150" s="38"/>
      <c r="L150" s="38"/>
      <c r="M150" s="42"/>
      <c r="N150" s="230"/>
      <c r="O150" s="231"/>
      <c r="P150" s="82"/>
      <c r="Q150" s="82"/>
      <c r="R150" s="82"/>
      <c r="S150" s="82"/>
      <c r="T150" s="82"/>
      <c r="U150" s="82"/>
      <c r="V150" s="82"/>
      <c r="W150" s="82"/>
      <c r="X150" s="83"/>
      <c r="Y150" s="36"/>
      <c r="Z150" s="36"/>
      <c r="AA150" s="36"/>
      <c r="AB150" s="36"/>
      <c r="AC150" s="36"/>
      <c r="AD150" s="36"/>
      <c r="AE150" s="36"/>
      <c r="AT150" s="15" t="s">
        <v>161</v>
      </c>
      <c r="AU150" s="15" t="s">
        <v>71</v>
      </c>
    </row>
    <row r="151" s="2" customFormat="1" ht="16.5" customHeight="1">
      <c r="A151" s="36"/>
      <c r="B151" s="37"/>
      <c r="C151" s="212" t="s">
        <v>272</v>
      </c>
      <c r="D151" s="212" t="s">
        <v>152</v>
      </c>
      <c r="E151" s="213" t="s">
        <v>273</v>
      </c>
      <c r="F151" s="214" t="s">
        <v>274</v>
      </c>
      <c r="G151" s="215" t="s">
        <v>240</v>
      </c>
      <c r="H151" s="216">
        <v>16</v>
      </c>
      <c r="I151" s="217"/>
      <c r="J151" s="218"/>
      <c r="K151" s="219">
        <f>ROUND(P151*H151,2)</f>
        <v>0</v>
      </c>
      <c r="L151" s="214" t="s">
        <v>156</v>
      </c>
      <c r="M151" s="220"/>
      <c r="N151" s="221" t="s">
        <v>20</v>
      </c>
      <c r="O151" s="222" t="s">
        <v>40</v>
      </c>
      <c r="P151" s="223">
        <f>I151+J151</f>
        <v>0</v>
      </c>
      <c r="Q151" s="223">
        <f>ROUND(I151*H151,2)</f>
        <v>0</v>
      </c>
      <c r="R151" s="223">
        <f>ROUND(J151*H151,2)</f>
        <v>0</v>
      </c>
      <c r="S151" s="82"/>
      <c r="T151" s="224">
        <f>S151*H151</f>
        <v>0</v>
      </c>
      <c r="U151" s="224">
        <v>0</v>
      </c>
      <c r="V151" s="224">
        <f>U151*H151</f>
        <v>0</v>
      </c>
      <c r="W151" s="224">
        <v>0</v>
      </c>
      <c r="X151" s="225">
        <f>W151*H151</f>
        <v>0</v>
      </c>
      <c r="Y151" s="36"/>
      <c r="Z151" s="36"/>
      <c r="AA151" s="36"/>
      <c r="AB151" s="36"/>
      <c r="AC151" s="36"/>
      <c r="AD151" s="36"/>
      <c r="AE151" s="36"/>
      <c r="AR151" s="226" t="s">
        <v>157</v>
      </c>
      <c r="AT151" s="226" t="s">
        <v>152</v>
      </c>
      <c r="AU151" s="226" t="s">
        <v>71</v>
      </c>
      <c r="AY151" s="15" t="s">
        <v>158</v>
      </c>
      <c r="BE151" s="227">
        <f>IF(O151="základní",K151,0)</f>
        <v>0</v>
      </c>
      <c r="BF151" s="227">
        <f>IF(O151="snížená",K151,0)</f>
        <v>0</v>
      </c>
      <c r="BG151" s="227">
        <f>IF(O151="zákl. přenesená",K151,0)</f>
        <v>0</v>
      </c>
      <c r="BH151" s="227">
        <f>IF(O151="sníž. přenesená",K151,0)</f>
        <v>0</v>
      </c>
      <c r="BI151" s="227">
        <f>IF(O151="nulová",K151,0)</f>
        <v>0</v>
      </c>
      <c r="BJ151" s="15" t="s">
        <v>78</v>
      </c>
      <c r="BK151" s="227">
        <f>ROUND(P151*H151,2)</f>
        <v>0</v>
      </c>
      <c r="BL151" s="15" t="s">
        <v>159</v>
      </c>
      <c r="BM151" s="226" t="s">
        <v>275</v>
      </c>
    </row>
    <row r="152" s="2" customFormat="1">
      <c r="A152" s="36"/>
      <c r="B152" s="37"/>
      <c r="C152" s="38"/>
      <c r="D152" s="228" t="s">
        <v>161</v>
      </c>
      <c r="E152" s="38"/>
      <c r="F152" s="229" t="s">
        <v>274</v>
      </c>
      <c r="G152" s="38"/>
      <c r="H152" s="38"/>
      <c r="I152" s="150"/>
      <c r="J152" s="150"/>
      <c r="K152" s="38"/>
      <c r="L152" s="38"/>
      <c r="M152" s="42"/>
      <c r="N152" s="230"/>
      <c r="O152" s="231"/>
      <c r="P152" s="82"/>
      <c r="Q152" s="82"/>
      <c r="R152" s="82"/>
      <c r="S152" s="82"/>
      <c r="T152" s="82"/>
      <c r="U152" s="82"/>
      <c r="V152" s="82"/>
      <c r="W152" s="82"/>
      <c r="X152" s="83"/>
      <c r="Y152" s="36"/>
      <c r="Z152" s="36"/>
      <c r="AA152" s="36"/>
      <c r="AB152" s="36"/>
      <c r="AC152" s="36"/>
      <c r="AD152" s="36"/>
      <c r="AE152" s="36"/>
      <c r="AT152" s="15" t="s">
        <v>161</v>
      </c>
      <c r="AU152" s="15" t="s">
        <v>71</v>
      </c>
    </row>
    <row r="153" s="2" customFormat="1" ht="16.5" customHeight="1">
      <c r="A153" s="36"/>
      <c r="B153" s="37"/>
      <c r="C153" s="212" t="s">
        <v>276</v>
      </c>
      <c r="D153" s="212" t="s">
        <v>152</v>
      </c>
      <c r="E153" s="213" t="s">
        <v>277</v>
      </c>
      <c r="F153" s="214" t="s">
        <v>278</v>
      </c>
      <c r="G153" s="215" t="s">
        <v>240</v>
      </c>
      <c r="H153" s="216">
        <v>4</v>
      </c>
      <c r="I153" s="217"/>
      <c r="J153" s="218"/>
      <c r="K153" s="219">
        <f>ROUND(P153*H153,2)</f>
        <v>0</v>
      </c>
      <c r="L153" s="214" t="s">
        <v>156</v>
      </c>
      <c r="M153" s="220"/>
      <c r="N153" s="221" t="s">
        <v>20</v>
      </c>
      <c r="O153" s="222" t="s">
        <v>40</v>
      </c>
      <c r="P153" s="223">
        <f>I153+J153</f>
        <v>0</v>
      </c>
      <c r="Q153" s="223">
        <f>ROUND(I153*H153,2)</f>
        <v>0</v>
      </c>
      <c r="R153" s="223">
        <f>ROUND(J153*H153,2)</f>
        <v>0</v>
      </c>
      <c r="S153" s="82"/>
      <c r="T153" s="224">
        <f>S153*H153</f>
        <v>0</v>
      </c>
      <c r="U153" s="224">
        <v>0</v>
      </c>
      <c r="V153" s="224">
        <f>U153*H153</f>
        <v>0</v>
      </c>
      <c r="W153" s="224">
        <v>0</v>
      </c>
      <c r="X153" s="225">
        <f>W153*H153</f>
        <v>0</v>
      </c>
      <c r="Y153" s="36"/>
      <c r="Z153" s="36"/>
      <c r="AA153" s="36"/>
      <c r="AB153" s="36"/>
      <c r="AC153" s="36"/>
      <c r="AD153" s="36"/>
      <c r="AE153" s="36"/>
      <c r="AR153" s="226" t="s">
        <v>189</v>
      </c>
      <c r="AT153" s="226" t="s">
        <v>152</v>
      </c>
      <c r="AU153" s="226" t="s">
        <v>71</v>
      </c>
      <c r="AY153" s="15" t="s">
        <v>158</v>
      </c>
      <c r="BE153" s="227">
        <f>IF(O153="základní",K153,0)</f>
        <v>0</v>
      </c>
      <c r="BF153" s="227">
        <f>IF(O153="snížená",K153,0)</f>
        <v>0</v>
      </c>
      <c r="BG153" s="227">
        <f>IF(O153="zákl. přenesená",K153,0)</f>
        <v>0</v>
      </c>
      <c r="BH153" s="227">
        <f>IF(O153="sníž. přenesená",K153,0)</f>
        <v>0</v>
      </c>
      <c r="BI153" s="227">
        <f>IF(O153="nulová",K153,0)</f>
        <v>0</v>
      </c>
      <c r="BJ153" s="15" t="s">
        <v>78</v>
      </c>
      <c r="BK153" s="227">
        <f>ROUND(P153*H153,2)</f>
        <v>0</v>
      </c>
      <c r="BL153" s="15" t="s">
        <v>189</v>
      </c>
      <c r="BM153" s="226" t="s">
        <v>279</v>
      </c>
    </row>
    <row r="154" s="2" customFormat="1">
      <c r="A154" s="36"/>
      <c r="B154" s="37"/>
      <c r="C154" s="38"/>
      <c r="D154" s="228" t="s">
        <v>161</v>
      </c>
      <c r="E154" s="38"/>
      <c r="F154" s="229" t="s">
        <v>278</v>
      </c>
      <c r="G154" s="38"/>
      <c r="H154" s="38"/>
      <c r="I154" s="150"/>
      <c r="J154" s="150"/>
      <c r="K154" s="38"/>
      <c r="L154" s="38"/>
      <c r="M154" s="42"/>
      <c r="N154" s="230"/>
      <c r="O154" s="231"/>
      <c r="P154" s="82"/>
      <c r="Q154" s="82"/>
      <c r="R154" s="82"/>
      <c r="S154" s="82"/>
      <c r="T154" s="82"/>
      <c r="U154" s="82"/>
      <c r="V154" s="82"/>
      <c r="W154" s="82"/>
      <c r="X154" s="83"/>
      <c r="Y154" s="36"/>
      <c r="Z154" s="36"/>
      <c r="AA154" s="36"/>
      <c r="AB154" s="36"/>
      <c r="AC154" s="36"/>
      <c r="AD154" s="36"/>
      <c r="AE154" s="36"/>
      <c r="AT154" s="15" t="s">
        <v>161</v>
      </c>
      <c r="AU154" s="15" t="s">
        <v>71</v>
      </c>
    </row>
    <row r="155" s="2" customFormat="1" ht="16.5" customHeight="1">
      <c r="A155" s="36"/>
      <c r="B155" s="37"/>
      <c r="C155" s="212" t="s">
        <v>280</v>
      </c>
      <c r="D155" s="212" t="s">
        <v>152</v>
      </c>
      <c r="E155" s="213" t="s">
        <v>281</v>
      </c>
      <c r="F155" s="214" t="s">
        <v>282</v>
      </c>
      <c r="G155" s="215" t="s">
        <v>240</v>
      </c>
      <c r="H155" s="216">
        <v>2</v>
      </c>
      <c r="I155" s="217"/>
      <c r="J155" s="218"/>
      <c r="K155" s="219">
        <f>ROUND(P155*H155,2)</f>
        <v>0</v>
      </c>
      <c r="L155" s="214" t="s">
        <v>156</v>
      </c>
      <c r="M155" s="220"/>
      <c r="N155" s="221" t="s">
        <v>20</v>
      </c>
      <c r="O155" s="222" t="s">
        <v>40</v>
      </c>
      <c r="P155" s="223">
        <f>I155+J155</f>
        <v>0</v>
      </c>
      <c r="Q155" s="223">
        <f>ROUND(I155*H155,2)</f>
        <v>0</v>
      </c>
      <c r="R155" s="223">
        <f>ROUND(J155*H155,2)</f>
        <v>0</v>
      </c>
      <c r="S155" s="82"/>
      <c r="T155" s="224">
        <f>S155*H155</f>
        <v>0</v>
      </c>
      <c r="U155" s="224">
        <v>0</v>
      </c>
      <c r="V155" s="224">
        <f>U155*H155</f>
        <v>0</v>
      </c>
      <c r="W155" s="224">
        <v>0</v>
      </c>
      <c r="X155" s="225">
        <f>W155*H155</f>
        <v>0</v>
      </c>
      <c r="Y155" s="36"/>
      <c r="Z155" s="36"/>
      <c r="AA155" s="36"/>
      <c r="AB155" s="36"/>
      <c r="AC155" s="36"/>
      <c r="AD155" s="36"/>
      <c r="AE155" s="36"/>
      <c r="AR155" s="226" t="s">
        <v>189</v>
      </c>
      <c r="AT155" s="226" t="s">
        <v>152</v>
      </c>
      <c r="AU155" s="226" t="s">
        <v>71</v>
      </c>
      <c r="AY155" s="15" t="s">
        <v>158</v>
      </c>
      <c r="BE155" s="227">
        <f>IF(O155="základní",K155,0)</f>
        <v>0</v>
      </c>
      <c r="BF155" s="227">
        <f>IF(O155="snížená",K155,0)</f>
        <v>0</v>
      </c>
      <c r="BG155" s="227">
        <f>IF(O155="zákl. přenesená",K155,0)</f>
        <v>0</v>
      </c>
      <c r="BH155" s="227">
        <f>IF(O155="sníž. přenesená",K155,0)</f>
        <v>0</v>
      </c>
      <c r="BI155" s="227">
        <f>IF(O155="nulová",K155,0)</f>
        <v>0</v>
      </c>
      <c r="BJ155" s="15" t="s">
        <v>78</v>
      </c>
      <c r="BK155" s="227">
        <f>ROUND(P155*H155,2)</f>
        <v>0</v>
      </c>
      <c r="BL155" s="15" t="s">
        <v>189</v>
      </c>
      <c r="BM155" s="226" t="s">
        <v>283</v>
      </c>
    </row>
    <row r="156" s="2" customFormat="1">
      <c r="A156" s="36"/>
      <c r="B156" s="37"/>
      <c r="C156" s="38"/>
      <c r="D156" s="228" t="s">
        <v>161</v>
      </c>
      <c r="E156" s="38"/>
      <c r="F156" s="229" t="s">
        <v>282</v>
      </c>
      <c r="G156" s="38"/>
      <c r="H156" s="38"/>
      <c r="I156" s="150"/>
      <c r="J156" s="150"/>
      <c r="K156" s="38"/>
      <c r="L156" s="38"/>
      <c r="M156" s="42"/>
      <c r="N156" s="230"/>
      <c r="O156" s="231"/>
      <c r="P156" s="82"/>
      <c r="Q156" s="82"/>
      <c r="R156" s="82"/>
      <c r="S156" s="82"/>
      <c r="T156" s="82"/>
      <c r="U156" s="82"/>
      <c r="V156" s="82"/>
      <c r="W156" s="82"/>
      <c r="X156" s="83"/>
      <c r="Y156" s="36"/>
      <c r="Z156" s="36"/>
      <c r="AA156" s="36"/>
      <c r="AB156" s="36"/>
      <c r="AC156" s="36"/>
      <c r="AD156" s="36"/>
      <c r="AE156" s="36"/>
      <c r="AT156" s="15" t="s">
        <v>161</v>
      </c>
      <c r="AU156" s="15" t="s">
        <v>71</v>
      </c>
    </row>
    <row r="157" s="2" customFormat="1" ht="16.5" customHeight="1">
      <c r="A157" s="36"/>
      <c r="B157" s="37"/>
      <c r="C157" s="212" t="s">
        <v>284</v>
      </c>
      <c r="D157" s="212" t="s">
        <v>152</v>
      </c>
      <c r="E157" s="213" t="s">
        <v>285</v>
      </c>
      <c r="F157" s="214" t="s">
        <v>286</v>
      </c>
      <c r="G157" s="215" t="s">
        <v>240</v>
      </c>
      <c r="H157" s="216">
        <v>4</v>
      </c>
      <c r="I157" s="217"/>
      <c r="J157" s="218"/>
      <c r="K157" s="219">
        <f>ROUND(P157*H157,2)</f>
        <v>0</v>
      </c>
      <c r="L157" s="214" t="s">
        <v>156</v>
      </c>
      <c r="M157" s="220"/>
      <c r="N157" s="221" t="s">
        <v>20</v>
      </c>
      <c r="O157" s="222" t="s">
        <v>40</v>
      </c>
      <c r="P157" s="223">
        <f>I157+J157</f>
        <v>0</v>
      </c>
      <c r="Q157" s="223">
        <f>ROUND(I157*H157,2)</f>
        <v>0</v>
      </c>
      <c r="R157" s="223">
        <f>ROUND(J157*H157,2)</f>
        <v>0</v>
      </c>
      <c r="S157" s="82"/>
      <c r="T157" s="224">
        <f>S157*H157</f>
        <v>0</v>
      </c>
      <c r="U157" s="224">
        <v>0</v>
      </c>
      <c r="V157" s="224">
        <f>U157*H157</f>
        <v>0</v>
      </c>
      <c r="W157" s="224">
        <v>0</v>
      </c>
      <c r="X157" s="225">
        <f>W157*H157</f>
        <v>0</v>
      </c>
      <c r="Y157" s="36"/>
      <c r="Z157" s="36"/>
      <c r="AA157" s="36"/>
      <c r="AB157" s="36"/>
      <c r="AC157" s="36"/>
      <c r="AD157" s="36"/>
      <c r="AE157" s="36"/>
      <c r="AR157" s="226" t="s">
        <v>189</v>
      </c>
      <c r="AT157" s="226" t="s">
        <v>152</v>
      </c>
      <c r="AU157" s="226" t="s">
        <v>71</v>
      </c>
      <c r="AY157" s="15" t="s">
        <v>158</v>
      </c>
      <c r="BE157" s="227">
        <f>IF(O157="základní",K157,0)</f>
        <v>0</v>
      </c>
      <c r="BF157" s="227">
        <f>IF(O157="snížená",K157,0)</f>
        <v>0</v>
      </c>
      <c r="BG157" s="227">
        <f>IF(O157="zákl. přenesená",K157,0)</f>
        <v>0</v>
      </c>
      <c r="BH157" s="227">
        <f>IF(O157="sníž. přenesená",K157,0)</f>
        <v>0</v>
      </c>
      <c r="BI157" s="227">
        <f>IF(O157="nulová",K157,0)</f>
        <v>0</v>
      </c>
      <c r="BJ157" s="15" t="s">
        <v>78</v>
      </c>
      <c r="BK157" s="227">
        <f>ROUND(P157*H157,2)</f>
        <v>0</v>
      </c>
      <c r="BL157" s="15" t="s">
        <v>189</v>
      </c>
      <c r="BM157" s="226" t="s">
        <v>287</v>
      </c>
    </row>
    <row r="158" s="2" customFormat="1">
      <c r="A158" s="36"/>
      <c r="B158" s="37"/>
      <c r="C158" s="38"/>
      <c r="D158" s="228" t="s">
        <v>161</v>
      </c>
      <c r="E158" s="38"/>
      <c r="F158" s="229" t="s">
        <v>286</v>
      </c>
      <c r="G158" s="38"/>
      <c r="H158" s="38"/>
      <c r="I158" s="150"/>
      <c r="J158" s="150"/>
      <c r="K158" s="38"/>
      <c r="L158" s="38"/>
      <c r="M158" s="42"/>
      <c r="N158" s="230"/>
      <c r="O158" s="231"/>
      <c r="P158" s="82"/>
      <c r="Q158" s="82"/>
      <c r="R158" s="82"/>
      <c r="S158" s="82"/>
      <c r="T158" s="82"/>
      <c r="U158" s="82"/>
      <c r="V158" s="82"/>
      <c r="W158" s="82"/>
      <c r="X158" s="83"/>
      <c r="Y158" s="36"/>
      <c r="Z158" s="36"/>
      <c r="AA158" s="36"/>
      <c r="AB158" s="36"/>
      <c r="AC158" s="36"/>
      <c r="AD158" s="36"/>
      <c r="AE158" s="36"/>
      <c r="AT158" s="15" t="s">
        <v>161</v>
      </c>
      <c r="AU158" s="15" t="s">
        <v>71</v>
      </c>
    </row>
    <row r="159" s="2" customFormat="1" ht="16.5" customHeight="1">
      <c r="A159" s="36"/>
      <c r="B159" s="37"/>
      <c r="C159" s="212" t="s">
        <v>288</v>
      </c>
      <c r="D159" s="212" t="s">
        <v>152</v>
      </c>
      <c r="E159" s="213" t="s">
        <v>289</v>
      </c>
      <c r="F159" s="214" t="s">
        <v>290</v>
      </c>
      <c r="G159" s="215" t="s">
        <v>240</v>
      </c>
      <c r="H159" s="216">
        <v>30</v>
      </c>
      <c r="I159" s="217"/>
      <c r="J159" s="218"/>
      <c r="K159" s="219">
        <f>ROUND(P159*H159,2)</f>
        <v>0</v>
      </c>
      <c r="L159" s="214" t="s">
        <v>156</v>
      </c>
      <c r="M159" s="220"/>
      <c r="N159" s="221" t="s">
        <v>20</v>
      </c>
      <c r="O159" s="222" t="s">
        <v>40</v>
      </c>
      <c r="P159" s="223">
        <f>I159+J159</f>
        <v>0</v>
      </c>
      <c r="Q159" s="223">
        <f>ROUND(I159*H159,2)</f>
        <v>0</v>
      </c>
      <c r="R159" s="223">
        <f>ROUND(J159*H159,2)</f>
        <v>0</v>
      </c>
      <c r="S159" s="82"/>
      <c r="T159" s="224">
        <f>S159*H159</f>
        <v>0</v>
      </c>
      <c r="U159" s="224">
        <v>0</v>
      </c>
      <c r="V159" s="224">
        <f>U159*H159</f>
        <v>0</v>
      </c>
      <c r="W159" s="224">
        <v>0</v>
      </c>
      <c r="X159" s="225">
        <f>W159*H159</f>
        <v>0</v>
      </c>
      <c r="Y159" s="36"/>
      <c r="Z159" s="36"/>
      <c r="AA159" s="36"/>
      <c r="AB159" s="36"/>
      <c r="AC159" s="36"/>
      <c r="AD159" s="36"/>
      <c r="AE159" s="36"/>
      <c r="AR159" s="226" t="s">
        <v>189</v>
      </c>
      <c r="AT159" s="226" t="s">
        <v>152</v>
      </c>
      <c r="AU159" s="226" t="s">
        <v>71</v>
      </c>
      <c r="AY159" s="15" t="s">
        <v>158</v>
      </c>
      <c r="BE159" s="227">
        <f>IF(O159="základní",K159,0)</f>
        <v>0</v>
      </c>
      <c r="BF159" s="227">
        <f>IF(O159="snížená",K159,0)</f>
        <v>0</v>
      </c>
      <c r="BG159" s="227">
        <f>IF(O159="zákl. přenesená",K159,0)</f>
        <v>0</v>
      </c>
      <c r="BH159" s="227">
        <f>IF(O159="sníž. přenesená",K159,0)</f>
        <v>0</v>
      </c>
      <c r="BI159" s="227">
        <f>IF(O159="nulová",K159,0)</f>
        <v>0</v>
      </c>
      <c r="BJ159" s="15" t="s">
        <v>78</v>
      </c>
      <c r="BK159" s="227">
        <f>ROUND(P159*H159,2)</f>
        <v>0</v>
      </c>
      <c r="BL159" s="15" t="s">
        <v>189</v>
      </c>
      <c r="BM159" s="226" t="s">
        <v>291</v>
      </c>
    </row>
    <row r="160" s="2" customFormat="1">
      <c r="A160" s="36"/>
      <c r="B160" s="37"/>
      <c r="C160" s="38"/>
      <c r="D160" s="228" t="s">
        <v>161</v>
      </c>
      <c r="E160" s="38"/>
      <c r="F160" s="229" t="s">
        <v>290</v>
      </c>
      <c r="G160" s="38"/>
      <c r="H160" s="38"/>
      <c r="I160" s="150"/>
      <c r="J160" s="150"/>
      <c r="K160" s="38"/>
      <c r="L160" s="38"/>
      <c r="M160" s="42"/>
      <c r="N160" s="230"/>
      <c r="O160" s="231"/>
      <c r="P160" s="82"/>
      <c r="Q160" s="82"/>
      <c r="R160" s="82"/>
      <c r="S160" s="82"/>
      <c r="T160" s="82"/>
      <c r="U160" s="82"/>
      <c r="V160" s="82"/>
      <c r="W160" s="82"/>
      <c r="X160" s="83"/>
      <c r="Y160" s="36"/>
      <c r="Z160" s="36"/>
      <c r="AA160" s="36"/>
      <c r="AB160" s="36"/>
      <c r="AC160" s="36"/>
      <c r="AD160" s="36"/>
      <c r="AE160" s="36"/>
      <c r="AT160" s="15" t="s">
        <v>161</v>
      </c>
      <c r="AU160" s="15" t="s">
        <v>71</v>
      </c>
    </row>
    <row r="161" s="2" customFormat="1" ht="16.5" customHeight="1">
      <c r="A161" s="36"/>
      <c r="B161" s="37"/>
      <c r="C161" s="212" t="s">
        <v>292</v>
      </c>
      <c r="D161" s="212" t="s">
        <v>152</v>
      </c>
      <c r="E161" s="213" t="s">
        <v>293</v>
      </c>
      <c r="F161" s="214" t="s">
        <v>294</v>
      </c>
      <c r="G161" s="215" t="s">
        <v>240</v>
      </c>
      <c r="H161" s="216">
        <v>10</v>
      </c>
      <c r="I161" s="217"/>
      <c r="J161" s="218"/>
      <c r="K161" s="219">
        <f>ROUND(P161*H161,2)</f>
        <v>0</v>
      </c>
      <c r="L161" s="214" t="s">
        <v>156</v>
      </c>
      <c r="M161" s="220"/>
      <c r="N161" s="221" t="s">
        <v>20</v>
      </c>
      <c r="O161" s="222" t="s">
        <v>40</v>
      </c>
      <c r="P161" s="223">
        <f>I161+J161</f>
        <v>0</v>
      </c>
      <c r="Q161" s="223">
        <f>ROUND(I161*H161,2)</f>
        <v>0</v>
      </c>
      <c r="R161" s="223">
        <f>ROUND(J161*H161,2)</f>
        <v>0</v>
      </c>
      <c r="S161" s="82"/>
      <c r="T161" s="224">
        <f>S161*H161</f>
        <v>0</v>
      </c>
      <c r="U161" s="224">
        <v>0</v>
      </c>
      <c r="V161" s="224">
        <f>U161*H161</f>
        <v>0</v>
      </c>
      <c r="W161" s="224">
        <v>0</v>
      </c>
      <c r="X161" s="225">
        <f>W161*H161</f>
        <v>0</v>
      </c>
      <c r="Y161" s="36"/>
      <c r="Z161" s="36"/>
      <c r="AA161" s="36"/>
      <c r="AB161" s="36"/>
      <c r="AC161" s="36"/>
      <c r="AD161" s="36"/>
      <c r="AE161" s="36"/>
      <c r="AR161" s="226" t="s">
        <v>80</v>
      </c>
      <c r="AT161" s="226" t="s">
        <v>152</v>
      </c>
      <c r="AU161" s="226" t="s">
        <v>71</v>
      </c>
      <c r="AY161" s="15" t="s">
        <v>158</v>
      </c>
      <c r="BE161" s="227">
        <f>IF(O161="základní",K161,0)</f>
        <v>0</v>
      </c>
      <c r="BF161" s="227">
        <f>IF(O161="snížená",K161,0)</f>
        <v>0</v>
      </c>
      <c r="BG161" s="227">
        <f>IF(O161="zákl. přenesená",K161,0)</f>
        <v>0</v>
      </c>
      <c r="BH161" s="227">
        <f>IF(O161="sníž. přenesená",K161,0)</f>
        <v>0</v>
      </c>
      <c r="BI161" s="227">
        <f>IF(O161="nulová",K161,0)</f>
        <v>0</v>
      </c>
      <c r="BJ161" s="15" t="s">
        <v>78</v>
      </c>
      <c r="BK161" s="227">
        <f>ROUND(P161*H161,2)</f>
        <v>0</v>
      </c>
      <c r="BL161" s="15" t="s">
        <v>78</v>
      </c>
      <c r="BM161" s="226" t="s">
        <v>295</v>
      </c>
    </row>
    <row r="162" s="2" customFormat="1">
      <c r="A162" s="36"/>
      <c r="B162" s="37"/>
      <c r="C162" s="38"/>
      <c r="D162" s="228" t="s">
        <v>161</v>
      </c>
      <c r="E162" s="38"/>
      <c r="F162" s="229" t="s">
        <v>294</v>
      </c>
      <c r="G162" s="38"/>
      <c r="H162" s="38"/>
      <c r="I162" s="150"/>
      <c r="J162" s="150"/>
      <c r="K162" s="38"/>
      <c r="L162" s="38"/>
      <c r="M162" s="42"/>
      <c r="N162" s="230"/>
      <c r="O162" s="231"/>
      <c r="P162" s="82"/>
      <c r="Q162" s="82"/>
      <c r="R162" s="82"/>
      <c r="S162" s="82"/>
      <c r="T162" s="82"/>
      <c r="U162" s="82"/>
      <c r="V162" s="82"/>
      <c r="W162" s="82"/>
      <c r="X162" s="83"/>
      <c r="Y162" s="36"/>
      <c r="Z162" s="36"/>
      <c r="AA162" s="36"/>
      <c r="AB162" s="36"/>
      <c r="AC162" s="36"/>
      <c r="AD162" s="36"/>
      <c r="AE162" s="36"/>
      <c r="AT162" s="15" t="s">
        <v>161</v>
      </c>
      <c r="AU162" s="15" t="s">
        <v>71</v>
      </c>
    </row>
    <row r="163" s="2" customFormat="1" ht="16.5" customHeight="1">
      <c r="A163" s="36"/>
      <c r="B163" s="37"/>
      <c r="C163" s="212" t="s">
        <v>296</v>
      </c>
      <c r="D163" s="212" t="s">
        <v>152</v>
      </c>
      <c r="E163" s="213" t="s">
        <v>297</v>
      </c>
      <c r="F163" s="214" t="s">
        <v>298</v>
      </c>
      <c r="G163" s="215" t="s">
        <v>240</v>
      </c>
      <c r="H163" s="216">
        <v>10</v>
      </c>
      <c r="I163" s="217"/>
      <c r="J163" s="218"/>
      <c r="K163" s="219">
        <f>ROUND(P163*H163,2)</f>
        <v>0</v>
      </c>
      <c r="L163" s="214" t="s">
        <v>156</v>
      </c>
      <c r="M163" s="220"/>
      <c r="N163" s="221" t="s">
        <v>20</v>
      </c>
      <c r="O163" s="222" t="s">
        <v>40</v>
      </c>
      <c r="P163" s="223">
        <f>I163+J163</f>
        <v>0</v>
      </c>
      <c r="Q163" s="223">
        <f>ROUND(I163*H163,2)</f>
        <v>0</v>
      </c>
      <c r="R163" s="223">
        <f>ROUND(J163*H163,2)</f>
        <v>0</v>
      </c>
      <c r="S163" s="82"/>
      <c r="T163" s="224">
        <f>S163*H163</f>
        <v>0</v>
      </c>
      <c r="U163" s="224">
        <v>0</v>
      </c>
      <c r="V163" s="224">
        <f>U163*H163</f>
        <v>0</v>
      </c>
      <c r="W163" s="224">
        <v>0</v>
      </c>
      <c r="X163" s="225">
        <f>W163*H163</f>
        <v>0</v>
      </c>
      <c r="Y163" s="36"/>
      <c r="Z163" s="36"/>
      <c r="AA163" s="36"/>
      <c r="AB163" s="36"/>
      <c r="AC163" s="36"/>
      <c r="AD163" s="36"/>
      <c r="AE163" s="36"/>
      <c r="AR163" s="226" t="s">
        <v>80</v>
      </c>
      <c r="AT163" s="226" t="s">
        <v>152</v>
      </c>
      <c r="AU163" s="226" t="s">
        <v>71</v>
      </c>
      <c r="AY163" s="15" t="s">
        <v>158</v>
      </c>
      <c r="BE163" s="227">
        <f>IF(O163="základní",K163,0)</f>
        <v>0</v>
      </c>
      <c r="BF163" s="227">
        <f>IF(O163="snížená",K163,0)</f>
        <v>0</v>
      </c>
      <c r="BG163" s="227">
        <f>IF(O163="zákl. přenesená",K163,0)</f>
        <v>0</v>
      </c>
      <c r="BH163" s="227">
        <f>IF(O163="sníž. přenesená",K163,0)</f>
        <v>0</v>
      </c>
      <c r="BI163" s="227">
        <f>IF(O163="nulová",K163,0)</f>
        <v>0</v>
      </c>
      <c r="BJ163" s="15" t="s">
        <v>78</v>
      </c>
      <c r="BK163" s="227">
        <f>ROUND(P163*H163,2)</f>
        <v>0</v>
      </c>
      <c r="BL163" s="15" t="s">
        <v>78</v>
      </c>
      <c r="BM163" s="226" t="s">
        <v>299</v>
      </c>
    </row>
    <row r="164" s="2" customFormat="1">
      <c r="A164" s="36"/>
      <c r="B164" s="37"/>
      <c r="C164" s="38"/>
      <c r="D164" s="228" t="s">
        <v>161</v>
      </c>
      <c r="E164" s="38"/>
      <c r="F164" s="229" t="s">
        <v>298</v>
      </c>
      <c r="G164" s="38"/>
      <c r="H164" s="38"/>
      <c r="I164" s="150"/>
      <c r="J164" s="150"/>
      <c r="K164" s="38"/>
      <c r="L164" s="38"/>
      <c r="M164" s="42"/>
      <c r="N164" s="230"/>
      <c r="O164" s="231"/>
      <c r="P164" s="82"/>
      <c r="Q164" s="82"/>
      <c r="R164" s="82"/>
      <c r="S164" s="82"/>
      <c r="T164" s="82"/>
      <c r="U164" s="82"/>
      <c r="V164" s="82"/>
      <c r="W164" s="82"/>
      <c r="X164" s="83"/>
      <c r="Y164" s="36"/>
      <c r="Z164" s="36"/>
      <c r="AA164" s="36"/>
      <c r="AB164" s="36"/>
      <c r="AC164" s="36"/>
      <c r="AD164" s="36"/>
      <c r="AE164" s="36"/>
      <c r="AT164" s="15" t="s">
        <v>161</v>
      </c>
      <c r="AU164" s="15" t="s">
        <v>71</v>
      </c>
    </row>
    <row r="165" s="2" customFormat="1" ht="16.5" customHeight="1">
      <c r="A165" s="36"/>
      <c r="B165" s="37"/>
      <c r="C165" s="212" t="s">
        <v>300</v>
      </c>
      <c r="D165" s="212" t="s">
        <v>152</v>
      </c>
      <c r="E165" s="213" t="s">
        <v>301</v>
      </c>
      <c r="F165" s="214" t="s">
        <v>302</v>
      </c>
      <c r="G165" s="215" t="s">
        <v>240</v>
      </c>
      <c r="H165" s="216">
        <v>10</v>
      </c>
      <c r="I165" s="217"/>
      <c r="J165" s="218"/>
      <c r="K165" s="219">
        <f>ROUND(P165*H165,2)</f>
        <v>0</v>
      </c>
      <c r="L165" s="214" t="s">
        <v>156</v>
      </c>
      <c r="M165" s="220"/>
      <c r="N165" s="221" t="s">
        <v>20</v>
      </c>
      <c r="O165" s="222" t="s">
        <v>40</v>
      </c>
      <c r="P165" s="223">
        <f>I165+J165</f>
        <v>0</v>
      </c>
      <c r="Q165" s="223">
        <f>ROUND(I165*H165,2)</f>
        <v>0</v>
      </c>
      <c r="R165" s="223">
        <f>ROUND(J165*H165,2)</f>
        <v>0</v>
      </c>
      <c r="S165" s="82"/>
      <c r="T165" s="224">
        <f>S165*H165</f>
        <v>0</v>
      </c>
      <c r="U165" s="224">
        <v>0</v>
      </c>
      <c r="V165" s="224">
        <f>U165*H165</f>
        <v>0</v>
      </c>
      <c r="W165" s="224">
        <v>0</v>
      </c>
      <c r="X165" s="225">
        <f>W165*H165</f>
        <v>0</v>
      </c>
      <c r="Y165" s="36"/>
      <c r="Z165" s="36"/>
      <c r="AA165" s="36"/>
      <c r="AB165" s="36"/>
      <c r="AC165" s="36"/>
      <c r="AD165" s="36"/>
      <c r="AE165" s="36"/>
      <c r="AR165" s="226" t="s">
        <v>80</v>
      </c>
      <c r="AT165" s="226" t="s">
        <v>152</v>
      </c>
      <c r="AU165" s="226" t="s">
        <v>71</v>
      </c>
      <c r="AY165" s="15" t="s">
        <v>158</v>
      </c>
      <c r="BE165" s="227">
        <f>IF(O165="základní",K165,0)</f>
        <v>0</v>
      </c>
      <c r="BF165" s="227">
        <f>IF(O165="snížená",K165,0)</f>
        <v>0</v>
      </c>
      <c r="BG165" s="227">
        <f>IF(O165="zákl. přenesená",K165,0)</f>
        <v>0</v>
      </c>
      <c r="BH165" s="227">
        <f>IF(O165="sníž. přenesená",K165,0)</f>
        <v>0</v>
      </c>
      <c r="BI165" s="227">
        <f>IF(O165="nulová",K165,0)</f>
        <v>0</v>
      </c>
      <c r="BJ165" s="15" t="s">
        <v>78</v>
      </c>
      <c r="BK165" s="227">
        <f>ROUND(P165*H165,2)</f>
        <v>0</v>
      </c>
      <c r="BL165" s="15" t="s">
        <v>78</v>
      </c>
      <c r="BM165" s="226" t="s">
        <v>303</v>
      </c>
    </row>
    <row r="166" s="2" customFormat="1">
      <c r="A166" s="36"/>
      <c r="B166" s="37"/>
      <c r="C166" s="38"/>
      <c r="D166" s="228" t="s">
        <v>161</v>
      </c>
      <c r="E166" s="38"/>
      <c r="F166" s="229" t="s">
        <v>302</v>
      </c>
      <c r="G166" s="38"/>
      <c r="H166" s="38"/>
      <c r="I166" s="150"/>
      <c r="J166" s="150"/>
      <c r="K166" s="38"/>
      <c r="L166" s="38"/>
      <c r="M166" s="42"/>
      <c r="N166" s="230"/>
      <c r="O166" s="231"/>
      <c r="P166" s="82"/>
      <c r="Q166" s="82"/>
      <c r="R166" s="82"/>
      <c r="S166" s="82"/>
      <c r="T166" s="82"/>
      <c r="U166" s="82"/>
      <c r="V166" s="82"/>
      <c r="W166" s="82"/>
      <c r="X166" s="83"/>
      <c r="Y166" s="36"/>
      <c r="Z166" s="36"/>
      <c r="AA166" s="36"/>
      <c r="AB166" s="36"/>
      <c r="AC166" s="36"/>
      <c r="AD166" s="36"/>
      <c r="AE166" s="36"/>
      <c r="AT166" s="15" t="s">
        <v>161</v>
      </c>
      <c r="AU166" s="15" t="s">
        <v>71</v>
      </c>
    </row>
    <row r="167" s="2" customFormat="1" ht="16.5" customHeight="1">
      <c r="A167" s="36"/>
      <c r="B167" s="37"/>
      <c r="C167" s="212" t="s">
        <v>304</v>
      </c>
      <c r="D167" s="212" t="s">
        <v>152</v>
      </c>
      <c r="E167" s="213" t="s">
        <v>305</v>
      </c>
      <c r="F167" s="214" t="s">
        <v>306</v>
      </c>
      <c r="G167" s="215" t="s">
        <v>307</v>
      </c>
      <c r="H167" s="216">
        <v>10</v>
      </c>
      <c r="I167" s="217"/>
      <c r="J167" s="218"/>
      <c r="K167" s="219">
        <f>ROUND(P167*H167,2)</f>
        <v>0</v>
      </c>
      <c r="L167" s="214" t="s">
        <v>156</v>
      </c>
      <c r="M167" s="220"/>
      <c r="N167" s="221" t="s">
        <v>20</v>
      </c>
      <c r="O167" s="222" t="s">
        <v>40</v>
      </c>
      <c r="P167" s="223">
        <f>I167+J167</f>
        <v>0</v>
      </c>
      <c r="Q167" s="223">
        <f>ROUND(I167*H167,2)</f>
        <v>0</v>
      </c>
      <c r="R167" s="223">
        <f>ROUND(J167*H167,2)</f>
        <v>0</v>
      </c>
      <c r="S167" s="82"/>
      <c r="T167" s="224">
        <f>S167*H167</f>
        <v>0</v>
      </c>
      <c r="U167" s="224">
        <v>0</v>
      </c>
      <c r="V167" s="224">
        <f>U167*H167</f>
        <v>0</v>
      </c>
      <c r="W167" s="224">
        <v>0</v>
      </c>
      <c r="X167" s="225">
        <f>W167*H167</f>
        <v>0</v>
      </c>
      <c r="Y167" s="36"/>
      <c r="Z167" s="36"/>
      <c r="AA167" s="36"/>
      <c r="AB167" s="36"/>
      <c r="AC167" s="36"/>
      <c r="AD167" s="36"/>
      <c r="AE167" s="36"/>
      <c r="AR167" s="226" t="s">
        <v>80</v>
      </c>
      <c r="AT167" s="226" t="s">
        <v>152</v>
      </c>
      <c r="AU167" s="226" t="s">
        <v>71</v>
      </c>
      <c r="AY167" s="15" t="s">
        <v>158</v>
      </c>
      <c r="BE167" s="227">
        <f>IF(O167="základní",K167,0)</f>
        <v>0</v>
      </c>
      <c r="BF167" s="227">
        <f>IF(O167="snížená",K167,0)</f>
        <v>0</v>
      </c>
      <c r="BG167" s="227">
        <f>IF(O167="zákl. přenesená",K167,0)</f>
        <v>0</v>
      </c>
      <c r="BH167" s="227">
        <f>IF(O167="sníž. přenesená",K167,0)</f>
        <v>0</v>
      </c>
      <c r="BI167" s="227">
        <f>IF(O167="nulová",K167,0)</f>
        <v>0</v>
      </c>
      <c r="BJ167" s="15" t="s">
        <v>78</v>
      </c>
      <c r="BK167" s="227">
        <f>ROUND(P167*H167,2)</f>
        <v>0</v>
      </c>
      <c r="BL167" s="15" t="s">
        <v>78</v>
      </c>
      <c r="BM167" s="226" t="s">
        <v>308</v>
      </c>
    </row>
    <row r="168" s="2" customFormat="1">
      <c r="A168" s="36"/>
      <c r="B168" s="37"/>
      <c r="C168" s="38"/>
      <c r="D168" s="228" t="s">
        <v>161</v>
      </c>
      <c r="E168" s="38"/>
      <c r="F168" s="229" t="s">
        <v>306</v>
      </c>
      <c r="G168" s="38"/>
      <c r="H168" s="38"/>
      <c r="I168" s="150"/>
      <c r="J168" s="150"/>
      <c r="K168" s="38"/>
      <c r="L168" s="38"/>
      <c r="M168" s="42"/>
      <c r="N168" s="230"/>
      <c r="O168" s="231"/>
      <c r="P168" s="82"/>
      <c r="Q168" s="82"/>
      <c r="R168" s="82"/>
      <c r="S168" s="82"/>
      <c r="T168" s="82"/>
      <c r="U168" s="82"/>
      <c r="V168" s="82"/>
      <c r="W168" s="82"/>
      <c r="X168" s="83"/>
      <c r="Y168" s="36"/>
      <c r="Z168" s="36"/>
      <c r="AA168" s="36"/>
      <c r="AB168" s="36"/>
      <c r="AC168" s="36"/>
      <c r="AD168" s="36"/>
      <c r="AE168" s="36"/>
      <c r="AT168" s="15" t="s">
        <v>161</v>
      </c>
      <c r="AU168" s="15" t="s">
        <v>71</v>
      </c>
    </row>
    <row r="169" s="2" customFormat="1" ht="16.5" customHeight="1">
      <c r="A169" s="36"/>
      <c r="B169" s="37"/>
      <c r="C169" s="212" t="s">
        <v>309</v>
      </c>
      <c r="D169" s="212" t="s">
        <v>152</v>
      </c>
      <c r="E169" s="213" t="s">
        <v>310</v>
      </c>
      <c r="F169" s="214" t="s">
        <v>311</v>
      </c>
      <c r="G169" s="215" t="s">
        <v>240</v>
      </c>
      <c r="H169" s="216">
        <v>20</v>
      </c>
      <c r="I169" s="217"/>
      <c r="J169" s="218"/>
      <c r="K169" s="219">
        <f>ROUND(P169*H169,2)</f>
        <v>0</v>
      </c>
      <c r="L169" s="214" t="s">
        <v>156</v>
      </c>
      <c r="M169" s="220"/>
      <c r="N169" s="221" t="s">
        <v>20</v>
      </c>
      <c r="O169" s="222" t="s">
        <v>40</v>
      </c>
      <c r="P169" s="223">
        <f>I169+J169</f>
        <v>0</v>
      </c>
      <c r="Q169" s="223">
        <f>ROUND(I169*H169,2)</f>
        <v>0</v>
      </c>
      <c r="R169" s="223">
        <f>ROUND(J169*H169,2)</f>
        <v>0</v>
      </c>
      <c r="S169" s="82"/>
      <c r="T169" s="224">
        <f>S169*H169</f>
        <v>0</v>
      </c>
      <c r="U169" s="224">
        <v>0</v>
      </c>
      <c r="V169" s="224">
        <f>U169*H169</f>
        <v>0</v>
      </c>
      <c r="W169" s="224">
        <v>0</v>
      </c>
      <c r="X169" s="225">
        <f>W169*H169</f>
        <v>0</v>
      </c>
      <c r="Y169" s="36"/>
      <c r="Z169" s="36"/>
      <c r="AA169" s="36"/>
      <c r="AB169" s="36"/>
      <c r="AC169" s="36"/>
      <c r="AD169" s="36"/>
      <c r="AE169" s="36"/>
      <c r="AR169" s="226" t="s">
        <v>80</v>
      </c>
      <c r="AT169" s="226" t="s">
        <v>152</v>
      </c>
      <c r="AU169" s="226" t="s">
        <v>71</v>
      </c>
      <c r="AY169" s="15" t="s">
        <v>158</v>
      </c>
      <c r="BE169" s="227">
        <f>IF(O169="základní",K169,0)</f>
        <v>0</v>
      </c>
      <c r="BF169" s="227">
        <f>IF(O169="snížená",K169,0)</f>
        <v>0</v>
      </c>
      <c r="BG169" s="227">
        <f>IF(O169="zákl. přenesená",K169,0)</f>
        <v>0</v>
      </c>
      <c r="BH169" s="227">
        <f>IF(O169="sníž. přenesená",K169,0)</f>
        <v>0</v>
      </c>
      <c r="BI169" s="227">
        <f>IF(O169="nulová",K169,0)</f>
        <v>0</v>
      </c>
      <c r="BJ169" s="15" t="s">
        <v>78</v>
      </c>
      <c r="BK169" s="227">
        <f>ROUND(P169*H169,2)</f>
        <v>0</v>
      </c>
      <c r="BL169" s="15" t="s">
        <v>78</v>
      </c>
      <c r="BM169" s="226" t="s">
        <v>312</v>
      </c>
    </row>
    <row r="170" s="2" customFormat="1">
      <c r="A170" s="36"/>
      <c r="B170" s="37"/>
      <c r="C170" s="38"/>
      <c r="D170" s="228" t="s">
        <v>161</v>
      </c>
      <c r="E170" s="38"/>
      <c r="F170" s="229" t="s">
        <v>311</v>
      </c>
      <c r="G170" s="38"/>
      <c r="H170" s="38"/>
      <c r="I170" s="150"/>
      <c r="J170" s="150"/>
      <c r="K170" s="38"/>
      <c r="L170" s="38"/>
      <c r="M170" s="42"/>
      <c r="N170" s="230"/>
      <c r="O170" s="231"/>
      <c r="P170" s="82"/>
      <c r="Q170" s="82"/>
      <c r="R170" s="82"/>
      <c r="S170" s="82"/>
      <c r="T170" s="82"/>
      <c r="U170" s="82"/>
      <c r="V170" s="82"/>
      <c r="W170" s="82"/>
      <c r="X170" s="83"/>
      <c r="Y170" s="36"/>
      <c r="Z170" s="36"/>
      <c r="AA170" s="36"/>
      <c r="AB170" s="36"/>
      <c r="AC170" s="36"/>
      <c r="AD170" s="36"/>
      <c r="AE170" s="36"/>
      <c r="AT170" s="15" t="s">
        <v>161</v>
      </c>
      <c r="AU170" s="15" t="s">
        <v>71</v>
      </c>
    </row>
    <row r="171" s="2" customFormat="1" ht="16.5" customHeight="1">
      <c r="A171" s="36"/>
      <c r="B171" s="37"/>
      <c r="C171" s="212" t="s">
        <v>313</v>
      </c>
      <c r="D171" s="212" t="s">
        <v>152</v>
      </c>
      <c r="E171" s="213" t="s">
        <v>314</v>
      </c>
      <c r="F171" s="214" t="s">
        <v>315</v>
      </c>
      <c r="G171" s="215" t="s">
        <v>240</v>
      </c>
      <c r="H171" s="216">
        <v>20</v>
      </c>
      <c r="I171" s="217"/>
      <c r="J171" s="218"/>
      <c r="K171" s="219">
        <f>ROUND(P171*H171,2)</f>
        <v>0</v>
      </c>
      <c r="L171" s="214" t="s">
        <v>156</v>
      </c>
      <c r="M171" s="220"/>
      <c r="N171" s="221" t="s">
        <v>20</v>
      </c>
      <c r="O171" s="222" t="s">
        <v>40</v>
      </c>
      <c r="P171" s="223">
        <f>I171+J171</f>
        <v>0</v>
      </c>
      <c r="Q171" s="223">
        <f>ROUND(I171*H171,2)</f>
        <v>0</v>
      </c>
      <c r="R171" s="223">
        <f>ROUND(J171*H171,2)</f>
        <v>0</v>
      </c>
      <c r="S171" s="82"/>
      <c r="T171" s="224">
        <f>S171*H171</f>
        <v>0</v>
      </c>
      <c r="U171" s="224">
        <v>0</v>
      </c>
      <c r="V171" s="224">
        <f>U171*H171</f>
        <v>0</v>
      </c>
      <c r="W171" s="224">
        <v>0</v>
      </c>
      <c r="X171" s="225">
        <f>W171*H171</f>
        <v>0</v>
      </c>
      <c r="Y171" s="36"/>
      <c r="Z171" s="36"/>
      <c r="AA171" s="36"/>
      <c r="AB171" s="36"/>
      <c r="AC171" s="36"/>
      <c r="AD171" s="36"/>
      <c r="AE171" s="36"/>
      <c r="AR171" s="226" t="s">
        <v>80</v>
      </c>
      <c r="AT171" s="226" t="s">
        <v>152</v>
      </c>
      <c r="AU171" s="226" t="s">
        <v>71</v>
      </c>
      <c r="AY171" s="15" t="s">
        <v>158</v>
      </c>
      <c r="BE171" s="227">
        <f>IF(O171="základní",K171,0)</f>
        <v>0</v>
      </c>
      <c r="BF171" s="227">
        <f>IF(O171="snížená",K171,0)</f>
        <v>0</v>
      </c>
      <c r="BG171" s="227">
        <f>IF(O171="zákl. přenesená",K171,0)</f>
        <v>0</v>
      </c>
      <c r="BH171" s="227">
        <f>IF(O171="sníž. přenesená",K171,0)</f>
        <v>0</v>
      </c>
      <c r="BI171" s="227">
        <f>IF(O171="nulová",K171,0)</f>
        <v>0</v>
      </c>
      <c r="BJ171" s="15" t="s">
        <v>78</v>
      </c>
      <c r="BK171" s="227">
        <f>ROUND(P171*H171,2)</f>
        <v>0</v>
      </c>
      <c r="BL171" s="15" t="s">
        <v>78</v>
      </c>
      <c r="BM171" s="226" t="s">
        <v>316</v>
      </c>
    </row>
    <row r="172" s="2" customFormat="1">
      <c r="A172" s="36"/>
      <c r="B172" s="37"/>
      <c r="C172" s="38"/>
      <c r="D172" s="228" t="s">
        <v>161</v>
      </c>
      <c r="E172" s="38"/>
      <c r="F172" s="229" t="s">
        <v>315</v>
      </c>
      <c r="G172" s="38"/>
      <c r="H172" s="38"/>
      <c r="I172" s="150"/>
      <c r="J172" s="150"/>
      <c r="K172" s="38"/>
      <c r="L172" s="38"/>
      <c r="M172" s="42"/>
      <c r="N172" s="230"/>
      <c r="O172" s="231"/>
      <c r="P172" s="82"/>
      <c r="Q172" s="82"/>
      <c r="R172" s="82"/>
      <c r="S172" s="82"/>
      <c r="T172" s="82"/>
      <c r="U172" s="82"/>
      <c r="V172" s="82"/>
      <c r="W172" s="82"/>
      <c r="X172" s="83"/>
      <c r="Y172" s="36"/>
      <c r="Z172" s="36"/>
      <c r="AA172" s="36"/>
      <c r="AB172" s="36"/>
      <c r="AC172" s="36"/>
      <c r="AD172" s="36"/>
      <c r="AE172" s="36"/>
      <c r="AT172" s="15" t="s">
        <v>161</v>
      </c>
      <c r="AU172" s="15" t="s">
        <v>71</v>
      </c>
    </row>
    <row r="173" s="2" customFormat="1" ht="16.5" customHeight="1">
      <c r="A173" s="36"/>
      <c r="B173" s="37"/>
      <c r="C173" s="212" t="s">
        <v>317</v>
      </c>
      <c r="D173" s="212" t="s">
        <v>152</v>
      </c>
      <c r="E173" s="213" t="s">
        <v>318</v>
      </c>
      <c r="F173" s="214" t="s">
        <v>319</v>
      </c>
      <c r="G173" s="215" t="s">
        <v>240</v>
      </c>
      <c r="H173" s="216">
        <v>10</v>
      </c>
      <c r="I173" s="217"/>
      <c r="J173" s="218"/>
      <c r="K173" s="219">
        <f>ROUND(P173*H173,2)</f>
        <v>0</v>
      </c>
      <c r="L173" s="214" t="s">
        <v>156</v>
      </c>
      <c r="M173" s="220"/>
      <c r="N173" s="221" t="s">
        <v>20</v>
      </c>
      <c r="O173" s="222" t="s">
        <v>40</v>
      </c>
      <c r="P173" s="223">
        <f>I173+J173</f>
        <v>0</v>
      </c>
      <c r="Q173" s="223">
        <f>ROUND(I173*H173,2)</f>
        <v>0</v>
      </c>
      <c r="R173" s="223">
        <f>ROUND(J173*H173,2)</f>
        <v>0</v>
      </c>
      <c r="S173" s="82"/>
      <c r="T173" s="224">
        <f>S173*H173</f>
        <v>0</v>
      </c>
      <c r="U173" s="224">
        <v>0</v>
      </c>
      <c r="V173" s="224">
        <f>U173*H173</f>
        <v>0</v>
      </c>
      <c r="W173" s="224">
        <v>0</v>
      </c>
      <c r="X173" s="225">
        <f>W173*H173</f>
        <v>0</v>
      </c>
      <c r="Y173" s="36"/>
      <c r="Z173" s="36"/>
      <c r="AA173" s="36"/>
      <c r="AB173" s="36"/>
      <c r="AC173" s="36"/>
      <c r="AD173" s="36"/>
      <c r="AE173" s="36"/>
      <c r="AR173" s="226" t="s">
        <v>80</v>
      </c>
      <c r="AT173" s="226" t="s">
        <v>152</v>
      </c>
      <c r="AU173" s="226" t="s">
        <v>71</v>
      </c>
      <c r="AY173" s="15" t="s">
        <v>158</v>
      </c>
      <c r="BE173" s="227">
        <f>IF(O173="základní",K173,0)</f>
        <v>0</v>
      </c>
      <c r="BF173" s="227">
        <f>IF(O173="snížená",K173,0)</f>
        <v>0</v>
      </c>
      <c r="BG173" s="227">
        <f>IF(O173="zákl. přenesená",K173,0)</f>
        <v>0</v>
      </c>
      <c r="BH173" s="227">
        <f>IF(O173="sníž. přenesená",K173,0)</f>
        <v>0</v>
      </c>
      <c r="BI173" s="227">
        <f>IF(O173="nulová",K173,0)</f>
        <v>0</v>
      </c>
      <c r="BJ173" s="15" t="s">
        <v>78</v>
      </c>
      <c r="BK173" s="227">
        <f>ROUND(P173*H173,2)</f>
        <v>0</v>
      </c>
      <c r="BL173" s="15" t="s">
        <v>78</v>
      </c>
      <c r="BM173" s="226" t="s">
        <v>320</v>
      </c>
    </row>
    <row r="174" s="2" customFormat="1">
      <c r="A174" s="36"/>
      <c r="B174" s="37"/>
      <c r="C174" s="38"/>
      <c r="D174" s="228" t="s">
        <v>161</v>
      </c>
      <c r="E174" s="38"/>
      <c r="F174" s="229" t="s">
        <v>319</v>
      </c>
      <c r="G174" s="38"/>
      <c r="H174" s="38"/>
      <c r="I174" s="150"/>
      <c r="J174" s="150"/>
      <c r="K174" s="38"/>
      <c r="L174" s="38"/>
      <c r="M174" s="42"/>
      <c r="N174" s="230"/>
      <c r="O174" s="231"/>
      <c r="P174" s="82"/>
      <c r="Q174" s="82"/>
      <c r="R174" s="82"/>
      <c r="S174" s="82"/>
      <c r="T174" s="82"/>
      <c r="U174" s="82"/>
      <c r="V174" s="82"/>
      <c r="W174" s="82"/>
      <c r="X174" s="83"/>
      <c r="Y174" s="36"/>
      <c r="Z174" s="36"/>
      <c r="AA174" s="36"/>
      <c r="AB174" s="36"/>
      <c r="AC174" s="36"/>
      <c r="AD174" s="36"/>
      <c r="AE174" s="36"/>
      <c r="AT174" s="15" t="s">
        <v>161</v>
      </c>
      <c r="AU174" s="15" t="s">
        <v>71</v>
      </c>
    </row>
    <row r="175" s="2" customFormat="1" ht="16.5" customHeight="1">
      <c r="A175" s="36"/>
      <c r="B175" s="37"/>
      <c r="C175" s="212" t="s">
        <v>321</v>
      </c>
      <c r="D175" s="212" t="s">
        <v>152</v>
      </c>
      <c r="E175" s="213" t="s">
        <v>322</v>
      </c>
      <c r="F175" s="214" t="s">
        <v>323</v>
      </c>
      <c r="G175" s="215" t="s">
        <v>240</v>
      </c>
      <c r="H175" s="216">
        <v>1</v>
      </c>
      <c r="I175" s="217"/>
      <c r="J175" s="218"/>
      <c r="K175" s="219">
        <f>ROUND(P175*H175,2)</f>
        <v>0</v>
      </c>
      <c r="L175" s="214" t="s">
        <v>156</v>
      </c>
      <c r="M175" s="220"/>
      <c r="N175" s="221" t="s">
        <v>20</v>
      </c>
      <c r="O175" s="222" t="s">
        <v>40</v>
      </c>
      <c r="P175" s="223">
        <f>I175+J175</f>
        <v>0</v>
      </c>
      <c r="Q175" s="223">
        <f>ROUND(I175*H175,2)</f>
        <v>0</v>
      </c>
      <c r="R175" s="223">
        <f>ROUND(J175*H175,2)</f>
        <v>0</v>
      </c>
      <c r="S175" s="82"/>
      <c r="T175" s="224">
        <f>S175*H175</f>
        <v>0</v>
      </c>
      <c r="U175" s="224">
        <v>0</v>
      </c>
      <c r="V175" s="224">
        <f>U175*H175</f>
        <v>0</v>
      </c>
      <c r="W175" s="224">
        <v>0</v>
      </c>
      <c r="X175" s="225">
        <f>W175*H175</f>
        <v>0</v>
      </c>
      <c r="Y175" s="36"/>
      <c r="Z175" s="36"/>
      <c r="AA175" s="36"/>
      <c r="AB175" s="36"/>
      <c r="AC175" s="36"/>
      <c r="AD175" s="36"/>
      <c r="AE175" s="36"/>
      <c r="AR175" s="226" t="s">
        <v>80</v>
      </c>
      <c r="AT175" s="226" t="s">
        <v>152</v>
      </c>
      <c r="AU175" s="226" t="s">
        <v>71</v>
      </c>
      <c r="AY175" s="15" t="s">
        <v>158</v>
      </c>
      <c r="BE175" s="227">
        <f>IF(O175="základní",K175,0)</f>
        <v>0</v>
      </c>
      <c r="BF175" s="227">
        <f>IF(O175="snížená",K175,0)</f>
        <v>0</v>
      </c>
      <c r="BG175" s="227">
        <f>IF(O175="zákl. přenesená",K175,0)</f>
        <v>0</v>
      </c>
      <c r="BH175" s="227">
        <f>IF(O175="sníž. přenesená",K175,0)</f>
        <v>0</v>
      </c>
      <c r="BI175" s="227">
        <f>IF(O175="nulová",K175,0)</f>
        <v>0</v>
      </c>
      <c r="BJ175" s="15" t="s">
        <v>78</v>
      </c>
      <c r="BK175" s="227">
        <f>ROUND(P175*H175,2)</f>
        <v>0</v>
      </c>
      <c r="BL175" s="15" t="s">
        <v>78</v>
      </c>
      <c r="BM175" s="226" t="s">
        <v>324</v>
      </c>
    </row>
    <row r="176" s="2" customFormat="1">
      <c r="A176" s="36"/>
      <c r="B176" s="37"/>
      <c r="C176" s="38"/>
      <c r="D176" s="228" t="s">
        <v>161</v>
      </c>
      <c r="E176" s="38"/>
      <c r="F176" s="229" t="s">
        <v>323</v>
      </c>
      <c r="G176" s="38"/>
      <c r="H176" s="38"/>
      <c r="I176" s="150"/>
      <c r="J176" s="150"/>
      <c r="K176" s="38"/>
      <c r="L176" s="38"/>
      <c r="M176" s="42"/>
      <c r="N176" s="230"/>
      <c r="O176" s="231"/>
      <c r="P176" s="82"/>
      <c r="Q176" s="82"/>
      <c r="R176" s="82"/>
      <c r="S176" s="82"/>
      <c r="T176" s="82"/>
      <c r="U176" s="82"/>
      <c r="V176" s="82"/>
      <c r="W176" s="82"/>
      <c r="X176" s="83"/>
      <c r="Y176" s="36"/>
      <c r="Z176" s="36"/>
      <c r="AA176" s="36"/>
      <c r="AB176" s="36"/>
      <c r="AC176" s="36"/>
      <c r="AD176" s="36"/>
      <c r="AE176" s="36"/>
      <c r="AT176" s="15" t="s">
        <v>161</v>
      </c>
      <c r="AU176" s="15" t="s">
        <v>71</v>
      </c>
    </row>
    <row r="177" s="2" customFormat="1" ht="16.5" customHeight="1">
      <c r="A177" s="36"/>
      <c r="B177" s="37"/>
      <c r="C177" s="212" t="s">
        <v>325</v>
      </c>
      <c r="D177" s="212" t="s">
        <v>152</v>
      </c>
      <c r="E177" s="213" t="s">
        <v>326</v>
      </c>
      <c r="F177" s="214" t="s">
        <v>327</v>
      </c>
      <c r="G177" s="215" t="s">
        <v>240</v>
      </c>
      <c r="H177" s="216">
        <v>10</v>
      </c>
      <c r="I177" s="217"/>
      <c r="J177" s="218"/>
      <c r="K177" s="219">
        <f>ROUND(P177*H177,2)</f>
        <v>0</v>
      </c>
      <c r="L177" s="214" t="s">
        <v>156</v>
      </c>
      <c r="M177" s="220"/>
      <c r="N177" s="221" t="s">
        <v>20</v>
      </c>
      <c r="O177" s="222" t="s">
        <v>40</v>
      </c>
      <c r="P177" s="223">
        <f>I177+J177</f>
        <v>0</v>
      </c>
      <c r="Q177" s="223">
        <f>ROUND(I177*H177,2)</f>
        <v>0</v>
      </c>
      <c r="R177" s="223">
        <f>ROUND(J177*H177,2)</f>
        <v>0</v>
      </c>
      <c r="S177" s="82"/>
      <c r="T177" s="224">
        <f>S177*H177</f>
        <v>0</v>
      </c>
      <c r="U177" s="224">
        <v>0</v>
      </c>
      <c r="V177" s="224">
        <f>U177*H177</f>
        <v>0</v>
      </c>
      <c r="W177" s="224">
        <v>0</v>
      </c>
      <c r="X177" s="225">
        <f>W177*H177</f>
        <v>0</v>
      </c>
      <c r="Y177" s="36"/>
      <c r="Z177" s="36"/>
      <c r="AA177" s="36"/>
      <c r="AB177" s="36"/>
      <c r="AC177" s="36"/>
      <c r="AD177" s="36"/>
      <c r="AE177" s="36"/>
      <c r="AR177" s="226" t="s">
        <v>80</v>
      </c>
      <c r="AT177" s="226" t="s">
        <v>152</v>
      </c>
      <c r="AU177" s="226" t="s">
        <v>71</v>
      </c>
      <c r="AY177" s="15" t="s">
        <v>158</v>
      </c>
      <c r="BE177" s="227">
        <f>IF(O177="základní",K177,0)</f>
        <v>0</v>
      </c>
      <c r="BF177" s="227">
        <f>IF(O177="snížená",K177,0)</f>
        <v>0</v>
      </c>
      <c r="BG177" s="227">
        <f>IF(O177="zákl. přenesená",K177,0)</f>
        <v>0</v>
      </c>
      <c r="BH177" s="227">
        <f>IF(O177="sníž. přenesená",K177,0)</f>
        <v>0</v>
      </c>
      <c r="BI177" s="227">
        <f>IF(O177="nulová",K177,0)</f>
        <v>0</v>
      </c>
      <c r="BJ177" s="15" t="s">
        <v>78</v>
      </c>
      <c r="BK177" s="227">
        <f>ROUND(P177*H177,2)</f>
        <v>0</v>
      </c>
      <c r="BL177" s="15" t="s">
        <v>78</v>
      </c>
      <c r="BM177" s="226" t="s">
        <v>328</v>
      </c>
    </row>
    <row r="178" s="2" customFormat="1">
      <c r="A178" s="36"/>
      <c r="B178" s="37"/>
      <c r="C178" s="38"/>
      <c r="D178" s="228" t="s">
        <v>161</v>
      </c>
      <c r="E178" s="38"/>
      <c r="F178" s="229" t="s">
        <v>327</v>
      </c>
      <c r="G178" s="38"/>
      <c r="H178" s="38"/>
      <c r="I178" s="150"/>
      <c r="J178" s="150"/>
      <c r="K178" s="38"/>
      <c r="L178" s="38"/>
      <c r="M178" s="42"/>
      <c r="N178" s="230"/>
      <c r="O178" s="231"/>
      <c r="P178" s="82"/>
      <c r="Q178" s="82"/>
      <c r="R178" s="82"/>
      <c r="S178" s="82"/>
      <c r="T178" s="82"/>
      <c r="U178" s="82"/>
      <c r="V178" s="82"/>
      <c r="W178" s="82"/>
      <c r="X178" s="83"/>
      <c r="Y178" s="36"/>
      <c r="Z178" s="36"/>
      <c r="AA178" s="36"/>
      <c r="AB178" s="36"/>
      <c r="AC178" s="36"/>
      <c r="AD178" s="36"/>
      <c r="AE178" s="36"/>
      <c r="AT178" s="15" t="s">
        <v>161</v>
      </c>
      <c r="AU178" s="15" t="s">
        <v>71</v>
      </c>
    </row>
    <row r="179" s="2" customFormat="1" ht="16.5" customHeight="1">
      <c r="A179" s="36"/>
      <c r="B179" s="37"/>
      <c r="C179" s="212" t="s">
        <v>329</v>
      </c>
      <c r="D179" s="212" t="s">
        <v>152</v>
      </c>
      <c r="E179" s="213" t="s">
        <v>330</v>
      </c>
      <c r="F179" s="214" t="s">
        <v>331</v>
      </c>
      <c r="G179" s="215" t="s">
        <v>240</v>
      </c>
      <c r="H179" s="216">
        <v>10</v>
      </c>
      <c r="I179" s="217"/>
      <c r="J179" s="218"/>
      <c r="K179" s="219">
        <f>ROUND(P179*H179,2)</f>
        <v>0</v>
      </c>
      <c r="L179" s="214" t="s">
        <v>156</v>
      </c>
      <c r="M179" s="220"/>
      <c r="N179" s="221" t="s">
        <v>20</v>
      </c>
      <c r="O179" s="222" t="s">
        <v>40</v>
      </c>
      <c r="P179" s="223">
        <f>I179+J179</f>
        <v>0</v>
      </c>
      <c r="Q179" s="223">
        <f>ROUND(I179*H179,2)</f>
        <v>0</v>
      </c>
      <c r="R179" s="223">
        <f>ROUND(J179*H179,2)</f>
        <v>0</v>
      </c>
      <c r="S179" s="82"/>
      <c r="T179" s="224">
        <f>S179*H179</f>
        <v>0</v>
      </c>
      <c r="U179" s="224">
        <v>0</v>
      </c>
      <c r="V179" s="224">
        <f>U179*H179</f>
        <v>0</v>
      </c>
      <c r="W179" s="224">
        <v>0</v>
      </c>
      <c r="X179" s="225">
        <f>W179*H179</f>
        <v>0</v>
      </c>
      <c r="Y179" s="36"/>
      <c r="Z179" s="36"/>
      <c r="AA179" s="36"/>
      <c r="AB179" s="36"/>
      <c r="AC179" s="36"/>
      <c r="AD179" s="36"/>
      <c r="AE179" s="36"/>
      <c r="AR179" s="226" t="s">
        <v>80</v>
      </c>
      <c r="AT179" s="226" t="s">
        <v>152</v>
      </c>
      <c r="AU179" s="226" t="s">
        <v>71</v>
      </c>
      <c r="AY179" s="15" t="s">
        <v>158</v>
      </c>
      <c r="BE179" s="227">
        <f>IF(O179="základní",K179,0)</f>
        <v>0</v>
      </c>
      <c r="BF179" s="227">
        <f>IF(O179="snížená",K179,0)</f>
        <v>0</v>
      </c>
      <c r="BG179" s="227">
        <f>IF(O179="zákl. přenesená",K179,0)</f>
        <v>0</v>
      </c>
      <c r="BH179" s="227">
        <f>IF(O179="sníž. přenesená",K179,0)</f>
        <v>0</v>
      </c>
      <c r="BI179" s="227">
        <f>IF(O179="nulová",K179,0)</f>
        <v>0</v>
      </c>
      <c r="BJ179" s="15" t="s">
        <v>78</v>
      </c>
      <c r="BK179" s="227">
        <f>ROUND(P179*H179,2)</f>
        <v>0</v>
      </c>
      <c r="BL179" s="15" t="s">
        <v>78</v>
      </c>
      <c r="BM179" s="226" t="s">
        <v>332</v>
      </c>
    </row>
    <row r="180" s="2" customFormat="1">
      <c r="A180" s="36"/>
      <c r="B180" s="37"/>
      <c r="C180" s="38"/>
      <c r="D180" s="228" t="s">
        <v>161</v>
      </c>
      <c r="E180" s="38"/>
      <c r="F180" s="229" t="s">
        <v>331</v>
      </c>
      <c r="G180" s="38"/>
      <c r="H180" s="38"/>
      <c r="I180" s="150"/>
      <c r="J180" s="150"/>
      <c r="K180" s="38"/>
      <c r="L180" s="38"/>
      <c r="M180" s="42"/>
      <c r="N180" s="230"/>
      <c r="O180" s="231"/>
      <c r="P180" s="82"/>
      <c r="Q180" s="82"/>
      <c r="R180" s="82"/>
      <c r="S180" s="82"/>
      <c r="T180" s="82"/>
      <c r="U180" s="82"/>
      <c r="V180" s="82"/>
      <c r="W180" s="82"/>
      <c r="X180" s="83"/>
      <c r="Y180" s="36"/>
      <c r="Z180" s="36"/>
      <c r="AA180" s="36"/>
      <c r="AB180" s="36"/>
      <c r="AC180" s="36"/>
      <c r="AD180" s="36"/>
      <c r="AE180" s="36"/>
      <c r="AT180" s="15" t="s">
        <v>161</v>
      </c>
      <c r="AU180" s="15" t="s">
        <v>71</v>
      </c>
    </row>
    <row r="181" s="2" customFormat="1" ht="16.5" customHeight="1">
      <c r="A181" s="36"/>
      <c r="B181" s="37"/>
      <c r="C181" s="212" t="s">
        <v>333</v>
      </c>
      <c r="D181" s="212" t="s">
        <v>152</v>
      </c>
      <c r="E181" s="213" t="s">
        <v>334</v>
      </c>
      <c r="F181" s="214" t="s">
        <v>335</v>
      </c>
      <c r="G181" s="215" t="s">
        <v>240</v>
      </c>
      <c r="H181" s="216">
        <v>10</v>
      </c>
      <c r="I181" s="217"/>
      <c r="J181" s="218"/>
      <c r="K181" s="219">
        <f>ROUND(P181*H181,2)</f>
        <v>0</v>
      </c>
      <c r="L181" s="214" t="s">
        <v>156</v>
      </c>
      <c r="M181" s="220"/>
      <c r="N181" s="221" t="s">
        <v>20</v>
      </c>
      <c r="O181" s="222" t="s">
        <v>40</v>
      </c>
      <c r="P181" s="223">
        <f>I181+J181</f>
        <v>0</v>
      </c>
      <c r="Q181" s="223">
        <f>ROUND(I181*H181,2)</f>
        <v>0</v>
      </c>
      <c r="R181" s="223">
        <f>ROUND(J181*H181,2)</f>
        <v>0</v>
      </c>
      <c r="S181" s="82"/>
      <c r="T181" s="224">
        <f>S181*H181</f>
        <v>0</v>
      </c>
      <c r="U181" s="224">
        <v>0</v>
      </c>
      <c r="V181" s="224">
        <f>U181*H181</f>
        <v>0</v>
      </c>
      <c r="W181" s="224">
        <v>0</v>
      </c>
      <c r="X181" s="225">
        <f>W181*H181</f>
        <v>0</v>
      </c>
      <c r="Y181" s="36"/>
      <c r="Z181" s="36"/>
      <c r="AA181" s="36"/>
      <c r="AB181" s="36"/>
      <c r="AC181" s="36"/>
      <c r="AD181" s="36"/>
      <c r="AE181" s="36"/>
      <c r="AR181" s="226" t="s">
        <v>80</v>
      </c>
      <c r="AT181" s="226" t="s">
        <v>152</v>
      </c>
      <c r="AU181" s="226" t="s">
        <v>71</v>
      </c>
      <c r="AY181" s="15" t="s">
        <v>158</v>
      </c>
      <c r="BE181" s="227">
        <f>IF(O181="základní",K181,0)</f>
        <v>0</v>
      </c>
      <c r="BF181" s="227">
        <f>IF(O181="snížená",K181,0)</f>
        <v>0</v>
      </c>
      <c r="BG181" s="227">
        <f>IF(O181="zákl. přenesená",K181,0)</f>
        <v>0</v>
      </c>
      <c r="BH181" s="227">
        <f>IF(O181="sníž. přenesená",K181,0)</f>
        <v>0</v>
      </c>
      <c r="BI181" s="227">
        <f>IF(O181="nulová",K181,0)</f>
        <v>0</v>
      </c>
      <c r="BJ181" s="15" t="s">
        <v>78</v>
      </c>
      <c r="BK181" s="227">
        <f>ROUND(P181*H181,2)</f>
        <v>0</v>
      </c>
      <c r="BL181" s="15" t="s">
        <v>78</v>
      </c>
      <c r="BM181" s="226" t="s">
        <v>336</v>
      </c>
    </row>
    <row r="182" s="2" customFormat="1">
      <c r="A182" s="36"/>
      <c r="B182" s="37"/>
      <c r="C182" s="38"/>
      <c r="D182" s="228" t="s">
        <v>161</v>
      </c>
      <c r="E182" s="38"/>
      <c r="F182" s="229" t="s">
        <v>335</v>
      </c>
      <c r="G182" s="38"/>
      <c r="H182" s="38"/>
      <c r="I182" s="150"/>
      <c r="J182" s="150"/>
      <c r="K182" s="38"/>
      <c r="L182" s="38"/>
      <c r="M182" s="42"/>
      <c r="N182" s="230"/>
      <c r="O182" s="231"/>
      <c r="P182" s="82"/>
      <c r="Q182" s="82"/>
      <c r="R182" s="82"/>
      <c r="S182" s="82"/>
      <c r="T182" s="82"/>
      <c r="U182" s="82"/>
      <c r="V182" s="82"/>
      <c r="W182" s="82"/>
      <c r="X182" s="83"/>
      <c r="Y182" s="36"/>
      <c r="Z182" s="36"/>
      <c r="AA182" s="36"/>
      <c r="AB182" s="36"/>
      <c r="AC182" s="36"/>
      <c r="AD182" s="36"/>
      <c r="AE182" s="36"/>
      <c r="AT182" s="15" t="s">
        <v>161</v>
      </c>
      <c r="AU182" s="15" t="s">
        <v>71</v>
      </c>
    </row>
    <row r="183" s="2" customFormat="1" ht="16.5" customHeight="1">
      <c r="A183" s="36"/>
      <c r="B183" s="37"/>
      <c r="C183" s="212" t="s">
        <v>337</v>
      </c>
      <c r="D183" s="212" t="s">
        <v>152</v>
      </c>
      <c r="E183" s="213" t="s">
        <v>338</v>
      </c>
      <c r="F183" s="214" t="s">
        <v>339</v>
      </c>
      <c r="G183" s="215" t="s">
        <v>240</v>
      </c>
      <c r="H183" s="216">
        <v>13</v>
      </c>
      <c r="I183" s="217"/>
      <c r="J183" s="218"/>
      <c r="K183" s="219">
        <f>ROUND(P183*H183,2)</f>
        <v>0</v>
      </c>
      <c r="L183" s="214" t="s">
        <v>156</v>
      </c>
      <c r="M183" s="220"/>
      <c r="N183" s="221" t="s">
        <v>20</v>
      </c>
      <c r="O183" s="222" t="s">
        <v>40</v>
      </c>
      <c r="P183" s="223">
        <f>I183+J183</f>
        <v>0</v>
      </c>
      <c r="Q183" s="223">
        <f>ROUND(I183*H183,2)</f>
        <v>0</v>
      </c>
      <c r="R183" s="223">
        <f>ROUND(J183*H183,2)</f>
        <v>0</v>
      </c>
      <c r="S183" s="82"/>
      <c r="T183" s="224">
        <f>S183*H183</f>
        <v>0</v>
      </c>
      <c r="U183" s="224">
        <v>0</v>
      </c>
      <c r="V183" s="224">
        <f>U183*H183</f>
        <v>0</v>
      </c>
      <c r="W183" s="224">
        <v>0</v>
      </c>
      <c r="X183" s="225">
        <f>W183*H183</f>
        <v>0</v>
      </c>
      <c r="Y183" s="36"/>
      <c r="Z183" s="36"/>
      <c r="AA183" s="36"/>
      <c r="AB183" s="36"/>
      <c r="AC183" s="36"/>
      <c r="AD183" s="36"/>
      <c r="AE183" s="36"/>
      <c r="AR183" s="226" t="s">
        <v>80</v>
      </c>
      <c r="AT183" s="226" t="s">
        <v>152</v>
      </c>
      <c r="AU183" s="226" t="s">
        <v>71</v>
      </c>
      <c r="AY183" s="15" t="s">
        <v>158</v>
      </c>
      <c r="BE183" s="227">
        <f>IF(O183="základní",K183,0)</f>
        <v>0</v>
      </c>
      <c r="BF183" s="227">
        <f>IF(O183="snížená",K183,0)</f>
        <v>0</v>
      </c>
      <c r="BG183" s="227">
        <f>IF(O183="zákl. přenesená",K183,0)</f>
        <v>0</v>
      </c>
      <c r="BH183" s="227">
        <f>IF(O183="sníž. přenesená",K183,0)</f>
        <v>0</v>
      </c>
      <c r="BI183" s="227">
        <f>IF(O183="nulová",K183,0)</f>
        <v>0</v>
      </c>
      <c r="BJ183" s="15" t="s">
        <v>78</v>
      </c>
      <c r="BK183" s="227">
        <f>ROUND(P183*H183,2)</f>
        <v>0</v>
      </c>
      <c r="BL183" s="15" t="s">
        <v>78</v>
      </c>
      <c r="BM183" s="226" t="s">
        <v>340</v>
      </c>
    </row>
    <row r="184" s="2" customFormat="1">
      <c r="A184" s="36"/>
      <c r="B184" s="37"/>
      <c r="C184" s="38"/>
      <c r="D184" s="228" t="s">
        <v>161</v>
      </c>
      <c r="E184" s="38"/>
      <c r="F184" s="229" t="s">
        <v>339</v>
      </c>
      <c r="G184" s="38"/>
      <c r="H184" s="38"/>
      <c r="I184" s="150"/>
      <c r="J184" s="150"/>
      <c r="K184" s="38"/>
      <c r="L184" s="38"/>
      <c r="M184" s="42"/>
      <c r="N184" s="230"/>
      <c r="O184" s="231"/>
      <c r="P184" s="82"/>
      <c r="Q184" s="82"/>
      <c r="R184" s="82"/>
      <c r="S184" s="82"/>
      <c r="T184" s="82"/>
      <c r="U184" s="82"/>
      <c r="V184" s="82"/>
      <c r="W184" s="82"/>
      <c r="X184" s="83"/>
      <c r="Y184" s="36"/>
      <c r="Z184" s="36"/>
      <c r="AA184" s="36"/>
      <c r="AB184" s="36"/>
      <c r="AC184" s="36"/>
      <c r="AD184" s="36"/>
      <c r="AE184" s="36"/>
      <c r="AT184" s="15" t="s">
        <v>161</v>
      </c>
      <c r="AU184" s="15" t="s">
        <v>71</v>
      </c>
    </row>
    <row r="185" s="2" customFormat="1" ht="16.5" customHeight="1">
      <c r="A185" s="36"/>
      <c r="B185" s="37"/>
      <c r="C185" s="212" t="s">
        <v>341</v>
      </c>
      <c r="D185" s="212" t="s">
        <v>152</v>
      </c>
      <c r="E185" s="213" t="s">
        <v>342</v>
      </c>
      <c r="F185" s="214" t="s">
        <v>343</v>
      </c>
      <c r="G185" s="215" t="s">
        <v>240</v>
      </c>
      <c r="H185" s="216">
        <v>1</v>
      </c>
      <c r="I185" s="217"/>
      <c r="J185" s="218"/>
      <c r="K185" s="219">
        <f>ROUND(P185*H185,2)</f>
        <v>0</v>
      </c>
      <c r="L185" s="214" t="s">
        <v>156</v>
      </c>
      <c r="M185" s="220"/>
      <c r="N185" s="221" t="s">
        <v>20</v>
      </c>
      <c r="O185" s="222" t="s">
        <v>40</v>
      </c>
      <c r="P185" s="223">
        <f>I185+J185</f>
        <v>0</v>
      </c>
      <c r="Q185" s="223">
        <f>ROUND(I185*H185,2)</f>
        <v>0</v>
      </c>
      <c r="R185" s="223">
        <f>ROUND(J185*H185,2)</f>
        <v>0</v>
      </c>
      <c r="S185" s="82"/>
      <c r="T185" s="224">
        <f>S185*H185</f>
        <v>0</v>
      </c>
      <c r="U185" s="224">
        <v>0</v>
      </c>
      <c r="V185" s="224">
        <f>U185*H185</f>
        <v>0</v>
      </c>
      <c r="W185" s="224">
        <v>0</v>
      </c>
      <c r="X185" s="225">
        <f>W185*H185</f>
        <v>0</v>
      </c>
      <c r="Y185" s="36"/>
      <c r="Z185" s="36"/>
      <c r="AA185" s="36"/>
      <c r="AB185" s="36"/>
      <c r="AC185" s="36"/>
      <c r="AD185" s="36"/>
      <c r="AE185" s="36"/>
      <c r="AR185" s="226" t="s">
        <v>189</v>
      </c>
      <c r="AT185" s="226" t="s">
        <v>152</v>
      </c>
      <c r="AU185" s="226" t="s">
        <v>71</v>
      </c>
      <c r="AY185" s="15" t="s">
        <v>158</v>
      </c>
      <c r="BE185" s="227">
        <f>IF(O185="základní",K185,0)</f>
        <v>0</v>
      </c>
      <c r="BF185" s="227">
        <f>IF(O185="snížená",K185,0)</f>
        <v>0</v>
      </c>
      <c r="BG185" s="227">
        <f>IF(O185="zákl. přenesená",K185,0)</f>
        <v>0</v>
      </c>
      <c r="BH185" s="227">
        <f>IF(O185="sníž. přenesená",K185,0)</f>
        <v>0</v>
      </c>
      <c r="BI185" s="227">
        <f>IF(O185="nulová",K185,0)</f>
        <v>0</v>
      </c>
      <c r="BJ185" s="15" t="s">
        <v>78</v>
      </c>
      <c r="BK185" s="227">
        <f>ROUND(P185*H185,2)</f>
        <v>0</v>
      </c>
      <c r="BL185" s="15" t="s">
        <v>189</v>
      </c>
      <c r="BM185" s="226" t="s">
        <v>344</v>
      </c>
    </row>
    <row r="186" s="2" customFormat="1">
      <c r="A186" s="36"/>
      <c r="B186" s="37"/>
      <c r="C186" s="38"/>
      <c r="D186" s="228" t="s">
        <v>161</v>
      </c>
      <c r="E186" s="38"/>
      <c r="F186" s="229" t="s">
        <v>343</v>
      </c>
      <c r="G186" s="38"/>
      <c r="H186" s="38"/>
      <c r="I186" s="150"/>
      <c r="J186" s="150"/>
      <c r="K186" s="38"/>
      <c r="L186" s="38"/>
      <c r="M186" s="42"/>
      <c r="N186" s="230"/>
      <c r="O186" s="231"/>
      <c r="P186" s="82"/>
      <c r="Q186" s="82"/>
      <c r="R186" s="82"/>
      <c r="S186" s="82"/>
      <c r="T186" s="82"/>
      <c r="U186" s="82"/>
      <c r="V186" s="82"/>
      <c r="W186" s="82"/>
      <c r="X186" s="83"/>
      <c r="Y186" s="36"/>
      <c r="Z186" s="36"/>
      <c r="AA186" s="36"/>
      <c r="AB186" s="36"/>
      <c r="AC186" s="36"/>
      <c r="AD186" s="36"/>
      <c r="AE186" s="36"/>
      <c r="AT186" s="15" t="s">
        <v>161</v>
      </c>
      <c r="AU186" s="15" t="s">
        <v>71</v>
      </c>
    </row>
    <row r="187" s="2" customFormat="1" ht="16.5" customHeight="1">
      <c r="A187" s="36"/>
      <c r="B187" s="37"/>
      <c r="C187" s="212" t="s">
        <v>345</v>
      </c>
      <c r="D187" s="212" t="s">
        <v>152</v>
      </c>
      <c r="E187" s="213" t="s">
        <v>346</v>
      </c>
      <c r="F187" s="214" t="s">
        <v>347</v>
      </c>
      <c r="G187" s="215" t="s">
        <v>240</v>
      </c>
      <c r="H187" s="216">
        <v>1</v>
      </c>
      <c r="I187" s="217"/>
      <c r="J187" s="218"/>
      <c r="K187" s="219">
        <f>ROUND(P187*H187,2)</f>
        <v>0</v>
      </c>
      <c r="L187" s="214" t="s">
        <v>156</v>
      </c>
      <c r="M187" s="220"/>
      <c r="N187" s="221" t="s">
        <v>20</v>
      </c>
      <c r="O187" s="222" t="s">
        <v>40</v>
      </c>
      <c r="P187" s="223">
        <f>I187+J187</f>
        <v>0</v>
      </c>
      <c r="Q187" s="223">
        <f>ROUND(I187*H187,2)</f>
        <v>0</v>
      </c>
      <c r="R187" s="223">
        <f>ROUND(J187*H187,2)</f>
        <v>0</v>
      </c>
      <c r="S187" s="82"/>
      <c r="T187" s="224">
        <f>S187*H187</f>
        <v>0</v>
      </c>
      <c r="U187" s="224">
        <v>0</v>
      </c>
      <c r="V187" s="224">
        <f>U187*H187</f>
        <v>0</v>
      </c>
      <c r="W187" s="224">
        <v>0</v>
      </c>
      <c r="X187" s="225">
        <f>W187*H187</f>
        <v>0</v>
      </c>
      <c r="Y187" s="36"/>
      <c r="Z187" s="36"/>
      <c r="AA187" s="36"/>
      <c r="AB187" s="36"/>
      <c r="AC187" s="36"/>
      <c r="AD187" s="36"/>
      <c r="AE187" s="36"/>
      <c r="AR187" s="226" t="s">
        <v>157</v>
      </c>
      <c r="AT187" s="226" t="s">
        <v>152</v>
      </c>
      <c r="AU187" s="226" t="s">
        <v>71</v>
      </c>
      <c r="AY187" s="15" t="s">
        <v>158</v>
      </c>
      <c r="BE187" s="227">
        <f>IF(O187="základní",K187,0)</f>
        <v>0</v>
      </c>
      <c r="BF187" s="227">
        <f>IF(O187="snížená",K187,0)</f>
        <v>0</v>
      </c>
      <c r="BG187" s="227">
        <f>IF(O187="zákl. přenesená",K187,0)</f>
        <v>0</v>
      </c>
      <c r="BH187" s="227">
        <f>IF(O187="sníž. přenesená",K187,0)</f>
        <v>0</v>
      </c>
      <c r="BI187" s="227">
        <f>IF(O187="nulová",K187,0)</f>
        <v>0</v>
      </c>
      <c r="BJ187" s="15" t="s">
        <v>78</v>
      </c>
      <c r="BK187" s="227">
        <f>ROUND(P187*H187,2)</f>
        <v>0</v>
      </c>
      <c r="BL187" s="15" t="s">
        <v>159</v>
      </c>
      <c r="BM187" s="226" t="s">
        <v>348</v>
      </c>
    </row>
    <row r="188" s="2" customFormat="1">
      <c r="A188" s="36"/>
      <c r="B188" s="37"/>
      <c r="C188" s="38"/>
      <c r="D188" s="228" t="s">
        <v>161</v>
      </c>
      <c r="E188" s="38"/>
      <c r="F188" s="229" t="s">
        <v>347</v>
      </c>
      <c r="G188" s="38"/>
      <c r="H188" s="38"/>
      <c r="I188" s="150"/>
      <c r="J188" s="150"/>
      <c r="K188" s="38"/>
      <c r="L188" s="38"/>
      <c r="M188" s="42"/>
      <c r="N188" s="230"/>
      <c r="O188" s="231"/>
      <c r="P188" s="82"/>
      <c r="Q188" s="82"/>
      <c r="R188" s="82"/>
      <c r="S188" s="82"/>
      <c r="T188" s="82"/>
      <c r="U188" s="82"/>
      <c r="V188" s="82"/>
      <c r="W188" s="82"/>
      <c r="X188" s="83"/>
      <c r="Y188" s="36"/>
      <c r="Z188" s="36"/>
      <c r="AA188" s="36"/>
      <c r="AB188" s="36"/>
      <c r="AC188" s="36"/>
      <c r="AD188" s="36"/>
      <c r="AE188" s="36"/>
      <c r="AT188" s="15" t="s">
        <v>161</v>
      </c>
      <c r="AU188" s="15" t="s">
        <v>71</v>
      </c>
    </row>
    <row r="189" s="2" customFormat="1" ht="16.5" customHeight="1">
      <c r="A189" s="36"/>
      <c r="B189" s="37"/>
      <c r="C189" s="212" t="s">
        <v>349</v>
      </c>
      <c r="D189" s="212" t="s">
        <v>152</v>
      </c>
      <c r="E189" s="213" t="s">
        <v>350</v>
      </c>
      <c r="F189" s="214" t="s">
        <v>351</v>
      </c>
      <c r="G189" s="215" t="s">
        <v>240</v>
      </c>
      <c r="H189" s="216">
        <v>2</v>
      </c>
      <c r="I189" s="217"/>
      <c r="J189" s="218"/>
      <c r="K189" s="219">
        <f>ROUND(P189*H189,2)</f>
        <v>0</v>
      </c>
      <c r="L189" s="214" t="s">
        <v>156</v>
      </c>
      <c r="M189" s="220"/>
      <c r="N189" s="221" t="s">
        <v>20</v>
      </c>
      <c r="O189" s="222" t="s">
        <v>40</v>
      </c>
      <c r="P189" s="223">
        <f>I189+J189</f>
        <v>0</v>
      </c>
      <c r="Q189" s="223">
        <f>ROUND(I189*H189,2)</f>
        <v>0</v>
      </c>
      <c r="R189" s="223">
        <f>ROUND(J189*H189,2)</f>
        <v>0</v>
      </c>
      <c r="S189" s="82"/>
      <c r="T189" s="224">
        <f>S189*H189</f>
        <v>0</v>
      </c>
      <c r="U189" s="224">
        <v>0</v>
      </c>
      <c r="V189" s="224">
        <f>U189*H189</f>
        <v>0</v>
      </c>
      <c r="W189" s="224">
        <v>0</v>
      </c>
      <c r="X189" s="225">
        <f>W189*H189</f>
        <v>0</v>
      </c>
      <c r="Y189" s="36"/>
      <c r="Z189" s="36"/>
      <c r="AA189" s="36"/>
      <c r="AB189" s="36"/>
      <c r="AC189" s="36"/>
      <c r="AD189" s="36"/>
      <c r="AE189" s="36"/>
      <c r="AR189" s="226" t="s">
        <v>157</v>
      </c>
      <c r="AT189" s="226" t="s">
        <v>152</v>
      </c>
      <c r="AU189" s="226" t="s">
        <v>71</v>
      </c>
      <c r="AY189" s="15" t="s">
        <v>158</v>
      </c>
      <c r="BE189" s="227">
        <f>IF(O189="základní",K189,0)</f>
        <v>0</v>
      </c>
      <c r="BF189" s="227">
        <f>IF(O189="snížená",K189,0)</f>
        <v>0</v>
      </c>
      <c r="BG189" s="227">
        <f>IF(O189="zákl. přenesená",K189,0)</f>
        <v>0</v>
      </c>
      <c r="BH189" s="227">
        <f>IF(O189="sníž. přenesená",K189,0)</f>
        <v>0</v>
      </c>
      <c r="BI189" s="227">
        <f>IF(O189="nulová",K189,0)</f>
        <v>0</v>
      </c>
      <c r="BJ189" s="15" t="s">
        <v>78</v>
      </c>
      <c r="BK189" s="227">
        <f>ROUND(P189*H189,2)</f>
        <v>0</v>
      </c>
      <c r="BL189" s="15" t="s">
        <v>159</v>
      </c>
      <c r="BM189" s="226" t="s">
        <v>352</v>
      </c>
    </row>
    <row r="190" s="2" customFormat="1">
      <c r="A190" s="36"/>
      <c r="B190" s="37"/>
      <c r="C190" s="38"/>
      <c r="D190" s="228" t="s">
        <v>161</v>
      </c>
      <c r="E190" s="38"/>
      <c r="F190" s="229" t="s">
        <v>351</v>
      </c>
      <c r="G190" s="38"/>
      <c r="H190" s="38"/>
      <c r="I190" s="150"/>
      <c r="J190" s="150"/>
      <c r="K190" s="38"/>
      <c r="L190" s="38"/>
      <c r="M190" s="42"/>
      <c r="N190" s="230"/>
      <c r="O190" s="231"/>
      <c r="P190" s="82"/>
      <c r="Q190" s="82"/>
      <c r="R190" s="82"/>
      <c r="S190" s="82"/>
      <c r="T190" s="82"/>
      <c r="U190" s="82"/>
      <c r="V190" s="82"/>
      <c r="W190" s="82"/>
      <c r="X190" s="83"/>
      <c r="Y190" s="36"/>
      <c r="Z190" s="36"/>
      <c r="AA190" s="36"/>
      <c r="AB190" s="36"/>
      <c r="AC190" s="36"/>
      <c r="AD190" s="36"/>
      <c r="AE190" s="36"/>
      <c r="AT190" s="15" t="s">
        <v>161</v>
      </c>
      <c r="AU190" s="15" t="s">
        <v>71</v>
      </c>
    </row>
    <row r="191" s="2" customFormat="1" ht="16.5" customHeight="1">
      <c r="A191" s="36"/>
      <c r="B191" s="37"/>
      <c r="C191" s="212" t="s">
        <v>353</v>
      </c>
      <c r="D191" s="212" t="s">
        <v>152</v>
      </c>
      <c r="E191" s="213" t="s">
        <v>354</v>
      </c>
      <c r="F191" s="214" t="s">
        <v>355</v>
      </c>
      <c r="G191" s="215" t="s">
        <v>240</v>
      </c>
      <c r="H191" s="216">
        <v>2</v>
      </c>
      <c r="I191" s="217"/>
      <c r="J191" s="218"/>
      <c r="K191" s="219">
        <f>ROUND(P191*H191,2)</f>
        <v>0</v>
      </c>
      <c r="L191" s="214" t="s">
        <v>156</v>
      </c>
      <c r="M191" s="220"/>
      <c r="N191" s="221" t="s">
        <v>20</v>
      </c>
      <c r="O191" s="222" t="s">
        <v>40</v>
      </c>
      <c r="P191" s="223">
        <f>I191+J191</f>
        <v>0</v>
      </c>
      <c r="Q191" s="223">
        <f>ROUND(I191*H191,2)</f>
        <v>0</v>
      </c>
      <c r="R191" s="223">
        <f>ROUND(J191*H191,2)</f>
        <v>0</v>
      </c>
      <c r="S191" s="82"/>
      <c r="T191" s="224">
        <f>S191*H191</f>
        <v>0</v>
      </c>
      <c r="U191" s="224">
        <v>0</v>
      </c>
      <c r="V191" s="224">
        <f>U191*H191</f>
        <v>0</v>
      </c>
      <c r="W191" s="224">
        <v>0</v>
      </c>
      <c r="X191" s="225">
        <f>W191*H191</f>
        <v>0</v>
      </c>
      <c r="Y191" s="36"/>
      <c r="Z191" s="36"/>
      <c r="AA191" s="36"/>
      <c r="AB191" s="36"/>
      <c r="AC191" s="36"/>
      <c r="AD191" s="36"/>
      <c r="AE191" s="36"/>
      <c r="AR191" s="226" t="s">
        <v>157</v>
      </c>
      <c r="AT191" s="226" t="s">
        <v>152</v>
      </c>
      <c r="AU191" s="226" t="s">
        <v>71</v>
      </c>
      <c r="AY191" s="15" t="s">
        <v>158</v>
      </c>
      <c r="BE191" s="227">
        <f>IF(O191="základní",K191,0)</f>
        <v>0</v>
      </c>
      <c r="BF191" s="227">
        <f>IF(O191="snížená",K191,0)</f>
        <v>0</v>
      </c>
      <c r="BG191" s="227">
        <f>IF(O191="zákl. přenesená",K191,0)</f>
        <v>0</v>
      </c>
      <c r="BH191" s="227">
        <f>IF(O191="sníž. přenesená",K191,0)</f>
        <v>0</v>
      </c>
      <c r="BI191" s="227">
        <f>IF(O191="nulová",K191,0)</f>
        <v>0</v>
      </c>
      <c r="BJ191" s="15" t="s">
        <v>78</v>
      </c>
      <c r="BK191" s="227">
        <f>ROUND(P191*H191,2)</f>
        <v>0</v>
      </c>
      <c r="BL191" s="15" t="s">
        <v>159</v>
      </c>
      <c r="BM191" s="226" t="s">
        <v>356</v>
      </c>
    </row>
    <row r="192" s="2" customFormat="1">
      <c r="A192" s="36"/>
      <c r="B192" s="37"/>
      <c r="C192" s="38"/>
      <c r="D192" s="228" t="s">
        <v>161</v>
      </c>
      <c r="E192" s="38"/>
      <c r="F192" s="229" t="s">
        <v>355</v>
      </c>
      <c r="G192" s="38"/>
      <c r="H192" s="38"/>
      <c r="I192" s="150"/>
      <c r="J192" s="150"/>
      <c r="K192" s="38"/>
      <c r="L192" s="38"/>
      <c r="M192" s="42"/>
      <c r="N192" s="230"/>
      <c r="O192" s="231"/>
      <c r="P192" s="82"/>
      <c r="Q192" s="82"/>
      <c r="R192" s="82"/>
      <c r="S192" s="82"/>
      <c r="T192" s="82"/>
      <c r="U192" s="82"/>
      <c r="V192" s="82"/>
      <c r="W192" s="82"/>
      <c r="X192" s="83"/>
      <c r="Y192" s="36"/>
      <c r="Z192" s="36"/>
      <c r="AA192" s="36"/>
      <c r="AB192" s="36"/>
      <c r="AC192" s="36"/>
      <c r="AD192" s="36"/>
      <c r="AE192" s="36"/>
      <c r="AT192" s="15" t="s">
        <v>161</v>
      </c>
      <c r="AU192" s="15" t="s">
        <v>71</v>
      </c>
    </row>
    <row r="193" s="2" customFormat="1" ht="16.5" customHeight="1">
      <c r="A193" s="36"/>
      <c r="B193" s="37"/>
      <c r="C193" s="212" t="s">
        <v>357</v>
      </c>
      <c r="D193" s="212" t="s">
        <v>152</v>
      </c>
      <c r="E193" s="213" t="s">
        <v>358</v>
      </c>
      <c r="F193" s="214" t="s">
        <v>359</v>
      </c>
      <c r="G193" s="215" t="s">
        <v>240</v>
      </c>
      <c r="H193" s="216">
        <v>2</v>
      </c>
      <c r="I193" s="217"/>
      <c r="J193" s="218"/>
      <c r="K193" s="219">
        <f>ROUND(P193*H193,2)</f>
        <v>0</v>
      </c>
      <c r="L193" s="214" t="s">
        <v>156</v>
      </c>
      <c r="M193" s="220"/>
      <c r="N193" s="221" t="s">
        <v>20</v>
      </c>
      <c r="O193" s="222" t="s">
        <v>40</v>
      </c>
      <c r="P193" s="223">
        <f>I193+J193</f>
        <v>0</v>
      </c>
      <c r="Q193" s="223">
        <f>ROUND(I193*H193,2)</f>
        <v>0</v>
      </c>
      <c r="R193" s="223">
        <f>ROUND(J193*H193,2)</f>
        <v>0</v>
      </c>
      <c r="S193" s="82"/>
      <c r="T193" s="224">
        <f>S193*H193</f>
        <v>0</v>
      </c>
      <c r="U193" s="224">
        <v>0</v>
      </c>
      <c r="V193" s="224">
        <f>U193*H193</f>
        <v>0</v>
      </c>
      <c r="W193" s="224">
        <v>0</v>
      </c>
      <c r="X193" s="225">
        <f>W193*H193</f>
        <v>0</v>
      </c>
      <c r="Y193" s="36"/>
      <c r="Z193" s="36"/>
      <c r="AA193" s="36"/>
      <c r="AB193" s="36"/>
      <c r="AC193" s="36"/>
      <c r="AD193" s="36"/>
      <c r="AE193" s="36"/>
      <c r="AR193" s="226" t="s">
        <v>157</v>
      </c>
      <c r="AT193" s="226" t="s">
        <v>152</v>
      </c>
      <c r="AU193" s="226" t="s">
        <v>71</v>
      </c>
      <c r="AY193" s="15" t="s">
        <v>158</v>
      </c>
      <c r="BE193" s="227">
        <f>IF(O193="základní",K193,0)</f>
        <v>0</v>
      </c>
      <c r="BF193" s="227">
        <f>IF(O193="snížená",K193,0)</f>
        <v>0</v>
      </c>
      <c r="BG193" s="227">
        <f>IF(O193="zákl. přenesená",K193,0)</f>
        <v>0</v>
      </c>
      <c r="BH193" s="227">
        <f>IF(O193="sníž. přenesená",K193,0)</f>
        <v>0</v>
      </c>
      <c r="BI193" s="227">
        <f>IF(O193="nulová",K193,0)</f>
        <v>0</v>
      </c>
      <c r="BJ193" s="15" t="s">
        <v>78</v>
      </c>
      <c r="BK193" s="227">
        <f>ROUND(P193*H193,2)</f>
        <v>0</v>
      </c>
      <c r="BL193" s="15" t="s">
        <v>159</v>
      </c>
      <c r="BM193" s="226" t="s">
        <v>360</v>
      </c>
    </row>
    <row r="194" s="2" customFormat="1">
      <c r="A194" s="36"/>
      <c r="B194" s="37"/>
      <c r="C194" s="38"/>
      <c r="D194" s="228" t="s">
        <v>161</v>
      </c>
      <c r="E194" s="38"/>
      <c r="F194" s="229" t="s">
        <v>359</v>
      </c>
      <c r="G194" s="38"/>
      <c r="H194" s="38"/>
      <c r="I194" s="150"/>
      <c r="J194" s="150"/>
      <c r="K194" s="38"/>
      <c r="L194" s="38"/>
      <c r="M194" s="42"/>
      <c r="N194" s="230"/>
      <c r="O194" s="231"/>
      <c r="P194" s="82"/>
      <c r="Q194" s="82"/>
      <c r="R194" s="82"/>
      <c r="S194" s="82"/>
      <c r="T194" s="82"/>
      <c r="U194" s="82"/>
      <c r="V194" s="82"/>
      <c r="W194" s="82"/>
      <c r="X194" s="83"/>
      <c r="Y194" s="36"/>
      <c r="Z194" s="36"/>
      <c r="AA194" s="36"/>
      <c r="AB194" s="36"/>
      <c r="AC194" s="36"/>
      <c r="AD194" s="36"/>
      <c r="AE194" s="36"/>
      <c r="AT194" s="15" t="s">
        <v>161</v>
      </c>
      <c r="AU194" s="15" t="s">
        <v>71</v>
      </c>
    </row>
    <row r="195" s="2" customFormat="1" ht="16.5" customHeight="1">
      <c r="A195" s="36"/>
      <c r="B195" s="37"/>
      <c r="C195" s="212" t="s">
        <v>361</v>
      </c>
      <c r="D195" s="212" t="s">
        <v>152</v>
      </c>
      <c r="E195" s="213" t="s">
        <v>362</v>
      </c>
      <c r="F195" s="214" t="s">
        <v>363</v>
      </c>
      <c r="G195" s="215" t="s">
        <v>240</v>
      </c>
      <c r="H195" s="216">
        <v>2</v>
      </c>
      <c r="I195" s="217"/>
      <c r="J195" s="218"/>
      <c r="K195" s="219">
        <f>ROUND(P195*H195,2)</f>
        <v>0</v>
      </c>
      <c r="L195" s="214" t="s">
        <v>156</v>
      </c>
      <c r="M195" s="220"/>
      <c r="N195" s="221" t="s">
        <v>20</v>
      </c>
      <c r="O195" s="222" t="s">
        <v>40</v>
      </c>
      <c r="P195" s="223">
        <f>I195+J195</f>
        <v>0</v>
      </c>
      <c r="Q195" s="223">
        <f>ROUND(I195*H195,2)</f>
        <v>0</v>
      </c>
      <c r="R195" s="223">
        <f>ROUND(J195*H195,2)</f>
        <v>0</v>
      </c>
      <c r="S195" s="82"/>
      <c r="T195" s="224">
        <f>S195*H195</f>
        <v>0</v>
      </c>
      <c r="U195" s="224">
        <v>0</v>
      </c>
      <c r="V195" s="224">
        <f>U195*H195</f>
        <v>0</v>
      </c>
      <c r="W195" s="224">
        <v>0</v>
      </c>
      <c r="X195" s="225">
        <f>W195*H195</f>
        <v>0</v>
      </c>
      <c r="Y195" s="36"/>
      <c r="Z195" s="36"/>
      <c r="AA195" s="36"/>
      <c r="AB195" s="36"/>
      <c r="AC195" s="36"/>
      <c r="AD195" s="36"/>
      <c r="AE195" s="36"/>
      <c r="AR195" s="226" t="s">
        <v>157</v>
      </c>
      <c r="AT195" s="226" t="s">
        <v>152</v>
      </c>
      <c r="AU195" s="226" t="s">
        <v>71</v>
      </c>
      <c r="AY195" s="15" t="s">
        <v>158</v>
      </c>
      <c r="BE195" s="227">
        <f>IF(O195="základní",K195,0)</f>
        <v>0</v>
      </c>
      <c r="BF195" s="227">
        <f>IF(O195="snížená",K195,0)</f>
        <v>0</v>
      </c>
      <c r="BG195" s="227">
        <f>IF(O195="zákl. přenesená",K195,0)</f>
        <v>0</v>
      </c>
      <c r="BH195" s="227">
        <f>IF(O195="sníž. přenesená",K195,0)</f>
        <v>0</v>
      </c>
      <c r="BI195" s="227">
        <f>IF(O195="nulová",K195,0)</f>
        <v>0</v>
      </c>
      <c r="BJ195" s="15" t="s">
        <v>78</v>
      </c>
      <c r="BK195" s="227">
        <f>ROUND(P195*H195,2)</f>
        <v>0</v>
      </c>
      <c r="BL195" s="15" t="s">
        <v>159</v>
      </c>
      <c r="BM195" s="226" t="s">
        <v>364</v>
      </c>
    </row>
    <row r="196" s="2" customFormat="1">
      <c r="A196" s="36"/>
      <c r="B196" s="37"/>
      <c r="C196" s="38"/>
      <c r="D196" s="228" t="s">
        <v>161</v>
      </c>
      <c r="E196" s="38"/>
      <c r="F196" s="229" t="s">
        <v>363</v>
      </c>
      <c r="G196" s="38"/>
      <c r="H196" s="38"/>
      <c r="I196" s="150"/>
      <c r="J196" s="150"/>
      <c r="K196" s="38"/>
      <c r="L196" s="38"/>
      <c r="M196" s="42"/>
      <c r="N196" s="230"/>
      <c r="O196" s="231"/>
      <c r="P196" s="82"/>
      <c r="Q196" s="82"/>
      <c r="R196" s="82"/>
      <c r="S196" s="82"/>
      <c r="T196" s="82"/>
      <c r="U196" s="82"/>
      <c r="V196" s="82"/>
      <c r="W196" s="82"/>
      <c r="X196" s="83"/>
      <c r="Y196" s="36"/>
      <c r="Z196" s="36"/>
      <c r="AA196" s="36"/>
      <c r="AB196" s="36"/>
      <c r="AC196" s="36"/>
      <c r="AD196" s="36"/>
      <c r="AE196" s="36"/>
      <c r="AT196" s="15" t="s">
        <v>161</v>
      </c>
      <c r="AU196" s="15" t="s">
        <v>71</v>
      </c>
    </row>
    <row r="197" s="2" customFormat="1" ht="16.5" customHeight="1">
      <c r="A197" s="36"/>
      <c r="B197" s="37"/>
      <c r="C197" s="212" t="s">
        <v>365</v>
      </c>
      <c r="D197" s="212" t="s">
        <v>152</v>
      </c>
      <c r="E197" s="213" t="s">
        <v>366</v>
      </c>
      <c r="F197" s="214" t="s">
        <v>367</v>
      </c>
      <c r="G197" s="215" t="s">
        <v>240</v>
      </c>
      <c r="H197" s="216">
        <v>4</v>
      </c>
      <c r="I197" s="217"/>
      <c r="J197" s="218"/>
      <c r="K197" s="219">
        <f>ROUND(P197*H197,2)</f>
        <v>0</v>
      </c>
      <c r="L197" s="214" t="s">
        <v>156</v>
      </c>
      <c r="M197" s="220"/>
      <c r="N197" s="221" t="s">
        <v>20</v>
      </c>
      <c r="O197" s="222" t="s">
        <v>40</v>
      </c>
      <c r="P197" s="223">
        <f>I197+J197</f>
        <v>0</v>
      </c>
      <c r="Q197" s="223">
        <f>ROUND(I197*H197,2)</f>
        <v>0</v>
      </c>
      <c r="R197" s="223">
        <f>ROUND(J197*H197,2)</f>
        <v>0</v>
      </c>
      <c r="S197" s="82"/>
      <c r="T197" s="224">
        <f>S197*H197</f>
        <v>0</v>
      </c>
      <c r="U197" s="224">
        <v>0</v>
      </c>
      <c r="V197" s="224">
        <f>U197*H197</f>
        <v>0</v>
      </c>
      <c r="W197" s="224">
        <v>0</v>
      </c>
      <c r="X197" s="225">
        <f>W197*H197</f>
        <v>0</v>
      </c>
      <c r="Y197" s="36"/>
      <c r="Z197" s="36"/>
      <c r="AA197" s="36"/>
      <c r="AB197" s="36"/>
      <c r="AC197" s="36"/>
      <c r="AD197" s="36"/>
      <c r="AE197" s="36"/>
      <c r="AR197" s="226" t="s">
        <v>157</v>
      </c>
      <c r="AT197" s="226" t="s">
        <v>152</v>
      </c>
      <c r="AU197" s="226" t="s">
        <v>71</v>
      </c>
      <c r="AY197" s="15" t="s">
        <v>158</v>
      </c>
      <c r="BE197" s="227">
        <f>IF(O197="základní",K197,0)</f>
        <v>0</v>
      </c>
      <c r="BF197" s="227">
        <f>IF(O197="snížená",K197,0)</f>
        <v>0</v>
      </c>
      <c r="BG197" s="227">
        <f>IF(O197="zákl. přenesená",K197,0)</f>
        <v>0</v>
      </c>
      <c r="BH197" s="227">
        <f>IF(O197="sníž. přenesená",K197,0)</f>
        <v>0</v>
      </c>
      <c r="BI197" s="227">
        <f>IF(O197="nulová",K197,0)</f>
        <v>0</v>
      </c>
      <c r="BJ197" s="15" t="s">
        <v>78</v>
      </c>
      <c r="BK197" s="227">
        <f>ROUND(P197*H197,2)</f>
        <v>0</v>
      </c>
      <c r="BL197" s="15" t="s">
        <v>159</v>
      </c>
      <c r="BM197" s="226" t="s">
        <v>368</v>
      </c>
    </row>
    <row r="198" s="2" customFormat="1">
      <c r="A198" s="36"/>
      <c r="B198" s="37"/>
      <c r="C198" s="38"/>
      <c r="D198" s="228" t="s">
        <v>161</v>
      </c>
      <c r="E198" s="38"/>
      <c r="F198" s="229" t="s">
        <v>367</v>
      </c>
      <c r="G198" s="38"/>
      <c r="H198" s="38"/>
      <c r="I198" s="150"/>
      <c r="J198" s="150"/>
      <c r="K198" s="38"/>
      <c r="L198" s="38"/>
      <c r="M198" s="42"/>
      <c r="N198" s="230"/>
      <c r="O198" s="231"/>
      <c r="P198" s="82"/>
      <c r="Q198" s="82"/>
      <c r="R198" s="82"/>
      <c r="S198" s="82"/>
      <c r="T198" s="82"/>
      <c r="U198" s="82"/>
      <c r="V198" s="82"/>
      <c r="W198" s="82"/>
      <c r="X198" s="83"/>
      <c r="Y198" s="36"/>
      <c r="Z198" s="36"/>
      <c r="AA198" s="36"/>
      <c r="AB198" s="36"/>
      <c r="AC198" s="36"/>
      <c r="AD198" s="36"/>
      <c r="AE198" s="36"/>
      <c r="AT198" s="15" t="s">
        <v>161</v>
      </c>
      <c r="AU198" s="15" t="s">
        <v>71</v>
      </c>
    </row>
    <row r="199" s="2" customFormat="1" ht="16.5" customHeight="1">
      <c r="A199" s="36"/>
      <c r="B199" s="37"/>
      <c r="C199" s="212" t="s">
        <v>369</v>
      </c>
      <c r="D199" s="212" t="s">
        <v>152</v>
      </c>
      <c r="E199" s="213" t="s">
        <v>370</v>
      </c>
      <c r="F199" s="214" t="s">
        <v>371</v>
      </c>
      <c r="G199" s="215" t="s">
        <v>240</v>
      </c>
      <c r="H199" s="216">
        <v>2</v>
      </c>
      <c r="I199" s="217"/>
      <c r="J199" s="218"/>
      <c r="K199" s="219">
        <f>ROUND(P199*H199,2)</f>
        <v>0</v>
      </c>
      <c r="L199" s="214" t="s">
        <v>156</v>
      </c>
      <c r="M199" s="220"/>
      <c r="N199" s="221" t="s">
        <v>20</v>
      </c>
      <c r="O199" s="222" t="s">
        <v>40</v>
      </c>
      <c r="P199" s="223">
        <f>I199+J199</f>
        <v>0</v>
      </c>
      <c r="Q199" s="223">
        <f>ROUND(I199*H199,2)</f>
        <v>0</v>
      </c>
      <c r="R199" s="223">
        <f>ROUND(J199*H199,2)</f>
        <v>0</v>
      </c>
      <c r="S199" s="82"/>
      <c r="T199" s="224">
        <f>S199*H199</f>
        <v>0</v>
      </c>
      <c r="U199" s="224">
        <v>0</v>
      </c>
      <c r="V199" s="224">
        <f>U199*H199</f>
        <v>0</v>
      </c>
      <c r="W199" s="224">
        <v>0</v>
      </c>
      <c r="X199" s="225">
        <f>W199*H199</f>
        <v>0</v>
      </c>
      <c r="Y199" s="36"/>
      <c r="Z199" s="36"/>
      <c r="AA199" s="36"/>
      <c r="AB199" s="36"/>
      <c r="AC199" s="36"/>
      <c r="AD199" s="36"/>
      <c r="AE199" s="36"/>
      <c r="AR199" s="226" t="s">
        <v>157</v>
      </c>
      <c r="AT199" s="226" t="s">
        <v>152</v>
      </c>
      <c r="AU199" s="226" t="s">
        <v>71</v>
      </c>
      <c r="AY199" s="15" t="s">
        <v>158</v>
      </c>
      <c r="BE199" s="227">
        <f>IF(O199="základní",K199,0)</f>
        <v>0</v>
      </c>
      <c r="BF199" s="227">
        <f>IF(O199="snížená",K199,0)</f>
        <v>0</v>
      </c>
      <c r="BG199" s="227">
        <f>IF(O199="zákl. přenesená",K199,0)</f>
        <v>0</v>
      </c>
      <c r="BH199" s="227">
        <f>IF(O199="sníž. přenesená",K199,0)</f>
        <v>0</v>
      </c>
      <c r="BI199" s="227">
        <f>IF(O199="nulová",K199,0)</f>
        <v>0</v>
      </c>
      <c r="BJ199" s="15" t="s">
        <v>78</v>
      </c>
      <c r="BK199" s="227">
        <f>ROUND(P199*H199,2)</f>
        <v>0</v>
      </c>
      <c r="BL199" s="15" t="s">
        <v>159</v>
      </c>
      <c r="BM199" s="226" t="s">
        <v>372</v>
      </c>
    </row>
    <row r="200" s="2" customFormat="1">
      <c r="A200" s="36"/>
      <c r="B200" s="37"/>
      <c r="C200" s="38"/>
      <c r="D200" s="228" t="s">
        <v>161</v>
      </c>
      <c r="E200" s="38"/>
      <c r="F200" s="229" t="s">
        <v>371</v>
      </c>
      <c r="G200" s="38"/>
      <c r="H200" s="38"/>
      <c r="I200" s="150"/>
      <c r="J200" s="150"/>
      <c r="K200" s="38"/>
      <c r="L200" s="38"/>
      <c r="M200" s="42"/>
      <c r="N200" s="230"/>
      <c r="O200" s="231"/>
      <c r="P200" s="82"/>
      <c r="Q200" s="82"/>
      <c r="R200" s="82"/>
      <c r="S200" s="82"/>
      <c r="T200" s="82"/>
      <c r="U200" s="82"/>
      <c r="V200" s="82"/>
      <c r="W200" s="82"/>
      <c r="X200" s="83"/>
      <c r="Y200" s="36"/>
      <c r="Z200" s="36"/>
      <c r="AA200" s="36"/>
      <c r="AB200" s="36"/>
      <c r="AC200" s="36"/>
      <c r="AD200" s="36"/>
      <c r="AE200" s="36"/>
      <c r="AT200" s="15" t="s">
        <v>161</v>
      </c>
      <c r="AU200" s="15" t="s">
        <v>71</v>
      </c>
    </row>
    <row r="201" s="2" customFormat="1" ht="16.5" customHeight="1">
      <c r="A201" s="36"/>
      <c r="B201" s="37"/>
      <c r="C201" s="212" t="s">
        <v>373</v>
      </c>
      <c r="D201" s="212" t="s">
        <v>152</v>
      </c>
      <c r="E201" s="213" t="s">
        <v>374</v>
      </c>
      <c r="F201" s="214" t="s">
        <v>375</v>
      </c>
      <c r="G201" s="215" t="s">
        <v>240</v>
      </c>
      <c r="H201" s="216">
        <v>5</v>
      </c>
      <c r="I201" s="217"/>
      <c r="J201" s="218"/>
      <c r="K201" s="219">
        <f>ROUND(P201*H201,2)</f>
        <v>0</v>
      </c>
      <c r="L201" s="214" t="s">
        <v>156</v>
      </c>
      <c r="M201" s="220"/>
      <c r="N201" s="221" t="s">
        <v>20</v>
      </c>
      <c r="O201" s="222" t="s">
        <v>40</v>
      </c>
      <c r="P201" s="223">
        <f>I201+J201</f>
        <v>0</v>
      </c>
      <c r="Q201" s="223">
        <f>ROUND(I201*H201,2)</f>
        <v>0</v>
      </c>
      <c r="R201" s="223">
        <f>ROUND(J201*H201,2)</f>
        <v>0</v>
      </c>
      <c r="S201" s="82"/>
      <c r="T201" s="224">
        <f>S201*H201</f>
        <v>0</v>
      </c>
      <c r="U201" s="224">
        <v>0</v>
      </c>
      <c r="V201" s="224">
        <f>U201*H201</f>
        <v>0</v>
      </c>
      <c r="W201" s="224">
        <v>0</v>
      </c>
      <c r="X201" s="225">
        <f>W201*H201</f>
        <v>0</v>
      </c>
      <c r="Y201" s="36"/>
      <c r="Z201" s="36"/>
      <c r="AA201" s="36"/>
      <c r="AB201" s="36"/>
      <c r="AC201" s="36"/>
      <c r="AD201" s="36"/>
      <c r="AE201" s="36"/>
      <c r="AR201" s="226" t="s">
        <v>157</v>
      </c>
      <c r="AT201" s="226" t="s">
        <v>152</v>
      </c>
      <c r="AU201" s="226" t="s">
        <v>71</v>
      </c>
      <c r="AY201" s="15" t="s">
        <v>158</v>
      </c>
      <c r="BE201" s="227">
        <f>IF(O201="základní",K201,0)</f>
        <v>0</v>
      </c>
      <c r="BF201" s="227">
        <f>IF(O201="snížená",K201,0)</f>
        <v>0</v>
      </c>
      <c r="BG201" s="227">
        <f>IF(O201="zákl. přenesená",K201,0)</f>
        <v>0</v>
      </c>
      <c r="BH201" s="227">
        <f>IF(O201="sníž. přenesená",K201,0)</f>
        <v>0</v>
      </c>
      <c r="BI201" s="227">
        <f>IF(O201="nulová",K201,0)</f>
        <v>0</v>
      </c>
      <c r="BJ201" s="15" t="s">
        <v>78</v>
      </c>
      <c r="BK201" s="227">
        <f>ROUND(P201*H201,2)</f>
        <v>0</v>
      </c>
      <c r="BL201" s="15" t="s">
        <v>159</v>
      </c>
      <c r="BM201" s="226" t="s">
        <v>376</v>
      </c>
    </row>
    <row r="202" s="2" customFormat="1">
      <c r="A202" s="36"/>
      <c r="B202" s="37"/>
      <c r="C202" s="38"/>
      <c r="D202" s="228" t="s">
        <v>161</v>
      </c>
      <c r="E202" s="38"/>
      <c r="F202" s="229" t="s">
        <v>375</v>
      </c>
      <c r="G202" s="38"/>
      <c r="H202" s="38"/>
      <c r="I202" s="150"/>
      <c r="J202" s="150"/>
      <c r="K202" s="38"/>
      <c r="L202" s="38"/>
      <c r="M202" s="42"/>
      <c r="N202" s="230"/>
      <c r="O202" s="231"/>
      <c r="P202" s="82"/>
      <c r="Q202" s="82"/>
      <c r="R202" s="82"/>
      <c r="S202" s="82"/>
      <c r="T202" s="82"/>
      <c r="U202" s="82"/>
      <c r="V202" s="82"/>
      <c r="W202" s="82"/>
      <c r="X202" s="83"/>
      <c r="Y202" s="36"/>
      <c r="Z202" s="36"/>
      <c r="AA202" s="36"/>
      <c r="AB202" s="36"/>
      <c r="AC202" s="36"/>
      <c r="AD202" s="36"/>
      <c r="AE202" s="36"/>
      <c r="AT202" s="15" t="s">
        <v>161</v>
      </c>
      <c r="AU202" s="15" t="s">
        <v>71</v>
      </c>
    </row>
    <row r="203" s="2" customFormat="1" ht="16.5" customHeight="1">
      <c r="A203" s="36"/>
      <c r="B203" s="37"/>
      <c r="C203" s="212" t="s">
        <v>377</v>
      </c>
      <c r="D203" s="212" t="s">
        <v>152</v>
      </c>
      <c r="E203" s="213" t="s">
        <v>378</v>
      </c>
      <c r="F203" s="214" t="s">
        <v>379</v>
      </c>
      <c r="G203" s="215" t="s">
        <v>240</v>
      </c>
      <c r="H203" s="216">
        <v>4</v>
      </c>
      <c r="I203" s="217"/>
      <c r="J203" s="218"/>
      <c r="K203" s="219">
        <f>ROUND(P203*H203,2)</f>
        <v>0</v>
      </c>
      <c r="L203" s="214" t="s">
        <v>156</v>
      </c>
      <c r="M203" s="220"/>
      <c r="N203" s="221" t="s">
        <v>20</v>
      </c>
      <c r="O203" s="222" t="s">
        <v>40</v>
      </c>
      <c r="P203" s="223">
        <f>I203+J203</f>
        <v>0</v>
      </c>
      <c r="Q203" s="223">
        <f>ROUND(I203*H203,2)</f>
        <v>0</v>
      </c>
      <c r="R203" s="223">
        <f>ROUND(J203*H203,2)</f>
        <v>0</v>
      </c>
      <c r="S203" s="82"/>
      <c r="T203" s="224">
        <f>S203*H203</f>
        <v>0</v>
      </c>
      <c r="U203" s="224">
        <v>0</v>
      </c>
      <c r="V203" s="224">
        <f>U203*H203</f>
        <v>0</v>
      </c>
      <c r="W203" s="224">
        <v>0</v>
      </c>
      <c r="X203" s="225">
        <f>W203*H203</f>
        <v>0</v>
      </c>
      <c r="Y203" s="36"/>
      <c r="Z203" s="36"/>
      <c r="AA203" s="36"/>
      <c r="AB203" s="36"/>
      <c r="AC203" s="36"/>
      <c r="AD203" s="36"/>
      <c r="AE203" s="36"/>
      <c r="AR203" s="226" t="s">
        <v>157</v>
      </c>
      <c r="AT203" s="226" t="s">
        <v>152</v>
      </c>
      <c r="AU203" s="226" t="s">
        <v>71</v>
      </c>
      <c r="AY203" s="15" t="s">
        <v>158</v>
      </c>
      <c r="BE203" s="227">
        <f>IF(O203="základní",K203,0)</f>
        <v>0</v>
      </c>
      <c r="BF203" s="227">
        <f>IF(O203="snížená",K203,0)</f>
        <v>0</v>
      </c>
      <c r="BG203" s="227">
        <f>IF(O203="zákl. přenesená",K203,0)</f>
        <v>0</v>
      </c>
      <c r="BH203" s="227">
        <f>IF(O203="sníž. přenesená",K203,0)</f>
        <v>0</v>
      </c>
      <c r="BI203" s="227">
        <f>IF(O203="nulová",K203,0)</f>
        <v>0</v>
      </c>
      <c r="BJ203" s="15" t="s">
        <v>78</v>
      </c>
      <c r="BK203" s="227">
        <f>ROUND(P203*H203,2)</f>
        <v>0</v>
      </c>
      <c r="BL203" s="15" t="s">
        <v>159</v>
      </c>
      <c r="BM203" s="226" t="s">
        <v>380</v>
      </c>
    </row>
    <row r="204" s="2" customFormat="1">
      <c r="A204" s="36"/>
      <c r="B204" s="37"/>
      <c r="C204" s="38"/>
      <c r="D204" s="228" t="s">
        <v>161</v>
      </c>
      <c r="E204" s="38"/>
      <c r="F204" s="229" t="s">
        <v>379</v>
      </c>
      <c r="G204" s="38"/>
      <c r="H204" s="38"/>
      <c r="I204" s="150"/>
      <c r="J204" s="150"/>
      <c r="K204" s="38"/>
      <c r="L204" s="38"/>
      <c r="M204" s="42"/>
      <c r="N204" s="230"/>
      <c r="O204" s="231"/>
      <c r="P204" s="82"/>
      <c r="Q204" s="82"/>
      <c r="R204" s="82"/>
      <c r="S204" s="82"/>
      <c r="T204" s="82"/>
      <c r="U204" s="82"/>
      <c r="V204" s="82"/>
      <c r="W204" s="82"/>
      <c r="X204" s="83"/>
      <c r="Y204" s="36"/>
      <c r="Z204" s="36"/>
      <c r="AA204" s="36"/>
      <c r="AB204" s="36"/>
      <c r="AC204" s="36"/>
      <c r="AD204" s="36"/>
      <c r="AE204" s="36"/>
      <c r="AT204" s="15" t="s">
        <v>161</v>
      </c>
      <c r="AU204" s="15" t="s">
        <v>71</v>
      </c>
    </row>
    <row r="205" s="2" customFormat="1" ht="16.5" customHeight="1">
      <c r="A205" s="36"/>
      <c r="B205" s="37"/>
      <c r="C205" s="212" t="s">
        <v>381</v>
      </c>
      <c r="D205" s="212" t="s">
        <v>152</v>
      </c>
      <c r="E205" s="213" t="s">
        <v>382</v>
      </c>
      <c r="F205" s="214" t="s">
        <v>383</v>
      </c>
      <c r="G205" s="215" t="s">
        <v>240</v>
      </c>
      <c r="H205" s="216">
        <v>2</v>
      </c>
      <c r="I205" s="217"/>
      <c r="J205" s="218"/>
      <c r="K205" s="219">
        <f>ROUND(P205*H205,2)</f>
        <v>0</v>
      </c>
      <c r="L205" s="214" t="s">
        <v>156</v>
      </c>
      <c r="M205" s="220"/>
      <c r="N205" s="221" t="s">
        <v>20</v>
      </c>
      <c r="O205" s="222" t="s">
        <v>40</v>
      </c>
      <c r="P205" s="223">
        <f>I205+J205</f>
        <v>0</v>
      </c>
      <c r="Q205" s="223">
        <f>ROUND(I205*H205,2)</f>
        <v>0</v>
      </c>
      <c r="R205" s="223">
        <f>ROUND(J205*H205,2)</f>
        <v>0</v>
      </c>
      <c r="S205" s="82"/>
      <c r="T205" s="224">
        <f>S205*H205</f>
        <v>0</v>
      </c>
      <c r="U205" s="224">
        <v>0</v>
      </c>
      <c r="V205" s="224">
        <f>U205*H205</f>
        <v>0</v>
      </c>
      <c r="W205" s="224">
        <v>0</v>
      </c>
      <c r="X205" s="225">
        <f>W205*H205</f>
        <v>0</v>
      </c>
      <c r="Y205" s="36"/>
      <c r="Z205" s="36"/>
      <c r="AA205" s="36"/>
      <c r="AB205" s="36"/>
      <c r="AC205" s="36"/>
      <c r="AD205" s="36"/>
      <c r="AE205" s="36"/>
      <c r="AR205" s="226" t="s">
        <v>157</v>
      </c>
      <c r="AT205" s="226" t="s">
        <v>152</v>
      </c>
      <c r="AU205" s="226" t="s">
        <v>71</v>
      </c>
      <c r="AY205" s="15" t="s">
        <v>158</v>
      </c>
      <c r="BE205" s="227">
        <f>IF(O205="základní",K205,0)</f>
        <v>0</v>
      </c>
      <c r="BF205" s="227">
        <f>IF(O205="snížená",K205,0)</f>
        <v>0</v>
      </c>
      <c r="BG205" s="227">
        <f>IF(O205="zákl. přenesená",K205,0)</f>
        <v>0</v>
      </c>
      <c r="BH205" s="227">
        <f>IF(O205="sníž. přenesená",K205,0)</f>
        <v>0</v>
      </c>
      <c r="BI205" s="227">
        <f>IF(O205="nulová",K205,0)</f>
        <v>0</v>
      </c>
      <c r="BJ205" s="15" t="s">
        <v>78</v>
      </c>
      <c r="BK205" s="227">
        <f>ROUND(P205*H205,2)</f>
        <v>0</v>
      </c>
      <c r="BL205" s="15" t="s">
        <v>159</v>
      </c>
      <c r="BM205" s="226" t="s">
        <v>384</v>
      </c>
    </row>
    <row r="206" s="2" customFormat="1">
      <c r="A206" s="36"/>
      <c r="B206" s="37"/>
      <c r="C206" s="38"/>
      <c r="D206" s="228" t="s">
        <v>161</v>
      </c>
      <c r="E206" s="38"/>
      <c r="F206" s="229" t="s">
        <v>383</v>
      </c>
      <c r="G206" s="38"/>
      <c r="H206" s="38"/>
      <c r="I206" s="150"/>
      <c r="J206" s="150"/>
      <c r="K206" s="38"/>
      <c r="L206" s="38"/>
      <c r="M206" s="42"/>
      <c r="N206" s="230"/>
      <c r="O206" s="231"/>
      <c r="P206" s="82"/>
      <c r="Q206" s="82"/>
      <c r="R206" s="82"/>
      <c r="S206" s="82"/>
      <c r="T206" s="82"/>
      <c r="U206" s="82"/>
      <c r="V206" s="82"/>
      <c r="W206" s="82"/>
      <c r="X206" s="83"/>
      <c r="Y206" s="36"/>
      <c r="Z206" s="36"/>
      <c r="AA206" s="36"/>
      <c r="AB206" s="36"/>
      <c r="AC206" s="36"/>
      <c r="AD206" s="36"/>
      <c r="AE206" s="36"/>
      <c r="AT206" s="15" t="s">
        <v>161</v>
      </c>
      <c r="AU206" s="15" t="s">
        <v>71</v>
      </c>
    </row>
    <row r="207" s="2" customFormat="1" ht="16.5" customHeight="1">
      <c r="A207" s="36"/>
      <c r="B207" s="37"/>
      <c r="C207" s="212" t="s">
        <v>385</v>
      </c>
      <c r="D207" s="212" t="s">
        <v>152</v>
      </c>
      <c r="E207" s="213" t="s">
        <v>386</v>
      </c>
      <c r="F207" s="214" t="s">
        <v>387</v>
      </c>
      <c r="G207" s="215" t="s">
        <v>240</v>
      </c>
      <c r="H207" s="216">
        <v>4</v>
      </c>
      <c r="I207" s="217"/>
      <c r="J207" s="218"/>
      <c r="K207" s="219">
        <f>ROUND(P207*H207,2)</f>
        <v>0</v>
      </c>
      <c r="L207" s="214" t="s">
        <v>156</v>
      </c>
      <c r="M207" s="220"/>
      <c r="N207" s="221" t="s">
        <v>20</v>
      </c>
      <c r="O207" s="222" t="s">
        <v>40</v>
      </c>
      <c r="P207" s="223">
        <f>I207+J207</f>
        <v>0</v>
      </c>
      <c r="Q207" s="223">
        <f>ROUND(I207*H207,2)</f>
        <v>0</v>
      </c>
      <c r="R207" s="223">
        <f>ROUND(J207*H207,2)</f>
        <v>0</v>
      </c>
      <c r="S207" s="82"/>
      <c r="T207" s="224">
        <f>S207*H207</f>
        <v>0</v>
      </c>
      <c r="U207" s="224">
        <v>0</v>
      </c>
      <c r="V207" s="224">
        <f>U207*H207</f>
        <v>0</v>
      </c>
      <c r="W207" s="224">
        <v>0</v>
      </c>
      <c r="X207" s="225">
        <f>W207*H207</f>
        <v>0</v>
      </c>
      <c r="Y207" s="36"/>
      <c r="Z207" s="36"/>
      <c r="AA207" s="36"/>
      <c r="AB207" s="36"/>
      <c r="AC207" s="36"/>
      <c r="AD207" s="36"/>
      <c r="AE207" s="36"/>
      <c r="AR207" s="226" t="s">
        <v>189</v>
      </c>
      <c r="AT207" s="226" t="s">
        <v>152</v>
      </c>
      <c r="AU207" s="226" t="s">
        <v>71</v>
      </c>
      <c r="AY207" s="15" t="s">
        <v>158</v>
      </c>
      <c r="BE207" s="227">
        <f>IF(O207="základní",K207,0)</f>
        <v>0</v>
      </c>
      <c r="BF207" s="227">
        <f>IF(O207="snížená",K207,0)</f>
        <v>0</v>
      </c>
      <c r="BG207" s="227">
        <f>IF(O207="zákl. přenesená",K207,0)</f>
        <v>0</v>
      </c>
      <c r="BH207" s="227">
        <f>IF(O207="sníž. přenesená",K207,0)</f>
        <v>0</v>
      </c>
      <c r="BI207" s="227">
        <f>IF(O207="nulová",K207,0)</f>
        <v>0</v>
      </c>
      <c r="BJ207" s="15" t="s">
        <v>78</v>
      </c>
      <c r="BK207" s="227">
        <f>ROUND(P207*H207,2)</f>
        <v>0</v>
      </c>
      <c r="BL207" s="15" t="s">
        <v>189</v>
      </c>
      <c r="BM207" s="226" t="s">
        <v>388</v>
      </c>
    </row>
    <row r="208" s="2" customFormat="1">
      <c r="A208" s="36"/>
      <c r="B208" s="37"/>
      <c r="C208" s="38"/>
      <c r="D208" s="228" t="s">
        <v>161</v>
      </c>
      <c r="E208" s="38"/>
      <c r="F208" s="229" t="s">
        <v>387</v>
      </c>
      <c r="G208" s="38"/>
      <c r="H208" s="38"/>
      <c r="I208" s="150"/>
      <c r="J208" s="150"/>
      <c r="K208" s="38"/>
      <c r="L208" s="38"/>
      <c r="M208" s="42"/>
      <c r="N208" s="230"/>
      <c r="O208" s="231"/>
      <c r="P208" s="82"/>
      <c r="Q208" s="82"/>
      <c r="R208" s="82"/>
      <c r="S208" s="82"/>
      <c r="T208" s="82"/>
      <c r="U208" s="82"/>
      <c r="V208" s="82"/>
      <c r="W208" s="82"/>
      <c r="X208" s="83"/>
      <c r="Y208" s="36"/>
      <c r="Z208" s="36"/>
      <c r="AA208" s="36"/>
      <c r="AB208" s="36"/>
      <c r="AC208" s="36"/>
      <c r="AD208" s="36"/>
      <c r="AE208" s="36"/>
      <c r="AT208" s="15" t="s">
        <v>161</v>
      </c>
      <c r="AU208" s="15" t="s">
        <v>71</v>
      </c>
    </row>
    <row r="209" s="2" customFormat="1" ht="21.75" customHeight="1">
      <c r="A209" s="36"/>
      <c r="B209" s="37"/>
      <c r="C209" s="212" t="s">
        <v>389</v>
      </c>
      <c r="D209" s="212" t="s">
        <v>152</v>
      </c>
      <c r="E209" s="213" t="s">
        <v>390</v>
      </c>
      <c r="F209" s="214" t="s">
        <v>391</v>
      </c>
      <c r="G209" s="215" t="s">
        <v>240</v>
      </c>
      <c r="H209" s="216">
        <v>1</v>
      </c>
      <c r="I209" s="217"/>
      <c r="J209" s="218"/>
      <c r="K209" s="219">
        <f>ROUND(P209*H209,2)</f>
        <v>0</v>
      </c>
      <c r="L209" s="214" t="s">
        <v>156</v>
      </c>
      <c r="M209" s="220"/>
      <c r="N209" s="221" t="s">
        <v>20</v>
      </c>
      <c r="O209" s="222" t="s">
        <v>40</v>
      </c>
      <c r="P209" s="223">
        <f>I209+J209</f>
        <v>0</v>
      </c>
      <c r="Q209" s="223">
        <f>ROUND(I209*H209,2)</f>
        <v>0</v>
      </c>
      <c r="R209" s="223">
        <f>ROUND(J209*H209,2)</f>
        <v>0</v>
      </c>
      <c r="S209" s="82"/>
      <c r="T209" s="224">
        <f>S209*H209</f>
        <v>0</v>
      </c>
      <c r="U209" s="224">
        <v>0</v>
      </c>
      <c r="V209" s="224">
        <f>U209*H209</f>
        <v>0</v>
      </c>
      <c r="W209" s="224">
        <v>0</v>
      </c>
      <c r="X209" s="225">
        <f>W209*H209</f>
        <v>0</v>
      </c>
      <c r="Y209" s="36"/>
      <c r="Z209" s="36"/>
      <c r="AA209" s="36"/>
      <c r="AB209" s="36"/>
      <c r="AC209" s="36"/>
      <c r="AD209" s="36"/>
      <c r="AE209" s="36"/>
      <c r="AR209" s="226" t="s">
        <v>189</v>
      </c>
      <c r="AT209" s="226" t="s">
        <v>152</v>
      </c>
      <c r="AU209" s="226" t="s">
        <v>71</v>
      </c>
      <c r="AY209" s="15" t="s">
        <v>158</v>
      </c>
      <c r="BE209" s="227">
        <f>IF(O209="základní",K209,0)</f>
        <v>0</v>
      </c>
      <c r="BF209" s="227">
        <f>IF(O209="snížená",K209,0)</f>
        <v>0</v>
      </c>
      <c r="BG209" s="227">
        <f>IF(O209="zákl. přenesená",K209,0)</f>
        <v>0</v>
      </c>
      <c r="BH209" s="227">
        <f>IF(O209="sníž. přenesená",K209,0)</f>
        <v>0</v>
      </c>
      <c r="BI209" s="227">
        <f>IF(O209="nulová",K209,0)</f>
        <v>0</v>
      </c>
      <c r="BJ209" s="15" t="s">
        <v>78</v>
      </c>
      <c r="BK209" s="227">
        <f>ROUND(P209*H209,2)</f>
        <v>0</v>
      </c>
      <c r="BL209" s="15" t="s">
        <v>189</v>
      </c>
      <c r="BM209" s="226" t="s">
        <v>392</v>
      </c>
    </row>
    <row r="210" s="2" customFormat="1">
      <c r="A210" s="36"/>
      <c r="B210" s="37"/>
      <c r="C210" s="38"/>
      <c r="D210" s="228" t="s">
        <v>161</v>
      </c>
      <c r="E210" s="38"/>
      <c r="F210" s="229" t="s">
        <v>391</v>
      </c>
      <c r="G210" s="38"/>
      <c r="H210" s="38"/>
      <c r="I210" s="150"/>
      <c r="J210" s="150"/>
      <c r="K210" s="38"/>
      <c r="L210" s="38"/>
      <c r="M210" s="42"/>
      <c r="N210" s="230"/>
      <c r="O210" s="231"/>
      <c r="P210" s="82"/>
      <c r="Q210" s="82"/>
      <c r="R210" s="82"/>
      <c r="S210" s="82"/>
      <c r="T210" s="82"/>
      <c r="U210" s="82"/>
      <c r="V210" s="82"/>
      <c r="W210" s="82"/>
      <c r="X210" s="83"/>
      <c r="Y210" s="36"/>
      <c r="Z210" s="36"/>
      <c r="AA210" s="36"/>
      <c r="AB210" s="36"/>
      <c r="AC210" s="36"/>
      <c r="AD210" s="36"/>
      <c r="AE210" s="36"/>
      <c r="AT210" s="15" t="s">
        <v>161</v>
      </c>
      <c r="AU210" s="15" t="s">
        <v>71</v>
      </c>
    </row>
    <row r="211" s="2" customFormat="1" ht="21.75" customHeight="1">
      <c r="A211" s="36"/>
      <c r="B211" s="37"/>
      <c r="C211" s="212" t="s">
        <v>393</v>
      </c>
      <c r="D211" s="212" t="s">
        <v>152</v>
      </c>
      <c r="E211" s="213" t="s">
        <v>394</v>
      </c>
      <c r="F211" s="214" t="s">
        <v>395</v>
      </c>
      <c r="G211" s="215" t="s">
        <v>240</v>
      </c>
      <c r="H211" s="216">
        <v>9</v>
      </c>
      <c r="I211" s="217"/>
      <c r="J211" s="218"/>
      <c r="K211" s="219">
        <f>ROUND(P211*H211,2)</f>
        <v>0</v>
      </c>
      <c r="L211" s="214" t="s">
        <v>156</v>
      </c>
      <c r="M211" s="220"/>
      <c r="N211" s="221" t="s">
        <v>20</v>
      </c>
      <c r="O211" s="222" t="s">
        <v>40</v>
      </c>
      <c r="P211" s="223">
        <f>I211+J211</f>
        <v>0</v>
      </c>
      <c r="Q211" s="223">
        <f>ROUND(I211*H211,2)</f>
        <v>0</v>
      </c>
      <c r="R211" s="223">
        <f>ROUND(J211*H211,2)</f>
        <v>0</v>
      </c>
      <c r="S211" s="82"/>
      <c r="T211" s="224">
        <f>S211*H211</f>
        <v>0</v>
      </c>
      <c r="U211" s="224">
        <v>0</v>
      </c>
      <c r="V211" s="224">
        <f>U211*H211</f>
        <v>0</v>
      </c>
      <c r="W211" s="224">
        <v>0</v>
      </c>
      <c r="X211" s="225">
        <f>W211*H211</f>
        <v>0</v>
      </c>
      <c r="Y211" s="36"/>
      <c r="Z211" s="36"/>
      <c r="AA211" s="36"/>
      <c r="AB211" s="36"/>
      <c r="AC211" s="36"/>
      <c r="AD211" s="36"/>
      <c r="AE211" s="36"/>
      <c r="AR211" s="226" t="s">
        <v>157</v>
      </c>
      <c r="AT211" s="226" t="s">
        <v>152</v>
      </c>
      <c r="AU211" s="226" t="s">
        <v>71</v>
      </c>
      <c r="AY211" s="15" t="s">
        <v>158</v>
      </c>
      <c r="BE211" s="227">
        <f>IF(O211="základní",K211,0)</f>
        <v>0</v>
      </c>
      <c r="BF211" s="227">
        <f>IF(O211="snížená",K211,0)</f>
        <v>0</v>
      </c>
      <c r="BG211" s="227">
        <f>IF(O211="zákl. přenesená",K211,0)</f>
        <v>0</v>
      </c>
      <c r="BH211" s="227">
        <f>IF(O211="sníž. přenesená",K211,0)</f>
        <v>0</v>
      </c>
      <c r="BI211" s="227">
        <f>IF(O211="nulová",K211,0)</f>
        <v>0</v>
      </c>
      <c r="BJ211" s="15" t="s">
        <v>78</v>
      </c>
      <c r="BK211" s="227">
        <f>ROUND(P211*H211,2)</f>
        <v>0</v>
      </c>
      <c r="BL211" s="15" t="s">
        <v>159</v>
      </c>
      <c r="BM211" s="226" t="s">
        <v>396</v>
      </c>
    </row>
    <row r="212" s="2" customFormat="1">
      <c r="A212" s="36"/>
      <c r="B212" s="37"/>
      <c r="C212" s="38"/>
      <c r="D212" s="228" t="s">
        <v>161</v>
      </c>
      <c r="E212" s="38"/>
      <c r="F212" s="229" t="s">
        <v>395</v>
      </c>
      <c r="G212" s="38"/>
      <c r="H212" s="38"/>
      <c r="I212" s="150"/>
      <c r="J212" s="150"/>
      <c r="K212" s="38"/>
      <c r="L212" s="38"/>
      <c r="M212" s="42"/>
      <c r="N212" s="230"/>
      <c r="O212" s="231"/>
      <c r="P212" s="82"/>
      <c r="Q212" s="82"/>
      <c r="R212" s="82"/>
      <c r="S212" s="82"/>
      <c r="T212" s="82"/>
      <c r="U212" s="82"/>
      <c r="V212" s="82"/>
      <c r="W212" s="82"/>
      <c r="X212" s="83"/>
      <c r="Y212" s="36"/>
      <c r="Z212" s="36"/>
      <c r="AA212" s="36"/>
      <c r="AB212" s="36"/>
      <c r="AC212" s="36"/>
      <c r="AD212" s="36"/>
      <c r="AE212" s="36"/>
      <c r="AT212" s="15" t="s">
        <v>161</v>
      </c>
      <c r="AU212" s="15" t="s">
        <v>71</v>
      </c>
    </row>
    <row r="213" s="2" customFormat="1" ht="16.5" customHeight="1">
      <c r="A213" s="36"/>
      <c r="B213" s="37"/>
      <c r="C213" s="212" t="s">
        <v>397</v>
      </c>
      <c r="D213" s="212" t="s">
        <v>152</v>
      </c>
      <c r="E213" s="213" t="s">
        <v>398</v>
      </c>
      <c r="F213" s="214" t="s">
        <v>399</v>
      </c>
      <c r="G213" s="215" t="s">
        <v>240</v>
      </c>
      <c r="H213" s="216">
        <v>7</v>
      </c>
      <c r="I213" s="217"/>
      <c r="J213" s="218"/>
      <c r="K213" s="219">
        <f>ROUND(P213*H213,2)</f>
        <v>0</v>
      </c>
      <c r="L213" s="214" t="s">
        <v>156</v>
      </c>
      <c r="M213" s="220"/>
      <c r="N213" s="221" t="s">
        <v>20</v>
      </c>
      <c r="O213" s="222" t="s">
        <v>40</v>
      </c>
      <c r="P213" s="223">
        <f>I213+J213</f>
        <v>0</v>
      </c>
      <c r="Q213" s="223">
        <f>ROUND(I213*H213,2)</f>
        <v>0</v>
      </c>
      <c r="R213" s="223">
        <f>ROUND(J213*H213,2)</f>
        <v>0</v>
      </c>
      <c r="S213" s="82"/>
      <c r="T213" s="224">
        <f>S213*H213</f>
        <v>0</v>
      </c>
      <c r="U213" s="224">
        <v>0</v>
      </c>
      <c r="V213" s="224">
        <f>U213*H213</f>
        <v>0</v>
      </c>
      <c r="W213" s="224">
        <v>0</v>
      </c>
      <c r="X213" s="225">
        <f>W213*H213</f>
        <v>0</v>
      </c>
      <c r="Y213" s="36"/>
      <c r="Z213" s="36"/>
      <c r="AA213" s="36"/>
      <c r="AB213" s="36"/>
      <c r="AC213" s="36"/>
      <c r="AD213" s="36"/>
      <c r="AE213" s="36"/>
      <c r="AR213" s="226" t="s">
        <v>157</v>
      </c>
      <c r="AT213" s="226" t="s">
        <v>152</v>
      </c>
      <c r="AU213" s="226" t="s">
        <v>71</v>
      </c>
      <c r="AY213" s="15" t="s">
        <v>158</v>
      </c>
      <c r="BE213" s="227">
        <f>IF(O213="základní",K213,0)</f>
        <v>0</v>
      </c>
      <c r="BF213" s="227">
        <f>IF(O213="snížená",K213,0)</f>
        <v>0</v>
      </c>
      <c r="BG213" s="227">
        <f>IF(O213="zákl. přenesená",K213,0)</f>
        <v>0</v>
      </c>
      <c r="BH213" s="227">
        <f>IF(O213="sníž. přenesená",K213,0)</f>
        <v>0</v>
      </c>
      <c r="BI213" s="227">
        <f>IF(O213="nulová",K213,0)</f>
        <v>0</v>
      </c>
      <c r="BJ213" s="15" t="s">
        <v>78</v>
      </c>
      <c r="BK213" s="227">
        <f>ROUND(P213*H213,2)</f>
        <v>0</v>
      </c>
      <c r="BL213" s="15" t="s">
        <v>159</v>
      </c>
      <c r="BM213" s="226" t="s">
        <v>400</v>
      </c>
    </row>
    <row r="214" s="2" customFormat="1">
      <c r="A214" s="36"/>
      <c r="B214" s="37"/>
      <c r="C214" s="38"/>
      <c r="D214" s="228" t="s">
        <v>161</v>
      </c>
      <c r="E214" s="38"/>
      <c r="F214" s="229" t="s">
        <v>399</v>
      </c>
      <c r="G214" s="38"/>
      <c r="H214" s="38"/>
      <c r="I214" s="150"/>
      <c r="J214" s="150"/>
      <c r="K214" s="38"/>
      <c r="L214" s="38"/>
      <c r="M214" s="42"/>
      <c r="N214" s="230"/>
      <c r="O214" s="231"/>
      <c r="P214" s="82"/>
      <c r="Q214" s="82"/>
      <c r="R214" s="82"/>
      <c r="S214" s="82"/>
      <c r="T214" s="82"/>
      <c r="U214" s="82"/>
      <c r="V214" s="82"/>
      <c r="W214" s="82"/>
      <c r="X214" s="83"/>
      <c r="Y214" s="36"/>
      <c r="Z214" s="36"/>
      <c r="AA214" s="36"/>
      <c r="AB214" s="36"/>
      <c r="AC214" s="36"/>
      <c r="AD214" s="36"/>
      <c r="AE214" s="36"/>
      <c r="AT214" s="15" t="s">
        <v>161</v>
      </c>
      <c r="AU214" s="15" t="s">
        <v>71</v>
      </c>
    </row>
    <row r="215" s="2" customFormat="1" ht="16.5" customHeight="1">
      <c r="A215" s="36"/>
      <c r="B215" s="37"/>
      <c r="C215" s="212" t="s">
        <v>401</v>
      </c>
      <c r="D215" s="212" t="s">
        <v>152</v>
      </c>
      <c r="E215" s="213" t="s">
        <v>402</v>
      </c>
      <c r="F215" s="214" t="s">
        <v>403</v>
      </c>
      <c r="G215" s="215" t="s">
        <v>240</v>
      </c>
      <c r="H215" s="216">
        <v>2</v>
      </c>
      <c r="I215" s="217"/>
      <c r="J215" s="218"/>
      <c r="K215" s="219">
        <f>ROUND(P215*H215,2)</f>
        <v>0</v>
      </c>
      <c r="L215" s="214" t="s">
        <v>156</v>
      </c>
      <c r="M215" s="220"/>
      <c r="N215" s="221" t="s">
        <v>20</v>
      </c>
      <c r="O215" s="222" t="s">
        <v>40</v>
      </c>
      <c r="P215" s="223">
        <f>I215+J215</f>
        <v>0</v>
      </c>
      <c r="Q215" s="223">
        <f>ROUND(I215*H215,2)</f>
        <v>0</v>
      </c>
      <c r="R215" s="223">
        <f>ROUND(J215*H215,2)</f>
        <v>0</v>
      </c>
      <c r="S215" s="82"/>
      <c r="T215" s="224">
        <f>S215*H215</f>
        <v>0</v>
      </c>
      <c r="U215" s="224">
        <v>0</v>
      </c>
      <c r="V215" s="224">
        <f>U215*H215</f>
        <v>0</v>
      </c>
      <c r="W215" s="224">
        <v>0</v>
      </c>
      <c r="X215" s="225">
        <f>W215*H215</f>
        <v>0</v>
      </c>
      <c r="Y215" s="36"/>
      <c r="Z215" s="36"/>
      <c r="AA215" s="36"/>
      <c r="AB215" s="36"/>
      <c r="AC215" s="36"/>
      <c r="AD215" s="36"/>
      <c r="AE215" s="36"/>
      <c r="AR215" s="226" t="s">
        <v>157</v>
      </c>
      <c r="AT215" s="226" t="s">
        <v>152</v>
      </c>
      <c r="AU215" s="226" t="s">
        <v>71</v>
      </c>
      <c r="AY215" s="15" t="s">
        <v>158</v>
      </c>
      <c r="BE215" s="227">
        <f>IF(O215="základní",K215,0)</f>
        <v>0</v>
      </c>
      <c r="BF215" s="227">
        <f>IF(O215="snížená",K215,0)</f>
        <v>0</v>
      </c>
      <c r="BG215" s="227">
        <f>IF(O215="zákl. přenesená",K215,0)</f>
        <v>0</v>
      </c>
      <c r="BH215" s="227">
        <f>IF(O215="sníž. přenesená",K215,0)</f>
        <v>0</v>
      </c>
      <c r="BI215" s="227">
        <f>IF(O215="nulová",K215,0)</f>
        <v>0</v>
      </c>
      <c r="BJ215" s="15" t="s">
        <v>78</v>
      </c>
      <c r="BK215" s="227">
        <f>ROUND(P215*H215,2)</f>
        <v>0</v>
      </c>
      <c r="BL215" s="15" t="s">
        <v>159</v>
      </c>
      <c r="BM215" s="226" t="s">
        <v>404</v>
      </c>
    </row>
    <row r="216" s="2" customFormat="1">
      <c r="A216" s="36"/>
      <c r="B216" s="37"/>
      <c r="C216" s="38"/>
      <c r="D216" s="228" t="s">
        <v>161</v>
      </c>
      <c r="E216" s="38"/>
      <c r="F216" s="229" t="s">
        <v>403</v>
      </c>
      <c r="G216" s="38"/>
      <c r="H216" s="38"/>
      <c r="I216" s="150"/>
      <c r="J216" s="150"/>
      <c r="K216" s="38"/>
      <c r="L216" s="38"/>
      <c r="M216" s="42"/>
      <c r="N216" s="230"/>
      <c r="O216" s="231"/>
      <c r="P216" s="82"/>
      <c r="Q216" s="82"/>
      <c r="R216" s="82"/>
      <c r="S216" s="82"/>
      <c r="T216" s="82"/>
      <c r="U216" s="82"/>
      <c r="V216" s="82"/>
      <c r="W216" s="82"/>
      <c r="X216" s="83"/>
      <c r="Y216" s="36"/>
      <c r="Z216" s="36"/>
      <c r="AA216" s="36"/>
      <c r="AB216" s="36"/>
      <c r="AC216" s="36"/>
      <c r="AD216" s="36"/>
      <c r="AE216" s="36"/>
      <c r="AT216" s="15" t="s">
        <v>161</v>
      </c>
      <c r="AU216" s="15" t="s">
        <v>71</v>
      </c>
    </row>
    <row r="217" s="2" customFormat="1" ht="16.5" customHeight="1">
      <c r="A217" s="36"/>
      <c r="B217" s="37"/>
      <c r="C217" s="212" t="s">
        <v>405</v>
      </c>
      <c r="D217" s="212" t="s">
        <v>152</v>
      </c>
      <c r="E217" s="213" t="s">
        <v>406</v>
      </c>
      <c r="F217" s="214" t="s">
        <v>407</v>
      </c>
      <c r="G217" s="215" t="s">
        <v>240</v>
      </c>
      <c r="H217" s="216">
        <v>30</v>
      </c>
      <c r="I217" s="217"/>
      <c r="J217" s="218"/>
      <c r="K217" s="219">
        <f>ROUND(P217*H217,2)</f>
        <v>0</v>
      </c>
      <c r="L217" s="214" t="s">
        <v>156</v>
      </c>
      <c r="M217" s="220"/>
      <c r="N217" s="221" t="s">
        <v>20</v>
      </c>
      <c r="O217" s="222" t="s">
        <v>40</v>
      </c>
      <c r="P217" s="223">
        <f>I217+J217</f>
        <v>0</v>
      </c>
      <c r="Q217" s="223">
        <f>ROUND(I217*H217,2)</f>
        <v>0</v>
      </c>
      <c r="R217" s="223">
        <f>ROUND(J217*H217,2)</f>
        <v>0</v>
      </c>
      <c r="S217" s="82"/>
      <c r="T217" s="224">
        <f>S217*H217</f>
        <v>0</v>
      </c>
      <c r="U217" s="224">
        <v>0</v>
      </c>
      <c r="V217" s="224">
        <f>U217*H217</f>
        <v>0</v>
      </c>
      <c r="W217" s="224">
        <v>0</v>
      </c>
      <c r="X217" s="225">
        <f>W217*H217</f>
        <v>0</v>
      </c>
      <c r="Y217" s="36"/>
      <c r="Z217" s="36"/>
      <c r="AA217" s="36"/>
      <c r="AB217" s="36"/>
      <c r="AC217" s="36"/>
      <c r="AD217" s="36"/>
      <c r="AE217" s="36"/>
      <c r="AR217" s="226" t="s">
        <v>157</v>
      </c>
      <c r="AT217" s="226" t="s">
        <v>152</v>
      </c>
      <c r="AU217" s="226" t="s">
        <v>71</v>
      </c>
      <c r="AY217" s="15" t="s">
        <v>158</v>
      </c>
      <c r="BE217" s="227">
        <f>IF(O217="základní",K217,0)</f>
        <v>0</v>
      </c>
      <c r="BF217" s="227">
        <f>IF(O217="snížená",K217,0)</f>
        <v>0</v>
      </c>
      <c r="BG217" s="227">
        <f>IF(O217="zákl. přenesená",K217,0)</f>
        <v>0</v>
      </c>
      <c r="BH217" s="227">
        <f>IF(O217="sníž. přenesená",K217,0)</f>
        <v>0</v>
      </c>
      <c r="BI217" s="227">
        <f>IF(O217="nulová",K217,0)</f>
        <v>0</v>
      </c>
      <c r="BJ217" s="15" t="s">
        <v>78</v>
      </c>
      <c r="BK217" s="227">
        <f>ROUND(P217*H217,2)</f>
        <v>0</v>
      </c>
      <c r="BL217" s="15" t="s">
        <v>159</v>
      </c>
      <c r="BM217" s="226" t="s">
        <v>408</v>
      </c>
    </row>
    <row r="218" s="2" customFormat="1">
      <c r="A218" s="36"/>
      <c r="B218" s="37"/>
      <c r="C218" s="38"/>
      <c r="D218" s="228" t="s">
        <v>161</v>
      </c>
      <c r="E218" s="38"/>
      <c r="F218" s="229" t="s">
        <v>407</v>
      </c>
      <c r="G218" s="38"/>
      <c r="H218" s="38"/>
      <c r="I218" s="150"/>
      <c r="J218" s="150"/>
      <c r="K218" s="38"/>
      <c r="L218" s="38"/>
      <c r="M218" s="42"/>
      <c r="N218" s="230"/>
      <c r="O218" s="231"/>
      <c r="P218" s="82"/>
      <c r="Q218" s="82"/>
      <c r="R218" s="82"/>
      <c r="S218" s="82"/>
      <c r="T218" s="82"/>
      <c r="U218" s="82"/>
      <c r="V218" s="82"/>
      <c r="W218" s="82"/>
      <c r="X218" s="83"/>
      <c r="Y218" s="36"/>
      <c r="Z218" s="36"/>
      <c r="AA218" s="36"/>
      <c r="AB218" s="36"/>
      <c r="AC218" s="36"/>
      <c r="AD218" s="36"/>
      <c r="AE218" s="36"/>
      <c r="AT218" s="15" t="s">
        <v>161</v>
      </c>
      <c r="AU218" s="15" t="s">
        <v>71</v>
      </c>
    </row>
    <row r="219" s="2" customFormat="1" ht="16.5" customHeight="1">
      <c r="A219" s="36"/>
      <c r="B219" s="37"/>
      <c r="C219" s="212" t="s">
        <v>409</v>
      </c>
      <c r="D219" s="212" t="s">
        <v>152</v>
      </c>
      <c r="E219" s="213" t="s">
        <v>410</v>
      </c>
      <c r="F219" s="214" t="s">
        <v>411</v>
      </c>
      <c r="G219" s="215" t="s">
        <v>240</v>
      </c>
      <c r="H219" s="216">
        <v>30</v>
      </c>
      <c r="I219" s="217"/>
      <c r="J219" s="218"/>
      <c r="K219" s="219">
        <f>ROUND(P219*H219,2)</f>
        <v>0</v>
      </c>
      <c r="L219" s="214" t="s">
        <v>156</v>
      </c>
      <c r="M219" s="220"/>
      <c r="N219" s="221" t="s">
        <v>20</v>
      </c>
      <c r="O219" s="222" t="s">
        <v>40</v>
      </c>
      <c r="P219" s="223">
        <f>I219+J219</f>
        <v>0</v>
      </c>
      <c r="Q219" s="223">
        <f>ROUND(I219*H219,2)</f>
        <v>0</v>
      </c>
      <c r="R219" s="223">
        <f>ROUND(J219*H219,2)</f>
        <v>0</v>
      </c>
      <c r="S219" s="82"/>
      <c r="T219" s="224">
        <f>S219*H219</f>
        <v>0</v>
      </c>
      <c r="U219" s="224">
        <v>0</v>
      </c>
      <c r="V219" s="224">
        <f>U219*H219</f>
        <v>0</v>
      </c>
      <c r="W219" s="224">
        <v>0</v>
      </c>
      <c r="X219" s="225">
        <f>W219*H219</f>
        <v>0</v>
      </c>
      <c r="Y219" s="36"/>
      <c r="Z219" s="36"/>
      <c r="AA219" s="36"/>
      <c r="AB219" s="36"/>
      <c r="AC219" s="36"/>
      <c r="AD219" s="36"/>
      <c r="AE219" s="36"/>
      <c r="AR219" s="226" t="s">
        <v>157</v>
      </c>
      <c r="AT219" s="226" t="s">
        <v>152</v>
      </c>
      <c r="AU219" s="226" t="s">
        <v>71</v>
      </c>
      <c r="AY219" s="15" t="s">
        <v>158</v>
      </c>
      <c r="BE219" s="227">
        <f>IF(O219="základní",K219,0)</f>
        <v>0</v>
      </c>
      <c r="BF219" s="227">
        <f>IF(O219="snížená",K219,0)</f>
        <v>0</v>
      </c>
      <c r="BG219" s="227">
        <f>IF(O219="zákl. přenesená",K219,0)</f>
        <v>0</v>
      </c>
      <c r="BH219" s="227">
        <f>IF(O219="sníž. přenesená",K219,0)</f>
        <v>0</v>
      </c>
      <c r="BI219" s="227">
        <f>IF(O219="nulová",K219,0)</f>
        <v>0</v>
      </c>
      <c r="BJ219" s="15" t="s">
        <v>78</v>
      </c>
      <c r="BK219" s="227">
        <f>ROUND(P219*H219,2)</f>
        <v>0</v>
      </c>
      <c r="BL219" s="15" t="s">
        <v>159</v>
      </c>
      <c r="BM219" s="226" t="s">
        <v>412</v>
      </c>
    </row>
    <row r="220" s="2" customFormat="1">
      <c r="A220" s="36"/>
      <c r="B220" s="37"/>
      <c r="C220" s="38"/>
      <c r="D220" s="228" t="s">
        <v>161</v>
      </c>
      <c r="E220" s="38"/>
      <c r="F220" s="229" t="s">
        <v>411</v>
      </c>
      <c r="G220" s="38"/>
      <c r="H220" s="38"/>
      <c r="I220" s="150"/>
      <c r="J220" s="150"/>
      <c r="K220" s="38"/>
      <c r="L220" s="38"/>
      <c r="M220" s="42"/>
      <c r="N220" s="230"/>
      <c r="O220" s="231"/>
      <c r="P220" s="82"/>
      <c r="Q220" s="82"/>
      <c r="R220" s="82"/>
      <c r="S220" s="82"/>
      <c r="T220" s="82"/>
      <c r="U220" s="82"/>
      <c r="V220" s="82"/>
      <c r="W220" s="82"/>
      <c r="X220" s="83"/>
      <c r="Y220" s="36"/>
      <c r="Z220" s="36"/>
      <c r="AA220" s="36"/>
      <c r="AB220" s="36"/>
      <c r="AC220" s="36"/>
      <c r="AD220" s="36"/>
      <c r="AE220" s="36"/>
      <c r="AT220" s="15" t="s">
        <v>161</v>
      </c>
      <c r="AU220" s="15" t="s">
        <v>71</v>
      </c>
    </row>
    <row r="221" s="2" customFormat="1" ht="16.5" customHeight="1">
      <c r="A221" s="36"/>
      <c r="B221" s="37"/>
      <c r="C221" s="212" t="s">
        <v>231</v>
      </c>
      <c r="D221" s="212" t="s">
        <v>152</v>
      </c>
      <c r="E221" s="213" t="s">
        <v>413</v>
      </c>
      <c r="F221" s="214" t="s">
        <v>414</v>
      </c>
      <c r="G221" s="215" t="s">
        <v>240</v>
      </c>
      <c r="H221" s="216">
        <v>2</v>
      </c>
      <c r="I221" s="217"/>
      <c r="J221" s="218"/>
      <c r="K221" s="219">
        <f>ROUND(P221*H221,2)</f>
        <v>0</v>
      </c>
      <c r="L221" s="214" t="s">
        <v>156</v>
      </c>
      <c r="M221" s="220"/>
      <c r="N221" s="221" t="s">
        <v>20</v>
      </c>
      <c r="O221" s="222" t="s">
        <v>40</v>
      </c>
      <c r="P221" s="223">
        <f>I221+J221</f>
        <v>0</v>
      </c>
      <c r="Q221" s="223">
        <f>ROUND(I221*H221,2)</f>
        <v>0</v>
      </c>
      <c r="R221" s="223">
        <f>ROUND(J221*H221,2)</f>
        <v>0</v>
      </c>
      <c r="S221" s="82"/>
      <c r="T221" s="224">
        <f>S221*H221</f>
        <v>0</v>
      </c>
      <c r="U221" s="224">
        <v>0</v>
      </c>
      <c r="V221" s="224">
        <f>U221*H221</f>
        <v>0</v>
      </c>
      <c r="W221" s="224">
        <v>0</v>
      </c>
      <c r="X221" s="225">
        <f>W221*H221</f>
        <v>0</v>
      </c>
      <c r="Y221" s="36"/>
      <c r="Z221" s="36"/>
      <c r="AA221" s="36"/>
      <c r="AB221" s="36"/>
      <c r="AC221" s="36"/>
      <c r="AD221" s="36"/>
      <c r="AE221" s="36"/>
      <c r="AR221" s="226" t="s">
        <v>157</v>
      </c>
      <c r="AT221" s="226" t="s">
        <v>152</v>
      </c>
      <c r="AU221" s="226" t="s">
        <v>71</v>
      </c>
      <c r="AY221" s="15" t="s">
        <v>158</v>
      </c>
      <c r="BE221" s="227">
        <f>IF(O221="základní",K221,0)</f>
        <v>0</v>
      </c>
      <c r="BF221" s="227">
        <f>IF(O221="snížená",K221,0)</f>
        <v>0</v>
      </c>
      <c r="BG221" s="227">
        <f>IF(O221="zákl. přenesená",K221,0)</f>
        <v>0</v>
      </c>
      <c r="BH221" s="227">
        <f>IF(O221="sníž. přenesená",K221,0)</f>
        <v>0</v>
      </c>
      <c r="BI221" s="227">
        <f>IF(O221="nulová",K221,0)</f>
        <v>0</v>
      </c>
      <c r="BJ221" s="15" t="s">
        <v>78</v>
      </c>
      <c r="BK221" s="227">
        <f>ROUND(P221*H221,2)</f>
        <v>0</v>
      </c>
      <c r="BL221" s="15" t="s">
        <v>159</v>
      </c>
      <c r="BM221" s="226" t="s">
        <v>415</v>
      </c>
    </row>
    <row r="222" s="2" customFormat="1">
      <c r="A222" s="36"/>
      <c r="B222" s="37"/>
      <c r="C222" s="38"/>
      <c r="D222" s="228" t="s">
        <v>161</v>
      </c>
      <c r="E222" s="38"/>
      <c r="F222" s="229" t="s">
        <v>414</v>
      </c>
      <c r="G222" s="38"/>
      <c r="H222" s="38"/>
      <c r="I222" s="150"/>
      <c r="J222" s="150"/>
      <c r="K222" s="38"/>
      <c r="L222" s="38"/>
      <c r="M222" s="42"/>
      <c r="N222" s="230"/>
      <c r="O222" s="231"/>
      <c r="P222" s="82"/>
      <c r="Q222" s="82"/>
      <c r="R222" s="82"/>
      <c r="S222" s="82"/>
      <c r="T222" s="82"/>
      <c r="U222" s="82"/>
      <c r="V222" s="82"/>
      <c r="W222" s="82"/>
      <c r="X222" s="83"/>
      <c r="Y222" s="36"/>
      <c r="Z222" s="36"/>
      <c r="AA222" s="36"/>
      <c r="AB222" s="36"/>
      <c r="AC222" s="36"/>
      <c r="AD222" s="36"/>
      <c r="AE222" s="36"/>
      <c r="AT222" s="15" t="s">
        <v>161</v>
      </c>
      <c r="AU222" s="15" t="s">
        <v>71</v>
      </c>
    </row>
    <row r="223" s="2" customFormat="1" ht="16.5" customHeight="1">
      <c r="A223" s="36"/>
      <c r="B223" s="37"/>
      <c r="C223" s="212" t="s">
        <v>416</v>
      </c>
      <c r="D223" s="212" t="s">
        <v>152</v>
      </c>
      <c r="E223" s="213" t="s">
        <v>417</v>
      </c>
      <c r="F223" s="214" t="s">
        <v>418</v>
      </c>
      <c r="G223" s="215" t="s">
        <v>240</v>
      </c>
      <c r="H223" s="216">
        <v>1</v>
      </c>
      <c r="I223" s="217"/>
      <c r="J223" s="218"/>
      <c r="K223" s="219">
        <f>ROUND(P223*H223,2)</f>
        <v>0</v>
      </c>
      <c r="L223" s="214" t="s">
        <v>20</v>
      </c>
      <c r="M223" s="220"/>
      <c r="N223" s="221" t="s">
        <v>20</v>
      </c>
      <c r="O223" s="222" t="s">
        <v>40</v>
      </c>
      <c r="P223" s="223">
        <f>I223+J223</f>
        <v>0</v>
      </c>
      <c r="Q223" s="223">
        <f>ROUND(I223*H223,2)</f>
        <v>0</v>
      </c>
      <c r="R223" s="223">
        <f>ROUND(J223*H223,2)</f>
        <v>0</v>
      </c>
      <c r="S223" s="82"/>
      <c r="T223" s="224">
        <f>S223*H223</f>
        <v>0</v>
      </c>
      <c r="U223" s="224">
        <v>0</v>
      </c>
      <c r="V223" s="224">
        <f>U223*H223</f>
        <v>0</v>
      </c>
      <c r="W223" s="224">
        <v>0</v>
      </c>
      <c r="X223" s="225">
        <f>W223*H223</f>
        <v>0</v>
      </c>
      <c r="Y223" s="36"/>
      <c r="Z223" s="36"/>
      <c r="AA223" s="36"/>
      <c r="AB223" s="36"/>
      <c r="AC223" s="36"/>
      <c r="AD223" s="36"/>
      <c r="AE223" s="36"/>
      <c r="AR223" s="226" t="s">
        <v>80</v>
      </c>
      <c r="AT223" s="226" t="s">
        <v>152</v>
      </c>
      <c r="AU223" s="226" t="s">
        <v>71</v>
      </c>
      <c r="AY223" s="15" t="s">
        <v>158</v>
      </c>
      <c r="BE223" s="227">
        <f>IF(O223="základní",K223,0)</f>
        <v>0</v>
      </c>
      <c r="BF223" s="227">
        <f>IF(O223="snížená",K223,0)</f>
        <v>0</v>
      </c>
      <c r="BG223" s="227">
        <f>IF(O223="zákl. přenesená",K223,0)</f>
        <v>0</v>
      </c>
      <c r="BH223" s="227">
        <f>IF(O223="sníž. přenesená",K223,0)</f>
        <v>0</v>
      </c>
      <c r="BI223" s="227">
        <f>IF(O223="nulová",K223,0)</f>
        <v>0</v>
      </c>
      <c r="BJ223" s="15" t="s">
        <v>78</v>
      </c>
      <c r="BK223" s="227">
        <f>ROUND(P223*H223,2)</f>
        <v>0</v>
      </c>
      <c r="BL223" s="15" t="s">
        <v>78</v>
      </c>
      <c r="BM223" s="226" t="s">
        <v>419</v>
      </c>
    </row>
    <row r="224" s="2" customFormat="1">
      <c r="A224" s="36"/>
      <c r="B224" s="37"/>
      <c r="C224" s="38"/>
      <c r="D224" s="228" t="s">
        <v>161</v>
      </c>
      <c r="E224" s="38"/>
      <c r="F224" s="229" t="s">
        <v>418</v>
      </c>
      <c r="G224" s="38"/>
      <c r="H224" s="38"/>
      <c r="I224" s="150"/>
      <c r="J224" s="150"/>
      <c r="K224" s="38"/>
      <c r="L224" s="38"/>
      <c r="M224" s="42"/>
      <c r="N224" s="230"/>
      <c r="O224" s="231"/>
      <c r="P224" s="82"/>
      <c r="Q224" s="82"/>
      <c r="R224" s="82"/>
      <c r="S224" s="82"/>
      <c r="T224" s="82"/>
      <c r="U224" s="82"/>
      <c r="V224" s="82"/>
      <c r="W224" s="82"/>
      <c r="X224" s="83"/>
      <c r="Y224" s="36"/>
      <c r="Z224" s="36"/>
      <c r="AA224" s="36"/>
      <c r="AB224" s="36"/>
      <c r="AC224" s="36"/>
      <c r="AD224" s="36"/>
      <c r="AE224" s="36"/>
      <c r="AT224" s="15" t="s">
        <v>161</v>
      </c>
      <c r="AU224" s="15" t="s">
        <v>71</v>
      </c>
    </row>
    <row r="225" s="2" customFormat="1" ht="16.5" customHeight="1">
      <c r="A225" s="36"/>
      <c r="B225" s="37"/>
      <c r="C225" s="212" t="s">
        <v>420</v>
      </c>
      <c r="D225" s="212" t="s">
        <v>152</v>
      </c>
      <c r="E225" s="213" t="s">
        <v>421</v>
      </c>
      <c r="F225" s="214" t="s">
        <v>422</v>
      </c>
      <c r="G225" s="215" t="s">
        <v>240</v>
      </c>
      <c r="H225" s="216">
        <v>1</v>
      </c>
      <c r="I225" s="217"/>
      <c r="J225" s="218"/>
      <c r="K225" s="219">
        <f>ROUND(P225*H225,2)</f>
        <v>0</v>
      </c>
      <c r="L225" s="214" t="s">
        <v>156</v>
      </c>
      <c r="M225" s="220"/>
      <c r="N225" s="221" t="s">
        <v>20</v>
      </c>
      <c r="O225" s="222" t="s">
        <v>40</v>
      </c>
      <c r="P225" s="223">
        <f>I225+J225</f>
        <v>0</v>
      </c>
      <c r="Q225" s="223">
        <f>ROUND(I225*H225,2)</f>
        <v>0</v>
      </c>
      <c r="R225" s="223">
        <f>ROUND(J225*H225,2)</f>
        <v>0</v>
      </c>
      <c r="S225" s="82"/>
      <c r="T225" s="224">
        <f>S225*H225</f>
        <v>0</v>
      </c>
      <c r="U225" s="224">
        <v>0</v>
      </c>
      <c r="V225" s="224">
        <f>U225*H225</f>
        <v>0</v>
      </c>
      <c r="W225" s="224">
        <v>0</v>
      </c>
      <c r="X225" s="225">
        <f>W225*H225</f>
        <v>0</v>
      </c>
      <c r="Y225" s="36"/>
      <c r="Z225" s="36"/>
      <c r="AA225" s="36"/>
      <c r="AB225" s="36"/>
      <c r="AC225" s="36"/>
      <c r="AD225" s="36"/>
      <c r="AE225" s="36"/>
      <c r="AR225" s="226" t="s">
        <v>80</v>
      </c>
      <c r="AT225" s="226" t="s">
        <v>152</v>
      </c>
      <c r="AU225" s="226" t="s">
        <v>71</v>
      </c>
      <c r="AY225" s="15" t="s">
        <v>158</v>
      </c>
      <c r="BE225" s="227">
        <f>IF(O225="základní",K225,0)</f>
        <v>0</v>
      </c>
      <c r="BF225" s="227">
        <f>IF(O225="snížená",K225,0)</f>
        <v>0</v>
      </c>
      <c r="BG225" s="227">
        <f>IF(O225="zákl. přenesená",K225,0)</f>
        <v>0</v>
      </c>
      <c r="BH225" s="227">
        <f>IF(O225="sníž. přenesená",K225,0)</f>
        <v>0</v>
      </c>
      <c r="BI225" s="227">
        <f>IF(O225="nulová",K225,0)</f>
        <v>0</v>
      </c>
      <c r="BJ225" s="15" t="s">
        <v>78</v>
      </c>
      <c r="BK225" s="227">
        <f>ROUND(P225*H225,2)</f>
        <v>0</v>
      </c>
      <c r="BL225" s="15" t="s">
        <v>78</v>
      </c>
      <c r="BM225" s="226" t="s">
        <v>423</v>
      </c>
    </row>
    <row r="226" s="2" customFormat="1">
      <c r="A226" s="36"/>
      <c r="B226" s="37"/>
      <c r="C226" s="38"/>
      <c r="D226" s="228" t="s">
        <v>161</v>
      </c>
      <c r="E226" s="38"/>
      <c r="F226" s="229" t="s">
        <v>422</v>
      </c>
      <c r="G226" s="38"/>
      <c r="H226" s="38"/>
      <c r="I226" s="150"/>
      <c r="J226" s="150"/>
      <c r="K226" s="38"/>
      <c r="L226" s="38"/>
      <c r="M226" s="42"/>
      <c r="N226" s="230"/>
      <c r="O226" s="231"/>
      <c r="P226" s="82"/>
      <c r="Q226" s="82"/>
      <c r="R226" s="82"/>
      <c r="S226" s="82"/>
      <c r="T226" s="82"/>
      <c r="U226" s="82"/>
      <c r="V226" s="82"/>
      <c r="W226" s="82"/>
      <c r="X226" s="83"/>
      <c r="Y226" s="36"/>
      <c r="Z226" s="36"/>
      <c r="AA226" s="36"/>
      <c r="AB226" s="36"/>
      <c r="AC226" s="36"/>
      <c r="AD226" s="36"/>
      <c r="AE226" s="36"/>
      <c r="AT226" s="15" t="s">
        <v>161</v>
      </c>
      <c r="AU226" s="15" t="s">
        <v>71</v>
      </c>
    </row>
    <row r="227" s="2" customFormat="1" ht="16.5" customHeight="1">
      <c r="A227" s="36"/>
      <c r="B227" s="37"/>
      <c r="C227" s="212" t="s">
        <v>424</v>
      </c>
      <c r="D227" s="212" t="s">
        <v>152</v>
      </c>
      <c r="E227" s="213" t="s">
        <v>425</v>
      </c>
      <c r="F227" s="214" t="s">
        <v>426</v>
      </c>
      <c r="G227" s="215" t="s">
        <v>240</v>
      </c>
      <c r="H227" s="216">
        <v>1</v>
      </c>
      <c r="I227" s="217"/>
      <c r="J227" s="218"/>
      <c r="K227" s="219">
        <f>ROUND(P227*H227,2)</f>
        <v>0</v>
      </c>
      <c r="L227" s="214" t="s">
        <v>156</v>
      </c>
      <c r="M227" s="220"/>
      <c r="N227" s="221" t="s">
        <v>20</v>
      </c>
      <c r="O227" s="222" t="s">
        <v>40</v>
      </c>
      <c r="P227" s="223">
        <f>I227+J227</f>
        <v>0</v>
      </c>
      <c r="Q227" s="223">
        <f>ROUND(I227*H227,2)</f>
        <v>0</v>
      </c>
      <c r="R227" s="223">
        <f>ROUND(J227*H227,2)</f>
        <v>0</v>
      </c>
      <c r="S227" s="82"/>
      <c r="T227" s="224">
        <f>S227*H227</f>
        <v>0</v>
      </c>
      <c r="U227" s="224">
        <v>0</v>
      </c>
      <c r="V227" s="224">
        <f>U227*H227</f>
        <v>0</v>
      </c>
      <c r="W227" s="224">
        <v>0</v>
      </c>
      <c r="X227" s="225">
        <f>W227*H227</f>
        <v>0</v>
      </c>
      <c r="Y227" s="36"/>
      <c r="Z227" s="36"/>
      <c r="AA227" s="36"/>
      <c r="AB227" s="36"/>
      <c r="AC227" s="36"/>
      <c r="AD227" s="36"/>
      <c r="AE227" s="36"/>
      <c r="AR227" s="226" t="s">
        <v>189</v>
      </c>
      <c r="AT227" s="226" t="s">
        <v>152</v>
      </c>
      <c r="AU227" s="226" t="s">
        <v>71</v>
      </c>
      <c r="AY227" s="15" t="s">
        <v>158</v>
      </c>
      <c r="BE227" s="227">
        <f>IF(O227="základní",K227,0)</f>
        <v>0</v>
      </c>
      <c r="BF227" s="227">
        <f>IF(O227="snížená",K227,0)</f>
        <v>0</v>
      </c>
      <c r="BG227" s="227">
        <f>IF(O227="zákl. přenesená",K227,0)</f>
        <v>0</v>
      </c>
      <c r="BH227" s="227">
        <f>IF(O227="sníž. přenesená",K227,0)</f>
        <v>0</v>
      </c>
      <c r="BI227" s="227">
        <f>IF(O227="nulová",K227,0)</f>
        <v>0</v>
      </c>
      <c r="BJ227" s="15" t="s">
        <v>78</v>
      </c>
      <c r="BK227" s="227">
        <f>ROUND(P227*H227,2)</f>
        <v>0</v>
      </c>
      <c r="BL227" s="15" t="s">
        <v>189</v>
      </c>
      <c r="BM227" s="226" t="s">
        <v>427</v>
      </c>
    </row>
    <row r="228" s="2" customFormat="1">
      <c r="A228" s="36"/>
      <c r="B228" s="37"/>
      <c r="C228" s="38"/>
      <c r="D228" s="228" t="s">
        <v>161</v>
      </c>
      <c r="E228" s="38"/>
      <c r="F228" s="229" t="s">
        <v>426</v>
      </c>
      <c r="G228" s="38"/>
      <c r="H228" s="38"/>
      <c r="I228" s="150"/>
      <c r="J228" s="150"/>
      <c r="K228" s="38"/>
      <c r="L228" s="38"/>
      <c r="M228" s="42"/>
      <c r="N228" s="230"/>
      <c r="O228" s="231"/>
      <c r="P228" s="82"/>
      <c r="Q228" s="82"/>
      <c r="R228" s="82"/>
      <c r="S228" s="82"/>
      <c r="T228" s="82"/>
      <c r="U228" s="82"/>
      <c r="V228" s="82"/>
      <c r="W228" s="82"/>
      <c r="X228" s="83"/>
      <c r="Y228" s="36"/>
      <c r="Z228" s="36"/>
      <c r="AA228" s="36"/>
      <c r="AB228" s="36"/>
      <c r="AC228" s="36"/>
      <c r="AD228" s="36"/>
      <c r="AE228" s="36"/>
      <c r="AT228" s="15" t="s">
        <v>161</v>
      </c>
      <c r="AU228" s="15" t="s">
        <v>71</v>
      </c>
    </row>
    <row r="229" s="2" customFormat="1" ht="16.5" customHeight="1">
      <c r="A229" s="36"/>
      <c r="B229" s="37"/>
      <c r="C229" s="212" t="s">
        <v>428</v>
      </c>
      <c r="D229" s="212" t="s">
        <v>152</v>
      </c>
      <c r="E229" s="213" t="s">
        <v>429</v>
      </c>
      <c r="F229" s="214" t="s">
        <v>430</v>
      </c>
      <c r="G229" s="215" t="s">
        <v>240</v>
      </c>
      <c r="H229" s="216">
        <v>1</v>
      </c>
      <c r="I229" s="217"/>
      <c r="J229" s="218"/>
      <c r="K229" s="219">
        <f>ROUND(P229*H229,2)</f>
        <v>0</v>
      </c>
      <c r="L229" s="214" t="s">
        <v>156</v>
      </c>
      <c r="M229" s="220"/>
      <c r="N229" s="221" t="s">
        <v>20</v>
      </c>
      <c r="O229" s="222" t="s">
        <v>40</v>
      </c>
      <c r="P229" s="223">
        <f>I229+J229</f>
        <v>0</v>
      </c>
      <c r="Q229" s="223">
        <f>ROUND(I229*H229,2)</f>
        <v>0</v>
      </c>
      <c r="R229" s="223">
        <f>ROUND(J229*H229,2)</f>
        <v>0</v>
      </c>
      <c r="S229" s="82"/>
      <c r="T229" s="224">
        <f>S229*H229</f>
        <v>0</v>
      </c>
      <c r="U229" s="224">
        <v>0</v>
      </c>
      <c r="V229" s="224">
        <f>U229*H229</f>
        <v>0</v>
      </c>
      <c r="W229" s="224">
        <v>0</v>
      </c>
      <c r="X229" s="225">
        <f>W229*H229</f>
        <v>0</v>
      </c>
      <c r="Y229" s="36"/>
      <c r="Z229" s="36"/>
      <c r="AA229" s="36"/>
      <c r="AB229" s="36"/>
      <c r="AC229" s="36"/>
      <c r="AD229" s="36"/>
      <c r="AE229" s="36"/>
      <c r="AR229" s="226" t="s">
        <v>189</v>
      </c>
      <c r="AT229" s="226" t="s">
        <v>152</v>
      </c>
      <c r="AU229" s="226" t="s">
        <v>71</v>
      </c>
      <c r="AY229" s="15" t="s">
        <v>158</v>
      </c>
      <c r="BE229" s="227">
        <f>IF(O229="základní",K229,0)</f>
        <v>0</v>
      </c>
      <c r="BF229" s="227">
        <f>IF(O229="snížená",K229,0)</f>
        <v>0</v>
      </c>
      <c r="BG229" s="227">
        <f>IF(O229="zákl. přenesená",K229,0)</f>
        <v>0</v>
      </c>
      <c r="BH229" s="227">
        <f>IF(O229="sníž. přenesená",K229,0)</f>
        <v>0</v>
      </c>
      <c r="BI229" s="227">
        <f>IF(O229="nulová",K229,0)</f>
        <v>0</v>
      </c>
      <c r="BJ229" s="15" t="s">
        <v>78</v>
      </c>
      <c r="BK229" s="227">
        <f>ROUND(P229*H229,2)</f>
        <v>0</v>
      </c>
      <c r="BL229" s="15" t="s">
        <v>189</v>
      </c>
      <c r="BM229" s="226" t="s">
        <v>431</v>
      </c>
    </row>
    <row r="230" s="2" customFormat="1">
      <c r="A230" s="36"/>
      <c r="B230" s="37"/>
      <c r="C230" s="38"/>
      <c r="D230" s="228" t="s">
        <v>161</v>
      </c>
      <c r="E230" s="38"/>
      <c r="F230" s="229" t="s">
        <v>430</v>
      </c>
      <c r="G230" s="38"/>
      <c r="H230" s="38"/>
      <c r="I230" s="150"/>
      <c r="J230" s="150"/>
      <c r="K230" s="38"/>
      <c r="L230" s="38"/>
      <c r="M230" s="42"/>
      <c r="N230" s="230"/>
      <c r="O230" s="231"/>
      <c r="P230" s="82"/>
      <c r="Q230" s="82"/>
      <c r="R230" s="82"/>
      <c r="S230" s="82"/>
      <c r="T230" s="82"/>
      <c r="U230" s="82"/>
      <c r="V230" s="82"/>
      <c r="W230" s="82"/>
      <c r="X230" s="83"/>
      <c r="Y230" s="36"/>
      <c r="Z230" s="36"/>
      <c r="AA230" s="36"/>
      <c r="AB230" s="36"/>
      <c r="AC230" s="36"/>
      <c r="AD230" s="36"/>
      <c r="AE230" s="36"/>
      <c r="AT230" s="15" t="s">
        <v>161</v>
      </c>
      <c r="AU230" s="15" t="s">
        <v>71</v>
      </c>
    </row>
    <row r="231" s="2" customFormat="1" ht="16.5" customHeight="1">
      <c r="A231" s="36"/>
      <c r="B231" s="37"/>
      <c r="C231" s="212" t="s">
        <v>432</v>
      </c>
      <c r="D231" s="212" t="s">
        <v>152</v>
      </c>
      <c r="E231" s="213" t="s">
        <v>433</v>
      </c>
      <c r="F231" s="214" t="s">
        <v>434</v>
      </c>
      <c r="G231" s="215" t="s">
        <v>240</v>
      </c>
      <c r="H231" s="216">
        <v>1</v>
      </c>
      <c r="I231" s="217"/>
      <c r="J231" s="218"/>
      <c r="K231" s="219">
        <f>ROUND(P231*H231,2)</f>
        <v>0</v>
      </c>
      <c r="L231" s="214" t="s">
        <v>156</v>
      </c>
      <c r="M231" s="220"/>
      <c r="N231" s="221" t="s">
        <v>20</v>
      </c>
      <c r="O231" s="222" t="s">
        <v>40</v>
      </c>
      <c r="P231" s="223">
        <f>I231+J231</f>
        <v>0</v>
      </c>
      <c r="Q231" s="223">
        <f>ROUND(I231*H231,2)</f>
        <v>0</v>
      </c>
      <c r="R231" s="223">
        <f>ROUND(J231*H231,2)</f>
        <v>0</v>
      </c>
      <c r="S231" s="82"/>
      <c r="T231" s="224">
        <f>S231*H231</f>
        <v>0</v>
      </c>
      <c r="U231" s="224">
        <v>0</v>
      </c>
      <c r="V231" s="224">
        <f>U231*H231</f>
        <v>0</v>
      </c>
      <c r="W231" s="224">
        <v>0</v>
      </c>
      <c r="X231" s="225">
        <f>W231*H231</f>
        <v>0</v>
      </c>
      <c r="Y231" s="36"/>
      <c r="Z231" s="36"/>
      <c r="AA231" s="36"/>
      <c r="AB231" s="36"/>
      <c r="AC231" s="36"/>
      <c r="AD231" s="36"/>
      <c r="AE231" s="36"/>
      <c r="AR231" s="226" t="s">
        <v>189</v>
      </c>
      <c r="AT231" s="226" t="s">
        <v>152</v>
      </c>
      <c r="AU231" s="226" t="s">
        <v>71</v>
      </c>
      <c r="AY231" s="15" t="s">
        <v>158</v>
      </c>
      <c r="BE231" s="227">
        <f>IF(O231="základní",K231,0)</f>
        <v>0</v>
      </c>
      <c r="BF231" s="227">
        <f>IF(O231="snížená",K231,0)</f>
        <v>0</v>
      </c>
      <c r="BG231" s="227">
        <f>IF(O231="zákl. přenesená",K231,0)</f>
        <v>0</v>
      </c>
      <c r="BH231" s="227">
        <f>IF(O231="sníž. přenesená",K231,0)</f>
        <v>0</v>
      </c>
      <c r="BI231" s="227">
        <f>IF(O231="nulová",K231,0)</f>
        <v>0</v>
      </c>
      <c r="BJ231" s="15" t="s">
        <v>78</v>
      </c>
      <c r="BK231" s="227">
        <f>ROUND(P231*H231,2)</f>
        <v>0</v>
      </c>
      <c r="BL231" s="15" t="s">
        <v>189</v>
      </c>
      <c r="BM231" s="226" t="s">
        <v>435</v>
      </c>
    </row>
    <row r="232" s="2" customFormat="1">
      <c r="A232" s="36"/>
      <c r="B232" s="37"/>
      <c r="C232" s="38"/>
      <c r="D232" s="228" t="s">
        <v>161</v>
      </c>
      <c r="E232" s="38"/>
      <c r="F232" s="229" t="s">
        <v>434</v>
      </c>
      <c r="G232" s="38"/>
      <c r="H232" s="38"/>
      <c r="I232" s="150"/>
      <c r="J232" s="150"/>
      <c r="K232" s="38"/>
      <c r="L232" s="38"/>
      <c r="M232" s="42"/>
      <c r="N232" s="230"/>
      <c r="O232" s="231"/>
      <c r="P232" s="82"/>
      <c r="Q232" s="82"/>
      <c r="R232" s="82"/>
      <c r="S232" s="82"/>
      <c r="T232" s="82"/>
      <c r="U232" s="82"/>
      <c r="V232" s="82"/>
      <c r="W232" s="82"/>
      <c r="X232" s="83"/>
      <c r="Y232" s="36"/>
      <c r="Z232" s="36"/>
      <c r="AA232" s="36"/>
      <c r="AB232" s="36"/>
      <c r="AC232" s="36"/>
      <c r="AD232" s="36"/>
      <c r="AE232" s="36"/>
      <c r="AT232" s="15" t="s">
        <v>161</v>
      </c>
      <c r="AU232" s="15" t="s">
        <v>71</v>
      </c>
    </row>
    <row r="233" s="2" customFormat="1" ht="16.5" customHeight="1">
      <c r="A233" s="36"/>
      <c r="B233" s="37"/>
      <c r="C233" s="212" t="s">
        <v>436</v>
      </c>
      <c r="D233" s="212" t="s">
        <v>152</v>
      </c>
      <c r="E233" s="213" t="s">
        <v>437</v>
      </c>
      <c r="F233" s="214" t="s">
        <v>438</v>
      </c>
      <c r="G233" s="215" t="s">
        <v>240</v>
      </c>
      <c r="H233" s="216">
        <v>1</v>
      </c>
      <c r="I233" s="217"/>
      <c r="J233" s="218"/>
      <c r="K233" s="219">
        <f>ROUND(P233*H233,2)</f>
        <v>0</v>
      </c>
      <c r="L233" s="214" t="s">
        <v>156</v>
      </c>
      <c r="M233" s="220"/>
      <c r="N233" s="221" t="s">
        <v>20</v>
      </c>
      <c r="O233" s="222" t="s">
        <v>40</v>
      </c>
      <c r="P233" s="223">
        <f>I233+J233</f>
        <v>0</v>
      </c>
      <c r="Q233" s="223">
        <f>ROUND(I233*H233,2)</f>
        <v>0</v>
      </c>
      <c r="R233" s="223">
        <f>ROUND(J233*H233,2)</f>
        <v>0</v>
      </c>
      <c r="S233" s="82"/>
      <c r="T233" s="224">
        <f>S233*H233</f>
        <v>0</v>
      </c>
      <c r="U233" s="224">
        <v>0</v>
      </c>
      <c r="V233" s="224">
        <f>U233*H233</f>
        <v>0</v>
      </c>
      <c r="W233" s="224">
        <v>0</v>
      </c>
      <c r="X233" s="225">
        <f>W233*H233</f>
        <v>0</v>
      </c>
      <c r="Y233" s="36"/>
      <c r="Z233" s="36"/>
      <c r="AA233" s="36"/>
      <c r="AB233" s="36"/>
      <c r="AC233" s="36"/>
      <c r="AD233" s="36"/>
      <c r="AE233" s="36"/>
      <c r="AR233" s="226" t="s">
        <v>189</v>
      </c>
      <c r="AT233" s="226" t="s">
        <v>152</v>
      </c>
      <c r="AU233" s="226" t="s">
        <v>71</v>
      </c>
      <c r="AY233" s="15" t="s">
        <v>158</v>
      </c>
      <c r="BE233" s="227">
        <f>IF(O233="základní",K233,0)</f>
        <v>0</v>
      </c>
      <c r="BF233" s="227">
        <f>IF(O233="snížená",K233,0)</f>
        <v>0</v>
      </c>
      <c r="BG233" s="227">
        <f>IF(O233="zákl. přenesená",K233,0)</f>
        <v>0</v>
      </c>
      <c r="BH233" s="227">
        <f>IF(O233="sníž. přenesená",K233,0)</f>
        <v>0</v>
      </c>
      <c r="BI233" s="227">
        <f>IF(O233="nulová",K233,0)</f>
        <v>0</v>
      </c>
      <c r="BJ233" s="15" t="s">
        <v>78</v>
      </c>
      <c r="BK233" s="227">
        <f>ROUND(P233*H233,2)</f>
        <v>0</v>
      </c>
      <c r="BL233" s="15" t="s">
        <v>189</v>
      </c>
      <c r="BM233" s="226" t="s">
        <v>439</v>
      </c>
    </row>
    <row r="234" s="2" customFormat="1">
      <c r="A234" s="36"/>
      <c r="B234" s="37"/>
      <c r="C234" s="38"/>
      <c r="D234" s="228" t="s">
        <v>161</v>
      </c>
      <c r="E234" s="38"/>
      <c r="F234" s="229" t="s">
        <v>438</v>
      </c>
      <c r="G234" s="38"/>
      <c r="H234" s="38"/>
      <c r="I234" s="150"/>
      <c r="J234" s="150"/>
      <c r="K234" s="38"/>
      <c r="L234" s="38"/>
      <c r="M234" s="42"/>
      <c r="N234" s="230"/>
      <c r="O234" s="231"/>
      <c r="P234" s="82"/>
      <c r="Q234" s="82"/>
      <c r="R234" s="82"/>
      <c r="S234" s="82"/>
      <c r="T234" s="82"/>
      <c r="U234" s="82"/>
      <c r="V234" s="82"/>
      <c r="W234" s="82"/>
      <c r="X234" s="83"/>
      <c r="Y234" s="36"/>
      <c r="Z234" s="36"/>
      <c r="AA234" s="36"/>
      <c r="AB234" s="36"/>
      <c r="AC234" s="36"/>
      <c r="AD234" s="36"/>
      <c r="AE234" s="36"/>
      <c r="AT234" s="15" t="s">
        <v>161</v>
      </c>
      <c r="AU234" s="15" t="s">
        <v>71</v>
      </c>
    </row>
    <row r="235" s="2" customFormat="1" ht="16.5" customHeight="1">
      <c r="A235" s="36"/>
      <c r="B235" s="37"/>
      <c r="C235" s="212" t="s">
        <v>440</v>
      </c>
      <c r="D235" s="212" t="s">
        <v>152</v>
      </c>
      <c r="E235" s="213" t="s">
        <v>441</v>
      </c>
      <c r="F235" s="214" t="s">
        <v>442</v>
      </c>
      <c r="G235" s="215" t="s">
        <v>240</v>
      </c>
      <c r="H235" s="216">
        <v>1</v>
      </c>
      <c r="I235" s="217"/>
      <c r="J235" s="218"/>
      <c r="K235" s="219">
        <f>ROUND(P235*H235,2)</f>
        <v>0</v>
      </c>
      <c r="L235" s="214" t="s">
        <v>156</v>
      </c>
      <c r="M235" s="220"/>
      <c r="N235" s="221" t="s">
        <v>20</v>
      </c>
      <c r="O235" s="222" t="s">
        <v>40</v>
      </c>
      <c r="P235" s="223">
        <f>I235+J235</f>
        <v>0</v>
      </c>
      <c r="Q235" s="223">
        <f>ROUND(I235*H235,2)</f>
        <v>0</v>
      </c>
      <c r="R235" s="223">
        <f>ROUND(J235*H235,2)</f>
        <v>0</v>
      </c>
      <c r="S235" s="82"/>
      <c r="T235" s="224">
        <f>S235*H235</f>
        <v>0</v>
      </c>
      <c r="U235" s="224">
        <v>0</v>
      </c>
      <c r="V235" s="224">
        <f>U235*H235</f>
        <v>0</v>
      </c>
      <c r="W235" s="224">
        <v>0</v>
      </c>
      <c r="X235" s="225">
        <f>W235*H235</f>
        <v>0</v>
      </c>
      <c r="Y235" s="36"/>
      <c r="Z235" s="36"/>
      <c r="AA235" s="36"/>
      <c r="AB235" s="36"/>
      <c r="AC235" s="36"/>
      <c r="AD235" s="36"/>
      <c r="AE235" s="36"/>
      <c r="AR235" s="226" t="s">
        <v>189</v>
      </c>
      <c r="AT235" s="226" t="s">
        <v>152</v>
      </c>
      <c r="AU235" s="226" t="s">
        <v>71</v>
      </c>
      <c r="AY235" s="15" t="s">
        <v>158</v>
      </c>
      <c r="BE235" s="227">
        <f>IF(O235="základní",K235,0)</f>
        <v>0</v>
      </c>
      <c r="BF235" s="227">
        <f>IF(O235="snížená",K235,0)</f>
        <v>0</v>
      </c>
      <c r="BG235" s="227">
        <f>IF(O235="zákl. přenesená",K235,0)</f>
        <v>0</v>
      </c>
      <c r="BH235" s="227">
        <f>IF(O235="sníž. přenesená",K235,0)</f>
        <v>0</v>
      </c>
      <c r="BI235" s="227">
        <f>IF(O235="nulová",K235,0)</f>
        <v>0</v>
      </c>
      <c r="BJ235" s="15" t="s">
        <v>78</v>
      </c>
      <c r="BK235" s="227">
        <f>ROUND(P235*H235,2)</f>
        <v>0</v>
      </c>
      <c r="BL235" s="15" t="s">
        <v>189</v>
      </c>
      <c r="BM235" s="226" t="s">
        <v>443</v>
      </c>
    </row>
    <row r="236" s="2" customFormat="1">
      <c r="A236" s="36"/>
      <c r="B236" s="37"/>
      <c r="C236" s="38"/>
      <c r="D236" s="228" t="s">
        <v>161</v>
      </c>
      <c r="E236" s="38"/>
      <c r="F236" s="229" t="s">
        <v>442</v>
      </c>
      <c r="G236" s="38"/>
      <c r="H236" s="38"/>
      <c r="I236" s="150"/>
      <c r="J236" s="150"/>
      <c r="K236" s="38"/>
      <c r="L236" s="38"/>
      <c r="M236" s="42"/>
      <c r="N236" s="230"/>
      <c r="O236" s="231"/>
      <c r="P236" s="82"/>
      <c r="Q236" s="82"/>
      <c r="R236" s="82"/>
      <c r="S236" s="82"/>
      <c r="T236" s="82"/>
      <c r="U236" s="82"/>
      <c r="V236" s="82"/>
      <c r="W236" s="82"/>
      <c r="X236" s="83"/>
      <c r="Y236" s="36"/>
      <c r="Z236" s="36"/>
      <c r="AA236" s="36"/>
      <c r="AB236" s="36"/>
      <c r="AC236" s="36"/>
      <c r="AD236" s="36"/>
      <c r="AE236" s="36"/>
      <c r="AT236" s="15" t="s">
        <v>161</v>
      </c>
      <c r="AU236" s="15" t="s">
        <v>71</v>
      </c>
    </row>
    <row r="237" s="2" customFormat="1" ht="16.5" customHeight="1">
      <c r="A237" s="36"/>
      <c r="B237" s="37"/>
      <c r="C237" s="212" t="s">
        <v>444</v>
      </c>
      <c r="D237" s="212" t="s">
        <v>152</v>
      </c>
      <c r="E237" s="213" t="s">
        <v>445</v>
      </c>
      <c r="F237" s="214" t="s">
        <v>446</v>
      </c>
      <c r="G237" s="215" t="s">
        <v>240</v>
      </c>
      <c r="H237" s="216">
        <v>1</v>
      </c>
      <c r="I237" s="217"/>
      <c r="J237" s="218"/>
      <c r="K237" s="219">
        <f>ROUND(P237*H237,2)</f>
        <v>0</v>
      </c>
      <c r="L237" s="214" t="s">
        <v>156</v>
      </c>
      <c r="M237" s="220"/>
      <c r="N237" s="221" t="s">
        <v>20</v>
      </c>
      <c r="O237" s="222" t="s">
        <v>40</v>
      </c>
      <c r="P237" s="223">
        <f>I237+J237</f>
        <v>0</v>
      </c>
      <c r="Q237" s="223">
        <f>ROUND(I237*H237,2)</f>
        <v>0</v>
      </c>
      <c r="R237" s="223">
        <f>ROUND(J237*H237,2)</f>
        <v>0</v>
      </c>
      <c r="S237" s="82"/>
      <c r="T237" s="224">
        <f>S237*H237</f>
        <v>0</v>
      </c>
      <c r="U237" s="224">
        <v>0</v>
      </c>
      <c r="V237" s="224">
        <f>U237*H237</f>
        <v>0</v>
      </c>
      <c r="W237" s="224">
        <v>0</v>
      </c>
      <c r="X237" s="225">
        <f>W237*H237</f>
        <v>0</v>
      </c>
      <c r="Y237" s="36"/>
      <c r="Z237" s="36"/>
      <c r="AA237" s="36"/>
      <c r="AB237" s="36"/>
      <c r="AC237" s="36"/>
      <c r="AD237" s="36"/>
      <c r="AE237" s="36"/>
      <c r="AR237" s="226" t="s">
        <v>189</v>
      </c>
      <c r="AT237" s="226" t="s">
        <v>152</v>
      </c>
      <c r="AU237" s="226" t="s">
        <v>71</v>
      </c>
      <c r="AY237" s="15" t="s">
        <v>158</v>
      </c>
      <c r="BE237" s="227">
        <f>IF(O237="základní",K237,0)</f>
        <v>0</v>
      </c>
      <c r="BF237" s="227">
        <f>IF(O237="snížená",K237,0)</f>
        <v>0</v>
      </c>
      <c r="BG237" s="227">
        <f>IF(O237="zákl. přenesená",K237,0)</f>
        <v>0</v>
      </c>
      <c r="BH237" s="227">
        <f>IF(O237="sníž. přenesená",K237,0)</f>
        <v>0</v>
      </c>
      <c r="BI237" s="227">
        <f>IF(O237="nulová",K237,0)</f>
        <v>0</v>
      </c>
      <c r="BJ237" s="15" t="s">
        <v>78</v>
      </c>
      <c r="BK237" s="227">
        <f>ROUND(P237*H237,2)</f>
        <v>0</v>
      </c>
      <c r="BL237" s="15" t="s">
        <v>189</v>
      </c>
      <c r="BM237" s="226" t="s">
        <v>447</v>
      </c>
    </row>
    <row r="238" s="2" customFormat="1">
      <c r="A238" s="36"/>
      <c r="B238" s="37"/>
      <c r="C238" s="38"/>
      <c r="D238" s="228" t="s">
        <v>161</v>
      </c>
      <c r="E238" s="38"/>
      <c r="F238" s="229" t="s">
        <v>446</v>
      </c>
      <c r="G238" s="38"/>
      <c r="H238" s="38"/>
      <c r="I238" s="150"/>
      <c r="J238" s="150"/>
      <c r="K238" s="38"/>
      <c r="L238" s="38"/>
      <c r="M238" s="42"/>
      <c r="N238" s="230"/>
      <c r="O238" s="231"/>
      <c r="P238" s="82"/>
      <c r="Q238" s="82"/>
      <c r="R238" s="82"/>
      <c r="S238" s="82"/>
      <c r="T238" s="82"/>
      <c r="U238" s="82"/>
      <c r="V238" s="82"/>
      <c r="W238" s="82"/>
      <c r="X238" s="83"/>
      <c r="Y238" s="36"/>
      <c r="Z238" s="36"/>
      <c r="AA238" s="36"/>
      <c r="AB238" s="36"/>
      <c r="AC238" s="36"/>
      <c r="AD238" s="36"/>
      <c r="AE238" s="36"/>
      <c r="AT238" s="15" t="s">
        <v>161</v>
      </c>
      <c r="AU238" s="15" t="s">
        <v>71</v>
      </c>
    </row>
    <row r="239" s="2" customFormat="1" ht="16.5" customHeight="1">
      <c r="A239" s="36"/>
      <c r="B239" s="37"/>
      <c r="C239" s="212" t="s">
        <v>448</v>
      </c>
      <c r="D239" s="212" t="s">
        <v>152</v>
      </c>
      <c r="E239" s="213" t="s">
        <v>449</v>
      </c>
      <c r="F239" s="214" t="s">
        <v>450</v>
      </c>
      <c r="G239" s="215" t="s">
        <v>240</v>
      </c>
      <c r="H239" s="216">
        <v>1</v>
      </c>
      <c r="I239" s="217"/>
      <c r="J239" s="218"/>
      <c r="K239" s="219">
        <f>ROUND(P239*H239,2)</f>
        <v>0</v>
      </c>
      <c r="L239" s="214" t="s">
        <v>156</v>
      </c>
      <c r="M239" s="220"/>
      <c r="N239" s="221" t="s">
        <v>20</v>
      </c>
      <c r="O239" s="222" t="s">
        <v>40</v>
      </c>
      <c r="P239" s="223">
        <f>I239+J239</f>
        <v>0</v>
      </c>
      <c r="Q239" s="223">
        <f>ROUND(I239*H239,2)</f>
        <v>0</v>
      </c>
      <c r="R239" s="223">
        <f>ROUND(J239*H239,2)</f>
        <v>0</v>
      </c>
      <c r="S239" s="82"/>
      <c r="T239" s="224">
        <f>S239*H239</f>
        <v>0</v>
      </c>
      <c r="U239" s="224">
        <v>0</v>
      </c>
      <c r="V239" s="224">
        <f>U239*H239</f>
        <v>0</v>
      </c>
      <c r="W239" s="224">
        <v>0</v>
      </c>
      <c r="X239" s="225">
        <f>W239*H239</f>
        <v>0</v>
      </c>
      <c r="Y239" s="36"/>
      <c r="Z239" s="36"/>
      <c r="AA239" s="36"/>
      <c r="AB239" s="36"/>
      <c r="AC239" s="36"/>
      <c r="AD239" s="36"/>
      <c r="AE239" s="36"/>
      <c r="AR239" s="226" t="s">
        <v>189</v>
      </c>
      <c r="AT239" s="226" t="s">
        <v>152</v>
      </c>
      <c r="AU239" s="226" t="s">
        <v>71</v>
      </c>
      <c r="AY239" s="15" t="s">
        <v>158</v>
      </c>
      <c r="BE239" s="227">
        <f>IF(O239="základní",K239,0)</f>
        <v>0</v>
      </c>
      <c r="BF239" s="227">
        <f>IF(O239="snížená",K239,0)</f>
        <v>0</v>
      </c>
      <c r="BG239" s="227">
        <f>IF(O239="zákl. přenesená",K239,0)</f>
        <v>0</v>
      </c>
      <c r="BH239" s="227">
        <f>IF(O239="sníž. přenesená",K239,0)</f>
        <v>0</v>
      </c>
      <c r="BI239" s="227">
        <f>IF(O239="nulová",K239,0)</f>
        <v>0</v>
      </c>
      <c r="BJ239" s="15" t="s">
        <v>78</v>
      </c>
      <c r="BK239" s="227">
        <f>ROUND(P239*H239,2)</f>
        <v>0</v>
      </c>
      <c r="BL239" s="15" t="s">
        <v>189</v>
      </c>
      <c r="BM239" s="226" t="s">
        <v>451</v>
      </c>
    </row>
    <row r="240" s="2" customFormat="1">
      <c r="A240" s="36"/>
      <c r="B240" s="37"/>
      <c r="C240" s="38"/>
      <c r="D240" s="228" t="s">
        <v>161</v>
      </c>
      <c r="E240" s="38"/>
      <c r="F240" s="229" t="s">
        <v>450</v>
      </c>
      <c r="G240" s="38"/>
      <c r="H240" s="38"/>
      <c r="I240" s="150"/>
      <c r="J240" s="150"/>
      <c r="K240" s="38"/>
      <c r="L240" s="38"/>
      <c r="M240" s="42"/>
      <c r="N240" s="230"/>
      <c r="O240" s="231"/>
      <c r="P240" s="82"/>
      <c r="Q240" s="82"/>
      <c r="R240" s="82"/>
      <c r="S240" s="82"/>
      <c r="T240" s="82"/>
      <c r="U240" s="82"/>
      <c r="V240" s="82"/>
      <c r="W240" s="82"/>
      <c r="X240" s="83"/>
      <c r="Y240" s="36"/>
      <c r="Z240" s="36"/>
      <c r="AA240" s="36"/>
      <c r="AB240" s="36"/>
      <c r="AC240" s="36"/>
      <c r="AD240" s="36"/>
      <c r="AE240" s="36"/>
      <c r="AT240" s="15" t="s">
        <v>161</v>
      </c>
      <c r="AU240" s="15" t="s">
        <v>71</v>
      </c>
    </row>
    <row r="241" s="2" customFormat="1" ht="16.5" customHeight="1">
      <c r="A241" s="36"/>
      <c r="B241" s="37"/>
      <c r="C241" s="212" t="s">
        <v>452</v>
      </c>
      <c r="D241" s="212" t="s">
        <v>152</v>
      </c>
      <c r="E241" s="213" t="s">
        <v>453</v>
      </c>
      <c r="F241" s="214" t="s">
        <v>454</v>
      </c>
      <c r="G241" s="215" t="s">
        <v>240</v>
      </c>
      <c r="H241" s="216">
        <v>3</v>
      </c>
      <c r="I241" s="217"/>
      <c r="J241" s="218"/>
      <c r="K241" s="219">
        <f>ROUND(P241*H241,2)</f>
        <v>0</v>
      </c>
      <c r="L241" s="214" t="s">
        <v>156</v>
      </c>
      <c r="M241" s="220"/>
      <c r="N241" s="221" t="s">
        <v>20</v>
      </c>
      <c r="O241" s="222" t="s">
        <v>40</v>
      </c>
      <c r="P241" s="223">
        <f>I241+J241</f>
        <v>0</v>
      </c>
      <c r="Q241" s="223">
        <f>ROUND(I241*H241,2)</f>
        <v>0</v>
      </c>
      <c r="R241" s="223">
        <f>ROUND(J241*H241,2)</f>
        <v>0</v>
      </c>
      <c r="S241" s="82"/>
      <c r="T241" s="224">
        <f>S241*H241</f>
        <v>0</v>
      </c>
      <c r="U241" s="224">
        <v>0</v>
      </c>
      <c r="V241" s="224">
        <f>U241*H241</f>
        <v>0</v>
      </c>
      <c r="W241" s="224">
        <v>0</v>
      </c>
      <c r="X241" s="225">
        <f>W241*H241</f>
        <v>0</v>
      </c>
      <c r="Y241" s="36"/>
      <c r="Z241" s="36"/>
      <c r="AA241" s="36"/>
      <c r="AB241" s="36"/>
      <c r="AC241" s="36"/>
      <c r="AD241" s="36"/>
      <c r="AE241" s="36"/>
      <c r="AR241" s="226" t="s">
        <v>189</v>
      </c>
      <c r="AT241" s="226" t="s">
        <v>152</v>
      </c>
      <c r="AU241" s="226" t="s">
        <v>71</v>
      </c>
      <c r="AY241" s="15" t="s">
        <v>158</v>
      </c>
      <c r="BE241" s="227">
        <f>IF(O241="základní",K241,0)</f>
        <v>0</v>
      </c>
      <c r="BF241" s="227">
        <f>IF(O241="snížená",K241,0)</f>
        <v>0</v>
      </c>
      <c r="BG241" s="227">
        <f>IF(O241="zákl. přenesená",K241,0)</f>
        <v>0</v>
      </c>
      <c r="BH241" s="227">
        <f>IF(O241="sníž. přenesená",K241,0)</f>
        <v>0</v>
      </c>
      <c r="BI241" s="227">
        <f>IF(O241="nulová",K241,0)</f>
        <v>0</v>
      </c>
      <c r="BJ241" s="15" t="s">
        <v>78</v>
      </c>
      <c r="BK241" s="227">
        <f>ROUND(P241*H241,2)</f>
        <v>0</v>
      </c>
      <c r="BL241" s="15" t="s">
        <v>189</v>
      </c>
      <c r="BM241" s="226" t="s">
        <v>455</v>
      </c>
    </row>
    <row r="242" s="2" customFormat="1">
      <c r="A242" s="36"/>
      <c r="B242" s="37"/>
      <c r="C242" s="38"/>
      <c r="D242" s="228" t="s">
        <v>161</v>
      </c>
      <c r="E242" s="38"/>
      <c r="F242" s="229" t="s">
        <v>454</v>
      </c>
      <c r="G242" s="38"/>
      <c r="H242" s="38"/>
      <c r="I242" s="150"/>
      <c r="J242" s="150"/>
      <c r="K242" s="38"/>
      <c r="L242" s="38"/>
      <c r="M242" s="42"/>
      <c r="N242" s="230"/>
      <c r="O242" s="231"/>
      <c r="P242" s="82"/>
      <c r="Q242" s="82"/>
      <c r="R242" s="82"/>
      <c r="S242" s="82"/>
      <c r="T242" s="82"/>
      <c r="U242" s="82"/>
      <c r="V242" s="82"/>
      <c r="W242" s="82"/>
      <c r="X242" s="83"/>
      <c r="Y242" s="36"/>
      <c r="Z242" s="36"/>
      <c r="AA242" s="36"/>
      <c r="AB242" s="36"/>
      <c r="AC242" s="36"/>
      <c r="AD242" s="36"/>
      <c r="AE242" s="36"/>
      <c r="AT242" s="15" t="s">
        <v>161</v>
      </c>
      <c r="AU242" s="15" t="s">
        <v>71</v>
      </c>
    </row>
    <row r="243" s="2" customFormat="1" ht="16.5" customHeight="1">
      <c r="A243" s="36"/>
      <c r="B243" s="37"/>
      <c r="C243" s="212" t="s">
        <v>456</v>
      </c>
      <c r="D243" s="212" t="s">
        <v>152</v>
      </c>
      <c r="E243" s="213" t="s">
        <v>457</v>
      </c>
      <c r="F243" s="214" t="s">
        <v>458</v>
      </c>
      <c r="G243" s="215" t="s">
        <v>240</v>
      </c>
      <c r="H243" s="216">
        <v>3</v>
      </c>
      <c r="I243" s="217"/>
      <c r="J243" s="218"/>
      <c r="K243" s="219">
        <f>ROUND(P243*H243,2)</f>
        <v>0</v>
      </c>
      <c r="L243" s="214" t="s">
        <v>156</v>
      </c>
      <c r="M243" s="220"/>
      <c r="N243" s="221" t="s">
        <v>20</v>
      </c>
      <c r="O243" s="222" t="s">
        <v>40</v>
      </c>
      <c r="P243" s="223">
        <f>I243+J243</f>
        <v>0</v>
      </c>
      <c r="Q243" s="223">
        <f>ROUND(I243*H243,2)</f>
        <v>0</v>
      </c>
      <c r="R243" s="223">
        <f>ROUND(J243*H243,2)</f>
        <v>0</v>
      </c>
      <c r="S243" s="82"/>
      <c r="T243" s="224">
        <f>S243*H243</f>
        <v>0</v>
      </c>
      <c r="U243" s="224">
        <v>0</v>
      </c>
      <c r="V243" s="224">
        <f>U243*H243</f>
        <v>0</v>
      </c>
      <c r="W243" s="224">
        <v>0</v>
      </c>
      <c r="X243" s="225">
        <f>W243*H243</f>
        <v>0</v>
      </c>
      <c r="Y243" s="36"/>
      <c r="Z243" s="36"/>
      <c r="AA243" s="36"/>
      <c r="AB243" s="36"/>
      <c r="AC243" s="36"/>
      <c r="AD243" s="36"/>
      <c r="AE243" s="36"/>
      <c r="AR243" s="226" t="s">
        <v>189</v>
      </c>
      <c r="AT243" s="226" t="s">
        <v>152</v>
      </c>
      <c r="AU243" s="226" t="s">
        <v>71</v>
      </c>
      <c r="AY243" s="15" t="s">
        <v>158</v>
      </c>
      <c r="BE243" s="227">
        <f>IF(O243="základní",K243,0)</f>
        <v>0</v>
      </c>
      <c r="BF243" s="227">
        <f>IF(O243="snížená",K243,0)</f>
        <v>0</v>
      </c>
      <c r="BG243" s="227">
        <f>IF(O243="zákl. přenesená",K243,0)</f>
        <v>0</v>
      </c>
      <c r="BH243" s="227">
        <f>IF(O243="sníž. přenesená",K243,0)</f>
        <v>0</v>
      </c>
      <c r="BI243" s="227">
        <f>IF(O243="nulová",K243,0)</f>
        <v>0</v>
      </c>
      <c r="BJ243" s="15" t="s">
        <v>78</v>
      </c>
      <c r="BK243" s="227">
        <f>ROUND(P243*H243,2)</f>
        <v>0</v>
      </c>
      <c r="BL243" s="15" t="s">
        <v>189</v>
      </c>
      <c r="BM243" s="226" t="s">
        <v>459</v>
      </c>
    </row>
    <row r="244" s="2" customFormat="1">
      <c r="A244" s="36"/>
      <c r="B244" s="37"/>
      <c r="C244" s="38"/>
      <c r="D244" s="228" t="s">
        <v>161</v>
      </c>
      <c r="E244" s="38"/>
      <c r="F244" s="229" t="s">
        <v>458</v>
      </c>
      <c r="G244" s="38"/>
      <c r="H244" s="38"/>
      <c r="I244" s="150"/>
      <c r="J244" s="150"/>
      <c r="K244" s="38"/>
      <c r="L244" s="38"/>
      <c r="M244" s="42"/>
      <c r="N244" s="230"/>
      <c r="O244" s="231"/>
      <c r="P244" s="82"/>
      <c r="Q244" s="82"/>
      <c r="R244" s="82"/>
      <c r="S244" s="82"/>
      <c r="T244" s="82"/>
      <c r="U244" s="82"/>
      <c r="V244" s="82"/>
      <c r="W244" s="82"/>
      <c r="X244" s="83"/>
      <c r="Y244" s="36"/>
      <c r="Z244" s="36"/>
      <c r="AA244" s="36"/>
      <c r="AB244" s="36"/>
      <c r="AC244" s="36"/>
      <c r="AD244" s="36"/>
      <c r="AE244" s="36"/>
      <c r="AT244" s="15" t="s">
        <v>161</v>
      </c>
      <c r="AU244" s="15" t="s">
        <v>71</v>
      </c>
    </row>
    <row r="245" s="2" customFormat="1" ht="21.75" customHeight="1">
      <c r="A245" s="36"/>
      <c r="B245" s="37"/>
      <c r="C245" s="232" t="s">
        <v>460</v>
      </c>
      <c r="D245" s="232" t="s">
        <v>461</v>
      </c>
      <c r="E245" s="233" t="s">
        <v>462</v>
      </c>
      <c r="F245" s="234" t="s">
        <v>463</v>
      </c>
      <c r="G245" s="235" t="s">
        <v>240</v>
      </c>
      <c r="H245" s="236">
        <v>3</v>
      </c>
      <c r="I245" s="237"/>
      <c r="J245" s="237"/>
      <c r="K245" s="238">
        <f>ROUND(P245*H245,2)</f>
        <v>0</v>
      </c>
      <c r="L245" s="234" t="s">
        <v>156</v>
      </c>
      <c r="M245" s="42"/>
      <c r="N245" s="239" t="s">
        <v>20</v>
      </c>
      <c r="O245" s="222" t="s">
        <v>40</v>
      </c>
      <c r="P245" s="223">
        <f>I245+J245</f>
        <v>0</v>
      </c>
      <c r="Q245" s="223">
        <f>ROUND(I245*H245,2)</f>
        <v>0</v>
      </c>
      <c r="R245" s="223">
        <f>ROUND(J245*H245,2)</f>
        <v>0</v>
      </c>
      <c r="S245" s="82"/>
      <c r="T245" s="224">
        <f>S245*H245</f>
        <v>0</v>
      </c>
      <c r="U245" s="224">
        <v>0</v>
      </c>
      <c r="V245" s="224">
        <f>U245*H245</f>
        <v>0</v>
      </c>
      <c r="W245" s="224">
        <v>0</v>
      </c>
      <c r="X245" s="225">
        <f>W245*H245</f>
        <v>0</v>
      </c>
      <c r="Y245" s="36"/>
      <c r="Z245" s="36"/>
      <c r="AA245" s="36"/>
      <c r="AB245" s="36"/>
      <c r="AC245" s="36"/>
      <c r="AD245" s="36"/>
      <c r="AE245" s="36"/>
      <c r="AR245" s="226" t="s">
        <v>78</v>
      </c>
      <c r="AT245" s="226" t="s">
        <v>461</v>
      </c>
      <c r="AU245" s="226" t="s">
        <v>71</v>
      </c>
      <c r="AY245" s="15" t="s">
        <v>158</v>
      </c>
      <c r="BE245" s="227">
        <f>IF(O245="základní",K245,0)</f>
        <v>0</v>
      </c>
      <c r="BF245" s="227">
        <f>IF(O245="snížená",K245,0)</f>
        <v>0</v>
      </c>
      <c r="BG245" s="227">
        <f>IF(O245="zákl. přenesená",K245,0)</f>
        <v>0</v>
      </c>
      <c r="BH245" s="227">
        <f>IF(O245="sníž. přenesená",K245,0)</f>
        <v>0</v>
      </c>
      <c r="BI245" s="227">
        <f>IF(O245="nulová",K245,0)</f>
        <v>0</v>
      </c>
      <c r="BJ245" s="15" t="s">
        <v>78</v>
      </c>
      <c r="BK245" s="227">
        <f>ROUND(P245*H245,2)</f>
        <v>0</v>
      </c>
      <c r="BL245" s="15" t="s">
        <v>78</v>
      </c>
      <c r="BM245" s="226" t="s">
        <v>464</v>
      </c>
    </row>
    <row r="246" s="2" customFormat="1">
      <c r="A246" s="36"/>
      <c r="B246" s="37"/>
      <c r="C246" s="38"/>
      <c r="D246" s="228" t="s">
        <v>161</v>
      </c>
      <c r="E246" s="38"/>
      <c r="F246" s="229" t="s">
        <v>463</v>
      </c>
      <c r="G246" s="38"/>
      <c r="H246" s="38"/>
      <c r="I246" s="150"/>
      <c r="J246" s="150"/>
      <c r="K246" s="38"/>
      <c r="L246" s="38"/>
      <c r="M246" s="42"/>
      <c r="N246" s="230"/>
      <c r="O246" s="231"/>
      <c r="P246" s="82"/>
      <c r="Q246" s="82"/>
      <c r="R246" s="82"/>
      <c r="S246" s="82"/>
      <c r="T246" s="82"/>
      <c r="U246" s="82"/>
      <c r="V246" s="82"/>
      <c r="W246" s="82"/>
      <c r="X246" s="83"/>
      <c r="Y246" s="36"/>
      <c r="Z246" s="36"/>
      <c r="AA246" s="36"/>
      <c r="AB246" s="36"/>
      <c r="AC246" s="36"/>
      <c r="AD246" s="36"/>
      <c r="AE246" s="36"/>
      <c r="AT246" s="15" t="s">
        <v>161</v>
      </c>
      <c r="AU246" s="15" t="s">
        <v>71</v>
      </c>
    </row>
    <row r="247" s="2" customFormat="1" ht="33" customHeight="1">
      <c r="A247" s="36"/>
      <c r="B247" s="37"/>
      <c r="C247" s="232" t="s">
        <v>465</v>
      </c>
      <c r="D247" s="232" t="s">
        <v>461</v>
      </c>
      <c r="E247" s="233" t="s">
        <v>466</v>
      </c>
      <c r="F247" s="234" t="s">
        <v>467</v>
      </c>
      <c r="G247" s="235" t="s">
        <v>240</v>
      </c>
      <c r="H247" s="236">
        <v>3</v>
      </c>
      <c r="I247" s="237"/>
      <c r="J247" s="237"/>
      <c r="K247" s="238">
        <f>ROUND(P247*H247,2)</f>
        <v>0</v>
      </c>
      <c r="L247" s="234" t="s">
        <v>156</v>
      </c>
      <c r="M247" s="42"/>
      <c r="N247" s="239" t="s">
        <v>20</v>
      </c>
      <c r="O247" s="222" t="s">
        <v>40</v>
      </c>
      <c r="P247" s="223">
        <f>I247+J247</f>
        <v>0</v>
      </c>
      <c r="Q247" s="223">
        <f>ROUND(I247*H247,2)</f>
        <v>0</v>
      </c>
      <c r="R247" s="223">
        <f>ROUND(J247*H247,2)</f>
        <v>0</v>
      </c>
      <c r="S247" s="82"/>
      <c r="T247" s="224">
        <f>S247*H247</f>
        <v>0</v>
      </c>
      <c r="U247" s="224">
        <v>0</v>
      </c>
      <c r="V247" s="224">
        <f>U247*H247</f>
        <v>0</v>
      </c>
      <c r="W247" s="224">
        <v>0</v>
      </c>
      <c r="X247" s="225">
        <f>W247*H247</f>
        <v>0</v>
      </c>
      <c r="Y247" s="36"/>
      <c r="Z247" s="36"/>
      <c r="AA247" s="36"/>
      <c r="AB247" s="36"/>
      <c r="AC247" s="36"/>
      <c r="AD247" s="36"/>
      <c r="AE247" s="36"/>
      <c r="AR247" s="226" t="s">
        <v>78</v>
      </c>
      <c r="AT247" s="226" t="s">
        <v>461</v>
      </c>
      <c r="AU247" s="226" t="s">
        <v>71</v>
      </c>
      <c r="AY247" s="15" t="s">
        <v>158</v>
      </c>
      <c r="BE247" s="227">
        <f>IF(O247="základní",K247,0)</f>
        <v>0</v>
      </c>
      <c r="BF247" s="227">
        <f>IF(O247="snížená",K247,0)</f>
        <v>0</v>
      </c>
      <c r="BG247" s="227">
        <f>IF(O247="zákl. přenesená",K247,0)</f>
        <v>0</v>
      </c>
      <c r="BH247" s="227">
        <f>IF(O247="sníž. přenesená",K247,0)</f>
        <v>0</v>
      </c>
      <c r="BI247" s="227">
        <f>IF(O247="nulová",K247,0)</f>
        <v>0</v>
      </c>
      <c r="BJ247" s="15" t="s">
        <v>78</v>
      </c>
      <c r="BK247" s="227">
        <f>ROUND(P247*H247,2)</f>
        <v>0</v>
      </c>
      <c r="BL247" s="15" t="s">
        <v>78</v>
      </c>
      <c r="BM247" s="226" t="s">
        <v>468</v>
      </c>
    </row>
    <row r="248" s="2" customFormat="1">
      <c r="A248" s="36"/>
      <c r="B248" s="37"/>
      <c r="C248" s="38"/>
      <c r="D248" s="228" t="s">
        <v>161</v>
      </c>
      <c r="E248" s="38"/>
      <c r="F248" s="229" t="s">
        <v>469</v>
      </c>
      <c r="G248" s="38"/>
      <c r="H248" s="38"/>
      <c r="I248" s="150"/>
      <c r="J248" s="150"/>
      <c r="K248" s="38"/>
      <c r="L248" s="38"/>
      <c r="M248" s="42"/>
      <c r="N248" s="230"/>
      <c r="O248" s="231"/>
      <c r="P248" s="82"/>
      <c r="Q248" s="82"/>
      <c r="R248" s="82"/>
      <c r="S248" s="82"/>
      <c r="T248" s="82"/>
      <c r="U248" s="82"/>
      <c r="V248" s="82"/>
      <c r="W248" s="82"/>
      <c r="X248" s="83"/>
      <c r="Y248" s="36"/>
      <c r="Z248" s="36"/>
      <c r="AA248" s="36"/>
      <c r="AB248" s="36"/>
      <c r="AC248" s="36"/>
      <c r="AD248" s="36"/>
      <c r="AE248" s="36"/>
      <c r="AT248" s="15" t="s">
        <v>161</v>
      </c>
      <c r="AU248" s="15" t="s">
        <v>71</v>
      </c>
    </row>
    <row r="249" s="2" customFormat="1" ht="16.5" customHeight="1">
      <c r="A249" s="36"/>
      <c r="B249" s="37"/>
      <c r="C249" s="232" t="s">
        <v>470</v>
      </c>
      <c r="D249" s="232" t="s">
        <v>461</v>
      </c>
      <c r="E249" s="233" t="s">
        <v>471</v>
      </c>
      <c r="F249" s="234" t="s">
        <v>472</v>
      </c>
      <c r="G249" s="235" t="s">
        <v>240</v>
      </c>
      <c r="H249" s="236">
        <v>4</v>
      </c>
      <c r="I249" s="237"/>
      <c r="J249" s="237"/>
      <c r="K249" s="238">
        <f>ROUND(P249*H249,2)</f>
        <v>0</v>
      </c>
      <c r="L249" s="234" t="s">
        <v>156</v>
      </c>
      <c r="M249" s="42"/>
      <c r="N249" s="239" t="s">
        <v>20</v>
      </c>
      <c r="O249" s="222" t="s">
        <v>40</v>
      </c>
      <c r="P249" s="223">
        <f>I249+J249</f>
        <v>0</v>
      </c>
      <c r="Q249" s="223">
        <f>ROUND(I249*H249,2)</f>
        <v>0</v>
      </c>
      <c r="R249" s="223">
        <f>ROUND(J249*H249,2)</f>
        <v>0</v>
      </c>
      <c r="S249" s="82"/>
      <c r="T249" s="224">
        <f>S249*H249</f>
        <v>0</v>
      </c>
      <c r="U249" s="224">
        <v>0</v>
      </c>
      <c r="V249" s="224">
        <f>U249*H249</f>
        <v>0</v>
      </c>
      <c r="W249" s="224">
        <v>0</v>
      </c>
      <c r="X249" s="225">
        <f>W249*H249</f>
        <v>0</v>
      </c>
      <c r="Y249" s="36"/>
      <c r="Z249" s="36"/>
      <c r="AA249" s="36"/>
      <c r="AB249" s="36"/>
      <c r="AC249" s="36"/>
      <c r="AD249" s="36"/>
      <c r="AE249" s="36"/>
      <c r="AR249" s="226" t="s">
        <v>78</v>
      </c>
      <c r="AT249" s="226" t="s">
        <v>461</v>
      </c>
      <c r="AU249" s="226" t="s">
        <v>71</v>
      </c>
      <c r="AY249" s="15" t="s">
        <v>158</v>
      </c>
      <c r="BE249" s="227">
        <f>IF(O249="základní",K249,0)</f>
        <v>0</v>
      </c>
      <c r="BF249" s="227">
        <f>IF(O249="snížená",K249,0)</f>
        <v>0</v>
      </c>
      <c r="BG249" s="227">
        <f>IF(O249="zákl. přenesená",K249,0)</f>
        <v>0</v>
      </c>
      <c r="BH249" s="227">
        <f>IF(O249="sníž. přenesená",K249,0)</f>
        <v>0</v>
      </c>
      <c r="BI249" s="227">
        <f>IF(O249="nulová",K249,0)</f>
        <v>0</v>
      </c>
      <c r="BJ249" s="15" t="s">
        <v>78</v>
      </c>
      <c r="BK249" s="227">
        <f>ROUND(P249*H249,2)</f>
        <v>0</v>
      </c>
      <c r="BL249" s="15" t="s">
        <v>78</v>
      </c>
      <c r="BM249" s="226" t="s">
        <v>473</v>
      </c>
    </row>
    <row r="250" s="2" customFormat="1">
      <c r="A250" s="36"/>
      <c r="B250" s="37"/>
      <c r="C250" s="38"/>
      <c r="D250" s="228" t="s">
        <v>161</v>
      </c>
      <c r="E250" s="38"/>
      <c r="F250" s="229" t="s">
        <v>472</v>
      </c>
      <c r="G250" s="38"/>
      <c r="H250" s="38"/>
      <c r="I250" s="150"/>
      <c r="J250" s="150"/>
      <c r="K250" s="38"/>
      <c r="L250" s="38"/>
      <c r="M250" s="42"/>
      <c r="N250" s="230"/>
      <c r="O250" s="231"/>
      <c r="P250" s="82"/>
      <c r="Q250" s="82"/>
      <c r="R250" s="82"/>
      <c r="S250" s="82"/>
      <c r="T250" s="82"/>
      <c r="U250" s="82"/>
      <c r="V250" s="82"/>
      <c r="W250" s="82"/>
      <c r="X250" s="83"/>
      <c r="Y250" s="36"/>
      <c r="Z250" s="36"/>
      <c r="AA250" s="36"/>
      <c r="AB250" s="36"/>
      <c r="AC250" s="36"/>
      <c r="AD250" s="36"/>
      <c r="AE250" s="36"/>
      <c r="AT250" s="15" t="s">
        <v>161</v>
      </c>
      <c r="AU250" s="15" t="s">
        <v>71</v>
      </c>
    </row>
    <row r="251" s="2" customFormat="1" ht="33" customHeight="1">
      <c r="A251" s="36"/>
      <c r="B251" s="37"/>
      <c r="C251" s="232" t="s">
        <v>474</v>
      </c>
      <c r="D251" s="232" t="s">
        <v>461</v>
      </c>
      <c r="E251" s="233" t="s">
        <v>475</v>
      </c>
      <c r="F251" s="234" t="s">
        <v>476</v>
      </c>
      <c r="G251" s="235" t="s">
        <v>240</v>
      </c>
      <c r="H251" s="236">
        <v>3</v>
      </c>
      <c r="I251" s="237"/>
      <c r="J251" s="237"/>
      <c r="K251" s="238">
        <f>ROUND(P251*H251,2)</f>
        <v>0</v>
      </c>
      <c r="L251" s="234" t="s">
        <v>156</v>
      </c>
      <c r="M251" s="42"/>
      <c r="N251" s="239" t="s">
        <v>20</v>
      </c>
      <c r="O251" s="222" t="s">
        <v>40</v>
      </c>
      <c r="P251" s="223">
        <f>I251+J251</f>
        <v>0</v>
      </c>
      <c r="Q251" s="223">
        <f>ROUND(I251*H251,2)</f>
        <v>0</v>
      </c>
      <c r="R251" s="223">
        <f>ROUND(J251*H251,2)</f>
        <v>0</v>
      </c>
      <c r="S251" s="82"/>
      <c r="T251" s="224">
        <f>S251*H251</f>
        <v>0</v>
      </c>
      <c r="U251" s="224">
        <v>0</v>
      </c>
      <c r="V251" s="224">
        <f>U251*H251</f>
        <v>0</v>
      </c>
      <c r="W251" s="224">
        <v>0</v>
      </c>
      <c r="X251" s="225">
        <f>W251*H251</f>
        <v>0</v>
      </c>
      <c r="Y251" s="36"/>
      <c r="Z251" s="36"/>
      <c r="AA251" s="36"/>
      <c r="AB251" s="36"/>
      <c r="AC251" s="36"/>
      <c r="AD251" s="36"/>
      <c r="AE251" s="36"/>
      <c r="AR251" s="226" t="s">
        <v>78</v>
      </c>
      <c r="AT251" s="226" t="s">
        <v>461</v>
      </c>
      <c r="AU251" s="226" t="s">
        <v>71</v>
      </c>
      <c r="AY251" s="15" t="s">
        <v>158</v>
      </c>
      <c r="BE251" s="227">
        <f>IF(O251="základní",K251,0)</f>
        <v>0</v>
      </c>
      <c r="BF251" s="227">
        <f>IF(O251="snížená",K251,0)</f>
        <v>0</v>
      </c>
      <c r="BG251" s="227">
        <f>IF(O251="zákl. přenesená",K251,0)</f>
        <v>0</v>
      </c>
      <c r="BH251" s="227">
        <f>IF(O251="sníž. přenesená",K251,0)</f>
        <v>0</v>
      </c>
      <c r="BI251" s="227">
        <f>IF(O251="nulová",K251,0)</f>
        <v>0</v>
      </c>
      <c r="BJ251" s="15" t="s">
        <v>78</v>
      </c>
      <c r="BK251" s="227">
        <f>ROUND(P251*H251,2)</f>
        <v>0</v>
      </c>
      <c r="BL251" s="15" t="s">
        <v>78</v>
      </c>
      <c r="BM251" s="226" t="s">
        <v>477</v>
      </c>
    </row>
    <row r="252" s="2" customFormat="1">
      <c r="A252" s="36"/>
      <c r="B252" s="37"/>
      <c r="C252" s="38"/>
      <c r="D252" s="228" t="s">
        <v>161</v>
      </c>
      <c r="E252" s="38"/>
      <c r="F252" s="229" t="s">
        <v>478</v>
      </c>
      <c r="G252" s="38"/>
      <c r="H252" s="38"/>
      <c r="I252" s="150"/>
      <c r="J252" s="150"/>
      <c r="K252" s="38"/>
      <c r="L252" s="38"/>
      <c r="M252" s="42"/>
      <c r="N252" s="230"/>
      <c r="O252" s="231"/>
      <c r="P252" s="82"/>
      <c r="Q252" s="82"/>
      <c r="R252" s="82"/>
      <c r="S252" s="82"/>
      <c r="T252" s="82"/>
      <c r="U252" s="82"/>
      <c r="V252" s="82"/>
      <c r="W252" s="82"/>
      <c r="X252" s="83"/>
      <c r="Y252" s="36"/>
      <c r="Z252" s="36"/>
      <c r="AA252" s="36"/>
      <c r="AB252" s="36"/>
      <c r="AC252" s="36"/>
      <c r="AD252" s="36"/>
      <c r="AE252" s="36"/>
      <c r="AT252" s="15" t="s">
        <v>161</v>
      </c>
      <c r="AU252" s="15" t="s">
        <v>71</v>
      </c>
    </row>
    <row r="253" s="2" customFormat="1" ht="21.75" customHeight="1">
      <c r="A253" s="36"/>
      <c r="B253" s="37"/>
      <c r="C253" s="232" t="s">
        <v>479</v>
      </c>
      <c r="D253" s="232" t="s">
        <v>461</v>
      </c>
      <c r="E253" s="233" t="s">
        <v>480</v>
      </c>
      <c r="F253" s="234" t="s">
        <v>481</v>
      </c>
      <c r="G253" s="235" t="s">
        <v>240</v>
      </c>
      <c r="H253" s="236">
        <v>1</v>
      </c>
      <c r="I253" s="237"/>
      <c r="J253" s="237"/>
      <c r="K253" s="238">
        <f>ROUND(P253*H253,2)</f>
        <v>0</v>
      </c>
      <c r="L253" s="234" t="s">
        <v>20</v>
      </c>
      <c r="M253" s="42"/>
      <c r="N253" s="239" t="s">
        <v>20</v>
      </c>
      <c r="O253" s="222" t="s">
        <v>40</v>
      </c>
      <c r="P253" s="223">
        <f>I253+J253</f>
        <v>0</v>
      </c>
      <c r="Q253" s="223">
        <f>ROUND(I253*H253,2)</f>
        <v>0</v>
      </c>
      <c r="R253" s="223">
        <f>ROUND(J253*H253,2)</f>
        <v>0</v>
      </c>
      <c r="S253" s="82"/>
      <c r="T253" s="224">
        <f>S253*H253</f>
        <v>0</v>
      </c>
      <c r="U253" s="224">
        <v>0</v>
      </c>
      <c r="V253" s="224">
        <f>U253*H253</f>
        <v>0</v>
      </c>
      <c r="W253" s="224">
        <v>0</v>
      </c>
      <c r="X253" s="225">
        <f>W253*H253</f>
        <v>0</v>
      </c>
      <c r="Y253" s="36"/>
      <c r="Z253" s="36"/>
      <c r="AA253" s="36"/>
      <c r="AB253" s="36"/>
      <c r="AC253" s="36"/>
      <c r="AD253" s="36"/>
      <c r="AE253" s="36"/>
      <c r="AR253" s="226" t="s">
        <v>236</v>
      </c>
      <c r="AT253" s="226" t="s">
        <v>461</v>
      </c>
      <c r="AU253" s="226" t="s">
        <v>71</v>
      </c>
      <c r="AY253" s="15" t="s">
        <v>158</v>
      </c>
      <c r="BE253" s="227">
        <f>IF(O253="základní",K253,0)</f>
        <v>0</v>
      </c>
      <c r="BF253" s="227">
        <f>IF(O253="snížená",K253,0)</f>
        <v>0</v>
      </c>
      <c r="BG253" s="227">
        <f>IF(O253="zákl. přenesená",K253,0)</f>
        <v>0</v>
      </c>
      <c r="BH253" s="227">
        <f>IF(O253="sníž. přenesená",K253,0)</f>
        <v>0</v>
      </c>
      <c r="BI253" s="227">
        <f>IF(O253="nulová",K253,0)</f>
        <v>0</v>
      </c>
      <c r="BJ253" s="15" t="s">
        <v>78</v>
      </c>
      <c r="BK253" s="227">
        <f>ROUND(P253*H253,2)</f>
        <v>0</v>
      </c>
      <c r="BL253" s="15" t="s">
        <v>236</v>
      </c>
      <c r="BM253" s="226" t="s">
        <v>482</v>
      </c>
    </row>
    <row r="254" s="2" customFormat="1">
      <c r="A254" s="36"/>
      <c r="B254" s="37"/>
      <c r="C254" s="38"/>
      <c r="D254" s="228" t="s">
        <v>161</v>
      </c>
      <c r="E254" s="38"/>
      <c r="F254" s="229" t="s">
        <v>481</v>
      </c>
      <c r="G254" s="38"/>
      <c r="H254" s="38"/>
      <c r="I254" s="150"/>
      <c r="J254" s="150"/>
      <c r="K254" s="38"/>
      <c r="L254" s="38"/>
      <c r="M254" s="42"/>
      <c r="N254" s="230"/>
      <c r="O254" s="231"/>
      <c r="P254" s="82"/>
      <c r="Q254" s="82"/>
      <c r="R254" s="82"/>
      <c r="S254" s="82"/>
      <c r="T254" s="82"/>
      <c r="U254" s="82"/>
      <c r="V254" s="82"/>
      <c r="W254" s="82"/>
      <c r="X254" s="83"/>
      <c r="Y254" s="36"/>
      <c r="Z254" s="36"/>
      <c r="AA254" s="36"/>
      <c r="AB254" s="36"/>
      <c r="AC254" s="36"/>
      <c r="AD254" s="36"/>
      <c r="AE254" s="36"/>
      <c r="AT254" s="15" t="s">
        <v>161</v>
      </c>
      <c r="AU254" s="15" t="s">
        <v>71</v>
      </c>
    </row>
    <row r="255" s="2" customFormat="1" ht="16.5" customHeight="1">
      <c r="A255" s="36"/>
      <c r="B255" s="37"/>
      <c r="C255" s="212" t="s">
        <v>483</v>
      </c>
      <c r="D255" s="212" t="s">
        <v>152</v>
      </c>
      <c r="E255" s="213" t="s">
        <v>484</v>
      </c>
      <c r="F255" s="214" t="s">
        <v>485</v>
      </c>
      <c r="G255" s="215" t="s">
        <v>240</v>
      </c>
      <c r="H255" s="216">
        <v>1</v>
      </c>
      <c r="I255" s="217"/>
      <c r="J255" s="218"/>
      <c r="K255" s="219">
        <f>ROUND(P255*H255,2)</f>
        <v>0</v>
      </c>
      <c r="L255" s="214" t="s">
        <v>156</v>
      </c>
      <c r="M255" s="220"/>
      <c r="N255" s="221" t="s">
        <v>20</v>
      </c>
      <c r="O255" s="222" t="s">
        <v>40</v>
      </c>
      <c r="P255" s="223">
        <f>I255+J255</f>
        <v>0</v>
      </c>
      <c r="Q255" s="223">
        <f>ROUND(I255*H255,2)</f>
        <v>0</v>
      </c>
      <c r="R255" s="223">
        <f>ROUND(J255*H255,2)</f>
        <v>0</v>
      </c>
      <c r="S255" s="82"/>
      <c r="T255" s="224">
        <f>S255*H255</f>
        <v>0</v>
      </c>
      <c r="U255" s="224">
        <v>0</v>
      </c>
      <c r="V255" s="224">
        <f>U255*H255</f>
        <v>0</v>
      </c>
      <c r="W255" s="224">
        <v>0</v>
      </c>
      <c r="X255" s="225">
        <f>W255*H255</f>
        <v>0</v>
      </c>
      <c r="Y255" s="36"/>
      <c r="Z255" s="36"/>
      <c r="AA255" s="36"/>
      <c r="AB255" s="36"/>
      <c r="AC255" s="36"/>
      <c r="AD255" s="36"/>
      <c r="AE255" s="36"/>
      <c r="AR255" s="226" t="s">
        <v>157</v>
      </c>
      <c r="AT255" s="226" t="s">
        <v>152</v>
      </c>
      <c r="AU255" s="226" t="s">
        <v>71</v>
      </c>
      <c r="AY255" s="15" t="s">
        <v>158</v>
      </c>
      <c r="BE255" s="227">
        <f>IF(O255="základní",K255,0)</f>
        <v>0</v>
      </c>
      <c r="BF255" s="227">
        <f>IF(O255="snížená",K255,0)</f>
        <v>0</v>
      </c>
      <c r="BG255" s="227">
        <f>IF(O255="zákl. přenesená",K255,0)</f>
        <v>0</v>
      </c>
      <c r="BH255" s="227">
        <f>IF(O255="sníž. přenesená",K255,0)</f>
        <v>0</v>
      </c>
      <c r="BI255" s="227">
        <f>IF(O255="nulová",K255,0)</f>
        <v>0</v>
      </c>
      <c r="BJ255" s="15" t="s">
        <v>78</v>
      </c>
      <c r="BK255" s="227">
        <f>ROUND(P255*H255,2)</f>
        <v>0</v>
      </c>
      <c r="BL255" s="15" t="s">
        <v>159</v>
      </c>
      <c r="BM255" s="226" t="s">
        <v>486</v>
      </c>
    </row>
    <row r="256" s="2" customFormat="1">
      <c r="A256" s="36"/>
      <c r="B256" s="37"/>
      <c r="C256" s="38"/>
      <c r="D256" s="228" t="s">
        <v>161</v>
      </c>
      <c r="E256" s="38"/>
      <c r="F256" s="229" t="s">
        <v>485</v>
      </c>
      <c r="G256" s="38"/>
      <c r="H256" s="38"/>
      <c r="I256" s="150"/>
      <c r="J256" s="150"/>
      <c r="K256" s="38"/>
      <c r="L256" s="38"/>
      <c r="M256" s="42"/>
      <c r="N256" s="230"/>
      <c r="O256" s="231"/>
      <c r="P256" s="82"/>
      <c r="Q256" s="82"/>
      <c r="R256" s="82"/>
      <c r="S256" s="82"/>
      <c r="T256" s="82"/>
      <c r="U256" s="82"/>
      <c r="V256" s="82"/>
      <c r="W256" s="82"/>
      <c r="X256" s="83"/>
      <c r="Y256" s="36"/>
      <c r="Z256" s="36"/>
      <c r="AA256" s="36"/>
      <c r="AB256" s="36"/>
      <c r="AC256" s="36"/>
      <c r="AD256" s="36"/>
      <c r="AE256" s="36"/>
      <c r="AT256" s="15" t="s">
        <v>161</v>
      </c>
      <c r="AU256" s="15" t="s">
        <v>71</v>
      </c>
    </row>
    <row r="257" s="2" customFormat="1" ht="16.5" customHeight="1">
      <c r="A257" s="36"/>
      <c r="B257" s="37"/>
      <c r="C257" s="212" t="s">
        <v>487</v>
      </c>
      <c r="D257" s="212" t="s">
        <v>152</v>
      </c>
      <c r="E257" s="213" t="s">
        <v>488</v>
      </c>
      <c r="F257" s="214" t="s">
        <v>489</v>
      </c>
      <c r="G257" s="215" t="s">
        <v>240</v>
      </c>
      <c r="H257" s="216">
        <v>1</v>
      </c>
      <c r="I257" s="217"/>
      <c r="J257" s="218"/>
      <c r="K257" s="219">
        <f>ROUND(P257*H257,2)</f>
        <v>0</v>
      </c>
      <c r="L257" s="214" t="s">
        <v>156</v>
      </c>
      <c r="M257" s="220"/>
      <c r="N257" s="221" t="s">
        <v>20</v>
      </c>
      <c r="O257" s="222" t="s">
        <v>40</v>
      </c>
      <c r="P257" s="223">
        <f>I257+J257</f>
        <v>0</v>
      </c>
      <c r="Q257" s="223">
        <f>ROUND(I257*H257,2)</f>
        <v>0</v>
      </c>
      <c r="R257" s="223">
        <f>ROUND(J257*H257,2)</f>
        <v>0</v>
      </c>
      <c r="S257" s="82"/>
      <c r="T257" s="224">
        <f>S257*H257</f>
        <v>0</v>
      </c>
      <c r="U257" s="224">
        <v>0</v>
      </c>
      <c r="V257" s="224">
        <f>U257*H257</f>
        <v>0</v>
      </c>
      <c r="W257" s="224">
        <v>0</v>
      </c>
      <c r="X257" s="225">
        <f>W257*H257</f>
        <v>0</v>
      </c>
      <c r="Y257" s="36"/>
      <c r="Z257" s="36"/>
      <c r="AA257" s="36"/>
      <c r="AB257" s="36"/>
      <c r="AC257" s="36"/>
      <c r="AD257" s="36"/>
      <c r="AE257" s="36"/>
      <c r="AR257" s="226" t="s">
        <v>189</v>
      </c>
      <c r="AT257" s="226" t="s">
        <v>152</v>
      </c>
      <c r="AU257" s="226" t="s">
        <v>71</v>
      </c>
      <c r="AY257" s="15" t="s">
        <v>158</v>
      </c>
      <c r="BE257" s="227">
        <f>IF(O257="základní",K257,0)</f>
        <v>0</v>
      </c>
      <c r="BF257" s="227">
        <f>IF(O257="snížená",K257,0)</f>
        <v>0</v>
      </c>
      <c r="BG257" s="227">
        <f>IF(O257="zákl. přenesená",K257,0)</f>
        <v>0</v>
      </c>
      <c r="BH257" s="227">
        <f>IF(O257="sníž. přenesená",K257,0)</f>
        <v>0</v>
      </c>
      <c r="BI257" s="227">
        <f>IF(O257="nulová",K257,0)</f>
        <v>0</v>
      </c>
      <c r="BJ257" s="15" t="s">
        <v>78</v>
      </c>
      <c r="BK257" s="227">
        <f>ROUND(P257*H257,2)</f>
        <v>0</v>
      </c>
      <c r="BL257" s="15" t="s">
        <v>189</v>
      </c>
      <c r="BM257" s="226" t="s">
        <v>490</v>
      </c>
    </row>
    <row r="258" s="2" customFormat="1">
      <c r="A258" s="36"/>
      <c r="B258" s="37"/>
      <c r="C258" s="38"/>
      <c r="D258" s="228" t="s">
        <v>161</v>
      </c>
      <c r="E258" s="38"/>
      <c r="F258" s="229" t="s">
        <v>489</v>
      </c>
      <c r="G258" s="38"/>
      <c r="H258" s="38"/>
      <c r="I258" s="150"/>
      <c r="J258" s="150"/>
      <c r="K258" s="38"/>
      <c r="L258" s="38"/>
      <c r="M258" s="42"/>
      <c r="N258" s="230"/>
      <c r="O258" s="231"/>
      <c r="P258" s="82"/>
      <c r="Q258" s="82"/>
      <c r="R258" s="82"/>
      <c r="S258" s="82"/>
      <c r="T258" s="82"/>
      <c r="U258" s="82"/>
      <c r="V258" s="82"/>
      <c r="W258" s="82"/>
      <c r="X258" s="83"/>
      <c r="Y258" s="36"/>
      <c r="Z258" s="36"/>
      <c r="AA258" s="36"/>
      <c r="AB258" s="36"/>
      <c r="AC258" s="36"/>
      <c r="AD258" s="36"/>
      <c r="AE258" s="36"/>
      <c r="AT258" s="15" t="s">
        <v>161</v>
      </c>
      <c r="AU258" s="15" t="s">
        <v>71</v>
      </c>
    </row>
    <row r="259" s="2" customFormat="1" ht="16.5" customHeight="1">
      <c r="A259" s="36"/>
      <c r="B259" s="37"/>
      <c r="C259" s="212" t="s">
        <v>491</v>
      </c>
      <c r="D259" s="212" t="s">
        <v>152</v>
      </c>
      <c r="E259" s="213" t="s">
        <v>492</v>
      </c>
      <c r="F259" s="214" t="s">
        <v>493</v>
      </c>
      <c r="G259" s="215" t="s">
        <v>240</v>
      </c>
      <c r="H259" s="216">
        <v>1</v>
      </c>
      <c r="I259" s="217"/>
      <c r="J259" s="218"/>
      <c r="K259" s="219">
        <f>ROUND(P259*H259,2)</f>
        <v>0</v>
      </c>
      <c r="L259" s="214" t="s">
        <v>156</v>
      </c>
      <c r="M259" s="220"/>
      <c r="N259" s="221" t="s">
        <v>20</v>
      </c>
      <c r="O259" s="222" t="s">
        <v>40</v>
      </c>
      <c r="P259" s="223">
        <f>I259+J259</f>
        <v>0</v>
      </c>
      <c r="Q259" s="223">
        <f>ROUND(I259*H259,2)</f>
        <v>0</v>
      </c>
      <c r="R259" s="223">
        <f>ROUND(J259*H259,2)</f>
        <v>0</v>
      </c>
      <c r="S259" s="82"/>
      <c r="T259" s="224">
        <f>S259*H259</f>
        <v>0</v>
      </c>
      <c r="U259" s="224">
        <v>0</v>
      </c>
      <c r="V259" s="224">
        <f>U259*H259</f>
        <v>0</v>
      </c>
      <c r="W259" s="224">
        <v>0</v>
      </c>
      <c r="X259" s="225">
        <f>W259*H259</f>
        <v>0</v>
      </c>
      <c r="Y259" s="36"/>
      <c r="Z259" s="36"/>
      <c r="AA259" s="36"/>
      <c r="AB259" s="36"/>
      <c r="AC259" s="36"/>
      <c r="AD259" s="36"/>
      <c r="AE259" s="36"/>
      <c r="AR259" s="226" t="s">
        <v>189</v>
      </c>
      <c r="AT259" s="226" t="s">
        <v>152</v>
      </c>
      <c r="AU259" s="226" t="s">
        <v>71</v>
      </c>
      <c r="AY259" s="15" t="s">
        <v>158</v>
      </c>
      <c r="BE259" s="227">
        <f>IF(O259="základní",K259,0)</f>
        <v>0</v>
      </c>
      <c r="BF259" s="227">
        <f>IF(O259="snížená",K259,0)</f>
        <v>0</v>
      </c>
      <c r="BG259" s="227">
        <f>IF(O259="zákl. přenesená",K259,0)</f>
        <v>0</v>
      </c>
      <c r="BH259" s="227">
        <f>IF(O259="sníž. přenesená",K259,0)</f>
        <v>0</v>
      </c>
      <c r="BI259" s="227">
        <f>IF(O259="nulová",K259,0)</f>
        <v>0</v>
      </c>
      <c r="BJ259" s="15" t="s">
        <v>78</v>
      </c>
      <c r="BK259" s="227">
        <f>ROUND(P259*H259,2)</f>
        <v>0</v>
      </c>
      <c r="BL259" s="15" t="s">
        <v>189</v>
      </c>
      <c r="BM259" s="226" t="s">
        <v>494</v>
      </c>
    </row>
    <row r="260" s="2" customFormat="1">
      <c r="A260" s="36"/>
      <c r="B260" s="37"/>
      <c r="C260" s="38"/>
      <c r="D260" s="228" t="s">
        <v>161</v>
      </c>
      <c r="E260" s="38"/>
      <c r="F260" s="229" t="s">
        <v>493</v>
      </c>
      <c r="G260" s="38"/>
      <c r="H260" s="38"/>
      <c r="I260" s="150"/>
      <c r="J260" s="150"/>
      <c r="K260" s="38"/>
      <c r="L260" s="38"/>
      <c r="M260" s="42"/>
      <c r="N260" s="230"/>
      <c r="O260" s="231"/>
      <c r="P260" s="82"/>
      <c r="Q260" s="82"/>
      <c r="R260" s="82"/>
      <c r="S260" s="82"/>
      <c r="T260" s="82"/>
      <c r="U260" s="82"/>
      <c r="V260" s="82"/>
      <c r="W260" s="82"/>
      <c r="X260" s="83"/>
      <c r="Y260" s="36"/>
      <c r="Z260" s="36"/>
      <c r="AA260" s="36"/>
      <c r="AB260" s="36"/>
      <c r="AC260" s="36"/>
      <c r="AD260" s="36"/>
      <c r="AE260" s="36"/>
      <c r="AT260" s="15" t="s">
        <v>161</v>
      </c>
      <c r="AU260" s="15" t="s">
        <v>71</v>
      </c>
    </row>
    <row r="261" s="2" customFormat="1" ht="16.5" customHeight="1">
      <c r="A261" s="36"/>
      <c r="B261" s="37"/>
      <c r="C261" s="212" t="s">
        <v>495</v>
      </c>
      <c r="D261" s="212" t="s">
        <v>152</v>
      </c>
      <c r="E261" s="213" t="s">
        <v>496</v>
      </c>
      <c r="F261" s="214" t="s">
        <v>497</v>
      </c>
      <c r="G261" s="215" t="s">
        <v>240</v>
      </c>
      <c r="H261" s="216">
        <v>2</v>
      </c>
      <c r="I261" s="217"/>
      <c r="J261" s="218"/>
      <c r="K261" s="219">
        <f>ROUND(P261*H261,2)</f>
        <v>0</v>
      </c>
      <c r="L261" s="214" t="s">
        <v>156</v>
      </c>
      <c r="M261" s="220"/>
      <c r="N261" s="221" t="s">
        <v>20</v>
      </c>
      <c r="O261" s="222" t="s">
        <v>40</v>
      </c>
      <c r="P261" s="223">
        <f>I261+J261</f>
        <v>0</v>
      </c>
      <c r="Q261" s="223">
        <f>ROUND(I261*H261,2)</f>
        <v>0</v>
      </c>
      <c r="R261" s="223">
        <f>ROUND(J261*H261,2)</f>
        <v>0</v>
      </c>
      <c r="S261" s="82"/>
      <c r="T261" s="224">
        <f>S261*H261</f>
        <v>0</v>
      </c>
      <c r="U261" s="224">
        <v>0</v>
      </c>
      <c r="V261" s="224">
        <f>U261*H261</f>
        <v>0</v>
      </c>
      <c r="W261" s="224">
        <v>0</v>
      </c>
      <c r="X261" s="225">
        <f>W261*H261</f>
        <v>0</v>
      </c>
      <c r="Y261" s="36"/>
      <c r="Z261" s="36"/>
      <c r="AA261" s="36"/>
      <c r="AB261" s="36"/>
      <c r="AC261" s="36"/>
      <c r="AD261" s="36"/>
      <c r="AE261" s="36"/>
      <c r="AR261" s="226" t="s">
        <v>236</v>
      </c>
      <c r="AT261" s="226" t="s">
        <v>152</v>
      </c>
      <c r="AU261" s="226" t="s">
        <v>71</v>
      </c>
      <c r="AY261" s="15" t="s">
        <v>158</v>
      </c>
      <c r="BE261" s="227">
        <f>IF(O261="základní",K261,0)</f>
        <v>0</v>
      </c>
      <c r="BF261" s="227">
        <f>IF(O261="snížená",K261,0)</f>
        <v>0</v>
      </c>
      <c r="BG261" s="227">
        <f>IF(O261="zákl. přenesená",K261,0)</f>
        <v>0</v>
      </c>
      <c r="BH261" s="227">
        <f>IF(O261="sníž. přenesená",K261,0)</f>
        <v>0</v>
      </c>
      <c r="BI261" s="227">
        <f>IF(O261="nulová",K261,0)</f>
        <v>0</v>
      </c>
      <c r="BJ261" s="15" t="s">
        <v>78</v>
      </c>
      <c r="BK261" s="227">
        <f>ROUND(P261*H261,2)</f>
        <v>0</v>
      </c>
      <c r="BL261" s="15" t="s">
        <v>236</v>
      </c>
      <c r="BM261" s="226" t="s">
        <v>498</v>
      </c>
    </row>
    <row r="262" s="2" customFormat="1">
      <c r="A262" s="36"/>
      <c r="B262" s="37"/>
      <c r="C262" s="38"/>
      <c r="D262" s="228" t="s">
        <v>161</v>
      </c>
      <c r="E262" s="38"/>
      <c r="F262" s="229" t="s">
        <v>497</v>
      </c>
      <c r="G262" s="38"/>
      <c r="H262" s="38"/>
      <c r="I262" s="150"/>
      <c r="J262" s="150"/>
      <c r="K262" s="38"/>
      <c r="L262" s="38"/>
      <c r="M262" s="42"/>
      <c r="N262" s="230"/>
      <c r="O262" s="231"/>
      <c r="P262" s="82"/>
      <c r="Q262" s="82"/>
      <c r="R262" s="82"/>
      <c r="S262" s="82"/>
      <c r="T262" s="82"/>
      <c r="U262" s="82"/>
      <c r="V262" s="82"/>
      <c r="W262" s="82"/>
      <c r="X262" s="83"/>
      <c r="Y262" s="36"/>
      <c r="Z262" s="36"/>
      <c r="AA262" s="36"/>
      <c r="AB262" s="36"/>
      <c r="AC262" s="36"/>
      <c r="AD262" s="36"/>
      <c r="AE262" s="36"/>
      <c r="AT262" s="15" t="s">
        <v>161</v>
      </c>
      <c r="AU262" s="15" t="s">
        <v>71</v>
      </c>
    </row>
    <row r="263" s="2" customFormat="1" ht="16.5" customHeight="1">
      <c r="A263" s="36"/>
      <c r="B263" s="37"/>
      <c r="C263" s="212" t="s">
        <v>499</v>
      </c>
      <c r="D263" s="212" t="s">
        <v>152</v>
      </c>
      <c r="E263" s="213" t="s">
        <v>500</v>
      </c>
      <c r="F263" s="214" t="s">
        <v>501</v>
      </c>
      <c r="G263" s="215" t="s">
        <v>240</v>
      </c>
      <c r="H263" s="216">
        <v>1</v>
      </c>
      <c r="I263" s="217"/>
      <c r="J263" s="218"/>
      <c r="K263" s="219">
        <f>ROUND(P263*H263,2)</f>
        <v>0</v>
      </c>
      <c r="L263" s="214" t="s">
        <v>156</v>
      </c>
      <c r="M263" s="220"/>
      <c r="N263" s="221" t="s">
        <v>20</v>
      </c>
      <c r="O263" s="222" t="s">
        <v>40</v>
      </c>
      <c r="P263" s="223">
        <f>I263+J263</f>
        <v>0</v>
      </c>
      <c r="Q263" s="223">
        <f>ROUND(I263*H263,2)</f>
        <v>0</v>
      </c>
      <c r="R263" s="223">
        <f>ROUND(J263*H263,2)</f>
        <v>0</v>
      </c>
      <c r="S263" s="82"/>
      <c r="T263" s="224">
        <f>S263*H263</f>
        <v>0</v>
      </c>
      <c r="U263" s="224">
        <v>0</v>
      </c>
      <c r="V263" s="224">
        <f>U263*H263</f>
        <v>0</v>
      </c>
      <c r="W263" s="224">
        <v>0</v>
      </c>
      <c r="X263" s="225">
        <f>W263*H263</f>
        <v>0</v>
      </c>
      <c r="Y263" s="36"/>
      <c r="Z263" s="36"/>
      <c r="AA263" s="36"/>
      <c r="AB263" s="36"/>
      <c r="AC263" s="36"/>
      <c r="AD263" s="36"/>
      <c r="AE263" s="36"/>
      <c r="AR263" s="226" t="s">
        <v>189</v>
      </c>
      <c r="AT263" s="226" t="s">
        <v>152</v>
      </c>
      <c r="AU263" s="226" t="s">
        <v>71</v>
      </c>
      <c r="AY263" s="15" t="s">
        <v>158</v>
      </c>
      <c r="BE263" s="227">
        <f>IF(O263="základní",K263,0)</f>
        <v>0</v>
      </c>
      <c r="BF263" s="227">
        <f>IF(O263="snížená",K263,0)</f>
        <v>0</v>
      </c>
      <c r="BG263" s="227">
        <f>IF(O263="zákl. přenesená",K263,0)</f>
        <v>0</v>
      </c>
      <c r="BH263" s="227">
        <f>IF(O263="sníž. přenesená",K263,0)</f>
        <v>0</v>
      </c>
      <c r="BI263" s="227">
        <f>IF(O263="nulová",K263,0)</f>
        <v>0</v>
      </c>
      <c r="BJ263" s="15" t="s">
        <v>78</v>
      </c>
      <c r="BK263" s="227">
        <f>ROUND(P263*H263,2)</f>
        <v>0</v>
      </c>
      <c r="BL263" s="15" t="s">
        <v>189</v>
      </c>
      <c r="BM263" s="226" t="s">
        <v>502</v>
      </c>
    </row>
    <row r="264" s="2" customFormat="1">
      <c r="A264" s="36"/>
      <c r="B264" s="37"/>
      <c r="C264" s="38"/>
      <c r="D264" s="228" t="s">
        <v>161</v>
      </c>
      <c r="E264" s="38"/>
      <c r="F264" s="229" t="s">
        <v>501</v>
      </c>
      <c r="G264" s="38"/>
      <c r="H264" s="38"/>
      <c r="I264" s="150"/>
      <c r="J264" s="150"/>
      <c r="K264" s="38"/>
      <c r="L264" s="38"/>
      <c r="M264" s="42"/>
      <c r="N264" s="230"/>
      <c r="O264" s="231"/>
      <c r="P264" s="82"/>
      <c r="Q264" s="82"/>
      <c r="R264" s="82"/>
      <c r="S264" s="82"/>
      <c r="T264" s="82"/>
      <c r="U264" s="82"/>
      <c r="V264" s="82"/>
      <c r="W264" s="82"/>
      <c r="X264" s="83"/>
      <c r="Y264" s="36"/>
      <c r="Z264" s="36"/>
      <c r="AA264" s="36"/>
      <c r="AB264" s="36"/>
      <c r="AC264" s="36"/>
      <c r="AD264" s="36"/>
      <c r="AE264" s="36"/>
      <c r="AT264" s="15" t="s">
        <v>161</v>
      </c>
      <c r="AU264" s="15" t="s">
        <v>71</v>
      </c>
    </row>
    <row r="265" s="2" customFormat="1" ht="16.5" customHeight="1">
      <c r="A265" s="36"/>
      <c r="B265" s="37"/>
      <c r="C265" s="212" t="s">
        <v>503</v>
      </c>
      <c r="D265" s="212" t="s">
        <v>152</v>
      </c>
      <c r="E265" s="213" t="s">
        <v>504</v>
      </c>
      <c r="F265" s="214" t="s">
        <v>505</v>
      </c>
      <c r="G265" s="215" t="s">
        <v>240</v>
      </c>
      <c r="H265" s="216">
        <v>1</v>
      </c>
      <c r="I265" s="217"/>
      <c r="J265" s="218"/>
      <c r="K265" s="219">
        <f>ROUND(P265*H265,2)</f>
        <v>0</v>
      </c>
      <c r="L265" s="214" t="s">
        <v>156</v>
      </c>
      <c r="M265" s="220"/>
      <c r="N265" s="221" t="s">
        <v>20</v>
      </c>
      <c r="O265" s="222" t="s">
        <v>40</v>
      </c>
      <c r="P265" s="223">
        <f>I265+J265</f>
        <v>0</v>
      </c>
      <c r="Q265" s="223">
        <f>ROUND(I265*H265,2)</f>
        <v>0</v>
      </c>
      <c r="R265" s="223">
        <f>ROUND(J265*H265,2)</f>
        <v>0</v>
      </c>
      <c r="S265" s="82"/>
      <c r="T265" s="224">
        <f>S265*H265</f>
        <v>0</v>
      </c>
      <c r="U265" s="224">
        <v>0</v>
      </c>
      <c r="V265" s="224">
        <f>U265*H265</f>
        <v>0</v>
      </c>
      <c r="W265" s="224">
        <v>0</v>
      </c>
      <c r="X265" s="225">
        <f>W265*H265</f>
        <v>0</v>
      </c>
      <c r="Y265" s="36"/>
      <c r="Z265" s="36"/>
      <c r="AA265" s="36"/>
      <c r="AB265" s="36"/>
      <c r="AC265" s="36"/>
      <c r="AD265" s="36"/>
      <c r="AE265" s="36"/>
      <c r="AR265" s="226" t="s">
        <v>189</v>
      </c>
      <c r="AT265" s="226" t="s">
        <v>152</v>
      </c>
      <c r="AU265" s="226" t="s">
        <v>71</v>
      </c>
      <c r="AY265" s="15" t="s">
        <v>158</v>
      </c>
      <c r="BE265" s="227">
        <f>IF(O265="základní",K265,0)</f>
        <v>0</v>
      </c>
      <c r="BF265" s="227">
        <f>IF(O265="snížená",K265,0)</f>
        <v>0</v>
      </c>
      <c r="BG265" s="227">
        <f>IF(O265="zákl. přenesená",K265,0)</f>
        <v>0</v>
      </c>
      <c r="BH265" s="227">
        <f>IF(O265="sníž. přenesená",K265,0)</f>
        <v>0</v>
      </c>
      <c r="BI265" s="227">
        <f>IF(O265="nulová",K265,0)</f>
        <v>0</v>
      </c>
      <c r="BJ265" s="15" t="s">
        <v>78</v>
      </c>
      <c r="BK265" s="227">
        <f>ROUND(P265*H265,2)</f>
        <v>0</v>
      </c>
      <c r="BL265" s="15" t="s">
        <v>189</v>
      </c>
      <c r="BM265" s="226" t="s">
        <v>506</v>
      </c>
    </row>
    <row r="266" s="2" customFormat="1">
      <c r="A266" s="36"/>
      <c r="B266" s="37"/>
      <c r="C266" s="38"/>
      <c r="D266" s="228" t="s">
        <v>161</v>
      </c>
      <c r="E266" s="38"/>
      <c r="F266" s="229" t="s">
        <v>505</v>
      </c>
      <c r="G266" s="38"/>
      <c r="H266" s="38"/>
      <c r="I266" s="150"/>
      <c r="J266" s="150"/>
      <c r="K266" s="38"/>
      <c r="L266" s="38"/>
      <c r="M266" s="42"/>
      <c r="N266" s="230"/>
      <c r="O266" s="231"/>
      <c r="P266" s="82"/>
      <c r="Q266" s="82"/>
      <c r="R266" s="82"/>
      <c r="S266" s="82"/>
      <c r="T266" s="82"/>
      <c r="U266" s="82"/>
      <c r="V266" s="82"/>
      <c r="W266" s="82"/>
      <c r="X266" s="83"/>
      <c r="Y266" s="36"/>
      <c r="Z266" s="36"/>
      <c r="AA266" s="36"/>
      <c r="AB266" s="36"/>
      <c r="AC266" s="36"/>
      <c r="AD266" s="36"/>
      <c r="AE266" s="36"/>
      <c r="AT266" s="15" t="s">
        <v>161</v>
      </c>
      <c r="AU266" s="15" t="s">
        <v>71</v>
      </c>
    </row>
    <row r="267" s="2" customFormat="1" ht="33" customHeight="1">
      <c r="A267" s="36"/>
      <c r="B267" s="37"/>
      <c r="C267" s="232" t="s">
        <v>507</v>
      </c>
      <c r="D267" s="232" t="s">
        <v>461</v>
      </c>
      <c r="E267" s="233" t="s">
        <v>508</v>
      </c>
      <c r="F267" s="234" t="s">
        <v>509</v>
      </c>
      <c r="G267" s="235" t="s">
        <v>240</v>
      </c>
      <c r="H267" s="236">
        <v>1</v>
      </c>
      <c r="I267" s="237"/>
      <c r="J267" s="237"/>
      <c r="K267" s="238">
        <f>ROUND(P267*H267,2)</f>
        <v>0</v>
      </c>
      <c r="L267" s="234" t="s">
        <v>156</v>
      </c>
      <c r="M267" s="42"/>
      <c r="N267" s="239" t="s">
        <v>20</v>
      </c>
      <c r="O267" s="222" t="s">
        <v>40</v>
      </c>
      <c r="P267" s="223">
        <f>I267+J267</f>
        <v>0</v>
      </c>
      <c r="Q267" s="223">
        <f>ROUND(I267*H267,2)</f>
        <v>0</v>
      </c>
      <c r="R267" s="223">
        <f>ROUND(J267*H267,2)</f>
        <v>0</v>
      </c>
      <c r="S267" s="82"/>
      <c r="T267" s="224">
        <f>S267*H267</f>
        <v>0</v>
      </c>
      <c r="U267" s="224">
        <v>0</v>
      </c>
      <c r="V267" s="224">
        <f>U267*H267</f>
        <v>0</v>
      </c>
      <c r="W267" s="224">
        <v>0</v>
      </c>
      <c r="X267" s="225">
        <f>W267*H267</f>
        <v>0</v>
      </c>
      <c r="Y267" s="36"/>
      <c r="Z267" s="36"/>
      <c r="AA267" s="36"/>
      <c r="AB267" s="36"/>
      <c r="AC267" s="36"/>
      <c r="AD267" s="36"/>
      <c r="AE267" s="36"/>
      <c r="AR267" s="226" t="s">
        <v>236</v>
      </c>
      <c r="AT267" s="226" t="s">
        <v>461</v>
      </c>
      <c r="AU267" s="226" t="s">
        <v>71</v>
      </c>
      <c r="AY267" s="15" t="s">
        <v>158</v>
      </c>
      <c r="BE267" s="227">
        <f>IF(O267="základní",K267,0)</f>
        <v>0</v>
      </c>
      <c r="BF267" s="227">
        <f>IF(O267="snížená",K267,0)</f>
        <v>0</v>
      </c>
      <c r="BG267" s="227">
        <f>IF(O267="zákl. přenesená",K267,0)</f>
        <v>0</v>
      </c>
      <c r="BH267" s="227">
        <f>IF(O267="sníž. přenesená",K267,0)</f>
        <v>0</v>
      </c>
      <c r="BI267" s="227">
        <f>IF(O267="nulová",K267,0)</f>
        <v>0</v>
      </c>
      <c r="BJ267" s="15" t="s">
        <v>78</v>
      </c>
      <c r="BK267" s="227">
        <f>ROUND(P267*H267,2)</f>
        <v>0</v>
      </c>
      <c r="BL267" s="15" t="s">
        <v>236</v>
      </c>
      <c r="BM267" s="226" t="s">
        <v>510</v>
      </c>
    </row>
    <row r="268" s="2" customFormat="1">
      <c r="A268" s="36"/>
      <c r="B268" s="37"/>
      <c r="C268" s="38"/>
      <c r="D268" s="228" t="s">
        <v>161</v>
      </c>
      <c r="E268" s="38"/>
      <c r="F268" s="229" t="s">
        <v>511</v>
      </c>
      <c r="G268" s="38"/>
      <c r="H268" s="38"/>
      <c r="I268" s="150"/>
      <c r="J268" s="150"/>
      <c r="K268" s="38"/>
      <c r="L268" s="38"/>
      <c r="M268" s="42"/>
      <c r="N268" s="230"/>
      <c r="O268" s="231"/>
      <c r="P268" s="82"/>
      <c r="Q268" s="82"/>
      <c r="R268" s="82"/>
      <c r="S268" s="82"/>
      <c r="T268" s="82"/>
      <c r="U268" s="82"/>
      <c r="V268" s="82"/>
      <c r="W268" s="82"/>
      <c r="X268" s="83"/>
      <c r="Y268" s="36"/>
      <c r="Z268" s="36"/>
      <c r="AA268" s="36"/>
      <c r="AB268" s="36"/>
      <c r="AC268" s="36"/>
      <c r="AD268" s="36"/>
      <c r="AE268" s="36"/>
      <c r="AT268" s="15" t="s">
        <v>161</v>
      </c>
      <c r="AU268" s="15" t="s">
        <v>71</v>
      </c>
    </row>
    <row r="269" s="2" customFormat="1" ht="16.5" customHeight="1">
      <c r="A269" s="36"/>
      <c r="B269" s="37"/>
      <c r="C269" s="212" t="s">
        <v>512</v>
      </c>
      <c r="D269" s="212" t="s">
        <v>152</v>
      </c>
      <c r="E269" s="213" t="s">
        <v>513</v>
      </c>
      <c r="F269" s="214" t="s">
        <v>514</v>
      </c>
      <c r="G269" s="215" t="s">
        <v>240</v>
      </c>
      <c r="H269" s="216">
        <v>1</v>
      </c>
      <c r="I269" s="217"/>
      <c r="J269" s="218"/>
      <c r="K269" s="219">
        <f>ROUND(P269*H269,2)</f>
        <v>0</v>
      </c>
      <c r="L269" s="214" t="s">
        <v>156</v>
      </c>
      <c r="M269" s="220"/>
      <c r="N269" s="221" t="s">
        <v>20</v>
      </c>
      <c r="O269" s="222" t="s">
        <v>40</v>
      </c>
      <c r="P269" s="223">
        <f>I269+J269</f>
        <v>0</v>
      </c>
      <c r="Q269" s="223">
        <f>ROUND(I269*H269,2)</f>
        <v>0</v>
      </c>
      <c r="R269" s="223">
        <f>ROUND(J269*H269,2)</f>
        <v>0</v>
      </c>
      <c r="S269" s="82"/>
      <c r="T269" s="224">
        <f>S269*H269</f>
        <v>0</v>
      </c>
      <c r="U269" s="224">
        <v>0</v>
      </c>
      <c r="V269" s="224">
        <f>U269*H269</f>
        <v>0</v>
      </c>
      <c r="W269" s="224">
        <v>0</v>
      </c>
      <c r="X269" s="225">
        <f>W269*H269</f>
        <v>0</v>
      </c>
      <c r="Y269" s="36"/>
      <c r="Z269" s="36"/>
      <c r="AA269" s="36"/>
      <c r="AB269" s="36"/>
      <c r="AC269" s="36"/>
      <c r="AD269" s="36"/>
      <c r="AE269" s="36"/>
      <c r="AR269" s="226" t="s">
        <v>189</v>
      </c>
      <c r="AT269" s="226" t="s">
        <v>152</v>
      </c>
      <c r="AU269" s="226" t="s">
        <v>71</v>
      </c>
      <c r="AY269" s="15" t="s">
        <v>158</v>
      </c>
      <c r="BE269" s="227">
        <f>IF(O269="základní",K269,0)</f>
        <v>0</v>
      </c>
      <c r="BF269" s="227">
        <f>IF(O269="snížená",K269,0)</f>
        <v>0</v>
      </c>
      <c r="BG269" s="227">
        <f>IF(O269="zákl. přenesená",K269,0)</f>
        <v>0</v>
      </c>
      <c r="BH269" s="227">
        <f>IF(O269="sníž. přenesená",K269,0)</f>
        <v>0</v>
      </c>
      <c r="BI269" s="227">
        <f>IF(O269="nulová",K269,0)</f>
        <v>0</v>
      </c>
      <c r="BJ269" s="15" t="s">
        <v>78</v>
      </c>
      <c r="BK269" s="227">
        <f>ROUND(P269*H269,2)</f>
        <v>0</v>
      </c>
      <c r="BL269" s="15" t="s">
        <v>189</v>
      </c>
      <c r="BM269" s="226" t="s">
        <v>515</v>
      </c>
    </row>
    <row r="270" s="2" customFormat="1">
      <c r="A270" s="36"/>
      <c r="B270" s="37"/>
      <c r="C270" s="38"/>
      <c r="D270" s="228" t="s">
        <v>161</v>
      </c>
      <c r="E270" s="38"/>
      <c r="F270" s="229" t="s">
        <v>514</v>
      </c>
      <c r="G270" s="38"/>
      <c r="H270" s="38"/>
      <c r="I270" s="150"/>
      <c r="J270" s="150"/>
      <c r="K270" s="38"/>
      <c r="L270" s="38"/>
      <c r="M270" s="42"/>
      <c r="N270" s="230"/>
      <c r="O270" s="231"/>
      <c r="P270" s="82"/>
      <c r="Q270" s="82"/>
      <c r="R270" s="82"/>
      <c r="S270" s="82"/>
      <c r="T270" s="82"/>
      <c r="U270" s="82"/>
      <c r="V270" s="82"/>
      <c r="W270" s="82"/>
      <c r="X270" s="83"/>
      <c r="Y270" s="36"/>
      <c r="Z270" s="36"/>
      <c r="AA270" s="36"/>
      <c r="AB270" s="36"/>
      <c r="AC270" s="36"/>
      <c r="AD270" s="36"/>
      <c r="AE270" s="36"/>
      <c r="AT270" s="15" t="s">
        <v>161</v>
      </c>
      <c r="AU270" s="15" t="s">
        <v>71</v>
      </c>
    </row>
    <row r="271" s="2" customFormat="1" ht="33" customHeight="1">
      <c r="A271" s="36"/>
      <c r="B271" s="37"/>
      <c r="C271" s="232" t="s">
        <v>516</v>
      </c>
      <c r="D271" s="232" t="s">
        <v>461</v>
      </c>
      <c r="E271" s="233" t="s">
        <v>517</v>
      </c>
      <c r="F271" s="234" t="s">
        <v>518</v>
      </c>
      <c r="G271" s="235" t="s">
        <v>240</v>
      </c>
      <c r="H271" s="236">
        <v>1</v>
      </c>
      <c r="I271" s="237"/>
      <c r="J271" s="237"/>
      <c r="K271" s="238">
        <f>ROUND(P271*H271,2)</f>
        <v>0</v>
      </c>
      <c r="L271" s="234" t="s">
        <v>156</v>
      </c>
      <c r="M271" s="42"/>
      <c r="N271" s="239" t="s">
        <v>20</v>
      </c>
      <c r="O271" s="222" t="s">
        <v>40</v>
      </c>
      <c r="P271" s="223">
        <f>I271+J271</f>
        <v>0</v>
      </c>
      <c r="Q271" s="223">
        <f>ROUND(I271*H271,2)</f>
        <v>0</v>
      </c>
      <c r="R271" s="223">
        <f>ROUND(J271*H271,2)</f>
        <v>0</v>
      </c>
      <c r="S271" s="82"/>
      <c r="T271" s="224">
        <f>S271*H271</f>
        <v>0</v>
      </c>
      <c r="U271" s="224">
        <v>0</v>
      </c>
      <c r="V271" s="224">
        <f>U271*H271</f>
        <v>0</v>
      </c>
      <c r="W271" s="224">
        <v>0</v>
      </c>
      <c r="X271" s="225">
        <f>W271*H271</f>
        <v>0</v>
      </c>
      <c r="Y271" s="36"/>
      <c r="Z271" s="36"/>
      <c r="AA271" s="36"/>
      <c r="AB271" s="36"/>
      <c r="AC271" s="36"/>
      <c r="AD271" s="36"/>
      <c r="AE271" s="36"/>
      <c r="AR271" s="226" t="s">
        <v>236</v>
      </c>
      <c r="AT271" s="226" t="s">
        <v>461</v>
      </c>
      <c r="AU271" s="226" t="s">
        <v>71</v>
      </c>
      <c r="AY271" s="15" t="s">
        <v>158</v>
      </c>
      <c r="BE271" s="227">
        <f>IF(O271="základní",K271,0)</f>
        <v>0</v>
      </c>
      <c r="BF271" s="227">
        <f>IF(O271="snížená",K271,0)</f>
        <v>0</v>
      </c>
      <c r="BG271" s="227">
        <f>IF(O271="zákl. přenesená",K271,0)</f>
        <v>0</v>
      </c>
      <c r="BH271" s="227">
        <f>IF(O271="sníž. přenesená",K271,0)</f>
        <v>0</v>
      </c>
      <c r="BI271" s="227">
        <f>IF(O271="nulová",K271,0)</f>
        <v>0</v>
      </c>
      <c r="BJ271" s="15" t="s">
        <v>78</v>
      </c>
      <c r="BK271" s="227">
        <f>ROUND(P271*H271,2)</f>
        <v>0</v>
      </c>
      <c r="BL271" s="15" t="s">
        <v>236</v>
      </c>
      <c r="BM271" s="226" t="s">
        <v>519</v>
      </c>
    </row>
    <row r="272" s="2" customFormat="1">
      <c r="A272" s="36"/>
      <c r="B272" s="37"/>
      <c r="C272" s="38"/>
      <c r="D272" s="228" t="s">
        <v>161</v>
      </c>
      <c r="E272" s="38"/>
      <c r="F272" s="229" t="s">
        <v>520</v>
      </c>
      <c r="G272" s="38"/>
      <c r="H272" s="38"/>
      <c r="I272" s="150"/>
      <c r="J272" s="150"/>
      <c r="K272" s="38"/>
      <c r="L272" s="38"/>
      <c r="M272" s="42"/>
      <c r="N272" s="230"/>
      <c r="O272" s="231"/>
      <c r="P272" s="82"/>
      <c r="Q272" s="82"/>
      <c r="R272" s="82"/>
      <c r="S272" s="82"/>
      <c r="T272" s="82"/>
      <c r="U272" s="82"/>
      <c r="V272" s="82"/>
      <c r="W272" s="82"/>
      <c r="X272" s="83"/>
      <c r="Y272" s="36"/>
      <c r="Z272" s="36"/>
      <c r="AA272" s="36"/>
      <c r="AB272" s="36"/>
      <c r="AC272" s="36"/>
      <c r="AD272" s="36"/>
      <c r="AE272" s="36"/>
      <c r="AT272" s="15" t="s">
        <v>161</v>
      </c>
      <c r="AU272" s="15" t="s">
        <v>71</v>
      </c>
    </row>
    <row r="273" s="2" customFormat="1" ht="16.5" customHeight="1">
      <c r="A273" s="36"/>
      <c r="B273" s="37"/>
      <c r="C273" s="232" t="s">
        <v>521</v>
      </c>
      <c r="D273" s="232" t="s">
        <v>461</v>
      </c>
      <c r="E273" s="233" t="s">
        <v>522</v>
      </c>
      <c r="F273" s="234" t="s">
        <v>523</v>
      </c>
      <c r="G273" s="235" t="s">
        <v>240</v>
      </c>
      <c r="H273" s="236">
        <v>1</v>
      </c>
      <c r="I273" s="237"/>
      <c r="J273" s="237"/>
      <c r="K273" s="238">
        <f>ROUND(P273*H273,2)</f>
        <v>0</v>
      </c>
      <c r="L273" s="234" t="s">
        <v>156</v>
      </c>
      <c r="M273" s="42"/>
      <c r="N273" s="239" t="s">
        <v>20</v>
      </c>
      <c r="O273" s="222" t="s">
        <v>40</v>
      </c>
      <c r="P273" s="223">
        <f>I273+J273</f>
        <v>0</v>
      </c>
      <c r="Q273" s="223">
        <f>ROUND(I273*H273,2)</f>
        <v>0</v>
      </c>
      <c r="R273" s="223">
        <f>ROUND(J273*H273,2)</f>
        <v>0</v>
      </c>
      <c r="S273" s="82"/>
      <c r="T273" s="224">
        <f>S273*H273</f>
        <v>0</v>
      </c>
      <c r="U273" s="224">
        <v>0</v>
      </c>
      <c r="V273" s="224">
        <f>U273*H273</f>
        <v>0</v>
      </c>
      <c r="W273" s="224">
        <v>0</v>
      </c>
      <c r="X273" s="225">
        <f>W273*H273</f>
        <v>0</v>
      </c>
      <c r="Y273" s="36"/>
      <c r="Z273" s="36"/>
      <c r="AA273" s="36"/>
      <c r="AB273" s="36"/>
      <c r="AC273" s="36"/>
      <c r="AD273" s="36"/>
      <c r="AE273" s="36"/>
      <c r="AR273" s="226" t="s">
        <v>236</v>
      </c>
      <c r="AT273" s="226" t="s">
        <v>461</v>
      </c>
      <c r="AU273" s="226" t="s">
        <v>71</v>
      </c>
      <c r="AY273" s="15" t="s">
        <v>158</v>
      </c>
      <c r="BE273" s="227">
        <f>IF(O273="základní",K273,0)</f>
        <v>0</v>
      </c>
      <c r="BF273" s="227">
        <f>IF(O273="snížená",K273,0)</f>
        <v>0</v>
      </c>
      <c r="BG273" s="227">
        <f>IF(O273="zákl. přenesená",K273,0)</f>
        <v>0</v>
      </c>
      <c r="BH273" s="227">
        <f>IF(O273="sníž. přenesená",K273,0)</f>
        <v>0</v>
      </c>
      <c r="BI273" s="227">
        <f>IF(O273="nulová",K273,0)</f>
        <v>0</v>
      </c>
      <c r="BJ273" s="15" t="s">
        <v>78</v>
      </c>
      <c r="BK273" s="227">
        <f>ROUND(P273*H273,2)</f>
        <v>0</v>
      </c>
      <c r="BL273" s="15" t="s">
        <v>236</v>
      </c>
      <c r="BM273" s="226" t="s">
        <v>524</v>
      </c>
    </row>
    <row r="274" s="2" customFormat="1">
      <c r="A274" s="36"/>
      <c r="B274" s="37"/>
      <c r="C274" s="38"/>
      <c r="D274" s="228" t="s">
        <v>161</v>
      </c>
      <c r="E274" s="38"/>
      <c r="F274" s="229" t="s">
        <v>523</v>
      </c>
      <c r="G274" s="38"/>
      <c r="H274" s="38"/>
      <c r="I274" s="150"/>
      <c r="J274" s="150"/>
      <c r="K274" s="38"/>
      <c r="L274" s="38"/>
      <c r="M274" s="42"/>
      <c r="N274" s="230"/>
      <c r="O274" s="231"/>
      <c r="P274" s="82"/>
      <c r="Q274" s="82"/>
      <c r="R274" s="82"/>
      <c r="S274" s="82"/>
      <c r="T274" s="82"/>
      <c r="U274" s="82"/>
      <c r="V274" s="82"/>
      <c r="W274" s="82"/>
      <c r="X274" s="83"/>
      <c r="Y274" s="36"/>
      <c r="Z274" s="36"/>
      <c r="AA274" s="36"/>
      <c r="AB274" s="36"/>
      <c r="AC274" s="36"/>
      <c r="AD274" s="36"/>
      <c r="AE274" s="36"/>
      <c r="AT274" s="15" t="s">
        <v>161</v>
      </c>
      <c r="AU274" s="15" t="s">
        <v>71</v>
      </c>
    </row>
    <row r="275" s="2" customFormat="1" ht="16.5" customHeight="1">
      <c r="A275" s="36"/>
      <c r="B275" s="37"/>
      <c r="C275" s="212" t="s">
        <v>525</v>
      </c>
      <c r="D275" s="212" t="s">
        <v>152</v>
      </c>
      <c r="E275" s="213" t="s">
        <v>526</v>
      </c>
      <c r="F275" s="214" t="s">
        <v>527</v>
      </c>
      <c r="G275" s="215" t="s">
        <v>240</v>
      </c>
      <c r="H275" s="216">
        <v>1</v>
      </c>
      <c r="I275" s="217"/>
      <c r="J275" s="218"/>
      <c r="K275" s="219">
        <f>ROUND(P275*H275,2)</f>
        <v>0</v>
      </c>
      <c r="L275" s="214" t="s">
        <v>156</v>
      </c>
      <c r="M275" s="220"/>
      <c r="N275" s="221" t="s">
        <v>20</v>
      </c>
      <c r="O275" s="222" t="s">
        <v>40</v>
      </c>
      <c r="P275" s="223">
        <f>I275+J275</f>
        <v>0</v>
      </c>
      <c r="Q275" s="223">
        <f>ROUND(I275*H275,2)</f>
        <v>0</v>
      </c>
      <c r="R275" s="223">
        <f>ROUND(J275*H275,2)</f>
        <v>0</v>
      </c>
      <c r="S275" s="82"/>
      <c r="T275" s="224">
        <f>S275*H275</f>
        <v>0</v>
      </c>
      <c r="U275" s="224">
        <v>0</v>
      </c>
      <c r="V275" s="224">
        <f>U275*H275</f>
        <v>0</v>
      </c>
      <c r="W275" s="224">
        <v>0</v>
      </c>
      <c r="X275" s="225">
        <f>W275*H275</f>
        <v>0</v>
      </c>
      <c r="Y275" s="36"/>
      <c r="Z275" s="36"/>
      <c r="AA275" s="36"/>
      <c r="AB275" s="36"/>
      <c r="AC275" s="36"/>
      <c r="AD275" s="36"/>
      <c r="AE275" s="36"/>
      <c r="AR275" s="226" t="s">
        <v>189</v>
      </c>
      <c r="AT275" s="226" t="s">
        <v>152</v>
      </c>
      <c r="AU275" s="226" t="s">
        <v>71</v>
      </c>
      <c r="AY275" s="15" t="s">
        <v>158</v>
      </c>
      <c r="BE275" s="227">
        <f>IF(O275="základní",K275,0)</f>
        <v>0</v>
      </c>
      <c r="BF275" s="227">
        <f>IF(O275="snížená",K275,0)</f>
        <v>0</v>
      </c>
      <c r="BG275" s="227">
        <f>IF(O275="zákl. přenesená",K275,0)</f>
        <v>0</v>
      </c>
      <c r="BH275" s="227">
        <f>IF(O275="sníž. přenesená",K275,0)</f>
        <v>0</v>
      </c>
      <c r="BI275" s="227">
        <f>IF(O275="nulová",K275,0)</f>
        <v>0</v>
      </c>
      <c r="BJ275" s="15" t="s">
        <v>78</v>
      </c>
      <c r="BK275" s="227">
        <f>ROUND(P275*H275,2)</f>
        <v>0</v>
      </c>
      <c r="BL275" s="15" t="s">
        <v>189</v>
      </c>
      <c r="BM275" s="226" t="s">
        <v>528</v>
      </c>
    </row>
    <row r="276" s="2" customFormat="1">
      <c r="A276" s="36"/>
      <c r="B276" s="37"/>
      <c r="C276" s="38"/>
      <c r="D276" s="228" t="s">
        <v>161</v>
      </c>
      <c r="E276" s="38"/>
      <c r="F276" s="229" t="s">
        <v>527</v>
      </c>
      <c r="G276" s="38"/>
      <c r="H276" s="38"/>
      <c r="I276" s="150"/>
      <c r="J276" s="150"/>
      <c r="K276" s="38"/>
      <c r="L276" s="38"/>
      <c r="M276" s="42"/>
      <c r="N276" s="230"/>
      <c r="O276" s="231"/>
      <c r="P276" s="82"/>
      <c r="Q276" s="82"/>
      <c r="R276" s="82"/>
      <c r="S276" s="82"/>
      <c r="T276" s="82"/>
      <c r="U276" s="82"/>
      <c r="V276" s="82"/>
      <c r="W276" s="82"/>
      <c r="X276" s="83"/>
      <c r="Y276" s="36"/>
      <c r="Z276" s="36"/>
      <c r="AA276" s="36"/>
      <c r="AB276" s="36"/>
      <c r="AC276" s="36"/>
      <c r="AD276" s="36"/>
      <c r="AE276" s="36"/>
      <c r="AT276" s="15" t="s">
        <v>161</v>
      </c>
      <c r="AU276" s="15" t="s">
        <v>71</v>
      </c>
    </row>
    <row r="277" s="2" customFormat="1" ht="16.5" customHeight="1">
      <c r="A277" s="36"/>
      <c r="B277" s="37"/>
      <c r="C277" s="212" t="s">
        <v>529</v>
      </c>
      <c r="D277" s="212" t="s">
        <v>152</v>
      </c>
      <c r="E277" s="213" t="s">
        <v>530</v>
      </c>
      <c r="F277" s="214" t="s">
        <v>531</v>
      </c>
      <c r="G277" s="215" t="s">
        <v>240</v>
      </c>
      <c r="H277" s="216">
        <v>1</v>
      </c>
      <c r="I277" s="217"/>
      <c r="J277" s="218"/>
      <c r="K277" s="219">
        <f>ROUND(P277*H277,2)</f>
        <v>0</v>
      </c>
      <c r="L277" s="214" t="s">
        <v>20</v>
      </c>
      <c r="M277" s="220"/>
      <c r="N277" s="221" t="s">
        <v>20</v>
      </c>
      <c r="O277" s="222" t="s">
        <v>40</v>
      </c>
      <c r="P277" s="223">
        <f>I277+J277</f>
        <v>0</v>
      </c>
      <c r="Q277" s="223">
        <f>ROUND(I277*H277,2)</f>
        <v>0</v>
      </c>
      <c r="R277" s="223">
        <f>ROUND(J277*H277,2)</f>
        <v>0</v>
      </c>
      <c r="S277" s="82"/>
      <c r="T277" s="224">
        <f>S277*H277</f>
        <v>0</v>
      </c>
      <c r="U277" s="224">
        <v>0</v>
      </c>
      <c r="V277" s="224">
        <f>U277*H277</f>
        <v>0</v>
      </c>
      <c r="W277" s="224">
        <v>0</v>
      </c>
      <c r="X277" s="225">
        <f>W277*H277</f>
        <v>0</v>
      </c>
      <c r="Y277" s="36"/>
      <c r="Z277" s="36"/>
      <c r="AA277" s="36"/>
      <c r="AB277" s="36"/>
      <c r="AC277" s="36"/>
      <c r="AD277" s="36"/>
      <c r="AE277" s="36"/>
      <c r="AR277" s="226" t="s">
        <v>189</v>
      </c>
      <c r="AT277" s="226" t="s">
        <v>152</v>
      </c>
      <c r="AU277" s="226" t="s">
        <v>71</v>
      </c>
      <c r="AY277" s="15" t="s">
        <v>158</v>
      </c>
      <c r="BE277" s="227">
        <f>IF(O277="základní",K277,0)</f>
        <v>0</v>
      </c>
      <c r="BF277" s="227">
        <f>IF(O277="snížená",K277,0)</f>
        <v>0</v>
      </c>
      <c r="BG277" s="227">
        <f>IF(O277="zákl. přenesená",K277,0)</f>
        <v>0</v>
      </c>
      <c r="BH277" s="227">
        <f>IF(O277="sníž. přenesená",K277,0)</f>
        <v>0</v>
      </c>
      <c r="BI277" s="227">
        <f>IF(O277="nulová",K277,0)</f>
        <v>0</v>
      </c>
      <c r="BJ277" s="15" t="s">
        <v>78</v>
      </c>
      <c r="BK277" s="227">
        <f>ROUND(P277*H277,2)</f>
        <v>0</v>
      </c>
      <c r="BL277" s="15" t="s">
        <v>189</v>
      </c>
      <c r="BM277" s="226" t="s">
        <v>532</v>
      </c>
    </row>
    <row r="278" s="2" customFormat="1">
      <c r="A278" s="36"/>
      <c r="B278" s="37"/>
      <c r="C278" s="38"/>
      <c r="D278" s="228" t="s">
        <v>161</v>
      </c>
      <c r="E278" s="38"/>
      <c r="F278" s="229" t="s">
        <v>531</v>
      </c>
      <c r="G278" s="38"/>
      <c r="H278" s="38"/>
      <c r="I278" s="150"/>
      <c r="J278" s="150"/>
      <c r="K278" s="38"/>
      <c r="L278" s="38"/>
      <c r="M278" s="42"/>
      <c r="N278" s="230"/>
      <c r="O278" s="231"/>
      <c r="P278" s="82"/>
      <c r="Q278" s="82"/>
      <c r="R278" s="82"/>
      <c r="S278" s="82"/>
      <c r="T278" s="82"/>
      <c r="U278" s="82"/>
      <c r="V278" s="82"/>
      <c r="W278" s="82"/>
      <c r="X278" s="83"/>
      <c r="Y278" s="36"/>
      <c r="Z278" s="36"/>
      <c r="AA278" s="36"/>
      <c r="AB278" s="36"/>
      <c r="AC278" s="36"/>
      <c r="AD278" s="36"/>
      <c r="AE278" s="36"/>
      <c r="AT278" s="15" t="s">
        <v>161</v>
      </c>
      <c r="AU278" s="15" t="s">
        <v>71</v>
      </c>
    </row>
    <row r="279" s="2" customFormat="1" ht="16.5" customHeight="1">
      <c r="A279" s="36"/>
      <c r="B279" s="37"/>
      <c r="C279" s="212" t="s">
        <v>533</v>
      </c>
      <c r="D279" s="212" t="s">
        <v>152</v>
      </c>
      <c r="E279" s="213" t="s">
        <v>534</v>
      </c>
      <c r="F279" s="214" t="s">
        <v>535</v>
      </c>
      <c r="G279" s="215" t="s">
        <v>240</v>
      </c>
      <c r="H279" s="216">
        <v>2</v>
      </c>
      <c r="I279" s="217"/>
      <c r="J279" s="218"/>
      <c r="K279" s="219">
        <f>ROUND(P279*H279,2)</f>
        <v>0</v>
      </c>
      <c r="L279" s="214" t="s">
        <v>156</v>
      </c>
      <c r="M279" s="220"/>
      <c r="N279" s="221" t="s">
        <v>20</v>
      </c>
      <c r="O279" s="222" t="s">
        <v>40</v>
      </c>
      <c r="P279" s="223">
        <f>I279+J279</f>
        <v>0</v>
      </c>
      <c r="Q279" s="223">
        <f>ROUND(I279*H279,2)</f>
        <v>0</v>
      </c>
      <c r="R279" s="223">
        <f>ROUND(J279*H279,2)</f>
        <v>0</v>
      </c>
      <c r="S279" s="82"/>
      <c r="T279" s="224">
        <f>S279*H279</f>
        <v>0</v>
      </c>
      <c r="U279" s="224">
        <v>0</v>
      </c>
      <c r="V279" s="224">
        <f>U279*H279</f>
        <v>0</v>
      </c>
      <c r="W279" s="224">
        <v>0</v>
      </c>
      <c r="X279" s="225">
        <f>W279*H279</f>
        <v>0</v>
      </c>
      <c r="Y279" s="36"/>
      <c r="Z279" s="36"/>
      <c r="AA279" s="36"/>
      <c r="AB279" s="36"/>
      <c r="AC279" s="36"/>
      <c r="AD279" s="36"/>
      <c r="AE279" s="36"/>
      <c r="AR279" s="226" t="s">
        <v>80</v>
      </c>
      <c r="AT279" s="226" t="s">
        <v>152</v>
      </c>
      <c r="AU279" s="226" t="s">
        <v>71</v>
      </c>
      <c r="AY279" s="15" t="s">
        <v>158</v>
      </c>
      <c r="BE279" s="227">
        <f>IF(O279="základní",K279,0)</f>
        <v>0</v>
      </c>
      <c r="BF279" s="227">
        <f>IF(O279="snížená",K279,0)</f>
        <v>0</v>
      </c>
      <c r="BG279" s="227">
        <f>IF(O279="zákl. přenesená",K279,0)</f>
        <v>0</v>
      </c>
      <c r="BH279" s="227">
        <f>IF(O279="sníž. přenesená",K279,0)</f>
        <v>0</v>
      </c>
      <c r="BI279" s="227">
        <f>IF(O279="nulová",K279,0)</f>
        <v>0</v>
      </c>
      <c r="BJ279" s="15" t="s">
        <v>78</v>
      </c>
      <c r="BK279" s="227">
        <f>ROUND(P279*H279,2)</f>
        <v>0</v>
      </c>
      <c r="BL279" s="15" t="s">
        <v>78</v>
      </c>
      <c r="BM279" s="226" t="s">
        <v>536</v>
      </c>
    </row>
    <row r="280" s="2" customFormat="1">
      <c r="A280" s="36"/>
      <c r="B280" s="37"/>
      <c r="C280" s="38"/>
      <c r="D280" s="228" t="s">
        <v>161</v>
      </c>
      <c r="E280" s="38"/>
      <c r="F280" s="229" t="s">
        <v>535</v>
      </c>
      <c r="G280" s="38"/>
      <c r="H280" s="38"/>
      <c r="I280" s="150"/>
      <c r="J280" s="150"/>
      <c r="K280" s="38"/>
      <c r="L280" s="38"/>
      <c r="M280" s="42"/>
      <c r="N280" s="230"/>
      <c r="O280" s="231"/>
      <c r="P280" s="82"/>
      <c r="Q280" s="82"/>
      <c r="R280" s="82"/>
      <c r="S280" s="82"/>
      <c r="T280" s="82"/>
      <c r="U280" s="82"/>
      <c r="V280" s="82"/>
      <c r="W280" s="82"/>
      <c r="X280" s="83"/>
      <c r="Y280" s="36"/>
      <c r="Z280" s="36"/>
      <c r="AA280" s="36"/>
      <c r="AB280" s="36"/>
      <c r="AC280" s="36"/>
      <c r="AD280" s="36"/>
      <c r="AE280" s="36"/>
      <c r="AT280" s="15" t="s">
        <v>161</v>
      </c>
      <c r="AU280" s="15" t="s">
        <v>71</v>
      </c>
    </row>
    <row r="281" s="2" customFormat="1" ht="16.5" customHeight="1">
      <c r="A281" s="36"/>
      <c r="B281" s="37"/>
      <c r="C281" s="212" t="s">
        <v>537</v>
      </c>
      <c r="D281" s="212" t="s">
        <v>152</v>
      </c>
      <c r="E281" s="213" t="s">
        <v>538</v>
      </c>
      <c r="F281" s="214" t="s">
        <v>539</v>
      </c>
      <c r="G281" s="215" t="s">
        <v>240</v>
      </c>
      <c r="H281" s="216">
        <v>5</v>
      </c>
      <c r="I281" s="217"/>
      <c r="J281" s="218"/>
      <c r="K281" s="219">
        <f>ROUND(P281*H281,2)</f>
        <v>0</v>
      </c>
      <c r="L281" s="214" t="s">
        <v>156</v>
      </c>
      <c r="M281" s="220"/>
      <c r="N281" s="221" t="s">
        <v>20</v>
      </c>
      <c r="O281" s="222" t="s">
        <v>40</v>
      </c>
      <c r="P281" s="223">
        <f>I281+J281</f>
        <v>0</v>
      </c>
      <c r="Q281" s="223">
        <f>ROUND(I281*H281,2)</f>
        <v>0</v>
      </c>
      <c r="R281" s="223">
        <f>ROUND(J281*H281,2)</f>
        <v>0</v>
      </c>
      <c r="S281" s="82"/>
      <c r="T281" s="224">
        <f>S281*H281</f>
        <v>0</v>
      </c>
      <c r="U281" s="224">
        <v>0</v>
      </c>
      <c r="V281" s="224">
        <f>U281*H281</f>
        <v>0</v>
      </c>
      <c r="W281" s="224">
        <v>0</v>
      </c>
      <c r="X281" s="225">
        <f>W281*H281</f>
        <v>0</v>
      </c>
      <c r="Y281" s="36"/>
      <c r="Z281" s="36"/>
      <c r="AA281" s="36"/>
      <c r="AB281" s="36"/>
      <c r="AC281" s="36"/>
      <c r="AD281" s="36"/>
      <c r="AE281" s="36"/>
      <c r="AR281" s="226" t="s">
        <v>80</v>
      </c>
      <c r="AT281" s="226" t="s">
        <v>152</v>
      </c>
      <c r="AU281" s="226" t="s">
        <v>71</v>
      </c>
      <c r="AY281" s="15" t="s">
        <v>158</v>
      </c>
      <c r="BE281" s="227">
        <f>IF(O281="základní",K281,0)</f>
        <v>0</v>
      </c>
      <c r="BF281" s="227">
        <f>IF(O281="snížená",K281,0)</f>
        <v>0</v>
      </c>
      <c r="BG281" s="227">
        <f>IF(O281="zákl. přenesená",K281,0)</f>
        <v>0</v>
      </c>
      <c r="BH281" s="227">
        <f>IF(O281="sníž. přenesená",K281,0)</f>
        <v>0</v>
      </c>
      <c r="BI281" s="227">
        <f>IF(O281="nulová",K281,0)</f>
        <v>0</v>
      </c>
      <c r="BJ281" s="15" t="s">
        <v>78</v>
      </c>
      <c r="BK281" s="227">
        <f>ROUND(P281*H281,2)</f>
        <v>0</v>
      </c>
      <c r="BL281" s="15" t="s">
        <v>78</v>
      </c>
      <c r="BM281" s="226" t="s">
        <v>540</v>
      </c>
    </row>
    <row r="282" s="2" customFormat="1">
      <c r="A282" s="36"/>
      <c r="B282" s="37"/>
      <c r="C282" s="38"/>
      <c r="D282" s="228" t="s">
        <v>161</v>
      </c>
      <c r="E282" s="38"/>
      <c r="F282" s="229" t="s">
        <v>539</v>
      </c>
      <c r="G282" s="38"/>
      <c r="H282" s="38"/>
      <c r="I282" s="150"/>
      <c r="J282" s="150"/>
      <c r="K282" s="38"/>
      <c r="L282" s="38"/>
      <c r="M282" s="42"/>
      <c r="N282" s="230"/>
      <c r="O282" s="231"/>
      <c r="P282" s="82"/>
      <c r="Q282" s="82"/>
      <c r="R282" s="82"/>
      <c r="S282" s="82"/>
      <c r="T282" s="82"/>
      <c r="U282" s="82"/>
      <c r="V282" s="82"/>
      <c r="W282" s="82"/>
      <c r="X282" s="83"/>
      <c r="Y282" s="36"/>
      <c r="Z282" s="36"/>
      <c r="AA282" s="36"/>
      <c r="AB282" s="36"/>
      <c r="AC282" s="36"/>
      <c r="AD282" s="36"/>
      <c r="AE282" s="36"/>
      <c r="AT282" s="15" t="s">
        <v>161</v>
      </c>
      <c r="AU282" s="15" t="s">
        <v>71</v>
      </c>
    </row>
    <row r="283" s="2" customFormat="1" ht="16.5" customHeight="1">
      <c r="A283" s="36"/>
      <c r="B283" s="37"/>
      <c r="C283" s="212" t="s">
        <v>541</v>
      </c>
      <c r="D283" s="212" t="s">
        <v>152</v>
      </c>
      <c r="E283" s="213" t="s">
        <v>542</v>
      </c>
      <c r="F283" s="214" t="s">
        <v>543</v>
      </c>
      <c r="G283" s="215" t="s">
        <v>240</v>
      </c>
      <c r="H283" s="216">
        <v>3</v>
      </c>
      <c r="I283" s="217"/>
      <c r="J283" s="218"/>
      <c r="K283" s="219">
        <f>ROUND(P283*H283,2)</f>
        <v>0</v>
      </c>
      <c r="L283" s="214" t="s">
        <v>156</v>
      </c>
      <c r="M283" s="220"/>
      <c r="N283" s="221" t="s">
        <v>20</v>
      </c>
      <c r="O283" s="222" t="s">
        <v>40</v>
      </c>
      <c r="P283" s="223">
        <f>I283+J283</f>
        <v>0</v>
      </c>
      <c r="Q283" s="223">
        <f>ROUND(I283*H283,2)</f>
        <v>0</v>
      </c>
      <c r="R283" s="223">
        <f>ROUND(J283*H283,2)</f>
        <v>0</v>
      </c>
      <c r="S283" s="82"/>
      <c r="T283" s="224">
        <f>S283*H283</f>
        <v>0</v>
      </c>
      <c r="U283" s="224">
        <v>0</v>
      </c>
      <c r="V283" s="224">
        <f>U283*H283</f>
        <v>0</v>
      </c>
      <c r="W283" s="224">
        <v>0</v>
      </c>
      <c r="X283" s="225">
        <f>W283*H283</f>
        <v>0</v>
      </c>
      <c r="Y283" s="36"/>
      <c r="Z283" s="36"/>
      <c r="AA283" s="36"/>
      <c r="AB283" s="36"/>
      <c r="AC283" s="36"/>
      <c r="AD283" s="36"/>
      <c r="AE283" s="36"/>
      <c r="AR283" s="226" t="s">
        <v>80</v>
      </c>
      <c r="AT283" s="226" t="s">
        <v>152</v>
      </c>
      <c r="AU283" s="226" t="s">
        <v>71</v>
      </c>
      <c r="AY283" s="15" t="s">
        <v>158</v>
      </c>
      <c r="BE283" s="227">
        <f>IF(O283="základní",K283,0)</f>
        <v>0</v>
      </c>
      <c r="BF283" s="227">
        <f>IF(O283="snížená",K283,0)</f>
        <v>0</v>
      </c>
      <c r="BG283" s="227">
        <f>IF(O283="zákl. přenesená",K283,0)</f>
        <v>0</v>
      </c>
      <c r="BH283" s="227">
        <f>IF(O283="sníž. přenesená",K283,0)</f>
        <v>0</v>
      </c>
      <c r="BI283" s="227">
        <f>IF(O283="nulová",K283,0)</f>
        <v>0</v>
      </c>
      <c r="BJ283" s="15" t="s">
        <v>78</v>
      </c>
      <c r="BK283" s="227">
        <f>ROUND(P283*H283,2)</f>
        <v>0</v>
      </c>
      <c r="BL283" s="15" t="s">
        <v>78</v>
      </c>
      <c r="BM283" s="226" t="s">
        <v>544</v>
      </c>
    </row>
    <row r="284" s="2" customFormat="1">
      <c r="A284" s="36"/>
      <c r="B284" s="37"/>
      <c r="C284" s="38"/>
      <c r="D284" s="228" t="s">
        <v>161</v>
      </c>
      <c r="E284" s="38"/>
      <c r="F284" s="229" t="s">
        <v>543</v>
      </c>
      <c r="G284" s="38"/>
      <c r="H284" s="38"/>
      <c r="I284" s="150"/>
      <c r="J284" s="150"/>
      <c r="K284" s="38"/>
      <c r="L284" s="38"/>
      <c r="M284" s="42"/>
      <c r="N284" s="230"/>
      <c r="O284" s="231"/>
      <c r="P284" s="82"/>
      <c r="Q284" s="82"/>
      <c r="R284" s="82"/>
      <c r="S284" s="82"/>
      <c r="T284" s="82"/>
      <c r="U284" s="82"/>
      <c r="V284" s="82"/>
      <c r="W284" s="82"/>
      <c r="X284" s="83"/>
      <c r="Y284" s="36"/>
      <c r="Z284" s="36"/>
      <c r="AA284" s="36"/>
      <c r="AB284" s="36"/>
      <c r="AC284" s="36"/>
      <c r="AD284" s="36"/>
      <c r="AE284" s="36"/>
      <c r="AT284" s="15" t="s">
        <v>161</v>
      </c>
      <c r="AU284" s="15" t="s">
        <v>71</v>
      </c>
    </row>
    <row r="285" s="2" customFormat="1" ht="16.5" customHeight="1">
      <c r="A285" s="36"/>
      <c r="B285" s="37"/>
      <c r="C285" s="212" t="s">
        <v>545</v>
      </c>
      <c r="D285" s="212" t="s">
        <v>152</v>
      </c>
      <c r="E285" s="213" t="s">
        <v>546</v>
      </c>
      <c r="F285" s="214" t="s">
        <v>547</v>
      </c>
      <c r="G285" s="215" t="s">
        <v>240</v>
      </c>
      <c r="H285" s="216">
        <v>20</v>
      </c>
      <c r="I285" s="217"/>
      <c r="J285" s="218"/>
      <c r="K285" s="219">
        <f>ROUND(P285*H285,2)</f>
        <v>0</v>
      </c>
      <c r="L285" s="214" t="s">
        <v>156</v>
      </c>
      <c r="M285" s="220"/>
      <c r="N285" s="221" t="s">
        <v>20</v>
      </c>
      <c r="O285" s="222" t="s">
        <v>40</v>
      </c>
      <c r="P285" s="223">
        <f>I285+J285</f>
        <v>0</v>
      </c>
      <c r="Q285" s="223">
        <f>ROUND(I285*H285,2)</f>
        <v>0</v>
      </c>
      <c r="R285" s="223">
        <f>ROUND(J285*H285,2)</f>
        <v>0</v>
      </c>
      <c r="S285" s="82"/>
      <c r="T285" s="224">
        <f>S285*H285</f>
        <v>0</v>
      </c>
      <c r="U285" s="224">
        <v>0</v>
      </c>
      <c r="V285" s="224">
        <f>U285*H285</f>
        <v>0</v>
      </c>
      <c r="W285" s="224">
        <v>0</v>
      </c>
      <c r="X285" s="225">
        <f>W285*H285</f>
        <v>0</v>
      </c>
      <c r="Y285" s="36"/>
      <c r="Z285" s="36"/>
      <c r="AA285" s="36"/>
      <c r="AB285" s="36"/>
      <c r="AC285" s="36"/>
      <c r="AD285" s="36"/>
      <c r="AE285" s="36"/>
      <c r="AR285" s="226" t="s">
        <v>80</v>
      </c>
      <c r="AT285" s="226" t="s">
        <v>152</v>
      </c>
      <c r="AU285" s="226" t="s">
        <v>71</v>
      </c>
      <c r="AY285" s="15" t="s">
        <v>158</v>
      </c>
      <c r="BE285" s="227">
        <f>IF(O285="základní",K285,0)</f>
        <v>0</v>
      </c>
      <c r="BF285" s="227">
        <f>IF(O285="snížená",K285,0)</f>
        <v>0</v>
      </c>
      <c r="BG285" s="227">
        <f>IF(O285="zákl. přenesená",K285,0)</f>
        <v>0</v>
      </c>
      <c r="BH285" s="227">
        <f>IF(O285="sníž. přenesená",K285,0)</f>
        <v>0</v>
      </c>
      <c r="BI285" s="227">
        <f>IF(O285="nulová",K285,0)</f>
        <v>0</v>
      </c>
      <c r="BJ285" s="15" t="s">
        <v>78</v>
      </c>
      <c r="BK285" s="227">
        <f>ROUND(P285*H285,2)</f>
        <v>0</v>
      </c>
      <c r="BL285" s="15" t="s">
        <v>78</v>
      </c>
      <c r="BM285" s="226" t="s">
        <v>548</v>
      </c>
    </row>
    <row r="286" s="2" customFormat="1">
      <c r="A286" s="36"/>
      <c r="B286" s="37"/>
      <c r="C286" s="38"/>
      <c r="D286" s="228" t="s">
        <v>161</v>
      </c>
      <c r="E286" s="38"/>
      <c r="F286" s="229" t="s">
        <v>547</v>
      </c>
      <c r="G286" s="38"/>
      <c r="H286" s="38"/>
      <c r="I286" s="150"/>
      <c r="J286" s="150"/>
      <c r="K286" s="38"/>
      <c r="L286" s="38"/>
      <c r="M286" s="42"/>
      <c r="N286" s="230"/>
      <c r="O286" s="231"/>
      <c r="P286" s="82"/>
      <c r="Q286" s="82"/>
      <c r="R286" s="82"/>
      <c r="S286" s="82"/>
      <c r="T286" s="82"/>
      <c r="U286" s="82"/>
      <c r="V286" s="82"/>
      <c r="W286" s="82"/>
      <c r="X286" s="83"/>
      <c r="Y286" s="36"/>
      <c r="Z286" s="36"/>
      <c r="AA286" s="36"/>
      <c r="AB286" s="36"/>
      <c r="AC286" s="36"/>
      <c r="AD286" s="36"/>
      <c r="AE286" s="36"/>
      <c r="AT286" s="15" t="s">
        <v>161</v>
      </c>
      <c r="AU286" s="15" t="s">
        <v>71</v>
      </c>
    </row>
    <row r="287" s="2" customFormat="1" ht="16.5" customHeight="1">
      <c r="A287" s="36"/>
      <c r="B287" s="37"/>
      <c r="C287" s="212" t="s">
        <v>549</v>
      </c>
      <c r="D287" s="212" t="s">
        <v>152</v>
      </c>
      <c r="E287" s="213" t="s">
        <v>550</v>
      </c>
      <c r="F287" s="214" t="s">
        <v>551</v>
      </c>
      <c r="G287" s="215" t="s">
        <v>240</v>
      </c>
      <c r="H287" s="216">
        <v>4</v>
      </c>
      <c r="I287" s="217"/>
      <c r="J287" s="218"/>
      <c r="K287" s="219">
        <f>ROUND(P287*H287,2)</f>
        <v>0</v>
      </c>
      <c r="L287" s="214" t="s">
        <v>156</v>
      </c>
      <c r="M287" s="220"/>
      <c r="N287" s="221" t="s">
        <v>20</v>
      </c>
      <c r="O287" s="222" t="s">
        <v>40</v>
      </c>
      <c r="P287" s="223">
        <f>I287+J287</f>
        <v>0</v>
      </c>
      <c r="Q287" s="223">
        <f>ROUND(I287*H287,2)</f>
        <v>0</v>
      </c>
      <c r="R287" s="223">
        <f>ROUND(J287*H287,2)</f>
        <v>0</v>
      </c>
      <c r="S287" s="82"/>
      <c r="T287" s="224">
        <f>S287*H287</f>
        <v>0</v>
      </c>
      <c r="U287" s="224">
        <v>0</v>
      </c>
      <c r="V287" s="224">
        <f>U287*H287</f>
        <v>0</v>
      </c>
      <c r="W287" s="224">
        <v>0</v>
      </c>
      <c r="X287" s="225">
        <f>W287*H287</f>
        <v>0</v>
      </c>
      <c r="Y287" s="36"/>
      <c r="Z287" s="36"/>
      <c r="AA287" s="36"/>
      <c r="AB287" s="36"/>
      <c r="AC287" s="36"/>
      <c r="AD287" s="36"/>
      <c r="AE287" s="36"/>
      <c r="AR287" s="226" t="s">
        <v>80</v>
      </c>
      <c r="AT287" s="226" t="s">
        <v>152</v>
      </c>
      <c r="AU287" s="226" t="s">
        <v>71</v>
      </c>
      <c r="AY287" s="15" t="s">
        <v>158</v>
      </c>
      <c r="BE287" s="227">
        <f>IF(O287="základní",K287,0)</f>
        <v>0</v>
      </c>
      <c r="BF287" s="227">
        <f>IF(O287="snížená",K287,0)</f>
        <v>0</v>
      </c>
      <c r="BG287" s="227">
        <f>IF(O287="zákl. přenesená",K287,0)</f>
        <v>0</v>
      </c>
      <c r="BH287" s="227">
        <f>IF(O287="sníž. přenesená",K287,0)</f>
        <v>0</v>
      </c>
      <c r="BI287" s="227">
        <f>IF(O287="nulová",K287,0)</f>
        <v>0</v>
      </c>
      <c r="BJ287" s="15" t="s">
        <v>78</v>
      </c>
      <c r="BK287" s="227">
        <f>ROUND(P287*H287,2)</f>
        <v>0</v>
      </c>
      <c r="BL287" s="15" t="s">
        <v>78</v>
      </c>
      <c r="BM287" s="226" t="s">
        <v>552</v>
      </c>
    </row>
    <row r="288" s="2" customFormat="1">
      <c r="A288" s="36"/>
      <c r="B288" s="37"/>
      <c r="C288" s="38"/>
      <c r="D288" s="228" t="s">
        <v>161</v>
      </c>
      <c r="E288" s="38"/>
      <c r="F288" s="229" t="s">
        <v>551</v>
      </c>
      <c r="G288" s="38"/>
      <c r="H288" s="38"/>
      <c r="I288" s="150"/>
      <c r="J288" s="150"/>
      <c r="K288" s="38"/>
      <c r="L288" s="38"/>
      <c r="M288" s="42"/>
      <c r="N288" s="230"/>
      <c r="O288" s="231"/>
      <c r="P288" s="82"/>
      <c r="Q288" s="82"/>
      <c r="R288" s="82"/>
      <c r="S288" s="82"/>
      <c r="T288" s="82"/>
      <c r="U288" s="82"/>
      <c r="V288" s="82"/>
      <c r="W288" s="82"/>
      <c r="X288" s="83"/>
      <c r="Y288" s="36"/>
      <c r="Z288" s="36"/>
      <c r="AA288" s="36"/>
      <c r="AB288" s="36"/>
      <c r="AC288" s="36"/>
      <c r="AD288" s="36"/>
      <c r="AE288" s="36"/>
      <c r="AT288" s="15" t="s">
        <v>161</v>
      </c>
      <c r="AU288" s="15" t="s">
        <v>71</v>
      </c>
    </row>
    <row r="289" s="2" customFormat="1" ht="16.5" customHeight="1">
      <c r="A289" s="36"/>
      <c r="B289" s="37"/>
      <c r="C289" s="212" t="s">
        <v>553</v>
      </c>
      <c r="D289" s="212" t="s">
        <v>152</v>
      </c>
      <c r="E289" s="213" t="s">
        <v>554</v>
      </c>
      <c r="F289" s="214" t="s">
        <v>555</v>
      </c>
      <c r="G289" s="215" t="s">
        <v>240</v>
      </c>
      <c r="H289" s="216">
        <v>14</v>
      </c>
      <c r="I289" s="217"/>
      <c r="J289" s="218"/>
      <c r="K289" s="219">
        <f>ROUND(P289*H289,2)</f>
        <v>0</v>
      </c>
      <c r="L289" s="214" t="s">
        <v>156</v>
      </c>
      <c r="M289" s="220"/>
      <c r="N289" s="221" t="s">
        <v>20</v>
      </c>
      <c r="O289" s="222" t="s">
        <v>40</v>
      </c>
      <c r="P289" s="223">
        <f>I289+J289</f>
        <v>0</v>
      </c>
      <c r="Q289" s="223">
        <f>ROUND(I289*H289,2)</f>
        <v>0</v>
      </c>
      <c r="R289" s="223">
        <f>ROUND(J289*H289,2)</f>
        <v>0</v>
      </c>
      <c r="S289" s="82"/>
      <c r="T289" s="224">
        <f>S289*H289</f>
        <v>0</v>
      </c>
      <c r="U289" s="224">
        <v>0</v>
      </c>
      <c r="V289" s="224">
        <f>U289*H289</f>
        <v>0</v>
      </c>
      <c r="W289" s="224">
        <v>0</v>
      </c>
      <c r="X289" s="225">
        <f>W289*H289</f>
        <v>0</v>
      </c>
      <c r="Y289" s="36"/>
      <c r="Z289" s="36"/>
      <c r="AA289" s="36"/>
      <c r="AB289" s="36"/>
      <c r="AC289" s="36"/>
      <c r="AD289" s="36"/>
      <c r="AE289" s="36"/>
      <c r="AR289" s="226" t="s">
        <v>80</v>
      </c>
      <c r="AT289" s="226" t="s">
        <v>152</v>
      </c>
      <c r="AU289" s="226" t="s">
        <v>71</v>
      </c>
      <c r="AY289" s="15" t="s">
        <v>158</v>
      </c>
      <c r="BE289" s="227">
        <f>IF(O289="základní",K289,0)</f>
        <v>0</v>
      </c>
      <c r="BF289" s="227">
        <f>IF(O289="snížená",K289,0)</f>
        <v>0</v>
      </c>
      <c r="BG289" s="227">
        <f>IF(O289="zákl. přenesená",K289,0)</f>
        <v>0</v>
      </c>
      <c r="BH289" s="227">
        <f>IF(O289="sníž. přenesená",K289,0)</f>
        <v>0</v>
      </c>
      <c r="BI289" s="227">
        <f>IF(O289="nulová",K289,0)</f>
        <v>0</v>
      </c>
      <c r="BJ289" s="15" t="s">
        <v>78</v>
      </c>
      <c r="BK289" s="227">
        <f>ROUND(P289*H289,2)</f>
        <v>0</v>
      </c>
      <c r="BL289" s="15" t="s">
        <v>78</v>
      </c>
      <c r="BM289" s="226" t="s">
        <v>556</v>
      </c>
    </row>
    <row r="290" s="2" customFormat="1">
      <c r="A290" s="36"/>
      <c r="B290" s="37"/>
      <c r="C290" s="38"/>
      <c r="D290" s="228" t="s">
        <v>161</v>
      </c>
      <c r="E290" s="38"/>
      <c r="F290" s="229" t="s">
        <v>555</v>
      </c>
      <c r="G290" s="38"/>
      <c r="H290" s="38"/>
      <c r="I290" s="150"/>
      <c r="J290" s="150"/>
      <c r="K290" s="38"/>
      <c r="L290" s="38"/>
      <c r="M290" s="42"/>
      <c r="N290" s="230"/>
      <c r="O290" s="231"/>
      <c r="P290" s="82"/>
      <c r="Q290" s="82"/>
      <c r="R290" s="82"/>
      <c r="S290" s="82"/>
      <c r="T290" s="82"/>
      <c r="U290" s="82"/>
      <c r="V290" s="82"/>
      <c r="W290" s="82"/>
      <c r="X290" s="83"/>
      <c r="Y290" s="36"/>
      <c r="Z290" s="36"/>
      <c r="AA290" s="36"/>
      <c r="AB290" s="36"/>
      <c r="AC290" s="36"/>
      <c r="AD290" s="36"/>
      <c r="AE290" s="36"/>
      <c r="AT290" s="15" t="s">
        <v>161</v>
      </c>
      <c r="AU290" s="15" t="s">
        <v>71</v>
      </c>
    </row>
    <row r="291" s="2" customFormat="1" ht="16.5" customHeight="1">
      <c r="A291" s="36"/>
      <c r="B291" s="37"/>
      <c r="C291" s="232" t="s">
        <v>557</v>
      </c>
      <c r="D291" s="232" t="s">
        <v>461</v>
      </c>
      <c r="E291" s="233" t="s">
        <v>558</v>
      </c>
      <c r="F291" s="234" t="s">
        <v>559</v>
      </c>
      <c r="G291" s="235" t="s">
        <v>240</v>
      </c>
      <c r="H291" s="236">
        <v>3</v>
      </c>
      <c r="I291" s="237"/>
      <c r="J291" s="237"/>
      <c r="K291" s="238">
        <f>ROUND(P291*H291,2)</f>
        <v>0</v>
      </c>
      <c r="L291" s="234" t="s">
        <v>156</v>
      </c>
      <c r="M291" s="42"/>
      <c r="N291" s="239" t="s">
        <v>20</v>
      </c>
      <c r="O291" s="222" t="s">
        <v>40</v>
      </c>
      <c r="P291" s="223">
        <f>I291+J291</f>
        <v>0</v>
      </c>
      <c r="Q291" s="223">
        <f>ROUND(I291*H291,2)</f>
        <v>0</v>
      </c>
      <c r="R291" s="223">
        <f>ROUND(J291*H291,2)</f>
        <v>0</v>
      </c>
      <c r="S291" s="82"/>
      <c r="T291" s="224">
        <f>S291*H291</f>
        <v>0</v>
      </c>
      <c r="U291" s="224">
        <v>0</v>
      </c>
      <c r="V291" s="224">
        <f>U291*H291</f>
        <v>0</v>
      </c>
      <c r="W291" s="224">
        <v>0</v>
      </c>
      <c r="X291" s="225">
        <f>W291*H291</f>
        <v>0</v>
      </c>
      <c r="Y291" s="36"/>
      <c r="Z291" s="36"/>
      <c r="AA291" s="36"/>
      <c r="AB291" s="36"/>
      <c r="AC291" s="36"/>
      <c r="AD291" s="36"/>
      <c r="AE291" s="36"/>
      <c r="AR291" s="226" t="s">
        <v>78</v>
      </c>
      <c r="AT291" s="226" t="s">
        <v>461</v>
      </c>
      <c r="AU291" s="226" t="s">
        <v>71</v>
      </c>
      <c r="AY291" s="15" t="s">
        <v>158</v>
      </c>
      <c r="BE291" s="227">
        <f>IF(O291="základní",K291,0)</f>
        <v>0</v>
      </c>
      <c r="BF291" s="227">
        <f>IF(O291="snížená",K291,0)</f>
        <v>0</v>
      </c>
      <c r="BG291" s="227">
        <f>IF(O291="zákl. přenesená",K291,0)</f>
        <v>0</v>
      </c>
      <c r="BH291" s="227">
        <f>IF(O291="sníž. přenesená",K291,0)</f>
        <v>0</v>
      </c>
      <c r="BI291" s="227">
        <f>IF(O291="nulová",K291,0)</f>
        <v>0</v>
      </c>
      <c r="BJ291" s="15" t="s">
        <v>78</v>
      </c>
      <c r="BK291" s="227">
        <f>ROUND(P291*H291,2)</f>
        <v>0</v>
      </c>
      <c r="BL291" s="15" t="s">
        <v>78</v>
      </c>
      <c r="BM291" s="226" t="s">
        <v>560</v>
      </c>
    </row>
    <row r="292" s="2" customFormat="1">
      <c r="A292" s="36"/>
      <c r="B292" s="37"/>
      <c r="C292" s="38"/>
      <c r="D292" s="228" t="s">
        <v>161</v>
      </c>
      <c r="E292" s="38"/>
      <c r="F292" s="229" t="s">
        <v>559</v>
      </c>
      <c r="G292" s="38"/>
      <c r="H292" s="38"/>
      <c r="I292" s="150"/>
      <c r="J292" s="150"/>
      <c r="K292" s="38"/>
      <c r="L292" s="38"/>
      <c r="M292" s="42"/>
      <c r="N292" s="230"/>
      <c r="O292" s="231"/>
      <c r="P292" s="82"/>
      <c r="Q292" s="82"/>
      <c r="R292" s="82"/>
      <c r="S292" s="82"/>
      <c r="T292" s="82"/>
      <c r="U292" s="82"/>
      <c r="V292" s="82"/>
      <c r="W292" s="82"/>
      <c r="X292" s="83"/>
      <c r="Y292" s="36"/>
      <c r="Z292" s="36"/>
      <c r="AA292" s="36"/>
      <c r="AB292" s="36"/>
      <c r="AC292" s="36"/>
      <c r="AD292" s="36"/>
      <c r="AE292" s="36"/>
      <c r="AT292" s="15" t="s">
        <v>161</v>
      </c>
      <c r="AU292" s="15" t="s">
        <v>71</v>
      </c>
    </row>
    <row r="293" s="2" customFormat="1" ht="33" customHeight="1">
      <c r="A293" s="36"/>
      <c r="B293" s="37"/>
      <c r="C293" s="232" t="s">
        <v>561</v>
      </c>
      <c r="D293" s="232" t="s">
        <v>461</v>
      </c>
      <c r="E293" s="233" t="s">
        <v>562</v>
      </c>
      <c r="F293" s="234" t="s">
        <v>563</v>
      </c>
      <c r="G293" s="235" t="s">
        <v>240</v>
      </c>
      <c r="H293" s="236">
        <v>1</v>
      </c>
      <c r="I293" s="237"/>
      <c r="J293" s="237"/>
      <c r="K293" s="238">
        <f>ROUND(P293*H293,2)</f>
        <v>0</v>
      </c>
      <c r="L293" s="234" t="s">
        <v>156</v>
      </c>
      <c r="M293" s="42"/>
      <c r="N293" s="239" t="s">
        <v>20</v>
      </c>
      <c r="O293" s="222" t="s">
        <v>40</v>
      </c>
      <c r="P293" s="223">
        <f>I293+J293</f>
        <v>0</v>
      </c>
      <c r="Q293" s="223">
        <f>ROUND(I293*H293,2)</f>
        <v>0</v>
      </c>
      <c r="R293" s="223">
        <f>ROUND(J293*H293,2)</f>
        <v>0</v>
      </c>
      <c r="S293" s="82"/>
      <c r="T293" s="224">
        <f>S293*H293</f>
        <v>0</v>
      </c>
      <c r="U293" s="224">
        <v>0</v>
      </c>
      <c r="V293" s="224">
        <f>U293*H293</f>
        <v>0</v>
      </c>
      <c r="W293" s="224">
        <v>0</v>
      </c>
      <c r="X293" s="225">
        <f>W293*H293</f>
        <v>0</v>
      </c>
      <c r="Y293" s="36"/>
      <c r="Z293" s="36"/>
      <c r="AA293" s="36"/>
      <c r="AB293" s="36"/>
      <c r="AC293" s="36"/>
      <c r="AD293" s="36"/>
      <c r="AE293" s="36"/>
      <c r="AR293" s="226" t="s">
        <v>78</v>
      </c>
      <c r="AT293" s="226" t="s">
        <v>461</v>
      </c>
      <c r="AU293" s="226" t="s">
        <v>71</v>
      </c>
      <c r="AY293" s="15" t="s">
        <v>158</v>
      </c>
      <c r="BE293" s="227">
        <f>IF(O293="základní",K293,0)</f>
        <v>0</v>
      </c>
      <c r="BF293" s="227">
        <f>IF(O293="snížená",K293,0)</f>
        <v>0</v>
      </c>
      <c r="BG293" s="227">
        <f>IF(O293="zákl. přenesená",K293,0)</f>
        <v>0</v>
      </c>
      <c r="BH293" s="227">
        <f>IF(O293="sníž. přenesená",K293,0)</f>
        <v>0</v>
      </c>
      <c r="BI293" s="227">
        <f>IF(O293="nulová",K293,0)</f>
        <v>0</v>
      </c>
      <c r="BJ293" s="15" t="s">
        <v>78</v>
      </c>
      <c r="BK293" s="227">
        <f>ROUND(P293*H293,2)</f>
        <v>0</v>
      </c>
      <c r="BL293" s="15" t="s">
        <v>78</v>
      </c>
      <c r="BM293" s="226" t="s">
        <v>564</v>
      </c>
    </row>
    <row r="294" s="2" customFormat="1">
      <c r="A294" s="36"/>
      <c r="B294" s="37"/>
      <c r="C294" s="38"/>
      <c r="D294" s="228" t="s">
        <v>161</v>
      </c>
      <c r="E294" s="38"/>
      <c r="F294" s="229" t="s">
        <v>563</v>
      </c>
      <c r="G294" s="38"/>
      <c r="H294" s="38"/>
      <c r="I294" s="150"/>
      <c r="J294" s="150"/>
      <c r="K294" s="38"/>
      <c r="L294" s="38"/>
      <c r="M294" s="42"/>
      <c r="N294" s="230"/>
      <c r="O294" s="231"/>
      <c r="P294" s="82"/>
      <c r="Q294" s="82"/>
      <c r="R294" s="82"/>
      <c r="S294" s="82"/>
      <c r="T294" s="82"/>
      <c r="U294" s="82"/>
      <c r="V294" s="82"/>
      <c r="W294" s="82"/>
      <c r="X294" s="83"/>
      <c r="Y294" s="36"/>
      <c r="Z294" s="36"/>
      <c r="AA294" s="36"/>
      <c r="AB294" s="36"/>
      <c r="AC294" s="36"/>
      <c r="AD294" s="36"/>
      <c r="AE294" s="36"/>
      <c r="AT294" s="15" t="s">
        <v>161</v>
      </c>
      <c r="AU294" s="15" t="s">
        <v>71</v>
      </c>
    </row>
    <row r="295" s="2" customFormat="1" ht="33" customHeight="1">
      <c r="A295" s="36"/>
      <c r="B295" s="37"/>
      <c r="C295" s="232" t="s">
        <v>565</v>
      </c>
      <c r="D295" s="232" t="s">
        <v>461</v>
      </c>
      <c r="E295" s="233" t="s">
        <v>566</v>
      </c>
      <c r="F295" s="234" t="s">
        <v>567</v>
      </c>
      <c r="G295" s="235" t="s">
        <v>240</v>
      </c>
      <c r="H295" s="236">
        <v>13</v>
      </c>
      <c r="I295" s="237"/>
      <c r="J295" s="237"/>
      <c r="K295" s="238">
        <f>ROUND(P295*H295,2)</f>
        <v>0</v>
      </c>
      <c r="L295" s="234" t="s">
        <v>156</v>
      </c>
      <c r="M295" s="42"/>
      <c r="N295" s="239" t="s">
        <v>20</v>
      </c>
      <c r="O295" s="222" t="s">
        <v>40</v>
      </c>
      <c r="P295" s="223">
        <f>I295+J295</f>
        <v>0</v>
      </c>
      <c r="Q295" s="223">
        <f>ROUND(I295*H295,2)</f>
        <v>0</v>
      </c>
      <c r="R295" s="223">
        <f>ROUND(J295*H295,2)</f>
        <v>0</v>
      </c>
      <c r="S295" s="82"/>
      <c r="T295" s="224">
        <f>S295*H295</f>
        <v>0</v>
      </c>
      <c r="U295" s="224">
        <v>0</v>
      </c>
      <c r="V295" s="224">
        <f>U295*H295</f>
        <v>0</v>
      </c>
      <c r="W295" s="224">
        <v>0</v>
      </c>
      <c r="X295" s="225">
        <f>W295*H295</f>
        <v>0</v>
      </c>
      <c r="Y295" s="36"/>
      <c r="Z295" s="36"/>
      <c r="AA295" s="36"/>
      <c r="AB295" s="36"/>
      <c r="AC295" s="36"/>
      <c r="AD295" s="36"/>
      <c r="AE295" s="36"/>
      <c r="AR295" s="226" t="s">
        <v>78</v>
      </c>
      <c r="AT295" s="226" t="s">
        <v>461</v>
      </c>
      <c r="AU295" s="226" t="s">
        <v>71</v>
      </c>
      <c r="AY295" s="15" t="s">
        <v>158</v>
      </c>
      <c r="BE295" s="227">
        <f>IF(O295="základní",K295,0)</f>
        <v>0</v>
      </c>
      <c r="BF295" s="227">
        <f>IF(O295="snížená",K295,0)</f>
        <v>0</v>
      </c>
      <c r="BG295" s="227">
        <f>IF(O295="zákl. přenesená",K295,0)</f>
        <v>0</v>
      </c>
      <c r="BH295" s="227">
        <f>IF(O295="sníž. přenesená",K295,0)</f>
        <v>0</v>
      </c>
      <c r="BI295" s="227">
        <f>IF(O295="nulová",K295,0)</f>
        <v>0</v>
      </c>
      <c r="BJ295" s="15" t="s">
        <v>78</v>
      </c>
      <c r="BK295" s="227">
        <f>ROUND(P295*H295,2)</f>
        <v>0</v>
      </c>
      <c r="BL295" s="15" t="s">
        <v>78</v>
      </c>
      <c r="BM295" s="226" t="s">
        <v>568</v>
      </c>
    </row>
    <row r="296" s="2" customFormat="1">
      <c r="A296" s="36"/>
      <c r="B296" s="37"/>
      <c r="C296" s="38"/>
      <c r="D296" s="228" t="s">
        <v>161</v>
      </c>
      <c r="E296" s="38"/>
      <c r="F296" s="229" t="s">
        <v>569</v>
      </c>
      <c r="G296" s="38"/>
      <c r="H296" s="38"/>
      <c r="I296" s="150"/>
      <c r="J296" s="150"/>
      <c r="K296" s="38"/>
      <c r="L296" s="38"/>
      <c r="M296" s="42"/>
      <c r="N296" s="230"/>
      <c r="O296" s="231"/>
      <c r="P296" s="82"/>
      <c r="Q296" s="82"/>
      <c r="R296" s="82"/>
      <c r="S296" s="82"/>
      <c r="T296" s="82"/>
      <c r="U296" s="82"/>
      <c r="V296" s="82"/>
      <c r="W296" s="82"/>
      <c r="X296" s="83"/>
      <c r="Y296" s="36"/>
      <c r="Z296" s="36"/>
      <c r="AA296" s="36"/>
      <c r="AB296" s="36"/>
      <c r="AC296" s="36"/>
      <c r="AD296" s="36"/>
      <c r="AE296" s="36"/>
      <c r="AT296" s="15" t="s">
        <v>161</v>
      </c>
      <c r="AU296" s="15" t="s">
        <v>71</v>
      </c>
    </row>
    <row r="297" s="2" customFormat="1" ht="33" customHeight="1">
      <c r="A297" s="36"/>
      <c r="B297" s="37"/>
      <c r="C297" s="232" t="s">
        <v>570</v>
      </c>
      <c r="D297" s="232" t="s">
        <v>461</v>
      </c>
      <c r="E297" s="233" t="s">
        <v>571</v>
      </c>
      <c r="F297" s="234" t="s">
        <v>572</v>
      </c>
      <c r="G297" s="235" t="s">
        <v>240</v>
      </c>
      <c r="H297" s="236">
        <v>3</v>
      </c>
      <c r="I297" s="237"/>
      <c r="J297" s="237"/>
      <c r="K297" s="238">
        <f>ROUND(P297*H297,2)</f>
        <v>0</v>
      </c>
      <c r="L297" s="234" t="s">
        <v>156</v>
      </c>
      <c r="M297" s="42"/>
      <c r="N297" s="239" t="s">
        <v>20</v>
      </c>
      <c r="O297" s="222" t="s">
        <v>40</v>
      </c>
      <c r="P297" s="223">
        <f>I297+J297</f>
        <v>0</v>
      </c>
      <c r="Q297" s="223">
        <f>ROUND(I297*H297,2)</f>
        <v>0</v>
      </c>
      <c r="R297" s="223">
        <f>ROUND(J297*H297,2)</f>
        <v>0</v>
      </c>
      <c r="S297" s="82"/>
      <c r="T297" s="224">
        <f>S297*H297</f>
        <v>0</v>
      </c>
      <c r="U297" s="224">
        <v>0</v>
      </c>
      <c r="V297" s="224">
        <f>U297*H297</f>
        <v>0</v>
      </c>
      <c r="W297" s="224">
        <v>0</v>
      </c>
      <c r="X297" s="225">
        <f>W297*H297</f>
        <v>0</v>
      </c>
      <c r="Y297" s="36"/>
      <c r="Z297" s="36"/>
      <c r="AA297" s="36"/>
      <c r="AB297" s="36"/>
      <c r="AC297" s="36"/>
      <c r="AD297" s="36"/>
      <c r="AE297" s="36"/>
      <c r="AR297" s="226" t="s">
        <v>78</v>
      </c>
      <c r="AT297" s="226" t="s">
        <v>461</v>
      </c>
      <c r="AU297" s="226" t="s">
        <v>71</v>
      </c>
      <c r="AY297" s="15" t="s">
        <v>158</v>
      </c>
      <c r="BE297" s="227">
        <f>IF(O297="základní",K297,0)</f>
        <v>0</v>
      </c>
      <c r="BF297" s="227">
        <f>IF(O297="snížená",K297,0)</f>
        <v>0</v>
      </c>
      <c r="BG297" s="227">
        <f>IF(O297="zákl. přenesená",K297,0)</f>
        <v>0</v>
      </c>
      <c r="BH297" s="227">
        <f>IF(O297="sníž. přenesená",K297,0)</f>
        <v>0</v>
      </c>
      <c r="BI297" s="227">
        <f>IF(O297="nulová",K297,0)</f>
        <v>0</v>
      </c>
      <c r="BJ297" s="15" t="s">
        <v>78</v>
      </c>
      <c r="BK297" s="227">
        <f>ROUND(P297*H297,2)</f>
        <v>0</v>
      </c>
      <c r="BL297" s="15" t="s">
        <v>78</v>
      </c>
      <c r="BM297" s="226" t="s">
        <v>573</v>
      </c>
    </row>
    <row r="298" s="2" customFormat="1">
      <c r="A298" s="36"/>
      <c r="B298" s="37"/>
      <c r="C298" s="38"/>
      <c r="D298" s="228" t="s">
        <v>161</v>
      </c>
      <c r="E298" s="38"/>
      <c r="F298" s="229" t="s">
        <v>574</v>
      </c>
      <c r="G298" s="38"/>
      <c r="H298" s="38"/>
      <c r="I298" s="150"/>
      <c r="J298" s="150"/>
      <c r="K298" s="38"/>
      <c r="L298" s="38"/>
      <c r="M298" s="42"/>
      <c r="N298" s="230"/>
      <c r="O298" s="231"/>
      <c r="P298" s="82"/>
      <c r="Q298" s="82"/>
      <c r="R298" s="82"/>
      <c r="S298" s="82"/>
      <c r="T298" s="82"/>
      <c r="U298" s="82"/>
      <c r="V298" s="82"/>
      <c r="W298" s="82"/>
      <c r="X298" s="83"/>
      <c r="Y298" s="36"/>
      <c r="Z298" s="36"/>
      <c r="AA298" s="36"/>
      <c r="AB298" s="36"/>
      <c r="AC298" s="36"/>
      <c r="AD298" s="36"/>
      <c r="AE298" s="36"/>
      <c r="AT298" s="15" t="s">
        <v>161</v>
      </c>
      <c r="AU298" s="15" t="s">
        <v>71</v>
      </c>
    </row>
    <row r="299" s="2" customFormat="1" ht="16.5" customHeight="1">
      <c r="A299" s="36"/>
      <c r="B299" s="37"/>
      <c r="C299" s="232" t="s">
        <v>575</v>
      </c>
      <c r="D299" s="232" t="s">
        <v>461</v>
      </c>
      <c r="E299" s="233" t="s">
        <v>576</v>
      </c>
      <c r="F299" s="234" t="s">
        <v>577</v>
      </c>
      <c r="G299" s="235" t="s">
        <v>240</v>
      </c>
      <c r="H299" s="236">
        <v>20</v>
      </c>
      <c r="I299" s="237"/>
      <c r="J299" s="237"/>
      <c r="K299" s="238">
        <f>ROUND(P299*H299,2)</f>
        <v>0</v>
      </c>
      <c r="L299" s="234" t="s">
        <v>156</v>
      </c>
      <c r="M299" s="42"/>
      <c r="N299" s="239" t="s">
        <v>20</v>
      </c>
      <c r="O299" s="222" t="s">
        <v>40</v>
      </c>
      <c r="P299" s="223">
        <f>I299+J299</f>
        <v>0</v>
      </c>
      <c r="Q299" s="223">
        <f>ROUND(I299*H299,2)</f>
        <v>0</v>
      </c>
      <c r="R299" s="223">
        <f>ROUND(J299*H299,2)</f>
        <v>0</v>
      </c>
      <c r="S299" s="82"/>
      <c r="T299" s="224">
        <f>S299*H299</f>
        <v>0</v>
      </c>
      <c r="U299" s="224">
        <v>0</v>
      </c>
      <c r="V299" s="224">
        <f>U299*H299</f>
        <v>0</v>
      </c>
      <c r="W299" s="224">
        <v>0</v>
      </c>
      <c r="X299" s="225">
        <f>W299*H299</f>
        <v>0</v>
      </c>
      <c r="Y299" s="36"/>
      <c r="Z299" s="36"/>
      <c r="AA299" s="36"/>
      <c r="AB299" s="36"/>
      <c r="AC299" s="36"/>
      <c r="AD299" s="36"/>
      <c r="AE299" s="36"/>
      <c r="AR299" s="226" t="s">
        <v>78</v>
      </c>
      <c r="AT299" s="226" t="s">
        <v>461</v>
      </c>
      <c r="AU299" s="226" t="s">
        <v>71</v>
      </c>
      <c r="AY299" s="15" t="s">
        <v>158</v>
      </c>
      <c r="BE299" s="227">
        <f>IF(O299="základní",K299,0)</f>
        <v>0</v>
      </c>
      <c r="BF299" s="227">
        <f>IF(O299="snížená",K299,0)</f>
        <v>0</v>
      </c>
      <c r="BG299" s="227">
        <f>IF(O299="zákl. přenesená",K299,0)</f>
        <v>0</v>
      </c>
      <c r="BH299" s="227">
        <f>IF(O299="sníž. přenesená",K299,0)</f>
        <v>0</v>
      </c>
      <c r="BI299" s="227">
        <f>IF(O299="nulová",K299,0)</f>
        <v>0</v>
      </c>
      <c r="BJ299" s="15" t="s">
        <v>78</v>
      </c>
      <c r="BK299" s="227">
        <f>ROUND(P299*H299,2)</f>
        <v>0</v>
      </c>
      <c r="BL299" s="15" t="s">
        <v>78</v>
      </c>
      <c r="BM299" s="226" t="s">
        <v>578</v>
      </c>
    </row>
    <row r="300" s="2" customFormat="1">
      <c r="A300" s="36"/>
      <c r="B300" s="37"/>
      <c r="C300" s="38"/>
      <c r="D300" s="228" t="s">
        <v>161</v>
      </c>
      <c r="E300" s="38"/>
      <c r="F300" s="229" t="s">
        <v>577</v>
      </c>
      <c r="G300" s="38"/>
      <c r="H300" s="38"/>
      <c r="I300" s="150"/>
      <c r="J300" s="150"/>
      <c r="K300" s="38"/>
      <c r="L300" s="38"/>
      <c r="M300" s="42"/>
      <c r="N300" s="230"/>
      <c r="O300" s="231"/>
      <c r="P300" s="82"/>
      <c r="Q300" s="82"/>
      <c r="R300" s="82"/>
      <c r="S300" s="82"/>
      <c r="T300" s="82"/>
      <c r="U300" s="82"/>
      <c r="V300" s="82"/>
      <c r="W300" s="82"/>
      <c r="X300" s="83"/>
      <c r="Y300" s="36"/>
      <c r="Z300" s="36"/>
      <c r="AA300" s="36"/>
      <c r="AB300" s="36"/>
      <c r="AC300" s="36"/>
      <c r="AD300" s="36"/>
      <c r="AE300" s="36"/>
      <c r="AT300" s="15" t="s">
        <v>161</v>
      </c>
      <c r="AU300" s="15" t="s">
        <v>71</v>
      </c>
    </row>
    <row r="301" s="2" customFormat="1" ht="21.75" customHeight="1">
      <c r="A301" s="36"/>
      <c r="B301" s="37"/>
      <c r="C301" s="232" t="s">
        <v>579</v>
      </c>
      <c r="D301" s="232" t="s">
        <v>461</v>
      </c>
      <c r="E301" s="233" t="s">
        <v>580</v>
      </c>
      <c r="F301" s="234" t="s">
        <v>581</v>
      </c>
      <c r="G301" s="235" t="s">
        <v>240</v>
      </c>
      <c r="H301" s="236">
        <v>1</v>
      </c>
      <c r="I301" s="237"/>
      <c r="J301" s="237"/>
      <c r="K301" s="238">
        <f>ROUND(P301*H301,2)</f>
        <v>0</v>
      </c>
      <c r="L301" s="234" t="s">
        <v>582</v>
      </c>
      <c r="M301" s="42"/>
      <c r="N301" s="239" t="s">
        <v>20</v>
      </c>
      <c r="O301" s="222" t="s">
        <v>40</v>
      </c>
      <c r="P301" s="223">
        <f>I301+J301</f>
        <v>0</v>
      </c>
      <c r="Q301" s="223">
        <f>ROUND(I301*H301,2)</f>
        <v>0</v>
      </c>
      <c r="R301" s="223">
        <f>ROUND(J301*H301,2)</f>
        <v>0</v>
      </c>
      <c r="S301" s="82"/>
      <c r="T301" s="224">
        <f>S301*H301</f>
        <v>0</v>
      </c>
      <c r="U301" s="224">
        <v>0</v>
      </c>
      <c r="V301" s="224">
        <f>U301*H301</f>
        <v>0</v>
      </c>
      <c r="W301" s="224">
        <v>0</v>
      </c>
      <c r="X301" s="225">
        <f>W301*H301</f>
        <v>0</v>
      </c>
      <c r="Y301" s="36"/>
      <c r="Z301" s="36"/>
      <c r="AA301" s="36"/>
      <c r="AB301" s="36"/>
      <c r="AC301" s="36"/>
      <c r="AD301" s="36"/>
      <c r="AE301" s="36"/>
      <c r="AR301" s="226" t="s">
        <v>236</v>
      </c>
      <c r="AT301" s="226" t="s">
        <v>461</v>
      </c>
      <c r="AU301" s="226" t="s">
        <v>71</v>
      </c>
      <c r="AY301" s="15" t="s">
        <v>158</v>
      </c>
      <c r="BE301" s="227">
        <f>IF(O301="základní",K301,0)</f>
        <v>0</v>
      </c>
      <c r="BF301" s="227">
        <f>IF(O301="snížená",K301,0)</f>
        <v>0</v>
      </c>
      <c r="BG301" s="227">
        <f>IF(O301="zákl. přenesená",K301,0)</f>
        <v>0</v>
      </c>
      <c r="BH301" s="227">
        <f>IF(O301="sníž. přenesená",K301,0)</f>
        <v>0</v>
      </c>
      <c r="BI301" s="227">
        <f>IF(O301="nulová",K301,0)</f>
        <v>0</v>
      </c>
      <c r="BJ301" s="15" t="s">
        <v>78</v>
      </c>
      <c r="BK301" s="227">
        <f>ROUND(P301*H301,2)</f>
        <v>0</v>
      </c>
      <c r="BL301" s="15" t="s">
        <v>236</v>
      </c>
      <c r="BM301" s="226" t="s">
        <v>583</v>
      </c>
    </row>
    <row r="302" s="2" customFormat="1">
      <c r="A302" s="36"/>
      <c r="B302" s="37"/>
      <c r="C302" s="38"/>
      <c r="D302" s="228" t="s">
        <v>161</v>
      </c>
      <c r="E302" s="38"/>
      <c r="F302" s="229" t="s">
        <v>581</v>
      </c>
      <c r="G302" s="38"/>
      <c r="H302" s="38"/>
      <c r="I302" s="150"/>
      <c r="J302" s="150"/>
      <c r="K302" s="38"/>
      <c r="L302" s="38"/>
      <c r="M302" s="42"/>
      <c r="N302" s="230"/>
      <c r="O302" s="231"/>
      <c r="P302" s="82"/>
      <c r="Q302" s="82"/>
      <c r="R302" s="82"/>
      <c r="S302" s="82"/>
      <c r="T302" s="82"/>
      <c r="U302" s="82"/>
      <c r="V302" s="82"/>
      <c r="W302" s="82"/>
      <c r="X302" s="83"/>
      <c r="Y302" s="36"/>
      <c r="Z302" s="36"/>
      <c r="AA302" s="36"/>
      <c r="AB302" s="36"/>
      <c r="AC302" s="36"/>
      <c r="AD302" s="36"/>
      <c r="AE302" s="36"/>
      <c r="AT302" s="15" t="s">
        <v>161</v>
      </c>
      <c r="AU302" s="15" t="s">
        <v>71</v>
      </c>
    </row>
    <row r="303" s="2" customFormat="1" ht="21.75" customHeight="1">
      <c r="A303" s="36"/>
      <c r="B303" s="37"/>
      <c r="C303" s="232" t="s">
        <v>584</v>
      </c>
      <c r="D303" s="232" t="s">
        <v>461</v>
      </c>
      <c r="E303" s="233" t="s">
        <v>585</v>
      </c>
      <c r="F303" s="234" t="s">
        <v>586</v>
      </c>
      <c r="G303" s="235" t="s">
        <v>240</v>
      </c>
      <c r="H303" s="236">
        <v>19</v>
      </c>
      <c r="I303" s="237"/>
      <c r="J303" s="237"/>
      <c r="K303" s="238">
        <f>ROUND(P303*H303,2)</f>
        <v>0</v>
      </c>
      <c r="L303" s="234" t="s">
        <v>156</v>
      </c>
      <c r="M303" s="42"/>
      <c r="N303" s="239" t="s">
        <v>20</v>
      </c>
      <c r="O303" s="222" t="s">
        <v>40</v>
      </c>
      <c r="P303" s="223">
        <f>I303+J303</f>
        <v>0</v>
      </c>
      <c r="Q303" s="223">
        <f>ROUND(I303*H303,2)</f>
        <v>0</v>
      </c>
      <c r="R303" s="223">
        <f>ROUND(J303*H303,2)</f>
        <v>0</v>
      </c>
      <c r="S303" s="82"/>
      <c r="T303" s="224">
        <f>S303*H303</f>
        <v>0</v>
      </c>
      <c r="U303" s="224">
        <v>0</v>
      </c>
      <c r="V303" s="224">
        <f>U303*H303</f>
        <v>0</v>
      </c>
      <c r="W303" s="224">
        <v>0</v>
      </c>
      <c r="X303" s="225">
        <f>W303*H303</f>
        <v>0</v>
      </c>
      <c r="Y303" s="36"/>
      <c r="Z303" s="36"/>
      <c r="AA303" s="36"/>
      <c r="AB303" s="36"/>
      <c r="AC303" s="36"/>
      <c r="AD303" s="36"/>
      <c r="AE303" s="36"/>
      <c r="AR303" s="226" t="s">
        <v>78</v>
      </c>
      <c r="AT303" s="226" t="s">
        <v>461</v>
      </c>
      <c r="AU303" s="226" t="s">
        <v>71</v>
      </c>
      <c r="AY303" s="15" t="s">
        <v>158</v>
      </c>
      <c r="BE303" s="227">
        <f>IF(O303="základní",K303,0)</f>
        <v>0</v>
      </c>
      <c r="BF303" s="227">
        <f>IF(O303="snížená",K303,0)</f>
        <v>0</v>
      </c>
      <c r="BG303" s="227">
        <f>IF(O303="zákl. přenesená",K303,0)</f>
        <v>0</v>
      </c>
      <c r="BH303" s="227">
        <f>IF(O303="sníž. přenesená",K303,0)</f>
        <v>0</v>
      </c>
      <c r="BI303" s="227">
        <f>IF(O303="nulová",K303,0)</f>
        <v>0</v>
      </c>
      <c r="BJ303" s="15" t="s">
        <v>78</v>
      </c>
      <c r="BK303" s="227">
        <f>ROUND(P303*H303,2)</f>
        <v>0</v>
      </c>
      <c r="BL303" s="15" t="s">
        <v>78</v>
      </c>
      <c r="BM303" s="226" t="s">
        <v>587</v>
      </c>
    </row>
    <row r="304" s="2" customFormat="1">
      <c r="A304" s="36"/>
      <c r="B304" s="37"/>
      <c r="C304" s="38"/>
      <c r="D304" s="228" t="s">
        <v>161</v>
      </c>
      <c r="E304" s="38"/>
      <c r="F304" s="229" t="s">
        <v>586</v>
      </c>
      <c r="G304" s="38"/>
      <c r="H304" s="38"/>
      <c r="I304" s="150"/>
      <c r="J304" s="150"/>
      <c r="K304" s="38"/>
      <c r="L304" s="38"/>
      <c r="M304" s="42"/>
      <c r="N304" s="230"/>
      <c r="O304" s="231"/>
      <c r="P304" s="82"/>
      <c r="Q304" s="82"/>
      <c r="R304" s="82"/>
      <c r="S304" s="82"/>
      <c r="T304" s="82"/>
      <c r="U304" s="82"/>
      <c r="V304" s="82"/>
      <c r="W304" s="82"/>
      <c r="X304" s="83"/>
      <c r="Y304" s="36"/>
      <c r="Z304" s="36"/>
      <c r="AA304" s="36"/>
      <c r="AB304" s="36"/>
      <c r="AC304" s="36"/>
      <c r="AD304" s="36"/>
      <c r="AE304" s="36"/>
      <c r="AT304" s="15" t="s">
        <v>161</v>
      </c>
      <c r="AU304" s="15" t="s">
        <v>71</v>
      </c>
    </row>
    <row r="305" s="2" customFormat="1" ht="16.5" customHeight="1">
      <c r="A305" s="36"/>
      <c r="B305" s="37"/>
      <c r="C305" s="212" t="s">
        <v>588</v>
      </c>
      <c r="D305" s="212" t="s">
        <v>152</v>
      </c>
      <c r="E305" s="213" t="s">
        <v>589</v>
      </c>
      <c r="F305" s="214" t="s">
        <v>590</v>
      </c>
      <c r="G305" s="215" t="s">
        <v>240</v>
      </c>
      <c r="H305" s="216">
        <v>1</v>
      </c>
      <c r="I305" s="217"/>
      <c r="J305" s="218"/>
      <c r="K305" s="219">
        <f>ROUND(P305*H305,2)</f>
        <v>0</v>
      </c>
      <c r="L305" s="214" t="s">
        <v>156</v>
      </c>
      <c r="M305" s="220"/>
      <c r="N305" s="221" t="s">
        <v>20</v>
      </c>
      <c r="O305" s="222" t="s">
        <v>40</v>
      </c>
      <c r="P305" s="223">
        <f>I305+J305</f>
        <v>0</v>
      </c>
      <c r="Q305" s="223">
        <f>ROUND(I305*H305,2)</f>
        <v>0</v>
      </c>
      <c r="R305" s="223">
        <f>ROUND(J305*H305,2)</f>
        <v>0</v>
      </c>
      <c r="S305" s="82"/>
      <c r="T305" s="224">
        <f>S305*H305</f>
        <v>0</v>
      </c>
      <c r="U305" s="224">
        <v>0</v>
      </c>
      <c r="V305" s="224">
        <f>U305*H305</f>
        <v>0</v>
      </c>
      <c r="W305" s="224">
        <v>0</v>
      </c>
      <c r="X305" s="225">
        <f>W305*H305</f>
        <v>0</v>
      </c>
      <c r="Y305" s="36"/>
      <c r="Z305" s="36"/>
      <c r="AA305" s="36"/>
      <c r="AB305" s="36"/>
      <c r="AC305" s="36"/>
      <c r="AD305" s="36"/>
      <c r="AE305" s="36"/>
      <c r="AR305" s="226" t="s">
        <v>189</v>
      </c>
      <c r="AT305" s="226" t="s">
        <v>152</v>
      </c>
      <c r="AU305" s="226" t="s">
        <v>71</v>
      </c>
      <c r="AY305" s="15" t="s">
        <v>158</v>
      </c>
      <c r="BE305" s="227">
        <f>IF(O305="základní",K305,0)</f>
        <v>0</v>
      </c>
      <c r="BF305" s="227">
        <f>IF(O305="snížená",K305,0)</f>
        <v>0</v>
      </c>
      <c r="BG305" s="227">
        <f>IF(O305="zákl. přenesená",K305,0)</f>
        <v>0</v>
      </c>
      <c r="BH305" s="227">
        <f>IF(O305="sníž. přenesená",K305,0)</f>
        <v>0</v>
      </c>
      <c r="BI305" s="227">
        <f>IF(O305="nulová",K305,0)</f>
        <v>0</v>
      </c>
      <c r="BJ305" s="15" t="s">
        <v>78</v>
      </c>
      <c r="BK305" s="227">
        <f>ROUND(P305*H305,2)</f>
        <v>0</v>
      </c>
      <c r="BL305" s="15" t="s">
        <v>189</v>
      </c>
      <c r="BM305" s="226" t="s">
        <v>591</v>
      </c>
    </row>
    <row r="306" s="2" customFormat="1">
      <c r="A306" s="36"/>
      <c r="B306" s="37"/>
      <c r="C306" s="38"/>
      <c r="D306" s="228" t="s">
        <v>161</v>
      </c>
      <c r="E306" s="38"/>
      <c r="F306" s="229" t="s">
        <v>590</v>
      </c>
      <c r="G306" s="38"/>
      <c r="H306" s="38"/>
      <c r="I306" s="150"/>
      <c r="J306" s="150"/>
      <c r="K306" s="38"/>
      <c r="L306" s="38"/>
      <c r="M306" s="42"/>
      <c r="N306" s="230"/>
      <c r="O306" s="231"/>
      <c r="P306" s="82"/>
      <c r="Q306" s="82"/>
      <c r="R306" s="82"/>
      <c r="S306" s="82"/>
      <c r="T306" s="82"/>
      <c r="U306" s="82"/>
      <c r="V306" s="82"/>
      <c r="W306" s="82"/>
      <c r="X306" s="83"/>
      <c r="Y306" s="36"/>
      <c r="Z306" s="36"/>
      <c r="AA306" s="36"/>
      <c r="AB306" s="36"/>
      <c r="AC306" s="36"/>
      <c r="AD306" s="36"/>
      <c r="AE306" s="36"/>
      <c r="AT306" s="15" t="s">
        <v>161</v>
      </c>
      <c r="AU306" s="15" t="s">
        <v>71</v>
      </c>
    </row>
    <row r="307" s="2" customFormat="1" ht="16.5" customHeight="1">
      <c r="A307" s="36"/>
      <c r="B307" s="37"/>
      <c r="C307" s="212" t="s">
        <v>592</v>
      </c>
      <c r="D307" s="212" t="s">
        <v>152</v>
      </c>
      <c r="E307" s="213" t="s">
        <v>593</v>
      </c>
      <c r="F307" s="214" t="s">
        <v>594</v>
      </c>
      <c r="G307" s="215" t="s">
        <v>240</v>
      </c>
      <c r="H307" s="216">
        <v>1</v>
      </c>
      <c r="I307" s="217"/>
      <c r="J307" s="218"/>
      <c r="K307" s="219">
        <f>ROUND(P307*H307,2)</f>
        <v>0</v>
      </c>
      <c r="L307" s="214" t="s">
        <v>156</v>
      </c>
      <c r="M307" s="220"/>
      <c r="N307" s="221" t="s">
        <v>20</v>
      </c>
      <c r="O307" s="222" t="s">
        <v>40</v>
      </c>
      <c r="P307" s="223">
        <f>I307+J307</f>
        <v>0</v>
      </c>
      <c r="Q307" s="223">
        <f>ROUND(I307*H307,2)</f>
        <v>0</v>
      </c>
      <c r="R307" s="223">
        <f>ROUND(J307*H307,2)</f>
        <v>0</v>
      </c>
      <c r="S307" s="82"/>
      <c r="T307" s="224">
        <f>S307*H307</f>
        <v>0</v>
      </c>
      <c r="U307" s="224">
        <v>0</v>
      </c>
      <c r="V307" s="224">
        <f>U307*H307</f>
        <v>0</v>
      </c>
      <c r="W307" s="224">
        <v>0</v>
      </c>
      <c r="X307" s="225">
        <f>W307*H307</f>
        <v>0</v>
      </c>
      <c r="Y307" s="36"/>
      <c r="Z307" s="36"/>
      <c r="AA307" s="36"/>
      <c r="AB307" s="36"/>
      <c r="AC307" s="36"/>
      <c r="AD307" s="36"/>
      <c r="AE307" s="36"/>
      <c r="AR307" s="226" t="s">
        <v>189</v>
      </c>
      <c r="AT307" s="226" t="s">
        <v>152</v>
      </c>
      <c r="AU307" s="226" t="s">
        <v>71</v>
      </c>
      <c r="AY307" s="15" t="s">
        <v>158</v>
      </c>
      <c r="BE307" s="227">
        <f>IF(O307="základní",K307,0)</f>
        <v>0</v>
      </c>
      <c r="BF307" s="227">
        <f>IF(O307="snížená",K307,0)</f>
        <v>0</v>
      </c>
      <c r="BG307" s="227">
        <f>IF(O307="zákl. přenesená",K307,0)</f>
        <v>0</v>
      </c>
      <c r="BH307" s="227">
        <f>IF(O307="sníž. přenesená",K307,0)</f>
        <v>0</v>
      </c>
      <c r="BI307" s="227">
        <f>IF(O307="nulová",K307,0)</f>
        <v>0</v>
      </c>
      <c r="BJ307" s="15" t="s">
        <v>78</v>
      </c>
      <c r="BK307" s="227">
        <f>ROUND(P307*H307,2)</f>
        <v>0</v>
      </c>
      <c r="BL307" s="15" t="s">
        <v>189</v>
      </c>
      <c r="BM307" s="226" t="s">
        <v>595</v>
      </c>
    </row>
    <row r="308" s="2" customFormat="1">
      <c r="A308" s="36"/>
      <c r="B308" s="37"/>
      <c r="C308" s="38"/>
      <c r="D308" s="228" t="s">
        <v>161</v>
      </c>
      <c r="E308" s="38"/>
      <c r="F308" s="229" t="s">
        <v>594</v>
      </c>
      <c r="G308" s="38"/>
      <c r="H308" s="38"/>
      <c r="I308" s="150"/>
      <c r="J308" s="150"/>
      <c r="K308" s="38"/>
      <c r="L308" s="38"/>
      <c r="M308" s="42"/>
      <c r="N308" s="230"/>
      <c r="O308" s="231"/>
      <c r="P308" s="82"/>
      <c r="Q308" s="82"/>
      <c r="R308" s="82"/>
      <c r="S308" s="82"/>
      <c r="T308" s="82"/>
      <c r="U308" s="82"/>
      <c r="V308" s="82"/>
      <c r="W308" s="82"/>
      <c r="X308" s="83"/>
      <c r="Y308" s="36"/>
      <c r="Z308" s="36"/>
      <c r="AA308" s="36"/>
      <c r="AB308" s="36"/>
      <c r="AC308" s="36"/>
      <c r="AD308" s="36"/>
      <c r="AE308" s="36"/>
      <c r="AT308" s="15" t="s">
        <v>161</v>
      </c>
      <c r="AU308" s="15" t="s">
        <v>71</v>
      </c>
    </row>
    <row r="309" s="2" customFormat="1" ht="21.75" customHeight="1">
      <c r="A309" s="36"/>
      <c r="B309" s="37"/>
      <c r="C309" s="212" t="s">
        <v>596</v>
      </c>
      <c r="D309" s="212" t="s">
        <v>152</v>
      </c>
      <c r="E309" s="213" t="s">
        <v>597</v>
      </c>
      <c r="F309" s="214" t="s">
        <v>598</v>
      </c>
      <c r="G309" s="215" t="s">
        <v>240</v>
      </c>
      <c r="H309" s="216">
        <v>1</v>
      </c>
      <c r="I309" s="217"/>
      <c r="J309" s="218"/>
      <c r="K309" s="219">
        <f>ROUND(P309*H309,2)</f>
        <v>0</v>
      </c>
      <c r="L309" s="214" t="s">
        <v>156</v>
      </c>
      <c r="M309" s="220"/>
      <c r="N309" s="221" t="s">
        <v>20</v>
      </c>
      <c r="O309" s="222" t="s">
        <v>40</v>
      </c>
      <c r="P309" s="223">
        <f>I309+J309</f>
        <v>0</v>
      </c>
      <c r="Q309" s="223">
        <f>ROUND(I309*H309,2)</f>
        <v>0</v>
      </c>
      <c r="R309" s="223">
        <f>ROUND(J309*H309,2)</f>
        <v>0</v>
      </c>
      <c r="S309" s="82"/>
      <c r="T309" s="224">
        <f>S309*H309</f>
        <v>0</v>
      </c>
      <c r="U309" s="224">
        <v>0</v>
      </c>
      <c r="V309" s="224">
        <f>U309*H309</f>
        <v>0</v>
      </c>
      <c r="W309" s="224">
        <v>0</v>
      </c>
      <c r="X309" s="225">
        <f>W309*H309</f>
        <v>0</v>
      </c>
      <c r="Y309" s="36"/>
      <c r="Z309" s="36"/>
      <c r="AA309" s="36"/>
      <c r="AB309" s="36"/>
      <c r="AC309" s="36"/>
      <c r="AD309" s="36"/>
      <c r="AE309" s="36"/>
      <c r="AR309" s="226" t="s">
        <v>189</v>
      </c>
      <c r="AT309" s="226" t="s">
        <v>152</v>
      </c>
      <c r="AU309" s="226" t="s">
        <v>71</v>
      </c>
      <c r="AY309" s="15" t="s">
        <v>158</v>
      </c>
      <c r="BE309" s="227">
        <f>IF(O309="základní",K309,0)</f>
        <v>0</v>
      </c>
      <c r="BF309" s="227">
        <f>IF(O309="snížená",K309,0)</f>
        <v>0</v>
      </c>
      <c r="BG309" s="227">
        <f>IF(O309="zákl. přenesená",K309,0)</f>
        <v>0</v>
      </c>
      <c r="BH309" s="227">
        <f>IF(O309="sníž. přenesená",K309,0)</f>
        <v>0</v>
      </c>
      <c r="BI309" s="227">
        <f>IF(O309="nulová",K309,0)</f>
        <v>0</v>
      </c>
      <c r="BJ309" s="15" t="s">
        <v>78</v>
      </c>
      <c r="BK309" s="227">
        <f>ROUND(P309*H309,2)</f>
        <v>0</v>
      </c>
      <c r="BL309" s="15" t="s">
        <v>189</v>
      </c>
      <c r="BM309" s="226" t="s">
        <v>599</v>
      </c>
    </row>
    <row r="310" s="2" customFormat="1">
      <c r="A310" s="36"/>
      <c r="B310" s="37"/>
      <c r="C310" s="38"/>
      <c r="D310" s="228" t="s">
        <v>161</v>
      </c>
      <c r="E310" s="38"/>
      <c r="F310" s="229" t="s">
        <v>598</v>
      </c>
      <c r="G310" s="38"/>
      <c r="H310" s="38"/>
      <c r="I310" s="150"/>
      <c r="J310" s="150"/>
      <c r="K310" s="38"/>
      <c r="L310" s="38"/>
      <c r="M310" s="42"/>
      <c r="N310" s="230"/>
      <c r="O310" s="231"/>
      <c r="P310" s="82"/>
      <c r="Q310" s="82"/>
      <c r="R310" s="82"/>
      <c r="S310" s="82"/>
      <c r="T310" s="82"/>
      <c r="U310" s="82"/>
      <c r="V310" s="82"/>
      <c r="W310" s="82"/>
      <c r="X310" s="83"/>
      <c r="Y310" s="36"/>
      <c r="Z310" s="36"/>
      <c r="AA310" s="36"/>
      <c r="AB310" s="36"/>
      <c r="AC310" s="36"/>
      <c r="AD310" s="36"/>
      <c r="AE310" s="36"/>
      <c r="AT310" s="15" t="s">
        <v>161</v>
      </c>
      <c r="AU310" s="15" t="s">
        <v>71</v>
      </c>
    </row>
    <row r="311" s="2" customFormat="1" ht="16.5" customHeight="1">
      <c r="A311" s="36"/>
      <c r="B311" s="37"/>
      <c r="C311" s="212" t="s">
        <v>600</v>
      </c>
      <c r="D311" s="212" t="s">
        <v>152</v>
      </c>
      <c r="E311" s="213" t="s">
        <v>601</v>
      </c>
      <c r="F311" s="214" t="s">
        <v>602</v>
      </c>
      <c r="G311" s="215" t="s">
        <v>240</v>
      </c>
      <c r="H311" s="216">
        <v>1</v>
      </c>
      <c r="I311" s="217"/>
      <c r="J311" s="218"/>
      <c r="K311" s="219">
        <f>ROUND(P311*H311,2)</f>
        <v>0</v>
      </c>
      <c r="L311" s="214" t="s">
        <v>156</v>
      </c>
      <c r="M311" s="220"/>
      <c r="N311" s="221" t="s">
        <v>20</v>
      </c>
      <c r="O311" s="222" t="s">
        <v>40</v>
      </c>
      <c r="P311" s="223">
        <f>I311+J311</f>
        <v>0</v>
      </c>
      <c r="Q311" s="223">
        <f>ROUND(I311*H311,2)</f>
        <v>0</v>
      </c>
      <c r="R311" s="223">
        <f>ROUND(J311*H311,2)</f>
        <v>0</v>
      </c>
      <c r="S311" s="82"/>
      <c r="T311" s="224">
        <f>S311*H311</f>
        <v>0</v>
      </c>
      <c r="U311" s="224">
        <v>0</v>
      </c>
      <c r="V311" s="224">
        <f>U311*H311</f>
        <v>0</v>
      </c>
      <c r="W311" s="224">
        <v>0</v>
      </c>
      <c r="X311" s="225">
        <f>W311*H311</f>
        <v>0</v>
      </c>
      <c r="Y311" s="36"/>
      <c r="Z311" s="36"/>
      <c r="AA311" s="36"/>
      <c r="AB311" s="36"/>
      <c r="AC311" s="36"/>
      <c r="AD311" s="36"/>
      <c r="AE311" s="36"/>
      <c r="AR311" s="226" t="s">
        <v>189</v>
      </c>
      <c r="AT311" s="226" t="s">
        <v>152</v>
      </c>
      <c r="AU311" s="226" t="s">
        <v>71</v>
      </c>
      <c r="AY311" s="15" t="s">
        <v>158</v>
      </c>
      <c r="BE311" s="227">
        <f>IF(O311="základní",K311,0)</f>
        <v>0</v>
      </c>
      <c r="BF311" s="227">
        <f>IF(O311="snížená",K311,0)</f>
        <v>0</v>
      </c>
      <c r="BG311" s="227">
        <f>IF(O311="zákl. přenesená",K311,0)</f>
        <v>0</v>
      </c>
      <c r="BH311" s="227">
        <f>IF(O311="sníž. přenesená",K311,0)</f>
        <v>0</v>
      </c>
      <c r="BI311" s="227">
        <f>IF(O311="nulová",K311,0)</f>
        <v>0</v>
      </c>
      <c r="BJ311" s="15" t="s">
        <v>78</v>
      </c>
      <c r="BK311" s="227">
        <f>ROUND(P311*H311,2)</f>
        <v>0</v>
      </c>
      <c r="BL311" s="15" t="s">
        <v>189</v>
      </c>
      <c r="BM311" s="226" t="s">
        <v>603</v>
      </c>
    </row>
    <row r="312" s="2" customFormat="1">
      <c r="A312" s="36"/>
      <c r="B312" s="37"/>
      <c r="C312" s="38"/>
      <c r="D312" s="228" t="s">
        <v>161</v>
      </c>
      <c r="E312" s="38"/>
      <c r="F312" s="229" t="s">
        <v>602</v>
      </c>
      <c r="G312" s="38"/>
      <c r="H312" s="38"/>
      <c r="I312" s="150"/>
      <c r="J312" s="150"/>
      <c r="K312" s="38"/>
      <c r="L312" s="38"/>
      <c r="M312" s="42"/>
      <c r="N312" s="230"/>
      <c r="O312" s="231"/>
      <c r="P312" s="82"/>
      <c r="Q312" s="82"/>
      <c r="R312" s="82"/>
      <c r="S312" s="82"/>
      <c r="T312" s="82"/>
      <c r="U312" s="82"/>
      <c r="V312" s="82"/>
      <c r="W312" s="82"/>
      <c r="X312" s="83"/>
      <c r="Y312" s="36"/>
      <c r="Z312" s="36"/>
      <c r="AA312" s="36"/>
      <c r="AB312" s="36"/>
      <c r="AC312" s="36"/>
      <c r="AD312" s="36"/>
      <c r="AE312" s="36"/>
      <c r="AT312" s="15" t="s">
        <v>161</v>
      </c>
      <c r="AU312" s="15" t="s">
        <v>71</v>
      </c>
    </row>
    <row r="313" s="2" customFormat="1" ht="16.5" customHeight="1">
      <c r="A313" s="36"/>
      <c r="B313" s="37"/>
      <c r="C313" s="212" t="s">
        <v>604</v>
      </c>
      <c r="D313" s="212" t="s">
        <v>152</v>
      </c>
      <c r="E313" s="213" t="s">
        <v>605</v>
      </c>
      <c r="F313" s="214" t="s">
        <v>606</v>
      </c>
      <c r="G313" s="215" t="s">
        <v>607</v>
      </c>
      <c r="H313" s="216">
        <v>2</v>
      </c>
      <c r="I313" s="217"/>
      <c r="J313" s="218"/>
      <c r="K313" s="219">
        <f>ROUND(P313*H313,2)</f>
        <v>0</v>
      </c>
      <c r="L313" s="214" t="s">
        <v>156</v>
      </c>
      <c r="M313" s="220"/>
      <c r="N313" s="221" t="s">
        <v>20</v>
      </c>
      <c r="O313" s="222" t="s">
        <v>40</v>
      </c>
      <c r="P313" s="223">
        <f>I313+J313</f>
        <v>0</v>
      </c>
      <c r="Q313" s="223">
        <f>ROUND(I313*H313,2)</f>
        <v>0</v>
      </c>
      <c r="R313" s="223">
        <f>ROUND(J313*H313,2)</f>
        <v>0</v>
      </c>
      <c r="S313" s="82"/>
      <c r="T313" s="224">
        <f>S313*H313</f>
        <v>0</v>
      </c>
      <c r="U313" s="224">
        <v>0</v>
      </c>
      <c r="V313" s="224">
        <f>U313*H313</f>
        <v>0</v>
      </c>
      <c r="W313" s="224">
        <v>0</v>
      </c>
      <c r="X313" s="225">
        <f>W313*H313</f>
        <v>0</v>
      </c>
      <c r="Y313" s="36"/>
      <c r="Z313" s="36"/>
      <c r="AA313" s="36"/>
      <c r="AB313" s="36"/>
      <c r="AC313" s="36"/>
      <c r="AD313" s="36"/>
      <c r="AE313" s="36"/>
      <c r="AR313" s="226" t="s">
        <v>189</v>
      </c>
      <c r="AT313" s="226" t="s">
        <v>152</v>
      </c>
      <c r="AU313" s="226" t="s">
        <v>71</v>
      </c>
      <c r="AY313" s="15" t="s">
        <v>158</v>
      </c>
      <c r="BE313" s="227">
        <f>IF(O313="základní",K313,0)</f>
        <v>0</v>
      </c>
      <c r="BF313" s="227">
        <f>IF(O313="snížená",K313,0)</f>
        <v>0</v>
      </c>
      <c r="BG313" s="227">
        <f>IF(O313="zákl. přenesená",K313,0)</f>
        <v>0</v>
      </c>
      <c r="BH313" s="227">
        <f>IF(O313="sníž. přenesená",K313,0)</f>
        <v>0</v>
      </c>
      <c r="BI313" s="227">
        <f>IF(O313="nulová",K313,0)</f>
        <v>0</v>
      </c>
      <c r="BJ313" s="15" t="s">
        <v>78</v>
      </c>
      <c r="BK313" s="227">
        <f>ROUND(P313*H313,2)</f>
        <v>0</v>
      </c>
      <c r="BL313" s="15" t="s">
        <v>189</v>
      </c>
      <c r="BM313" s="226" t="s">
        <v>608</v>
      </c>
    </row>
    <row r="314" s="2" customFormat="1">
      <c r="A314" s="36"/>
      <c r="B314" s="37"/>
      <c r="C314" s="38"/>
      <c r="D314" s="228" t="s">
        <v>161</v>
      </c>
      <c r="E314" s="38"/>
      <c r="F314" s="229" t="s">
        <v>606</v>
      </c>
      <c r="G314" s="38"/>
      <c r="H314" s="38"/>
      <c r="I314" s="150"/>
      <c r="J314" s="150"/>
      <c r="K314" s="38"/>
      <c r="L314" s="38"/>
      <c r="M314" s="42"/>
      <c r="N314" s="230"/>
      <c r="O314" s="231"/>
      <c r="P314" s="82"/>
      <c r="Q314" s="82"/>
      <c r="R314" s="82"/>
      <c r="S314" s="82"/>
      <c r="T314" s="82"/>
      <c r="U314" s="82"/>
      <c r="V314" s="82"/>
      <c r="W314" s="82"/>
      <c r="X314" s="83"/>
      <c r="Y314" s="36"/>
      <c r="Z314" s="36"/>
      <c r="AA314" s="36"/>
      <c r="AB314" s="36"/>
      <c r="AC314" s="36"/>
      <c r="AD314" s="36"/>
      <c r="AE314" s="36"/>
      <c r="AT314" s="15" t="s">
        <v>161</v>
      </c>
      <c r="AU314" s="15" t="s">
        <v>71</v>
      </c>
    </row>
    <row r="315" s="2" customFormat="1" ht="16.5" customHeight="1">
      <c r="A315" s="36"/>
      <c r="B315" s="37"/>
      <c r="C315" s="232" t="s">
        <v>609</v>
      </c>
      <c r="D315" s="232" t="s">
        <v>461</v>
      </c>
      <c r="E315" s="233" t="s">
        <v>610</v>
      </c>
      <c r="F315" s="234" t="s">
        <v>611</v>
      </c>
      <c r="G315" s="235" t="s">
        <v>240</v>
      </c>
      <c r="H315" s="236">
        <v>1</v>
      </c>
      <c r="I315" s="237"/>
      <c r="J315" s="237"/>
      <c r="K315" s="238">
        <f>ROUND(P315*H315,2)</f>
        <v>0</v>
      </c>
      <c r="L315" s="234" t="s">
        <v>156</v>
      </c>
      <c r="M315" s="42"/>
      <c r="N315" s="239" t="s">
        <v>20</v>
      </c>
      <c r="O315" s="222" t="s">
        <v>40</v>
      </c>
      <c r="P315" s="223">
        <f>I315+J315</f>
        <v>0</v>
      </c>
      <c r="Q315" s="223">
        <f>ROUND(I315*H315,2)</f>
        <v>0</v>
      </c>
      <c r="R315" s="223">
        <f>ROUND(J315*H315,2)</f>
        <v>0</v>
      </c>
      <c r="S315" s="82"/>
      <c r="T315" s="224">
        <f>S315*H315</f>
        <v>0</v>
      </c>
      <c r="U315" s="224">
        <v>0</v>
      </c>
      <c r="V315" s="224">
        <f>U315*H315</f>
        <v>0</v>
      </c>
      <c r="W315" s="224">
        <v>0</v>
      </c>
      <c r="X315" s="225">
        <f>W315*H315</f>
        <v>0</v>
      </c>
      <c r="Y315" s="36"/>
      <c r="Z315" s="36"/>
      <c r="AA315" s="36"/>
      <c r="AB315" s="36"/>
      <c r="AC315" s="36"/>
      <c r="AD315" s="36"/>
      <c r="AE315" s="36"/>
      <c r="AR315" s="226" t="s">
        <v>236</v>
      </c>
      <c r="AT315" s="226" t="s">
        <v>461</v>
      </c>
      <c r="AU315" s="226" t="s">
        <v>71</v>
      </c>
      <c r="AY315" s="15" t="s">
        <v>158</v>
      </c>
      <c r="BE315" s="227">
        <f>IF(O315="základní",K315,0)</f>
        <v>0</v>
      </c>
      <c r="BF315" s="227">
        <f>IF(O315="snížená",K315,0)</f>
        <v>0</v>
      </c>
      <c r="BG315" s="227">
        <f>IF(O315="zákl. přenesená",K315,0)</f>
        <v>0</v>
      </c>
      <c r="BH315" s="227">
        <f>IF(O315="sníž. přenesená",K315,0)</f>
        <v>0</v>
      </c>
      <c r="BI315" s="227">
        <f>IF(O315="nulová",K315,0)</f>
        <v>0</v>
      </c>
      <c r="BJ315" s="15" t="s">
        <v>78</v>
      </c>
      <c r="BK315" s="227">
        <f>ROUND(P315*H315,2)</f>
        <v>0</v>
      </c>
      <c r="BL315" s="15" t="s">
        <v>236</v>
      </c>
      <c r="BM315" s="226" t="s">
        <v>612</v>
      </c>
    </row>
    <row r="316" s="2" customFormat="1">
      <c r="A316" s="36"/>
      <c r="B316" s="37"/>
      <c r="C316" s="38"/>
      <c r="D316" s="228" t="s">
        <v>161</v>
      </c>
      <c r="E316" s="38"/>
      <c r="F316" s="229" t="s">
        <v>611</v>
      </c>
      <c r="G316" s="38"/>
      <c r="H316" s="38"/>
      <c r="I316" s="150"/>
      <c r="J316" s="150"/>
      <c r="K316" s="38"/>
      <c r="L316" s="38"/>
      <c r="M316" s="42"/>
      <c r="N316" s="230"/>
      <c r="O316" s="231"/>
      <c r="P316" s="82"/>
      <c r="Q316" s="82"/>
      <c r="R316" s="82"/>
      <c r="S316" s="82"/>
      <c r="T316" s="82"/>
      <c r="U316" s="82"/>
      <c r="V316" s="82"/>
      <c r="W316" s="82"/>
      <c r="X316" s="83"/>
      <c r="Y316" s="36"/>
      <c r="Z316" s="36"/>
      <c r="AA316" s="36"/>
      <c r="AB316" s="36"/>
      <c r="AC316" s="36"/>
      <c r="AD316" s="36"/>
      <c r="AE316" s="36"/>
      <c r="AT316" s="15" t="s">
        <v>161</v>
      </c>
      <c r="AU316" s="15" t="s">
        <v>71</v>
      </c>
    </row>
    <row r="317" s="2" customFormat="1" ht="33" customHeight="1">
      <c r="A317" s="36"/>
      <c r="B317" s="37"/>
      <c r="C317" s="212" t="s">
        <v>613</v>
      </c>
      <c r="D317" s="212" t="s">
        <v>152</v>
      </c>
      <c r="E317" s="213" t="s">
        <v>614</v>
      </c>
      <c r="F317" s="214" t="s">
        <v>615</v>
      </c>
      <c r="G317" s="215" t="s">
        <v>240</v>
      </c>
      <c r="H317" s="216">
        <v>1</v>
      </c>
      <c r="I317" s="217"/>
      <c r="J317" s="218"/>
      <c r="K317" s="219">
        <f>ROUND(P317*H317,2)</f>
        <v>0</v>
      </c>
      <c r="L317" s="214" t="s">
        <v>156</v>
      </c>
      <c r="M317" s="220"/>
      <c r="N317" s="221" t="s">
        <v>20</v>
      </c>
      <c r="O317" s="222" t="s">
        <v>40</v>
      </c>
      <c r="P317" s="223">
        <f>I317+J317</f>
        <v>0</v>
      </c>
      <c r="Q317" s="223">
        <f>ROUND(I317*H317,2)</f>
        <v>0</v>
      </c>
      <c r="R317" s="223">
        <f>ROUND(J317*H317,2)</f>
        <v>0</v>
      </c>
      <c r="S317" s="82"/>
      <c r="T317" s="224">
        <f>S317*H317</f>
        <v>0</v>
      </c>
      <c r="U317" s="224">
        <v>0</v>
      </c>
      <c r="V317" s="224">
        <f>U317*H317</f>
        <v>0</v>
      </c>
      <c r="W317" s="224">
        <v>0</v>
      </c>
      <c r="X317" s="225">
        <f>W317*H317</f>
        <v>0</v>
      </c>
      <c r="Y317" s="36"/>
      <c r="Z317" s="36"/>
      <c r="AA317" s="36"/>
      <c r="AB317" s="36"/>
      <c r="AC317" s="36"/>
      <c r="AD317" s="36"/>
      <c r="AE317" s="36"/>
      <c r="AR317" s="226" t="s">
        <v>236</v>
      </c>
      <c r="AT317" s="226" t="s">
        <v>152</v>
      </c>
      <c r="AU317" s="226" t="s">
        <v>71</v>
      </c>
      <c r="AY317" s="15" t="s">
        <v>158</v>
      </c>
      <c r="BE317" s="227">
        <f>IF(O317="základní",K317,0)</f>
        <v>0</v>
      </c>
      <c r="BF317" s="227">
        <f>IF(O317="snížená",K317,0)</f>
        <v>0</v>
      </c>
      <c r="BG317" s="227">
        <f>IF(O317="zákl. přenesená",K317,0)</f>
        <v>0</v>
      </c>
      <c r="BH317" s="227">
        <f>IF(O317="sníž. přenesená",K317,0)</f>
        <v>0</v>
      </c>
      <c r="BI317" s="227">
        <f>IF(O317="nulová",K317,0)</f>
        <v>0</v>
      </c>
      <c r="BJ317" s="15" t="s">
        <v>78</v>
      </c>
      <c r="BK317" s="227">
        <f>ROUND(P317*H317,2)</f>
        <v>0</v>
      </c>
      <c r="BL317" s="15" t="s">
        <v>236</v>
      </c>
      <c r="BM317" s="226" t="s">
        <v>616</v>
      </c>
    </row>
    <row r="318" s="2" customFormat="1">
      <c r="A318" s="36"/>
      <c r="B318" s="37"/>
      <c r="C318" s="38"/>
      <c r="D318" s="228" t="s">
        <v>161</v>
      </c>
      <c r="E318" s="38"/>
      <c r="F318" s="229" t="s">
        <v>615</v>
      </c>
      <c r="G318" s="38"/>
      <c r="H318" s="38"/>
      <c r="I318" s="150"/>
      <c r="J318" s="150"/>
      <c r="K318" s="38"/>
      <c r="L318" s="38"/>
      <c r="M318" s="42"/>
      <c r="N318" s="230"/>
      <c r="O318" s="231"/>
      <c r="P318" s="82"/>
      <c r="Q318" s="82"/>
      <c r="R318" s="82"/>
      <c r="S318" s="82"/>
      <c r="T318" s="82"/>
      <c r="U318" s="82"/>
      <c r="V318" s="82"/>
      <c r="W318" s="82"/>
      <c r="X318" s="83"/>
      <c r="Y318" s="36"/>
      <c r="Z318" s="36"/>
      <c r="AA318" s="36"/>
      <c r="AB318" s="36"/>
      <c r="AC318" s="36"/>
      <c r="AD318" s="36"/>
      <c r="AE318" s="36"/>
      <c r="AT318" s="15" t="s">
        <v>161</v>
      </c>
      <c r="AU318" s="15" t="s">
        <v>71</v>
      </c>
    </row>
    <row r="319" s="2" customFormat="1" ht="33" customHeight="1">
      <c r="A319" s="36"/>
      <c r="B319" s="37"/>
      <c r="C319" s="212" t="s">
        <v>617</v>
      </c>
      <c r="D319" s="212" t="s">
        <v>152</v>
      </c>
      <c r="E319" s="213" t="s">
        <v>618</v>
      </c>
      <c r="F319" s="214" t="s">
        <v>619</v>
      </c>
      <c r="G319" s="215" t="s">
        <v>240</v>
      </c>
      <c r="H319" s="216">
        <v>1</v>
      </c>
      <c r="I319" s="217"/>
      <c r="J319" s="218"/>
      <c r="K319" s="219">
        <f>ROUND(P319*H319,2)</f>
        <v>0</v>
      </c>
      <c r="L319" s="214" t="s">
        <v>156</v>
      </c>
      <c r="M319" s="220"/>
      <c r="N319" s="221" t="s">
        <v>20</v>
      </c>
      <c r="O319" s="222" t="s">
        <v>40</v>
      </c>
      <c r="P319" s="223">
        <f>I319+J319</f>
        <v>0</v>
      </c>
      <c r="Q319" s="223">
        <f>ROUND(I319*H319,2)</f>
        <v>0</v>
      </c>
      <c r="R319" s="223">
        <f>ROUND(J319*H319,2)</f>
        <v>0</v>
      </c>
      <c r="S319" s="82"/>
      <c r="T319" s="224">
        <f>S319*H319</f>
        <v>0</v>
      </c>
      <c r="U319" s="224">
        <v>0</v>
      </c>
      <c r="V319" s="224">
        <f>U319*H319</f>
        <v>0</v>
      </c>
      <c r="W319" s="224">
        <v>0</v>
      </c>
      <c r="X319" s="225">
        <f>W319*H319</f>
        <v>0</v>
      </c>
      <c r="Y319" s="36"/>
      <c r="Z319" s="36"/>
      <c r="AA319" s="36"/>
      <c r="AB319" s="36"/>
      <c r="AC319" s="36"/>
      <c r="AD319" s="36"/>
      <c r="AE319" s="36"/>
      <c r="AR319" s="226" t="s">
        <v>189</v>
      </c>
      <c r="AT319" s="226" t="s">
        <v>152</v>
      </c>
      <c r="AU319" s="226" t="s">
        <v>71</v>
      </c>
      <c r="AY319" s="15" t="s">
        <v>158</v>
      </c>
      <c r="BE319" s="227">
        <f>IF(O319="základní",K319,0)</f>
        <v>0</v>
      </c>
      <c r="BF319" s="227">
        <f>IF(O319="snížená",K319,0)</f>
        <v>0</v>
      </c>
      <c r="BG319" s="227">
        <f>IF(O319="zákl. přenesená",K319,0)</f>
        <v>0</v>
      </c>
      <c r="BH319" s="227">
        <f>IF(O319="sníž. přenesená",K319,0)</f>
        <v>0</v>
      </c>
      <c r="BI319" s="227">
        <f>IF(O319="nulová",K319,0)</f>
        <v>0</v>
      </c>
      <c r="BJ319" s="15" t="s">
        <v>78</v>
      </c>
      <c r="BK319" s="227">
        <f>ROUND(P319*H319,2)</f>
        <v>0</v>
      </c>
      <c r="BL319" s="15" t="s">
        <v>189</v>
      </c>
      <c r="BM319" s="226" t="s">
        <v>620</v>
      </c>
    </row>
    <row r="320" s="2" customFormat="1">
      <c r="A320" s="36"/>
      <c r="B320" s="37"/>
      <c r="C320" s="38"/>
      <c r="D320" s="228" t="s">
        <v>161</v>
      </c>
      <c r="E320" s="38"/>
      <c r="F320" s="229" t="s">
        <v>619</v>
      </c>
      <c r="G320" s="38"/>
      <c r="H320" s="38"/>
      <c r="I320" s="150"/>
      <c r="J320" s="150"/>
      <c r="K320" s="38"/>
      <c r="L320" s="38"/>
      <c r="M320" s="42"/>
      <c r="N320" s="230"/>
      <c r="O320" s="231"/>
      <c r="P320" s="82"/>
      <c r="Q320" s="82"/>
      <c r="R320" s="82"/>
      <c r="S320" s="82"/>
      <c r="T320" s="82"/>
      <c r="U320" s="82"/>
      <c r="V320" s="82"/>
      <c r="W320" s="82"/>
      <c r="X320" s="83"/>
      <c r="Y320" s="36"/>
      <c r="Z320" s="36"/>
      <c r="AA320" s="36"/>
      <c r="AB320" s="36"/>
      <c r="AC320" s="36"/>
      <c r="AD320" s="36"/>
      <c r="AE320" s="36"/>
      <c r="AT320" s="15" t="s">
        <v>161</v>
      </c>
      <c r="AU320" s="15" t="s">
        <v>71</v>
      </c>
    </row>
    <row r="321" s="2" customFormat="1" ht="21.75" customHeight="1">
      <c r="A321" s="36"/>
      <c r="B321" s="37"/>
      <c r="C321" s="212" t="s">
        <v>621</v>
      </c>
      <c r="D321" s="212" t="s">
        <v>152</v>
      </c>
      <c r="E321" s="213" t="s">
        <v>622</v>
      </c>
      <c r="F321" s="214" t="s">
        <v>623</v>
      </c>
      <c r="G321" s="215" t="s">
        <v>240</v>
      </c>
      <c r="H321" s="216">
        <v>20</v>
      </c>
      <c r="I321" s="217"/>
      <c r="J321" s="218"/>
      <c r="K321" s="219">
        <f>ROUND(P321*H321,2)</f>
        <v>0</v>
      </c>
      <c r="L321" s="214" t="s">
        <v>156</v>
      </c>
      <c r="M321" s="220"/>
      <c r="N321" s="221" t="s">
        <v>20</v>
      </c>
      <c r="O321" s="222" t="s">
        <v>40</v>
      </c>
      <c r="P321" s="223">
        <f>I321+J321</f>
        <v>0</v>
      </c>
      <c r="Q321" s="223">
        <f>ROUND(I321*H321,2)</f>
        <v>0</v>
      </c>
      <c r="R321" s="223">
        <f>ROUND(J321*H321,2)</f>
        <v>0</v>
      </c>
      <c r="S321" s="82"/>
      <c r="T321" s="224">
        <f>S321*H321</f>
        <v>0</v>
      </c>
      <c r="U321" s="224">
        <v>0</v>
      </c>
      <c r="V321" s="224">
        <f>U321*H321</f>
        <v>0</v>
      </c>
      <c r="W321" s="224">
        <v>0</v>
      </c>
      <c r="X321" s="225">
        <f>W321*H321</f>
        <v>0</v>
      </c>
      <c r="Y321" s="36"/>
      <c r="Z321" s="36"/>
      <c r="AA321" s="36"/>
      <c r="AB321" s="36"/>
      <c r="AC321" s="36"/>
      <c r="AD321" s="36"/>
      <c r="AE321" s="36"/>
      <c r="AR321" s="226" t="s">
        <v>189</v>
      </c>
      <c r="AT321" s="226" t="s">
        <v>152</v>
      </c>
      <c r="AU321" s="226" t="s">
        <v>71</v>
      </c>
      <c r="AY321" s="15" t="s">
        <v>158</v>
      </c>
      <c r="BE321" s="227">
        <f>IF(O321="základní",K321,0)</f>
        <v>0</v>
      </c>
      <c r="BF321" s="227">
        <f>IF(O321="snížená",K321,0)</f>
        <v>0</v>
      </c>
      <c r="BG321" s="227">
        <f>IF(O321="zákl. přenesená",K321,0)</f>
        <v>0</v>
      </c>
      <c r="BH321" s="227">
        <f>IF(O321="sníž. přenesená",K321,0)</f>
        <v>0</v>
      </c>
      <c r="BI321" s="227">
        <f>IF(O321="nulová",K321,0)</f>
        <v>0</v>
      </c>
      <c r="BJ321" s="15" t="s">
        <v>78</v>
      </c>
      <c r="BK321" s="227">
        <f>ROUND(P321*H321,2)</f>
        <v>0</v>
      </c>
      <c r="BL321" s="15" t="s">
        <v>189</v>
      </c>
      <c r="BM321" s="226" t="s">
        <v>624</v>
      </c>
    </row>
    <row r="322" s="2" customFormat="1">
      <c r="A322" s="36"/>
      <c r="B322" s="37"/>
      <c r="C322" s="38"/>
      <c r="D322" s="228" t="s">
        <v>161</v>
      </c>
      <c r="E322" s="38"/>
      <c r="F322" s="229" t="s">
        <v>623</v>
      </c>
      <c r="G322" s="38"/>
      <c r="H322" s="38"/>
      <c r="I322" s="150"/>
      <c r="J322" s="150"/>
      <c r="K322" s="38"/>
      <c r="L322" s="38"/>
      <c r="M322" s="42"/>
      <c r="N322" s="230"/>
      <c r="O322" s="231"/>
      <c r="P322" s="82"/>
      <c r="Q322" s="82"/>
      <c r="R322" s="82"/>
      <c r="S322" s="82"/>
      <c r="T322" s="82"/>
      <c r="U322" s="82"/>
      <c r="V322" s="82"/>
      <c r="W322" s="82"/>
      <c r="X322" s="83"/>
      <c r="Y322" s="36"/>
      <c r="Z322" s="36"/>
      <c r="AA322" s="36"/>
      <c r="AB322" s="36"/>
      <c r="AC322" s="36"/>
      <c r="AD322" s="36"/>
      <c r="AE322" s="36"/>
      <c r="AT322" s="15" t="s">
        <v>161</v>
      </c>
      <c r="AU322" s="15" t="s">
        <v>71</v>
      </c>
    </row>
    <row r="323" s="2" customFormat="1" ht="21.75" customHeight="1">
      <c r="A323" s="36"/>
      <c r="B323" s="37"/>
      <c r="C323" s="212" t="s">
        <v>625</v>
      </c>
      <c r="D323" s="212" t="s">
        <v>152</v>
      </c>
      <c r="E323" s="213" t="s">
        <v>626</v>
      </c>
      <c r="F323" s="214" t="s">
        <v>627</v>
      </c>
      <c r="G323" s="215" t="s">
        <v>240</v>
      </c>
      <c r="H323" s="216">
        <v>20</v>
      </c>
      <c r="I323" s="217"/>
      <c r="J323" s="218"/>
      <c r="K323" s="219">
        <f>ROUND(P323*H323,2)</f>
        <v>0</v>
      </c>
      <c r="L323" s="214" t="s">
        <v>156</v>
      </c>
      <c r="M323" s="220"/>
      <c r="N323" s="221" t="s">
        <v>20</v>
      </c>
      <c r="O323" s="222" t="s">
        <v>40</v>
      </c>
      <c r="P323" s="223">
        <f>I323+J323</f>
        <v>0</v>
      </c>
      <c r="Q323" s="223">
        <f>ROUND(I323*H323,2)</f>
        <v>0</v>
      </c>
      <c r="R323" s="223">
        <f>ROUND(J323*H323,2)</f>
        <v>0</v>
      </c>
      <c r="S323" s="82"/>
      <c r="T323" s="224">
        <f>S323*H323</f>
        <v>0</v>
      </c>
      <c r="U323" s="224">
        <v>0</v>
      </c>
      <c r="V323" s="224">
        <f>U323*H323</f>
        <v>0</v>
      </c>
      <c r="W323" s="224">
        <v>0</v>
      </c>
      <c r="X323" s="225">
        <f>W323*H323</f>
        <v>0</v>
      </c>
      <c r="Y323" s="36"/>
      <c r="Z323" s="36"/>
      <c r="AA323" s="36"/>
      <c r="AB323" s="36"/>
      <c r="AC323" s="36"/>
      <c r="AD323" s="36"/>
      <c r="AE323" s="36"/>
      <c r="AR323" s="226" t="s">
        <v>189</v>
      </c>
      <c r="AT323" s="226" t="s">
        <v>152</v>
      </c>
      <c r="AU323" s="226" t="s">
        <v>71</v>
      </c>
      <c r="AY323" s="15" t="s">
        <v>158</v>
      </c>
      <c r="BE323" s="227">
        <f>IF(O323="základní",K323,0)</f>
        <v>0</v>
      </c>
      <c r="BF323" s="227">
        <f>IF(O323="snížená",K323,0)</f>
        <v>0</v>
      </c>
      <c r="BG323" s="227">
        <f>IF(O323="zákl. přenesená",K323,0)</f>
        <v>0</v>
      </c>
      <c r="BH323" s="227">
        <f>IF(O323="sníž. přenesená",K323,0)</f>
        <v>0</v>
      </c>
      <c r="BI323" s="227">
        <f>IF(O323="nulová",K323,0)</f>
        <v>0</v>
      </c>
      <c r="BJ323" s="15" t="s">
        <v>78</v>
      </c>
      <c r="BK323" s="227">
        <f>ROUND(P323*H323,2)</f>
        <v>0</v>
      </c>
      <c r="BL323" s="15" t="s">
        <v>189</v>
      </c>
      <c r="BM323" s="226" t="s">
        <v>628</v>
      </c>
    </row>
    <row r="324" s="2" customFormat="1">
      <c r="A324" s="36"/>
      <c r="B324" s="37"/>
      <c r="C324" s="38"/>
      <c r="D324" s="228" t="s">
        <v>161</v>
      </c>
      <c r="E324" s="38"/>
      <c r="F324" s="229" t="s">
        <v>627</v>
      </c>
      <c r="G324" s="38"/>
      <c r="H324" s="38"/>
      <c r="I324" s="150"/>
      <c r="J324" s="150"/>
      <c r="K324" s="38"/>
      <c r="L324" s="38"/>
      <c r="M324" s="42"/>
      <c r="N324" s="230"/>
      <c r="O324" s="231"/>
      <c r="P324" s="82"/>
      <c r="Q324" s="82"/>
      <c r="R324" s="82"/>
      <c r="S324" s="82"/>
      <c r="T324" s="82"/>
      <c r="U324" s="82"/>
      <c r="V324" s="82"/>
      <c r="W324" s="82"/>
      <c r="X324" s="83"/>
      <c r="Y324" s="36"/>
      <c r="Z324" s="36"/>
      <c r="AA324" s="36"/>
      <c r="AB324" s="36"/>
      <c r="AC324" s="36"/>
      <c r="AD324" s="36"/>
      <c r="AE324" s="36"/>
      <c r="AT324" s="15" t="s">
        <v>161</v>
      </c>
      <c r="AU324" s="15" t="s">
        <v>71</v>
      </c>
    </row>
    <row r="325" s="2" customFormat="1" ht="16.5" customHeight="1">
      <c r="A325" s="36"/>
      <c r="B325" s="37"/>
      <c r="C325" s="212" t="s">
        <v>629</v>
      </c>
      <c r="D325" s="212" t="s">
        <v>152</v>
      </c>
      <c r="E325" s="213" t="s">
        <v>630</v>
      </c>
      <c r="F325" s="214" t="s">
        <v>631</v>
      </c>
      <c r="G325" s="215" t="s">
        <v>240</v>
      </c>
      <c r="H325" s="216">
        <v>20</v>
      </c>
      <c r="I325" s="217"/>
      <c r="J325" s="218"/>
      <c r="K325" s="219">
        <f>ROUND(P325*H325,2)</f>
        <v>0</v>
      </c>
      <c r="L325" s="214" t="s">
        <v>156</v>
      </c>
      <c r="M325" s="220"/>
      <c r="N325" s="221" t="s">
        <v>20</v>
      </c>
      <c r="O325" s="222" t="s">
        <v>40</v>
      </c>
      <c r="P325" s="223">
        <f>I325+J325</f>
        <v>0</v>
      </c>
      <c r="Q325" s="223">
        <f>ROUND(I325*H325,2)</f>
        <v>0</v>
      </c>
      <c r="R325" s="223">
        <f>ROUND(J325*H325,2)</f>
        <v>0</v>
      </c>
      <c r="S325" s="82"/>
      <c r="T325" s="224">
        <f>S325*H325</f>
        <v>0</v>
      </c>
      <c r="U325" s="224">
        <v>0</v>
      </c>
      <c r="V325" s="224">
        <f>U325*H325</f>
        <v>0</v>
      </c>
      <c r="W325" s="224">
        <v>0</v>
      </c>
      <c r="X325" s="225">
        <f>W325*H325</f>
        <v>0</v>
      </c>
      <c r="Y325" s="36"/>
      <c r="Z325" s="36"/>
      <c r="AA325" s="36"/>
      <c r="AB325" s="36"/>
      <c r="AC325" s="36"/>
      <c r="AD325" s="36"/>
      <c r="AE325" s="36"/>
      <c r="AR325" s="226" t="s">
        <v>189</v>
      </c>
      <c r="AT325" s="226" t="s">
        <v>152</v>
      </c>
      <c r="AU325" s="226" t="s">
        <v>71</v>
      </c>
      <c r="AY325" s="15" t="s">
        <v>158</v>
      </c>
      <c r="BE325" s="227">
        <f>IF(O325="základní",K325,0)</f>
        <v>0</v>
      </c>
      <c r="BF325" s="227">
        <f>IF(O325="snížená",K325,0)</f>
        <v>0</v>
      </c>
      <c r="BG325" s="227">
        <f>IF(O325="zákl. přenesená",K325,0)</f>
        <v>0</v>
      </c>
      <c r="BH325" s="227">
        <f>IF(O325="sníž. přenesená",K325,0)</f>
        <v>0</v>
      </c>
      <c r="BI325" s="227">
        <f>IF(O325="nulová",K325,0)</f>
        <v>0</v>
      </c>
      <c r="BJ325" s="15" t="s">
        <v>78</v>
      </c>
      <c r="BK325" s="227">
        <f>ROUND(P325*H325,2)</f>
        <v>0</v>
      </c>
      <c r="BL325" s="15" t="s">
        <v>189</v>
      </c>
      <c r="BM325" s="226" t="s">
        <v>632</v>
      </c>
    </row>
    <row r="326" s="2" customFormat="1">
      <c r="A326" s="36"/>
      <c r="B326" s="37"/>
      <c r="C326" s="38"/>
      <c r="D326" s="228" t="s">
        <v>161</v>
      </c>
      <c r="E326" s="38"/>
      <c r="F326" s="229" t="s">
        <v>631</v>
      </c>
      <c r="G326" s="38"/>
      <c r="H326" s="38"/>
      <c r="I326" s="150"/>
      <c r="J326" s="150"/>
      <c r="K326" s="38"/>
      <c r="L326" s="38"/>
      <c r="M326" s="42"/>
      <c r="N326" s="230"/>
      <c r="O326" s="231"/>
      <c r="P326" s="82"/>
      <c r="Q326" s="82"/>
      <c r="R326" s="82"/>
      <c r="S326" s="82"/>
      <c r="T326" s="82"/>
      <c r="U326" s="82"/>
      <c r="V326" s="82"/>
      <c r="W326" s="82"/>
      <c r="X326" s="83"/>
      <c r="Y326" s="36"/>
      <c r="Z326" s="36"/>
      <c r="AA326" s="36"/>
      <c r="AB326" s="36"/>
      <c r="AC326" s="36"/>
      <c r="AD326" s="36"/>
      <c r="AE326" s="36"/>
      <c r="AT326" s="15" t="s">
        <v>161</v>
      </c>
      <c r="AU326" s="15" t="s">
        <v>71</v>
      </c>
    </row>
    <row r="327" s="2" customFormat="1" ht="16.5" customHeight="1">
      <c r="A327" s="36"/>
      <c r="B327" s="37"/>
      <c r="C327" s="212" t="s">
        <v>633</v>
      </c>
      <c r="D327" s="212" t="s">
        <v>152</v>
      </c>
      <c r="E327" s="213" t="s">
        <v>634</v>
      </c>
      <c r="F327" s="214" t="s">
        <v>635</v>
      </c>
      <c r="G327" s="215" t="s">
        <v>240</v>
      </c>
      <c r="H327" s="216">
        <v>2</v>
      </c>
      <c r="I327" s="217"/>
      <c r="J327" s="218"/>
      <c r="K327" s="219">
        <f>ROUND(P327*H327,2)</f>
        <v>0</v>
      </c>
      <c r="L327" s="214" t="s">
        <v>156</v>
      </c>
      <c r="M327" s="220"/>
      <c r="N327" s="221" t="s">
        <v>20</v>
      </c>
      <c r="O327" s="222" t="s">
        <v>40</v>
      </c>
      <c r="P327" s="223">
        <f>I327+J327</f>
        <v>0</v>
      </c>
      <c r="Q327" s="223">
        <f>ROUND(I327*H327,2)</f>
        <v>0</v>
      </c>
      <c r="R327" s="223">
        <f>ROUND(J327*H327,2)</f>
        <v>0</v>
      </c>
      <c r="S327" s="82"/>
      <c r="T327" s="224">
        <f>S327*H327</f>
        <v>0</v>
      </c>
      <c r="U327" s="224">
        <v>0</v>
      </c>
      <c r="V327" s="224">
        <f>U327*H327</f>
        <v>0</v>
      </c>
      <c r="W327" s="224">
        <v>0</v>
      </c>
      <c r="X327" s="225">
        <f>W327*H327</f>
        <v>0</v>
      </c>
      <c r="Y327" s="36"/>
      <c r="Z327" s="36"/>
      <c r="AA327" s="36"/>
      <c r="AB327" s="36"/>
      <c r="AC327" s="36"/>
      <c r="AD327" s="36"/>
      <c r="AE327" s="36"/>
      <c r="AR327" s="226" t="s">
        <v>189</v>
      </c>
      <c r="AT327" s="226" t="s">
        <v>152</v>
      </c>
      <c r="AU327" s="226" t="s">
        <v>71</v>
      </c>
      <c r="AY327" s="15" t="s">
        <v>158</v>
      </c>
      <c r="BE327" s="227">
        <f>IF(O327="základní",K327,0)</f>
        <v>0</v>
      </c>
      <c r="BF327" s="227">
        <f>IF(O327="snížená",K327,0)</f>
        <v>0</v>
      </c>
      <c r="BG327" s="227">
        <f>IF(O327="zákl. přenesená",K327,0)</f>
        <v>0</v>
      </c>
      <c r="BH327" s="227">
        <f>IF(O327="sníž. přenesená",K327,0)</f>
        <v>0</v>
      </c>
      <c r="BI327" s="227">
        <f>IF(O327="nulová",K327,0)</f>
        <v>0</v>
      </c>
      <c r="BJ327" s="15" t="s">
        <v>78</v>
      </c>
      <c r="BK327" s="227">
        <f>ROUND(P327*H327,2)</f>
        <v>0</v>
      </c>
      <c r="BL327" s="15" t="s">
        <v>189</v>
      </c>
      <c r="BM327" s="226" t="s">
        <v>636</v>
      </c>
    </row>
    <row r="328" s="2" customFormat="1">
      <c r="A328" s="36"/>
      <c r="B328" s="37"/>
      <c r="C328" s="38"/>
      <c r="D328" s="228" t="s">
        <v>161</v>
      </c>
      <c r="E328" s="38"/>
      <c r="F328" s="229" t="s">
        <v>635</v>
      </c>
      <c r="G328" s="38"/>
      <c r="H328" s="38"/>
      <c r="I328" s="150"/>
      <c r="J328" s="150"/>
      <c r="K328" s="38"/>
      <c r="L328" s="38"/>
      <c r="M328" s="42"/>
      <c r="N328" s="230"/>
      <c r="O328" s="231"/>
      <c r="P328" s="82"/>
      <c r="Q328" s="82"/>
      <c r="R328" s="82"/>
      <c r="S328" s="82"/>
      <c r="T328" s="82"/>
      <c r="U328" s="82"/>
      <c r="V328" s="82"/>
      <c r="W328" s="82"/>
      <c r="X328" s="83"/>
      <c r="Y328" s="36"/>
      <c r="Z328" s="36"/>
      <c r="AA328" s="36"/>
      <c r="AB328" s="36"/>
      <c r="AC328" s="36"/>
      <c r="AD328" s="36"/>
      <c r="AE328" s="36"/>
      <c r="AT328" s="15" t="s">
        <v>161</v>
      </c>
      <c r="AU328" s="15" t="s">
        <v>71</v>
      </c>
    </row>
    <row r="329" s="2" customFormat="1" ht="21.75" customHeight="1">
      <c r="A329" s="36"/>
      <c r="B329" s="37"/>
      <c r="C329" s="232" t="s">
        <v>637</v>
      </c>
      <c r="D329" s="232" t="s">
        <v>461</v>
      </c>
      <c r="E329" s="233" t="s">
        <v>638</v>
      </c>
      <c r="F329" s="234" t="s">
        <v>639</v>
      </c>
      <c r="G329" s="235" t="s">
        <v>240</v>
      </c>
      <c r="H329" s="236">
        <v>20</v>
      </c>
      <c r="I329" s="237"/>
      <c r="J329" s="237"/>
      <c r="K329" s="238">
        <f>ROUND(P329*H329,2)</f>
        <v>0</v>
      </c>
      <c r="L329" s="234" t="s">
        <v>156</v>
      </c>
      <c r="M329" s="42"/>
      <c r="N329" s="239" t="s">
        <v>20</v>
      </c>
      <c r="O329" s="222" t="s">
        <v>40</v>
      </c>
      <c r="P329" s="223">
        <f>I329+J329</f>
        <v>0</v>
      </c>
      <c r="Q329" s="223">
        <f>ROUND(I329*H329,2)</f>
        <v>0</v>
      </c>
      <c r="R329" s="223">
        <f>ROUND(J329*H329,2)</f>
        <v>0</v>
      </c>
      <c r="S329" s="82"/>
      <c r="T329" s="224">
        <f>S329*H329</f>
        <v>0</v>
      </c>
      <c r="U329" s="224">
        <v>0</v>
      </c>
      <c r="V329" s="224">
        <f>U329*H329</f>
        <v>0</v>
      </c>
      <c r="W329" s="224">
        <v>0</v>
      </c>
      <c r="X329" s="225">
        <f>W329*H329</f>
        <v>0</v>
      </c>
      <c r="Y329" s="36"/>
      <c r="Z329" s="36"/>
      <c r="AA329" s="36"/>
      <c r="AB329" s="36"/>
      <c r="AC329" s="36"/>
      <c r="AD329" s="36"/>
      <c r="AE329" s="36"/>
      <c r="AR329" s="226" t="s">
        <v>236</v>
      </c>
      <c r="AT329" s="226" t="s">
        <v>461</v>
      </c>
      <c r="AU329" s="226" t="s">
        <v>71</v>
      </c>
      <c r="AY329" s="15" t="s">
        <v>158</v>
      </c>
      <c r="BE329" s="227">
        <f>IF(O329="základní",K329,0)</f>
        <v>0</v>
      </c>
      <c r="BF329" s="227">
        <f>IF(O329="snížená",K329,0)</f>
        <v>0</v>
      </c>
      <c r="BG329" s="227">
        <f>IF(O329="zákl. přenesená",K329,0)</f>
        <v>0</v>
      </c>
      <c r="BH329" s="227">
        <f>IF(O329="sníž. přenesená",K329,0)</f>
        <v>0</v>
      </c>
      <c r="BI329" s="227">
        <f>IF(O329="nulová",K329,0)</f>
        <v>0</v>
      </c>
      <c r="BJ329" s="15" t="s">
        <v>78</v>
      </c>
      <c r="BK329" s="227">
        <f>ROUND(P329*H329,2)</f>
        <v>0</v>
      </c>
      <c r="BL329" s="15" t="s">
        <v>236</v>
      </c>
      <c r="BM329" s="226" t="s">
        <v>640</v>
      </c>
    </row>
    <row r="330" s="2" customFormat="1">
      <c r="A330" s="36"/>
      <c r="B330" s="37"/>
      <c r="C330" s="38"/>
      <c r="D330" s="228" t="s">
        <v>161</v>
      </c>
      <c r="E330" s="38"/>
      <c r="F330" s="229" t="s">
        <v>639</v>
      </c>
      <c r="G330" s="38"/>
      <c r="H330" s="38"/>
      <c r="I330" s="150"/>
      <c r="J330" s="150"/>
      <c r="K330" s="38"/>
      <c r="L330" s="38"/>
      <c r="M330" s="42"/>
      <c r="N330" s="230"/>
      <c r="O330" s="231"/>
      <c r="P330" s="82"/>
      <c r="Q330" s="82"/>
      <c r="R330" s="82"/>
      <c r="S330" s="82"/>
      <c r="T330" s="82"/>
      <c r="U330" s="82"/>
      <c r="V330" s="82"/>
      <c r="W330" s="82"/>
      <c r="X330" s="83"/>
      <c r="Y330" s="36"/>
      <c r="Z330" s="36"/>
      <c r="AA330" s="36"/>
      <c r="AB330" s="36"/>
      <c r="AC330" s="36"/>
      <c r="AD330" s="36"/>
      <c r="AE330" s="36"/>
      <c r="AT330" s="15" t="s">
        <v>161</v>
      </c>
      <c r="AU330" s="15" t="s">
        <v>71</v>
      </c>
    </row>
    <row r="331" s="2" customFormat="1" ht="21.75" customHeight="1">
      <c r="A331" s="36"/>
      <c r="B331" s="37"/>
      <c r="C331" s="232" t="s">
        <v>641</v>
      </c>
      <c r="D331" s="232" t="s">
        <v>461</v>
      </c>
      <c r="E331" s="233" t="s">
        <v>642</v>
      </c>
      <c r="F331" s="234" t="s">
        <v>643</v>
      </c>
      <c r="G331" s="235" t="s">
        <v>240</v>
      </c>
      <c r="H331" s="236">
        <v>20</v>
      </c>
      <c r="I331" s="237"/>
      <c r="J331" s="237"/>
      <c r="K331" s="238">
        <f>ROUND(P331*H331,2)</f>
        <v>0</v>
      </c>
      <c r="L331" s="234" t="s">
        <v>156</v>
      </c>
      <c r="M331" s="42"/>
      <c r="N331" s="239" t="s">
        <v>20</v>
      </c>
      <c r="O331" s="222" t="s">
        <v>40</v>
      </c>
      <c r="P331" s="223">
        <f>I331+J331</f>
        <v>0</v>
      </c>
      <c r="Q331" s="223">
        <f>ROUND(I331*H331,2)</f>
        <v>0</v>
      </c>
      <c r="R331" s="223">
        <f>ROUND(J331*H331,2)</f>
        <v>0</v>
      </c>
      <c r="S331" s="82"/>
      <c r="T331" s="224">
        <f>S331*H331</f>
        <v>0</v>
      </c>
      <c r="U331" s="224">
        <v>0</v>
      </c>
      <c r="V331" s="224">
        <f>U331*H331</f>
        <v>0</v>
      </c>
      <c r="W331" s="224">
        <v>0</v>
      </c>
      <c r="X331" s="225">
        <f>W331*H331</f>
        <v>0</v>
      </c>
      <c r="Y331" s="36"/>
      <c r="Z331" s="36"/>
      <c r="AA331" s="36"/>
      <c r="AB331" s="36"/>
      <c r="AC331" s="36"/>
      <c r="AD331" s="36"/>
      <c r="AE331" s="36"/>
      <c r="AR331" s="226" t="s">
        <v>236</v>
      </c>
      <c r="AT331" s="226" t="s">
        <v>461</v>
      </c>
      <c r="AU331" s="226" t="s">
        <v>71</v>
      </c>
      <c r="AY331" s="15" t="s">
        <v>158</v>
      </c>
      <c r="BE331" s="227">
        <f>IF(O331="základní",K331,0)</f>
        <v>0</v>
      </c>
      <c r="BF331" s="227">
        <f>IF(O331="snížená",K331,0)</f>
        <v>0</v>
      </c>
      <c r="BG331" s="227">
        <f>IF(O331="zákl. přenesená",K331,0)</f>
        <v>0</v>
      </c>
      <c r="BH331" s="227">
        <f>IF(O331="sníž. přenesená",K331,0)</f>
        <v>0</v>
      </c>
      <c r="BI331" s="227">
        <f>IF(O331="nulová",K331,0)</f>
        <v>0</v>
      </c>
      <c r="BJ331" s="15" t="s">
        <v>78</v>
      </c>
      <c r="BK331" s="227">
        <f>ROUND(P331*H331,2)</f>
        <v>0</v>
      </c>
      <c r="BL331" s="15" t="s">
        <v>236</v>
      </c>
      <c r="BM331" s="226" t="s">
        <v>644</v>
      </c>
    </row>
    <row r="332" s="2" customFormat="1">
      <c r="A332" s="36"/>
      <c r="B332" s="37"/>
      <c r="C332" s="38"/>
      <c r="D332" s="228" t="s">
        <v>161</v>
      </c>
      <c r="E332" s="38"/>
      <c r="F332" s="229" t="s">
        <v>643</v>
      </c>
      <c r="G332" s="38"/>
      <c r="H332" s="38"/>
      <c r="I332" s="150"/>
      <c r="J332" s="150"/>
      <c r="K332" s="38"/>
      <c r="L332" s="38"/>
      <c r="M332" s="42"/>
      <c r="N332" s="230"/>
      <c r="O332" s="231"/>
      <c r="P332" s="82"/>
      <c r="Q332" s="82"/>
      <c r="R332" s="82"/>
      <c r="S332" s="82"/>
      <c r="T332" s="82"/>
      <c r="U332" s="82"/>
      <c r="V332" s="82"/>
      <c r="W332" s="82"/>
      <c r="X332" s="83"/>
      <c r="Y332" s="36"/>
      <c r="Z332" s="36"/>
      <c r="AA332" s="36"/>
      <c r="AB332" s="36"/>
      <c r="AC332" s="36"/>
      <c r="AD332" s="36"/>
      <c r="AE332" s="36"/>
      <c r="AT332" s="15" t="s">
        <v>161</v>
      </c>
      <c r="AU332" s="15" t="s">
        <v>71</v>
      </c>
    </row>
    <row r="333" s="2" customFormat="1" ht="16.5" customHeight="1">
      <c r="A333" s="36"/>
      <c r="B333" s="37"/>
      <c r="C333" s="232" t="s">
        <v>645</v>
      </c>
      <c r="D333" s="232" t="s">
        <v>461</v>
      </c>
      <c r="E333" s="233" t="s">
        <v>646</v>
      </c>
      <c r="F333" s="234" t="s">
        <v>647</v>
      </c>
      <c r="G333" s="235" t="s">
        <v>240</v>
      </c>
      <c r="H333" s="236">
        <v>20</v>
      </c>
      <c r="I333" s="237"/>
      <c r="J333" s="237"/>
      <c r="K333" s="238">
        <f>ROUND(P333*H333,2)</f>
        <v>0</v>
      </c>
      <c r="L333" s="234" t="s">
        <v>156</v>
      </c>
      <c r="M333" s="42"/>
      <c r="N333" s="239" t="s">
        <v>20</v>
      </c>
      <c r="O333" s="222" t="s">
        <v>40</v>
      </c>
      <c r="P333" s="223">
        <f>I333+J333</f>
        <v>0</v>
      </c>
      <c r="Q333" s="223">
        <f>ROUND(I333*H333,2)</f>
        <v>0</v>
      </c>
      <c r="R333" s="223">
        <f>ROUND(J333*H333,2)</f>
        <v>0</v>
      </c>
      <c r="S333" s="82"/>
      <c r="T333" s="224">
        <f>S333*H333</f>
        <v>0</v>
      </c>
      <c r="U333" s="224">
        <v>0</v>
      </c>
      <c r="V333" s="224">
        <f>U333*H333</f>
        <v>0</v>
      </c>
      <c r="W333" s="224">
        <v>0</v>
      </c>
      <c r="X333" s="225">
        <f>W333*H333</f>
        <v>0</v>
      </c>
      <c r="Y333" s="36"/>
      <c r="Z333" s="36"/>
      <c r="AA333" s="36"/>
      <c r="AB333" s="36"/>
      <c r="AC333" s="36"/>
      <c r="AD333" s="36"/>
      <c r="AE333" s="36"/>
      <c r="AR333" s="226" t="s">
        <v>236</v>
      </c>
      <c r="AT333" s="226" t="s">
        <v>461</v>
      </c>
      <c r="AU333" s="226" t="s">
        <v>71</v>
      </c>
      <c r="AY333" s="15" t="s">
        <v>158</v>
      </c>
      <c r="BE333" s="227">
        <f>IF(O333="základní",K333,0)</f>
        <v>0</v>
      </c>
      <c r="BF333" s="227">
        <f>IF(O333="snížená",K333,0)</f>
        <v>0</v>
      </c>
      <c r="BG333" s="227">
        <f>IF(O333="zákl. přenesená",K333,0)</f>
        <v>0</v>
      </c>
      <c r="BH333" s="227">
        <f>IF(O333="sníž. přenesená",K333,0)</f>
        <v>0</v>
      </c>
      <c r="BI333" s="227">
        <f>IF(O333="nulová",K333,0)</f>
        <v>0</v>
      </c>
      <c r="BJ333" s="15" t="s">
        <v>78</v>
      </c>
      <c r="BK333" s="227">
        <f>ROUND(P333*H333,2)</f>
        <v>0</v>
      </c>
      <c r="BL333" s="15" t="s">
        <v>236</v>
      </c>
      <c r="BM333" s="226" t="s">
        <v>648</v>
      </c>
    </row>
    <row r="334" s="2" customFormat="1">
      <c r="A334" s="36"/>
      <c r="B334" s="37"/>
      <c r="C334" s="38"/>
      <c r="D334" s="228" t="s">
        <v>161</v>
      </c>
      <c r="E334" s="38"/>
      <c r="F334" s="229" t="s">
        <v>647</v>
      </c>
      <c r="G334" s="38"/>
      <c r="H334" s="38"/>
      <c r="I334" s="150"/>
      <c r="J334" s="150"/>
      <c r="K334" s="38"/>
      <c r="L334" s="38"/>
      <c r="M334" s="42"/>
      <c r="N334" s="230"/>
      <c r="O334" s="231"/>
      <c r="P334" s="82"/>
      <c r="Q334" s="82"/>
      <c r="R334" s="82"/>
      <c r="S334" s="82"/>
      <c r="T334" s="82"/>
      <c r="U334" s="82"/>
      <c r="V334" s="82"/>
      <c r="W334" s="82"/>
      <c r="X334" s="83"/>
      <c r="Y334" s="36"/>
      <c r="Z334" s="36"/>
      <c r="AA334" s="36"/>
      <c r="AB334" s="36"/>
      <c r="AC334" s="36"/>
      <c r="AD334" s="36"/>
      <c r="AE334" s="36"/>
      <c r="AT334" s="15" t="s">
        <v>161</v>
      </c>
      <c r="AU334" s="15" t="s">
        <v>71</v>
      </c>
    </row>
    <row r="335" s="2" customFormat="1" ht="21.75" customHeight="1">
      <c r="A335" s="36"/>
      <c r="B335" s="37"/>
      <c r="C335" s="232" t="s">
        <v>649</v>
      </c>
      <c r="D335" s="232" t="s">
        <v>461</v>
      </c>
      <c r="E335" s="233" t="s">
        <v>650</v>
      </c>
      <c r="F335" s="234" t="s">
        <v>651</v>
      </c>
      <c r="G335" s="235" t="s">
        <v>240</v>
      </c>
      <c r="H335" s="236">
        <v>1</v>
      </c>
      <c r="I335" s="237"/>
      <c r="J335" s="237"/>
      <c r="K335" s="238">
        <f>ROUND(P335*H335,2)</f>
        <v>0</v>
      </c>
      <c r="L335" s="234" t="s">
        <v>156</v>
      </c>
      <c r="M335" s="42"/>
      <c r="N335" s="239" t="s">
        <v>20</v>
      </c>
      <c r="O335" s="222" t="s">
        <v>40</v>
      </c>
      <c r="P335" s="223">
        <f>I335+J335</f>
        <v>0</v>
      </c>
      <c r="Q335" s="223">
        <f>ROUND(I335*H335,2)</f>
        <v>0</v>
      </c>
      <c r="R335" s="223">
        <f>ROUND(J335*H335,2)</f>
        <v>0</v>
      </c>
      <c r="S335" s="82"/>
      <c r="T335" s="224">
        <f>S335*H335</f>
        <v>0</v>
      </c>
      <c r="U335" s="224">
        <v>0</v>
      </c>
      <c r="V335" s="224">
        <f>U335*H335</f>
        <v>0</v>
      </c>
      <c r="W335" s="224">
        <v>0</v>
      </c>
      <c r="X335" s="225">
        <f>W335*H335</f>
        <v>0</v>
      </c>
      <c r="Y335" s="36"/>
      <c r="Z335" s="36"/>
      <c r="AA335" s="36"/>
      <c r="AB335" s="36"/>
      <c r="AC335" s="36"/>
      <c r="AD335" s="36"/>
      <c r="AE335" s="36"/>
      <c r="AR335" s="226" t="s">
        <v>236</v>
      </c>
      <c r="AT335" s="226" t="s">
        <v>461</v>
      </c>
      <c r="AU335" s="226" t="s">
        <v>71</v>
      </c>
      <c r="AY335" s="15" t="s">
        <v>158</v>
      </c>
      <c r="BE335" s="227">
        <f>IF(O335="základní",K335,0)</f>
        <v>0</v>
      </c>
      <c r="BF335" s="227">
        <f>IF(O335="snížená",K335,0)</f>
        <v>0</v>
      </c>
      <c r="BG335" s="227">
        <f>IF(O335="zákl. přenesená",K335,0)</f>
        <v>0</v>
      </c>
      <c r="BH335" s="227">
        <f>IF(O335="sníž. přenesená",K335,0)</f>
        <v>0</v>
      </c>
      <c r="BI335" s="227">
        <f>IF(O335="nulová",K335,0)</f>
        <v>0</v>
      </c>
      <c r="BJ335" s="15" t="s">
        <v>78</v>
      </c>
      <c r="BK335" s="227">
        <f>ROUND(P335*H335,2)</f>
        <v>0</v>
      </c>
      <c r="BL335" s="15" t="s">
        <v>236</v>
      </c>
      <c r="BM335" s="226" t="s">
        <v>652</v>
      </c>
    </row>
    <row r="336" s="2" customFormat="1">
      <c r="A336" s="36"/>
      <c r="B336" s="37"/>
      <c r="C336" s="38"/>
      <c r="D336" s="228" t="s">
        <v>161</v>
      </c>
      <c r="E336" s="38"/>
      <c r="F336" s="229" t="s">
        <v>651</v>
      </c>
      <c r="G336" s="38"/>
      <c r="H336" s="38"/>
      <c r="I336" s="150"/>
      <c r="J336" s="150"/>
      <c r="K336" s="38"/>
      <c r="L336" s="38"/>
      <c r="M336" s="42"/>
      <c r="N336" s="230"/>
      <c r="O336" s="231"/>
      <c r="P336" s="82"/>
      <c r="Q336" s="82"/>
      <c r="R336" s="82"/>
      <c r="S336" s="82"/>
      <c r="T336" s="82"/>
      <c r="U336" s="82"/>
      <c r="V336" s="82"/>
      <c r="W336" s="82"/>
      <c r="X336" s="83"/>
      <c r="Y336" s="36"/>
      <c r="Z336" s="36"/>
      <c r="AA336" s="36"/>
      <c r="AB336" s="36"/>
      <c r="AC336" s="36"/>
      <c r="AD336" s="36"/>
      <c r="AE336" s="36"/>
      <c r="AT336" s="15" t="s">
        <v>161</v>
      </c>
      <c r="AU336" s="15" t="s">
        <v>71</v>
      </c>
    </row>
    <row r="337" s="2" customFormat="1" ht="21.75" customHeight="1">
      <c r="A337" s="36"/>
      <c r="B337" s="37"/>
      <c r="C337" s="232" t="s">
        <v>653</v>
      </c>
      <c r="D337" s="232" t="s">
        <v>461</v>
      </c>
      <c r="E337" s="233" t="s">
        <v>654</v>
      </c>
      <c r="F337" s="234" t="s">
        <v>655</v>
      </c>
      <c r="G337" s="235" t="s">
        <v>240</v>
      </c>
      <c r="H337" s="236">
        <v>1</v>
      </c>
      <c r="I337" s="237"/>
      <c r="J337" s="237"/>
      <c r="K337" s="238">
        <f>ROUND(P337*H337,2)</f>
        <v>0</v>
      </c>
      <c r="L337" s="234" t="s">
        <v>156</v>
      </c>
      <c r="M337" s="42"/>
      <c r="N337" s="239" t="s">
        <v>20</v>
      </c>
      <c r="O337" s="222" t="s">
        <v>40</v>
      </c>
      <c r="P337" s="223">
        <f>I337+J337</f>
        <v>0</v>
      </c>
      <c r="Q337" s="223">
        <f>ROUND(I337*H337,2)</f>
        <v>0</v>
      </c>
      <c r="R337" s="223">
        <f>ROUND(J337*H337,2)</f>
        <v>0</v>
      </c>
      <c r="S337" s="82"/>
      <c r="T337" s="224">
        <f>S337*H337</f>
        <v>0</v>
      </c>
      <c r="U337" s="224">
        <v>0</v>
      </c>
      <c r="V337" s="224">
        <f>U337*H337</f>
        <v>0</v>
      </c>
      <c r="W337" s="224">
        <v>0</v>
      </c>
      <c r="X337" s="225">
        <f>W337*H337</f>
        <v>0</v>
      </c>
      <c r="Y337" s="36"/>
      <c r="Z337" s="36"/>
      <c r="AA337" s="36"/>
      <c r="AB337" s="36"/>
      <c r="AC337" s="36"/>
      <c r="AD337" s="36"/>
      <c r="AE337" s="36"/>
      <c r="AR337" s="226" t="s">
        <v>78</v>
      </c>
      <c r="AT337" s="226" t="s">
        <v>461</v>
      </c>
      <c r="AU337" s="226" t="s">
        <v>71</v>
      </c>
      <c r="AY337" s="15" t="s">
        <v>158</v>
      </c>
      <c r="BE337" s="227">
        <f>IF(O337="základní",K337,0)</f>
        <v>0</v>
      </c>
      <c r="BF337" s="227">
        <f>IF(O337="snížená",K337,0)</f>
        <v>0</v>
      </c>
      <c r="BG337" s="227">
        <f>IF(O337="zákl. přenesená",K337,0)</f>
        <v>0</v>
      </c>
      <c r="BH337" s="227">
        <f>IF(O337="sníž. přenesená",K337,0)</f>
        <v>0</v>
      </c>
      <c r="BI337" s="227">
        <f>IF(O337="nulová",K337,0)</f>
        <v>0</v>
      </c>
      <c r="BJ337" s="15" t="s">
        <v>78</v>
      </c>
      <c r="BK337" s="227">
        <f>ROUND(P337*H337,2)</f>
        <v>0</v>
      </c>
      <c r="BL337" s="15" t="s">
        <v>78</v>
      </c>
      <c r="BM337" s="226" t="s">
        <v>656</v>
      </c>
    </row>
    <row r="338" s="2" customFormat="1">
      <c r="A338" s="36"/>
      <c r="B338" s="37"/>
      <c r="C338" s="38"/>
      <c r="D338" s="228" t="s">
        <v>161</v>
      </c>
      <c r="E338" s="38"/>
      <c r="F338" s="229" t="s">
        <v>655</v>
      </c>
      <c r="G338" s="38"/>
      <c r="H338" s="38"/>
      <c r="I338" s="150"/>
      <c r="J338" s="150"/>
      <c r="K338" s="38"/>
      <c r="L338" s="38"/>
      <c r="M338" s="42"/>
      <c r="N338" s="230"/>
      <c r="O338" s="231"/>
      <c r="P338" s="82"/>
      <c r="Q338" s="82"/>
      <c r="R338" s="82"/>
      <c r="S338" s="82"/>
      <c r="T338" s="82"/>
      <c r="U338" s="82"/>
      <c r="V338" s="82"/>
      <c r="W338" s="82"/>
      <c r="X338" s="83"/>
      <c r="Y338" s="36"/>
      <c r="Z338" s="36"/>
      <c r="AA338" s="36"/>
      <c r="AB338" s="36"/>
      <c r="AC338" s="36"/>
      <c r="AD338" s="36"/>
      <c r="AE338" s="36"/>
      <c r="AT338" s="15" t="s">
        <v>161</v>
      </c>
      <c r="AU338" s="15" t="s">
        <v>71</v>
      </c>
    </row>
    <row r="339" s="2" customFormat="1" ht="16.5" customHeight="1">
      <c r="A339" s="36"/>
      <c r="B339" s="37"/>
      <c r="C339" s="212" t="s">
        <v>657</v>
      </c>
      <c r="D339" s="212" t="s">
        <v>152</v>
      </c>
      <c r="E339" s="213" t="s">
        <v>658</v>
      </c>
      <c r="F339" s="214" t="s">
        <v>659</v>
      </c>
      <c r="G339" s="215" t="s">
        <v>253</v>
      </c>
      <c r="H339" s="216">
        <v>2</v>
      </c>
      <c r="I339" s="217"/>
      <c r="J339" s="218"/>
      <c r="K339" s="219">
        <f>ROUND(P339*H339,2)</f>
        <v>0</v>
      </c>
      <c r="L339" s="214" t="s">
        <v>156</v>
      </c>
      <c r="M339" s="220"/>
      <c r="N339" s="221" t="s">
        <v>20</v>
      </c>
      <c r="O339" s="222" t="s">
        <v>40</v>
      </c>
      <c r="P339" s="223">
        <f>I339+J339</f>
        <v>0</v>
      </c>
      <c r="Q339" s="223">
        <f>ROUND(I339*H339,2)</f>
        <v>0</v>
      </c>
      <c r="R339" s="223">
        <f>ROUND(J339*H339,2)</f>
        <v>0</v>
      </c>
      <c r="S339" s="82"/>
      <c r="T339" s="224">
        <f>S339*H339</f>
        <v>0</v>
      </c>
      <c r="U339" s="224">
        <v>0</v>
      </c>
      <c r="V339" s="224">
        <f>U339*H339</f>
        <v>0</v>
      </c>
      <c r="W339" s="224">
        <v>0</v>
      </c>
      <c r="X339" s="225">
        <f>W339*H339</f>
        <v>0</v>
      </c>
      <c r="Y339" s="36"/>
      <c r="Z339" s="36"/>
      <c r="AA339" s="36"/>
      <c r="AB339" s="36"/>
      <c r="AC339" s="36"/>
      <c r="AD339" s="36"/>
      <c r="AE339" s="36"/>
      <c r="AR339" s="226" t="s">
        <v>236</v>
      </c>
      <c r="AT339" s="226" t="s">
        <v>152</v>
      </c>
      <c r="AU339" s="226" t="s">
        <v>71</v>
      </c>
      <c r="AY339" s="15" t="s">
        <v>158</v>
      </c>
      <c r="BE339" s="227">
        <f>IF(O339="základní",K339,0)</f>
        <v>0</v>
      </c>
      <c r="BF339" s="227">
        <f>IF(O339="snížená",K339,0)</f>
        <v>0</v>
      </c>
      <c r="BG339" s="227">
        <f>IF(O339="zákl. přenesená",K339,0)</f>
        <v>0</v>
      </c>
      <c r="BH339" s="227">
        <f>IF(O339="sníž. přenesená",K339,0)</f>
        <v>0</v>
      </c>
      <c r="BI339" s="227">
        <f>IF(O339="nulová",K339,0)</f>
        <v>0</v>
      </c>
      <c r="BJ339" s="15" t="s">
        <v>78</v>
      </c>
      <c r="BK339" s="227">
        <f>ROUND(P339*H339,2)</f>
        <v>0</v>
      </c>
      <c r="BL339" s="15" t="s">
        <v>236</v>
      </c>
      <c r="BM339" s="226" t="s">
        <v>660</v>
      </c>
    </row>
    <row r="340" s="2" customFormat="1">
      <c r="A340" s="36"/>
      <c r="B340" s="37"/>
      <c r="C340" s="38"/>
      <c r="D340" s="228" t="s">
        <v>161</v>
      </c>
      <c r="E340" s="38"/>
      <c r="F340" s="229" t="s">
        <v>659</v>
      </c>
      <c r="G340" s="38"/>
      <c r="H340" s="38"/>
      <c r="I340" s="150"/>
      <c r="J340" s="150"/>
      <c r="K340" s="38"/>
      <c r="L340" s="38"/>
      <c r="M340" s="42"/>
      <c r="N340" s="230"/>
      <c r="O340" s="231"/>
      <c r="P340" s="82"/>
      <c r="Q340" s="82"/>
      <c r="R340" s="82"/>
      <c r="S340" s="82"/>
      <c r="T340" s="82"/>
      <c r="U340" s="82"/>
      <c r="V340" s="82"/>
      <c r="W340" s="82"/>
      <c r="X340" s="83"/>
      <c r="Y340" s="36"/>
      <c r="Z340" s="36"/>
      <c r="AA340" s="36"/>
      <c r="AB340" s="36"/>
      <c r="AC340" s="36"/>
      <c r="AD340" s="36"/>
      <c r="AE340" s="36"/>
      <c r="AT340" s="15" t="s">
        <v>161</v>
      </c>
      <c r="AU340" s="15" t="s">
        <v>71</v>
      </c>
    </row>
    <row r="341" s="2" customFormat="1" ht="16.5" customHeight="1">
      <c r="A341" s="36"/>
      <c r="B341" s="37"/>
      <c r="C341" s="212" t="s">
        <v>661</v>
      </c>
      <c r="D341" s="212" t="s">
        <v>152</v>
      </c>
      <c r="E341" s="213" t="s">
        <v>662</v>
      </c>
      <c r="F341" s="214" t="s">
        <v>663</v>
      </c>
      <c r="G341" s="215" t="s">
        <v>240</v>
      </c>
      <c r="H341" s="216">
        <v>1</v>
      </c>
      <c r="I341" s="217"/>
      <c r="J341" s="218"/>
      <c r="K341" s="219">
        <f>ROUND(P341*H341,2)</f>
        <v>0</v>
      </c>
      <c r="L341" s="214" t="s">
        <v>156</v>
      </c>
      <c r="M341" s="220"/>
      <c r="N341" s="221" t="s">
        <v>20</v>
      </c>
      <c r="O341" s="222" t="s">
        <v>40</v>
      </c>
      <c r="P341" s="223">
        <f>I341+J341</f>
        <v>0</v>
      </c>
      <c r="Q341" s="223">
        <f>ROUND(I341*H341,2)</f>
        <v>0</v>
      </c>
      <c r="R341" s="223">
        <f>ROUND(J341*H341,2)</f>
        <v>0</v>
      </c>
      <c r="S341" s="82"/>
      <c r="T341" s="224">
        <f>S341*H341</f>
        <v>0</v>
      </c>
      <c r="U341" s="224">
        <v>0</v>
      </c>
      <c r="V341" s="224">
        <f>U341*H341</f>
        <v>0</v>
      </c>
      <c r="W341" s="224">
        <v>0</v>
      </c>
      <c r="X341" s="225">
        <f>W341*H341</f>
        <v>0</v>
      </c>
      <c r="Y341" s="36"/>
      <c r="Z341" s="36"/>
      <c r="AA341" s="36"/>
      <c r="AB341" s="36"/>
      <c r="AC341" s="36"/>
      <c r="AD341" s="36"/>
      <c r="AE341" s="36"/>
      <c r="AR341" s="226" t="s">
        <v>80</v>
      </c>
      <c r="AT341" s="226" t="s">
        <v>152</v>
      </c>
      <c r="AU341" s="226" t="s">
        <v>71</v>
      </c>
      <c r="AY341" s="15" t="s">
        <v>158</v>
      </c>
      <c r="BE341" s="227">
        <f>IF(O341="základní",K341,0)</f>
        <v>0</v>
      </c>
      <c r="BF341" s="227">
        <f>IF(O341="snížená",K341,0)</f>
        <v>0</v>
      </c>
      <c r="BG341" s="227">
        <f>IF(O341="zákl. přenesená",K341,0)</f>
        <v>0</v>
      </c>
      <c r="BH341" s="227">
        <f>IF(O341="sníž. přenesená",K341,0)</f>
        <v>0</v>
      </c>
      <c r="BI341" s="227">
        <f>IF(O341="nulová",K341,0)</f>
        <v>0</v>
      </c>
      <c r="BJ341" s="15" t="s">
        <v>78</v>
      </c>
      <c r="BK341" s="227">
        <f>ROUND(P341*H341,2)</f>
        <v>0</v>
      </c>
      <c r="BL341" s="15" t="s">
        <v>78</v>
      </c>
      <c r="BM341" s="226" t="s">
        <v>664</v>
      </c>
    </row>
    <row r="342" s="2" customFormat="1">
      <c r="A342" s="36"/>
      <c r="B342" s="37"/>
      <c r="C342" s="38"/>
      <c r="D342" s="228" t="s">
        <v>161</v>
      </c>
      <c r="E342" s="38"/>
      <c r="F342" s="229" t="s">
        <v>663</v>
      </c>
      <c r="G342" s="38"/>
      <c r="H342" s="38"/>
      <c r="I342" s="150"/>
      <c r="J342" s="150"/>
      <c r="K342" s="38"/>
      <c r="L342" s="38"/>
      <c r="M342" s="42"/>
      <c r="N342" s="230"/>
      <c r="O342" s="231"/>
      <c r="P342" s="82"/>
      <c r="Q342" s="82"/>
      <c r="R342" s="82"/>
      <c r="S342" s="82"/>
      <c r="T342" s="82"/>
      <c r="U342" s="82"/>
      <c r="V342" s="82"/>
      <c r="W342" s="82"/>
      <c r="X342" s="83"/>
      <c r="Y342" s="36"/>
      <c r="Z342" s="36"/>
      <c r="AA342" s="36"/>
      <c r="AB342" s="36"/>
      <c r="AC342" s="36"/>
      <c r="AD342" s="36"/>
      <c r="AE342" s="36"/>
      <c r="AT342" s="15" t="s">
        <v>161</v>
      </c>
      <c r="AU342" s="15" t="s">
        <v>71</v>
      </c>
    </row>
    <row r="343" s="2" customFormat="1" ht="16.5" customHeight="1">
      <c r="A343" s="36"/>
      <c r="B343" s="37"/>
      <c r="C343" s="212" t="s">
        <v>665</v>
      </c>
      <c r="D343" s="212" t="s">
        <v>152</v>
      </c>
      <c r="E343" s="213" t="s">
        <v>666</v>
      </c>
      <c r="F343" s="214" t="s">
        <v>667</v>
      </c>
      <c r="G343" s="215" t="s">
        <v>240</v>
      </c>
      <c r="H343" s="216">
        <v>1</v>
      </c>
      <c r="I343" s="217"/>
      <c r="J343" s="218"/>
      <c r="K343" s="219">
        <f>ROUND(P343*H343,2)</f>
        <v>0</v>
      </c>
      <c r="L343" s="214" t="s">
        <v>156</v>
      </c>
      <c r="M343" s="220"/>
      <c r="N343" s="221" t="s">
        <v>20</v>
      </c>
      <c r="O343" s="222" t="s">
        <v>40</v>
      </c>
      <c r="P343" s="223">
        <f>I343+J343</f>
        <v>0</v>
      </c>
      <c r="Q343" s="223">
        <f>ROUND(I343*H343,2)</f>
        <v>0</v>
      </c>
      <c r="R343" s="223">
        <f>ROUND(J343*H343,2)</f>
        <v>0</v>
      </c>
      <c r="S343" s="82"/>
      <c r="T343" s="224">
        <f>S343*H343</f>
        <v>0</v>
      </c>
      <c r="U343" s="224">
        <v>0</v>
      </c>
      <c r="V343" s="224">
        <f>U343*H343</f>
        <v>0</v>
      </c>
      <c r="W343" s="224">
        <v>0</v>
      </c>
      <c r="X343" s="225">
        <f>W343*H343</f>
        <v>0</v>
      </c>
      <c r="Y343" s="36"/>
      <c r="Z343" s="36"/>
      <c r="AA343" s="36"/>
      <c r="AB343" s="36"/>
      <c r="AC343" s="36"/>
      <c r="AD343" s="36"/>
      <c r="AE343" s="36"/>
      <c r="AR343" s="226" t="s">
        <v>80</v>
      </c>
      <c r="AT343" s="226" t="s">
        <v>152</v>
      </c>
      <c r="AU343" s="226" t="s">
        <v>71</v>
      </c>
      <c r="AY343" s="15" t="s">
        <v>158</v>
      </c>
      <c r="BE343" s="227">
        <f>IF(O343="základní",K343,0)</f>
        <v>0</v>
      </c>
      <c r="BF343" s="227">
        <f>IF(O343="snížená",K343,0)</f>
        <v>0</v>
      </c>
      <c r="BG343" s="227">
        <f>IF(O343="zákl. přenesená",K343,0)</f>
        <v>0</v>
      </c>
      <c r="BH343" s="227">
        <f>IF(O343="sníž. přenesená",K343,0)</f>
        <v>0</v>
      </c>
      <c r="BI343" s="227">
        <f>IF(O343="nulová",K343,0)</f>
        <v>0</v>
      </c>
      <c r="BJ343" s="15" t="s">
        <v>78</v>
      </c>
      <c r="BK343" s="227">
        <f>ROUND(P343*H343,2)</f>
        <v>0</v>
      </c>
      <c r="BL343" s="15" t="s">
        <v>78</v>
      </c>
      <c r="BM343" s="226" t="s">
        <v>668</v>
      </c>
    </row>
    <row r="344" s="2" customFormat="1">
      <c r="A344" s="36"/>
      <c r="B344" s="37"/>
      <c r="C344" s="38"/>
      <c r="D344" s="228" t="s">
        <v>161</v>
      </c>
      <c r="E344" s="38"/>
      <c r="F344" s="229" t="s">
        <v>667</v>
      </c>
      <c r="G344" s="38"/>
      <c r="H344" s="38"/>
      <c r="I344" s="150"/>
      <c r="J344" s="150"/>
      <c r="K344" s="38"/>
      <c r="L344" s="38"/>
      <c r="M344" s="42"/>
      <c r="N344" s="230"/>
      <c r="O344" s="231"/>
      <c r="P344" s="82"/>
      <c r="Q344" s="82"/>
      <c r="R344" s="82"/>
      <c r="S344" s="82"/>
      <c r="T344" s="82"/>
      <c r="U344" s="82"/>
      <c r="V344" s="82"/>
      <c r="W344" s="82"/>
      <c r="X344" s="83"/>
      <c r="Y344" s="36"/>
      <c r="Z344" s="36"/>
      <c r="AA344" s="36"/>
      <c r="AB344" s="36"/>
      <c r="AC344" s="36"/>
      <c r="AD344" s="36"/>
      <c r="AE344" s="36"/>
      <c r="AT344" s="15" t="s">
        <v>161</v>
      </c>
      <c r="AU344" s="15" t="s">
        <v>71</v>
      </c>
    </row>
    <row r="345" s="2" customFormat="1" ht="21.75" customHeight="1">
      <c r="A345" s="36"/>
      <c r="B345" s="37"/>
      <c r="C345" s="212" t="s">
        <v>669</v>
      </c>
      <c r="D345" s="212" t="s">
        <v>152</v>
      </c>
      <c r="E345" s="213" t="s">
        <v>670</v>
      </c>
      <c r="F345" s="214" t="s">
        <v>671</v>
      </c>
      <c r="G345" s="215" t="s">
        <v>240</v>
      </c>
      <c r="H345" s="216">
        <v>1</v>
      </c>
      <c r="I345" s="217"/>
      <c r="J345" s="218"/>
      <c r="K345" s="219">
        <f>ROUND(P345*H345,2)</f>
        <v>0</v>
      </c>
      <c r="L345" s="214" t="s">
        <v>156</v>
      </c>
      <c r="M345" s="220"/>
      <c r="N345" s="221" t="s">
        <v>20</v>
      </c>
      <c r="O345" s="222" t="s">
        <v>40</v>
      </c>
      <c r="P345" s="223">
        <f>I345+J345</f>
        <v>0</v>
      </c>
      <c r="Q345" s="223">
        <f>ROUND(I345*H345,2)</f>
        <v>0</v>
      </c>
      <c r="R345" s="223">
        <f>ROUND(J345*H345,2)</f>
        <v>0</v>
      </c>
      <c r="S345" s="82"/>
      <c r="T345" s="224">
        <f>S345*H345</f>
        <v>0</v>
      </c>
      <c r="U345" s="224">
        <v>0</v>
      </c>
      <c r="V345" s="224">
        <f>U345*H345</f>
        <v>0</v>
      </c>
      <c r="W345" s="224">
        <v>0</v>
      </c>
      <c r="X345" s="225">
        <f>W345*H345</f>
        <v>0</v>
      </c>
      <c r="Y345" s="36"/>
      <c r="Z345" s="36"/>
      <c r="AA345" s="36"/>
      <c r="AB345" s="36"/>
      <c r="AC345" s="36"/>
      <c r="AD345" s="36"/>
      <c r="AE345" s="36"/>
      <c r="AR345" s="226" t="s">
        <v>80</v>
      </c>
      <c r="AT345" s="226" t="s">
        <v>152</v>
      </c>
      <c r="AU345" s="226" t="s">
        <v>71</v>
      </c>
      <c r="AY345" s="15" t="s">
        <v>158</v>
      </c>
      <c r="BE345" s="227">
        <f>IF(O345="základní",K345,0)</f>
        <v>0</v>
      </c>
      <c r="BF345" s="227">
        <f>IF(O345="snížená",K345,0)</f>
        <v>0</v>
      </c>
      <c r="BG345" s="227">
        <f>IF(O345="zákl. přenesená",K345,0)</f>
        <v>0</v>
      </c>
      <c r="BH345" s="227">
        <f>IF(O345="sníž. přenesená",K345,0)</f>
        <v>0</v>
      </c>
      <c r="BI345" s="227">
        <f>IF(O345="nulová",K345,0)</f>
        <v>0</v>
      </c>
      <c r="BJ345" s="15" t="s">
        <v>78</v>
      </c>
      <c r="BK345" s="227">
        <f>ROUND(P345*H345,2)</f>
        <v>0</v>
      </c>
      <c r="BL345" s="15" t="s">
        <v>78</v>
      </c>
      <c r="BM345" s="226" t="s">
        <v>672</v>
      </c>
    </row>
    <row r="346" s="2" customFormat="1">
      <c r="A346" s="36"/>
      <c r="B346" s="37"/>
      <c r="C346" s="38"/>
      <c r="D346" s="228" t="s">
        <v>161</v>
      </c>
      <c r="E346" s="38"/>
      <c r="F346" s="229" t="s">
        <v>671</v>
      </c>
      <c r="G346" s="38"/>
      <c r="H346" s="38"/>
      <c r="I346" s="150"/>
      <c r="J346" s="150"/>
      <c r="K346" s="38"/>
      <c r="L346" s="38"/>
      <c r="M346" s="42"/>
      <c r="N346" s="230"/>
      <c r="O346" s="231"/>
      <c r="P346" s="82"/>
      <c r="Q346" s="82"/>
      <c r="R346" s="82"/>
      <c r="S346" s="82"/>
      <c r="T346" s="82"/>
      <c r="U346" s="82"/>
      <c r="V346" s="82"/>
      <c r="W346" s="82"/>
      <c r="X346" s="83"/>
      <c r="Y346" s="36"/>
      <c r="Z346" s="36"/>
      <c r="AA346" s="36"/>
      <c r="AB346" s="36"/>
      <c r="AC346" s="36"/>
      <c r="AD346" s="36"/>
      <c r="AE346" s="36"/>
      <c r="AT346" s="15" t="s">
        <v>161</v>
      </c>
      <c r="AU346" s="15" t="s">
        <v>71</v>
      </c>
    </row>
    <row r="347" s="2" customFormat="1" ht="16.5" customHeight="1">
      <c r="A347" s="36"/>
      <c r="B347" s="37"/>
      <c r="C347" s="212" t="s">
        <v>673</v>
      </c>
      <c r="D347" s="212" t="s">
        <v>152</v>
      </c>
      <c r="E347" s="213" t="s">
        <v>674</v>
      </c>
      <c r="F347" s="214" t="s">
        <v>675</v>
      </c>
      <c r="G347" s="215" t="s">
        <v>240</v>
      </c>
      <c r="H347" s="216">
        <v>6</v>
      </c>
      <c r="I347" s="217"/>
      <c r="J347" s="218"/>
      <c r="K347" s="219">
        <f>ROUND(P347*H347,2)</f>
        <v>0</v>
      </c>
      <c r="L347" s="214" t="s">
        <v>156</v>
      </c>
      <c r="M347" s="220"/>
      <c r="N347" s="221" t="s">
        <v>20</v>
      </c>
      <c r="O347" s="222" t="s">
        <v>40</v>
      </c>
      <c r="P347" s="223">
        <f>I347+J347</f>
        <v>0</v>
      </c>
      <c r="Q347" s="223">
        <f>ROUND(I347*H347,2)</f>
        <v>0</v>
      </c>
      <c r="R347" s="223">
        <f>ROUND(J347*H347,2)</f>
        <v>0</v>
      </c>
      <c r="S347" s="82"/>
      <c r="T347" s="224">
        <f>S347*H347</f>
        <v>0</v>
      </c>
      <c r="U347" s="224">
        <v>0</v>
      </c>
      <c r="V347" s="224">
        <f>U347*H347</f>
        <v>0</v>
      </c>
      <c r="W347" s="224">
        <v>0</v>
      </c>
      <c r="X347" s="225">
        <f>W347*H347</f>
        <v>0</v>
      </c>
      <c r="Y347" s="36"/>
      <c r="Z347" s="36"/>
      <c r="AA347" s="36"/>
      <c r="AB347" s="36"/>
      <c r="AC347" s="36"/>
      <c r="AD347" s="36"/>
      <c r="AE347" s="36"/>
      <c r="AR347" s="226" t="s">
        <v>189</v>
      </c>
      <c r="AT347" s="226" t="s">
        <v>152</v>
      </c>
      <c r="AU347" s="226" t="s">
        <v>71</v>
      </c>
      <c r="AY347" s="15" t="s">
        <v>158</v>
      </c>
      <c r="BE347" s="227">
        <f>IF(O347="základní",K347,0)</f>
        <v>0</v>
      </c>
      <c r="BF347" s="227">
        <f>IF(O347="snížená",K347,0)</f>
        <v>0</v>
      </c>
      <c r="BG347" s="227">
        <f>IF(O347="zákl. přenesená",K347,0)</f>
        <v>0</v>
      </c>
      <c r="BH347" s="227">
        <f>IF(O347="sníž. přenesená",K347,0)</f>
        <v>0</v>
      </c>
      <c r="BI347" s="227">
        <f>IF(O347="nulová",K347,0)</f>
        <v>0</v>
      </c>
      <c r="BJ347" s="15" t="s">
        <v>78</v>
      </c>
      <c r="BK347" s="227">
        <f>ROUND(P347*H347,2)</f>
        <v>0</v>
      </c>
      <c r="BL347" s="15" t="s">
        <v>189</v>
      </c>
      <c r="BM347" s="226" t="s">
        <v>676</v>
      </c>
    </row>
    <row r="348" s="2" customFormat="1">
      <c r="A348" s="36"/>
      <c r="B348" s="37"/>
      <c r="C348" s="38"/>
      <c r="D348" s="228" t="s">
        <v>161</v>
      </c>
      <c r="E348" s="38"/>
      <c r="F348" s="229" t="s">
        <v>675</v>
      </c>
      <c r="G348" s="38"/>
      <c r="H348" s="38"/>
      <c r="I348" s="150"/>
      <c r="J348" s="150"/>
      <c r="K348" s="38"/>
      <c r="L348" s="38"/>
      <c r="M348" s="42"/>
      <c r="N348" s="230"/>
      <c r="O348" s="231"/>
      <c r="P348" s="82"/>
      <c r="Q348" s="82"/>
      <c r="R348" s="82"/>
      <c r="S348" s="82"/>
      <c r="T348" s="82"/>
      <c r="U348" s="82"/>
      <c r="V348" s="82"/>
      <c r="W348" s="82"/>
      <c r="X348" s="83"/>
      <c r="Y348" s="36"/>
      <c r="Z348" s="36"/>
      <c r="AA348" s="36"/>
      <c r="AB348" s="36"/>
      <c r="AC348" s="36"/>
      <c r="AD348" s="36"/>
      <c r="AE348" s="36"/>
      <c r="AT348" s="15" t="s">
        <v>161</v>
      </c>
      <c r="AU348" s="15" t="s">
        <v>71</v>
      </c>
    </row>
    <row r="349" s="2" customFormat="1" ht="16.5" customHeight="1">
      <c r="A349" s="36"/>
      <c r="B349" s="37"/>
      <c r="C349" s="212" t="s">
        <v>189</v>
      </c>
      <c r="D349" s="212" t="s">
        <v>152</v>
      </c>
      <c r="E349" s="213" t="s">
        <v>677</v>
      </c>
      <c r="F349" s="214" t="s">
        <v>678</v>
      </c>
      <c r="G349" s="215" t="s">
        <v>240</v>
      </c>
      <c r="H349" s="216">
        <v>2</v>
      </c>
      <c r="I349" s="217"/>
      <c r="J349" s="218"/>
      <c r="K349" s="219">
        <f>ROUND(P349*H349,2)</f>
        <v>0</v>
      </c>
      <c r="L349" s="214" t="s">
        <v>156</v>
      </c>
      <c r="M349" s="220"/>
      <c r="N349" s="221" t="s">
        <v>20</v>
      </c>
      <c r="O349" s="222" t="s">
        <v>40</v>
      </c>
      <c r="P349" s="223">
        <f>I349+J349</f>
        <v>0</v>
      </c>
      <c r="Q349" s="223">
        <f>ROUND(I349*H349,2)</f>
        <v>0</v>
      </c>
      <c r="R349" s="223">
        <f>ROUND(J349*H349,2)</f>
        <v>0</v>
      </c>
      <c r="S349" s="82"/>
      <c r="T349" s="224">
        <f>S349*H349</f>
        <v>0</v>
      </c>
      <c r="U349" s="224">
        <v>0</v>
      </c>
      <c r="V349" s="224">
        <f>U349*H349</f>
        <v>0</v>
      </c>
      <c r="W349" s="224">
        <v>0</v>
      </c>
      <c r="X349" s="225">
        <f>W349*H349</f>
        <v>0</v>
      </c>
      <c r="Y349" s="36"/>
      <c r="Z349" s="36"/>
      <c r="AA349" s="36"/>
      <c r="AB349" s="36"/>
      <c r="AC349" s="36"/>
      <c r="AD349" s="36"/>
      <c r="AE349" s="36"/>
      <c r="AR349" s="226" t="s">
        <v>189</v>
      </c>
      <c r="AT349" s="226" t="s">
        <v>152</v>
      </c>
      <c r="AU349" s="226" t="s">
        <v>71</v>
      </c>
      <c r="AY349" s="15" t="s">
        <v>158</v>
      </c>
      <c r="BE349" s="227">
        <f>IF(O349="základní",K349,0)</f>
        <v>0</v>
      </c>
      <c r="BF349" s="227">
        <f>IF(O349="snížená",K349,0)</f>
        <v>0</v>
      </c>
      <c r="BG349" s="227">
        <f>IF(O349="zákl. přenesená",K349,0)</f>
        <v>0</v>
      </c>
      <c r="BH349" s="227">
        <f>IF(O349="sníž. přenesená",K349,0)</f>
        <v>0</v>
      </c>
      <c r="BI349" s="227">
        <f>IF(O349="nulová",K349,0)</f>
        <v>0</v>
      </c>
      <c r="BJ349" s="15" t="s">
        <v>78</v>
      </c>
      <c r="BK349" s="227">
        <f>ROUND(P349*H349,2)</f>
        <v>0</v>
      </c>
      <c r="BL349" s="15" t="s">
        <v>189</v>
      </c>
      <c r="BM349" s="226" t="s">
        <v>679</v>
      </c>
    </row>
    <row r="350" s="2" customFormat="1">
      <c r="A350" s="36"/>
      <c r="B350" s="37"/>
      <c r="C350" s="38"/>
      <c r="D350" s="228" t="s">
        <v>161</v>
      </c>
      <c r="E350" s="38"/>
      <c r="F350" s="229" t="s">
        <v>678</v>
      </c>
      <c r="G350" s="38"/>
      <c r="H350" s="38"/>
      <c r="I350" s="150"/>
      <c r="J350" s="150"/>
      <c r="K350" s="38"/>
      <c r="L350" s="38"/>
      <c r="M350" s="42"/>
      <c r="N350" s="230"/>
      <c r="O350" s="231"/>
      <c r="P350" s="82"/>
      <c r="Q350" s="82"/>
      <c r="R350" s="82"/>
      <c r="S350" s="82"/>
      <c r="T350" s="82"/>
      <c r="U350" s="82"/>
      <c r="V350" s="82"/>
      <c r="W350" s="82"/>
      <c r="X350" s="83"/>
      <c r="Y350" s="36"/>
      <c r="Z350" s="36"/>
      <c r="AA350" s="36"/>
      <c r="AB350" s="36"/>
      <c r="AC350" s="36"/>
      <c r="AD350" s="36"/>
      <c r="AE350" s="36"/>
      <c r="AT350" s="15" t="s">
        <v>161</v>
      </c>
      <c r="AU350" s="15" t="s">
        <v>71</v>
      </c>
    </row>
    <row r="351" s="2" customFormat="1" ht="16.5" customHeight="1">
      <c r="A351" s="36"/>
      <c r="B351" s="37"/>
      <c r="C351" s="212" t="s">
        <v>680</v>
      </c>
      <c r="D351" s="212" t="s">
        <v>152</v>
      </c>
      <c r="E351" s="213" t="s">
        <v>681</v>
      </c>
      <c r="F351" s="214" t="s">
        <v>682</v>
      </c>
      <c r="G351" s="215" t="s">
        <v>240</v>
      </c>
      <c r="H351" s="216">
        <v>1</v>
      </c>
      <c r="I351" s="217"/>
      <c r="J351" s="218"/>
      <c r="K351" s="219">
        <f>ROUND(P351*H351,2)</f>
        <v>0</v>
      </c>
      <c r="L351" s="214" t="s">
        <v>156</v>
      </c>
      <c r="M351" s="220"/>
      <c r="N351" s="221" t="s">
        <v>20</v>
      </c>
      <c r="O351" s="222" t="s">
        <v>40</v>
      </c>
      <c r="P351" s="223">
        <f>I351+J351</f>
        <v>0</v>
      </c>
      <c r="Q351" s="223">
        <f>ROUND(I351*H351,2)</f>
        <v>0</v>
      </c>
      <c r="R351" s="223">
        <f>ROUND(J351*H351,2)</f>
        <v>0</v>
      </c>
      <c r="S351" s="82"/>
      <c r="T351" s="224">
        <f>S351*H351</f>
        <v>0</v>
      </c>
      <c r="U351" s="224">
        <v>0</v>
      </c>
      <c r="V351" s="224">
        <f>U351*H351</f>
        <v>0</v>
      </c>
      <c r="W351" s="224">
        <v>0</v>
      </c>
      <c r="X351" s="225">
        <f>W351*H351</f>
        <v>0</v>
      </c>
      <c r="Y351" s="36"/>
      <c r="Z351" s="36"/>
      <c r="AA351" s="36"/>
      <c r="AB351" s="36"/>
      <c r="AC351" s="36"/>
      <c r="AD351" s="36"/>
      <c r="AE351" s="36"/>
      <c r="AR351" s="226" t="s">
        <v>80</v>
      </c>
      <c r="AT351" s="226" t="s">
        <v>152</v>
      </c>
      <c r="AU351" s="226" t="s">
        <v>71</v>
      </c>
      <c r="AY351" s="15" t="s">
        <v>158</v>
      </c>
      <c r="BE351" s="227">
        <f>IF(O351="základní",K351,0)</f>
        <v>0</v>
      </c>
      <c r="BF351" s="227">
        <f>IF(O351="snížená",K351,0)</f>
        <v>0</v>
      </c>
      <c r="BG351" s="227">
        <f>IF(O351="zákl. přenesená",K351,0)</f>
        <v>0</v>
      </c>
      <c r="BH351" s="227">
        <f>IF(O351="sníž. přenesená",K351,0)</f>
        <v>0</v>
      </c>
      <c r="BI351" s="227">
        <f>IF(O351="nulová",K351,0)</f>
        <v>0</v>
      </c>
      <c r="BJ351" s="15" t="s">
        <v>78</v>
      </c>
      <c r="BK351" s="227">
        <f>ROUND(P351*H351,2)</f>
        <v>0</v>
      </c>
      <c r="BL351" s="15" t="s">
        <v>78</v>
      </c>
      <c r="BM351" s="226" t="s">
        <v>683</v>
      </c>
    </row>
    <row r="352" s="2" customFormat="1">
      <c r="A352" s="36"/>
      <c r="B352" s="37"/>
      <c r="C352" s="38"/>
      <c r="D352" s="228" t="s">
        <v>161</v>
      </c>
      <c r="E352" s="38"/>
      <c r="F352" s="229" t="s">
        <v>682</v>
      </c>
      <c r="G352" s="38"/>
      <c r="H352" s="38"/>
      <c r="I352" s="150"/>
      <c r="J352" s="150"/>
      <c r="K352" s="38"/>
      <c r="L352" s="38"/>
      <c r="M352" s="42"/>
      <c r="N352" s="230"/>
      <c r="O352" s="231"/>
      <c r="P352" s="82"/>
      <c r="Q352" s="82"/>
      <c r="R352" s="82"/>
      <c r="S352" s="82"/>
      <c r="T352" s="82"/>
      <c r="U352" s="82"/>
      <c r="V352" s="82"/>
      <c r="W352" s="82"/>
      <c r="X352" s="83"/>
      <c r="Y352" s="36"/>
      <c r="Z352" s="36"/>
      <c r="AA352" s="36"/>
      <c r="AB352" s="36"/>
      <c r="AC352" s="36"/>
      <c r="AD352" s="36"/>
      <c r="AE352" s="36"/>
      <c r="AT352" s="15" t="s">
        <v>161</v>
      </c>
      <c r="AU352" s="15" t="s">
        <v>71</v>
      </c>
    </row>
    <row r="353" s="2" customFormat="1" ht="16.5" customHeight="1">
      <c r="A353" s="36"/>
      <c r="B353" s="37"/>
      <c r="C353" s="212" t="s">
        <v>684</v>
      </c>
      <c r="D353" s="212" t="s">
        <v>152</v>
      </c>
      <c r="E353" s="213" t="s">
        <v>685</v>
      </c>
      <c r="F353" s="214" t="s">
        <v>686</v>
      </c>
      <c r="G353" s="215" t="s">
        <v>240</v>
      </c>
      <c r="H353" s="216">
        <v>2</v>
      </c>
      <c r="I353" s="217"/>
      <c r="J353" s="218"/>
      <c r="K353" s="219">
        <f>ROUND(P353*H353,2)</f>
        <v>0</v>
      </c>
      <c r="L353" s="214" t="s">
        <v>156</v>
      </c>
      <c r="M353" s="220"/>
      <c r="N353" s="221" t="s">
        <v>20</v>
      </c>
      <c r="O353" s="222" t="s">
        <v>40</v>
      </c>
      <c r="P353" s="223">
        <f>I353+J353</f>
        <v>0</v>
      </c>
      <c r="Q353" s="223">
        <f>ROUND(I353*H353,2)</f>
        <v>0</v>
      </c>
      <c r="R353" s="223">
        <f>ROUND(J353*H353,2)</f>
        <v>0</v>
      </c>
      <c r="S353" s="82"/>
      <c r="T353" s="224">
        <f>S353*H353</f>
        <v>0</v>
      </c>
      <c r="U353" s="224">
        <v>0</v>
      </c>
      <c r="V353" s="224">
        <f>U353*H353</f>
        <v>0</v>
      </c>
      <c r="W353" s="224">
        <v>0</v>
      </c>
      <c r="X353" s="225">
        <f>W353*H353</f>
        <v>0</v>
      </c>
      <c r="Y353" s="36"/>
      <c r="Z353" s="36"/>
      <c r="AA353" s="36"/>
      <c r="AB353" s="36"/>
      <c r="AC353" s="36"/>
      <c r="AD353" s="36"/>
      <c r="AE353" s="36"/>
      <c r="AR353" s="226" t="s">
        <v>189</v>
      </c>
      <c r="AT353" s="226" t="s">
        <v>152</v>
      </c>
      <c r="AU353" s="226" t="s">
        <v>71</v>
      </c>
      <c r="AY353" s="15" t="s">
        <v>158</v>
      </c>
      <c r="BE353" s="227">
        <f>IF(O353="základní",K353,0)</f>
        <v>0</v>
      </c>
      <c r="BF353" s="227">
        <f>IF(O353="snížená",K353,0)</f>
        <v>0</v>
      </c>
      <c r="BG353" s="227">
        <f>IF(O353="zákl. přenesená",K353,0)</f>
        <v>0</v>
      </c>
      <c r="BH353" s="227">
        <f>IF(O353="sníž. přenesená",K353,0)</f>
        <v>0</v>
      </c>
      <c r="BI353" s="227">
        <f>IF(O353="nulová",K353,0)</f>
        <v>0</v>
      </c>
      <c r="BJ353" s="15" t="s">
        <v>78</v>
      </c>
      <c r="BK353" s="227">
        <f>ROUND(P353*H353,2)</f>
        <v>0</v>
      </c>
      <c r="BL353" s="15" t="s">
        <v>189</v>
      </c>
      <c r="BM353" s="226" t="s">
        <v>687</v>
      </c>
    </row>
    <row r="354" s="2" customFormat="1">
      <c r="A354" s="36"/>
      <c r="B354" s="37"/>
      <c r="C354" s="38"/>
      <c r="D354" s="228" t="s">
        <v>161</v>
      </c>
      <c r="E354" s="38"/>
      <c r="F354" s="229" t="s">
        <v>686</v>
      </c>
      <c r="G354" s="38"/>
      <c r="H354" s="38"/>
      <c r="I354" s="150"/>
      <c r="J354" s="150"/>
      <c r="K354" s="38"/>
      <c r="L354" s="38"/>
      <c r="M354" s="42"/>
      <c r="N354" s="230"/>
      <c r="O354" s="231"/>
      <c r="P354" s="82"/>
      <c r="Q354" s="82"/>
      <c r="R354" s="82"/>
      <c r="S354" s="82"/>
      <c r="T354" s="82"/>
      <c r="U354" s="82"/>
      <c r="V354" s="82"/>
      <c r="W354" s="82"/>
      <c r="X354" s="83"/>
      <c r="Y354" s="36"/>
      <c r="Z354" s="36"/>
      <c r="AA354" s="36"/>
      <c r="AB354" s="36"/>
      <c r="AC354" s="36"/>
      <c r="AD354" s="36"/>
      <c r="AE354" s="36"/>
      <c r="AT354" s="15" t="s">
        <v>161</v>
      </c>
      <c r="AU354" s="15" t="s">
        <v>71</v>
      </c>
    </row>
    <row r="355" s="2" customFormat="1" ht="16.5" customHeight="1">
      <c r="A355" s="36"/>
      <c r="B355" s="37"/>
      <c r="C355" s="212" t="s">
        <v>688</v>
      </c>
      <c r="D355" s="212" t="s">
        <v>152</v>
      </c>
      <c r="E355" s="213" t="s">
        <v>689</v>
      </c>
      <c r="F355" s="214" t="s">
        <v>690</v>
      </c>
      <c r="G355" s="215" t="s">
        <v>240</v>
      </c>
      <c r="H355" s="216">
        <v>2</v>
      </c>
      <c r="I355" s="217"/>
      <c r="J355" s="218"/>
      <c r="K355" s="219">
        <f>ROUND(P355*H355,2)</f>
        <v>0</v>
      </c>
      <c r="L355" s="214" t="s">
        <v>20</v>
      </c>
      <c r="M355" s="220"/>
      <c r="N355" s="221" t="s">
        <v>20</v>
      </c>
      <c r="O355" s="222" t="s">
        <v>40</v>
      </c>
      <c r="P355" s="223">
        <f>I355+J355</f>
        <v>0</v>
      </c>
      <c r="Q355" s="223">
        <f>ROUND(I355*H355,2)</f>
        <v>0</v>
      </c>
      <c r="R355" s="223">
        <f>ROUND(J355*H355,2)</f>
        <v>0</v>
      </c>
      <c r="S355" s="82"/>
      <c r="T355" s="224">
        <f>S355*H355</f>
        <v>0</v>
      </c>
      <c r="U355" s="224">
        <v>0</v>
      </c>
      <c r="V355" s="224">
        <f>U355*H355</f>
        <v>0</v>
      </c>
      <c r="W355" s="224">
        <v>0</v>
      </c>
      <c r="X355" s="225">
        <f>W355*H355</f>
        <v>0</v>
      </c>
      <c r="Y355" s="36"/>
      <c r="Z355" s="36"/>
      <c r="AA355" s="36"/>
      <c r="AB355" s="36"/>
      <c r="AC355" s="36"/>
      <c r="AD355" s="36"/>
      <c r="AE355" s="36"/>
      <c r="AR355" s="226" t="s">
        <v>189</v>
      </c>
      <c r="AT355" s="226" t="s">
        <v>152</v>
      </c>
      <c r="AU355" s="226" t="s">
        <v>71</v>
      </c>
      <c r="AY355" s="15" t="s">
        <v>158</v>
      </c>
      <c r="BE355" s="227">
        <f>IF(O355="základní",K355,0)</f>
        <v>0</v>
      </c>
      <c r="BF355" s="227">
        <f>IF(O355="snížená",K355,0)</f>
        <v>0</v>
      </c>
      <c r="BG355" s="227">
        <f>IF(O355="zákl. přenesená",K355,0)</f>
        <v>0</v>
      </c>
      <c r="BH355" s="227">
        <f>IF(O355="sníž. přenesená",K355,0)</f>
        <v>0</v>
      </c>
      <c r="BI355" s="227">
        <f>IF(O355="nulová",K355,0)</f>
        <v>0</v>
      </c>
      <c r="BJ355" s="15" t="s">
        <v>78</v>
      </c>
      <c r="BK355" s="227">
        <f>ROUND(P355*H355,2)</f>
        <v>0</v>
      </c>
      <c r="BL355" s="15" t="s">
        <v>189</v>
      </c>
      <c r="BM355" s="226" t="s">
        <v>691</v>
      </c>
    </row>
    <row r="356" s="2" customFormat="1">
      <c r="A356" s="36"/>
      <c r="B356" s="37"/>
      <c r="C356" s="38"/>
      <c r="D356" s="228" t="s">
        <v>161</v>
      </c>
      <c r="E356" s="38"/>
      <c r="F356" s="229" t="s">
        <v>690</v>
      </c>
      <c r="G356" s="38"/>
      <c r="H356" s="38"/>
      <c r="I356" s="150"/>
      <c r="J356" s="150"/>
      <c r="K356" s="38"/>
      <c r="L356" s="38"/>
      <c r="M356" s="42"/>
      <c r="N356" s="230"/>
      <c r="O356" s="231"/>
      <c r="P356" s="82"/>
      <c r="Q356" s="82"/>
      <c r="R356" s="82"/>
      <c r="S356" s="82"/>
      <c r="T356" s="82"/>
      <c r="U356" s="82"/>
      <c r="V356" s="82"/>
      <c r="W356" s="82"/>
      <c r="X356" s="83"/>
      <c r="Y356" s="36"/>
      <c r="Z356" s="36"/>
      <c r="AA356" s="36"/>
      <c r="AB356" s="36"/>
      <c r="AC356" s="36"/>
      <c r="AD356" s="36"/>
      <c r="AE356" s="36"/>
      <c r="AT356" s="15" t="s">
        <v>161</v>
      </c>
      <c r="AU356" s="15" t="s">
        <v>71</v>
      </c>
    </row>
    <row r="357" s="2" customFormat="1" ht="16.5" customHeight="1">
      <c r="A357" s="36"/>
      <c r="B357" s="37"/>
      <c r="C357" s="212" t="s">
        <v>692</v>
      </c>
      <c r="D357" s="212" t="s">
        <v>152</v>
      </c>
      <c r="E357" s="213" t="s">
        <v>693</v>
      </c>
      <c r="F357" s="214" t="s">
        <v>694</v>
      </c>
      <c r="G357" s="215" t="s">
        <v>240</v>
      </c>
      <c r="H357" s="216">
        <v>1</v>
      </c>
      <c r="I357" s="217"/>
      <c r="J357" s="218"/>
      <c r="K357" s="219">
        <f>ROUND(P357*H357,2)</f>
        <v>0</v>
      </c>
      <c r="L357" s="214" t="s">
        <v>156</v>
      </c>
      <c r="M357" s="220"/>
      <c r="N357" s="221" t="s">
        <v>20</v>
      </c>
      <c r="O357" s="222" t="s">
        <v>40</v>
      </c>
      <c r="P357" s="223">
        <f>I357+J357</f>
        <v>0</v>
      </c>
      <c r="Q357" s="223">
        <f>ROUND(I357*H357,2)</f>
        <v>0</v>
      </c>
      <c r="R357" s="223">
        <f>ROUND(J357*H357,2)</f>
        <v>0</v>
      </c>
      <c r="S357" s="82"/>
      <c r="T357" s="224">
        <f>S357*H357</f>
        <v>0</v>
      </c>
      <c r="U357" s="224">
        <v>0</v>
      </c>
      <c r="V357" s="224">
        <f>U357*H357</f>
        <v>0</v>
      </c>
      <c r="W357" s="224">
        <v>0</v>
      </c>
      <c r="X357" s="225">
        <f>W357*H357</f>
        <v>0</v>
      </c>
      <c r="Y357" s="36"/>
      <c r="Z357" s="36"/>
      <c r="AA357" s="36"/>
      <c r="AB357" s="36"/>
      <c r="AC357" s="36"/>
      <c r="AD357" s="36"/>
      <c r="AE357" s="36"/>
      <c r="AR357" s="226" t="s">
        <v>189</v>
      </c>
      <c r="AT357" s="226" t="s">
        <v>152</v>
      </c>
      <c r="AU357" s="226" t="s">
        <v>71</v>
      </c>
      <c r="AY357" s="15" t="s">
        <v>158</v>
      </c>
      <c r="BE357" s="227">
        <f>IF(O357="základní",K357,0)</f>
        <v>0</v>
      </c>
      <c r="BF357" s="227">
        <f>IF(O357="snížená",K357,0)</f>
        <v>0</v>
      </c>
      <c r="BG357" s="227">
        <f>IF(O357="zákl. přenesená",K357,0)</f>
        <v>0</v>
      </c>
      <c r="BH357" s="227">
        <f>IF(O357="sníž. přenesená",K357,0)</f>
        <v>0</v>
      </c>
      <c r="BI357" s="227">
        <f>IF(O357="nulová",K357,0)</f>
        <v>0</v>
      </c>
      <c r="BJ357" s="15" t="s">
        <v>78</v>
      </c>
      <c r="BK357" s="227">
        <f>ROUND(P357*H357,2)</f>
        <v>0</v>
      </c>
      <c r="BL357" s="15" t="s">
        <v>189</v>
      </c>
      <c r="BM357" s="226" t="s">
        <v>695</v>
      </c>
    </row>
    <row r="358" s="2" customFormat="1">
      <c r="A358" s="36"/>
      <c r="B358" s="37"/>
      <c r="C358" s="38"/>
      <c r="D358" s="228" t="s">
        <v>161</v>
      </c>
      <c r="E358" s="38"/>
      <c r="F358" s="229" t="s">
        <v>694</v>
      </c>
      <c r="G358" s="38"/>
      <c r="H358" s="38"/>
      <c r="I358" s="150"/>
      <c r="J358" s="150"/>
      <c r="K358" s="38"/>
      <c r="L358" s="38"/>
      <c r="M358" s="42"/>
      <c r="N358" s="230"/>
      <c r="O358" s="231"/>
      <c r="P358" s="82"/>
      <c r="Q358" s="82"/>
      <c r="R358" s="82"/>
      <c r="S358" s="82"/>
      <c r="T358" s="82"/>
      <c r="U358" s="82"/>
      <c r="V358" s="82"/>
      <c r="W358" s="82"/>
      <c r="X358" s="83"/>
      <c r="Y358" s="36"/>
      <c r="Z358" s="36"/>
      <c r="AA358" s="36"/>
      <c r="AB358" s="36"/>
      <c r="AC358" s="36"/>
      <c r="AD358" s="36"/>
      <c r="AE358" s="36"/>
      <c r="AT358" s="15" t="s">
        <v>161</v>
      </c>
      <c r="AU358" s="15" t="s">
        <v>71</v>
      </c>
    </row>
    <row r="359" s="2" customFormat="1" ht="16.5" customHeight="1">
      <c r="A359" s="36"/>
      <c r="B359" s="37"/>
      <c r="C359" s="212" t="s">
        <v>696</v>
      </c>
      <c r="D359" s="212" t="s">
        <v>152</v>
      </c>
      <c r="E359" s="213" t="s">
        <v>697</v>
      </c>
      <c r="F359" s="214" t="s">
        <v>698</v>
      </c>
      <c r="G359" s="215" t="s">
        <v>240</v>
      </c>
      <c r="H359" s="216">
        <v>2</v>
      </c>
      <c r="I359" s="217"/>
      <c r="J359" s="218"/>
      <c r="K359" s="219">
        <f>ROUND(P359*H359,2)</f>
        <v>0</v>
      </c>
      <c r="L359" s="214" t="s">
        <v>156</v>
      </c>
      <c r="M359" s="220"/>
      <c r="N359" s="221" t="s">
        <v>20</v>
      </c>
      <c r="O359" s="222" t="s">
        <v>40</v>
      </c>
      <c r="P359" s="223">
        <f>I359+J359</f>
        <v>0</v>
      </c>
      <c r="Q359" s="223">
        <f>ROUND(I359*H359,2)</f>
        <v>0</v>
      </c>
      <c r="R359" s="223">
        <f>ROUND(J359*H359,2)</f>
        <v>0</v>
      </c>
      <c r="S359" s="82"/>
      <c r="T359" s="224">
        <f>S359*H359</f>
        <v>0</v>
      </c>
      <c r="U359" s="224">
        <v>0</v>
      </c>
      <c r="V359" s="224">
        <f>U359*H359</f>
        <v>0</v>
      </c>
      <c r="W359" s="224">
        <v>0</v>
      </c>
      <c r="X359" s="225">
        <f>W359*H359</f>
        <v>0</v>
      </c>
      <c r="Y359" s="36"/>
      <c r="Z359" s="36"/>
      <c r="AA359" s="36"/>
      <c r="AB359" s="36"/>
      <c r="AC359" s="36"/>
      <c r="AD359" s="36"/>
      <c r="AE359" s="36"/>
      <c r="AR359" s="226" t="s">
        <v>189</v>
      </c>
      <c r="AT359" s="226" t="s">
        <v>152</v>
      </c>
      <c r="AU359" s="226" t="s">
        <v>71</v>
      </c>
      <c r="AY359" s="15" t="s">
        <v>158</v>
      </c>
      <c r="BE359" s="227">
        <f>IF(O359="základní",K359,0)</f>
        <v>0</v>
      </c>
      <c r="BF359" s="227">
        <f>IF(O359="snížená",K359,0)</f>
        <v>0</v>
      </c>
      <c r="BG359" s="227">
        <f>IF(O359="zákl. přenesená",K359,0)</f>
        <v>0</v>
      </c>
      <c r="BH359" s="227">
        <f>IF(O359="sníž. přenesená",K359,0)</f>
        <v>0</v>
      </c>
      <c r="BI359" s="227">
        <f>IF(O359="nulová",K359,0)</f>
        <v>0</v>
      </c>
      <c r="BJ359" s="15" t="s">
        <v>78</v>
      </c>
      <c r="BK359" s="227">
        <f>ROUND(P359*H359,2)</f>
        <v>0</v>
      </c>
      <c r="BL359" s="15" t="s">
        <v>189</v>
      </c>
      <c r="BM359" s="226" t="s">
        <v>699</v>
      </c>
    </row>
    <row r="360" s="2" customFormat="1">
      <c r="A360" s="36"/>
      <c r="B360" s="37"/>
      <c r="C360" s="38"/>
      <c r="D360" s="228" t="s">
        <v>161</v>
      </c>
      <c r="E360" s="38"/>
      <c r="F360" s="229" t="s">
        <v>698</v>
      </c>
      <c r="G360" s="38"/>
      <c r="H360" s="38"/>
      <c r="I360" s="150"/>
      <c r="J360" s="150"/>
      <c r="K360" s="38"/>
      <c r="L360" s="38"/>
      <c r="M360" s="42"/>
      <c r="N360" s="230"/>
      <c r="O360" s="231"/>
      <c r="P360" s="82"/>
      <c r="Q360" s="82"/>
      <c r="R360" s="82"/>
      <c r="S360" s="82"/>
      <c r="T360" s="82"/>
      <c r="U360" s="82"/>
      <c r="V360" s="82"/>
      <c r="W360" s="82"/>
      <c r="X360" s="83"/>
      <c r="Y360" s="36"/>
      <c r="Z360" s="36"/>
      <c r="AA360" s="36"/>
      <c r="AB360" s="36"/>
      <c r="AC360" s="36"/>
      <c r="AD360" s="36"/>
      <c r="AE360" s="36"/>
      <c r="AT360" s="15" t="s">
        <v>161</v>
      </c>
      <c r="AU360" s="15" t="s">
        <v>71</v>
      </c>
    </row>
    <row r="361" s="2" customFormat="1" ht="16.5" customHeight="1">
      <c r="A361" s="36"/>
      <c r="B361" s="37"/>
      <c r="C361" s="212" t="s">
        <v>700</v>
      </c>
      <c r="D361" s="212" t="s">
        <v>152</v>
      </c>
      <c r="E361" s="213" t="s">
        <v>701</v>
      </c>
      <c r="F361" s="214" t="s">
        <v>702</v>
      </c>
      <c r="G361" s="215" t="s">
        <v>253</v>
      </c>
      <c r="H361" s="216">
        <v>1</v>
      </c>
      <c r="I361" s="217"/>
      <c r="J361" s="218"/>
      <c r="K361" s="219">
        <f>ROUND(P361*H361,2)</f>
        <v>0</v>
      </c>
      <c r="L361" s="214" t="s">
        <v>156</v>
      </c>
      <c r="M361" s="220"/>
      <c r="N361" s="221" t="s">
        <v>20</v>
      </c>
      <c r="O361" s="222" t="s">
        <v>40</v>
      </c>
      <c r="P361" s="223">
        <f>I361+J361</f>
        <v>0</v>
      </c>
      <c r="Q361" s="223">
        <f>ROUND(I361*H361,2)</f>
        <v>0</v>
      </c>
      <c r="R361" s="223">
        <f>ROUND(J361*H361,2)</f>
        <v>0</v>
      </c>
      <c r="S361" s="82"/>
      <c r="T361" s="224">
        <f>S361*H361</f>
        <v>0</v>
      </c>
      <c r="U361" s="224">
        <v>0</v>
      </c>
      <c r="V361" s="224">
        <f>U361*H361</f>
        <v>0</v>
      </c>
      <c r="W361" s="224">
        <v>0</v>
      </c>
      <c r="X361" s="225">
        <f>W361*H361</f>
        <v>0</v>
      </c>
      <c r="Y361" s="36"/>
      <c r="Z361" s="36"/>
      <c r="AA361" s="36"/>
      <c r="AB361" s="36"/>
      <c r="AC361" s="36"/>
      <c r="AD361" s="36"/>
      <c r="AE361" s="36"/>
      <c r="AR361" s="226" t="s">
        <v>80</v>
      </c>
      <c r="AT361" s="226" t="s">
        <v>152</v>
      </c>
      <c r="AU361" s="226" t="s">
        <v>71</v>
      </c>
      <c r="AY361" s="15" t="s">
        <v>158</v>
      </c>
      <c r="BE361" s="227">
        <f>IF(O361="základní",K361,0)</f>
        <v>0</v>
      </c>
      <c r="BF361" s="227">
        <f>IF(O361="snížená",K361,0)</f>
        <v>0</v>
      </c>
      <c r="BG361" s="227">
        <f>IF(O361="zákl. přenesená",K361,0)</f>
        <v>0</v>
      </c>
      <c r="BH361" s="227">
        <f>IF(O361="sníž. přenesená",K361,0)</f>
        <v>0</v>
      </c>
      <c r="BI361" s="227">
        <f>IF(O361="nulová",K361,0)</f>
        <v>0</v>
      </c>
      <c r="BJ361" s="15" t="s">
        <v>78</v>
      </c>
      <c r="BK361" s="227">
        <f>ROUND(P361*H361,2)</f>
        <v>0</v>
      </c>
      <c r="BL361" s="15" t="s">
        <v>78</v>
      </c>
      <c r="BM361" s="226" t="s">
        <v>703</v>
      </c>
    </row>
    <row r="362" s="2" customFormat="1">
      <c r="A362" s="36"/>
      <c r="B362" s="37"/>
      <c r="C362" s="38"/>
      <c r="D362" s="228" t="s">
        <v>161</v>
      </c>
      <c r="E362" s="38"/>
      <c r="F362" s="229" t="s">
        <v>702</v>
      </c>
      <c r="G362" s="38"/>
      <c r="H362" s="38"/>
      <c r="I362" s="150"/>
      <c r="J362" s="150"/>
      <c r="K362" s="38"/>
      <c r="L362" s="38"/>
      <c r="M362" s="42"/>
      <c r="N362" s="230"/>
      <c r="O362" s="231"/>
      <c r="P362" s="82"/>
      <c r="Q362" s="82"/>
      <c r="R362" s="82"/>
      <c r="S362" s="82"/>
      <c r="T362" s="82"/>
      <c r="U362" s="82"/>
      <c r="V362" s="82"/>
      <c r="W362" s="82"/>
      <c r="X362" s="83"/>
      <c r="Y362" s="36"/>
      <c r="Z362" s="36"/>
      <c r="AA362" s="36"/>
      <c r="AB362" s="36"/>
      <c r="AC362" s="36"/>
      <c r="AD362" s="36"/>
      <c r="AE362" s="36"/>
      <c r="AT362" s="15" t="s">
        <v>161</v>
      </c>
      <c r="AU362" s="15" t="s">
        <v>71</v>
      </c>
    </row>
    <row r="363" s="2" customFormat="1" ht="16.5" customHeight="1">
      <c r="A363" s="36"/>
      <c r="B363" s="37"/>
      <c r="C363" s="212" t="s">
        <v>704</v>
      </c>
      <c r="D363" s="212" t="s">
        <v>152</v>
      </c>
      <c r="E363" s="213" t="s">
        <v>705</v>
      </c>
      <c r="F363" s="214" t="s">
        <v>706</v>
      </c>
      <c r="G363" s="215" t="s">
        <v>240</v>
      </c>
      <c r="H363" s="216">
        <v>1</v>
      </c>
      <c r="I363" s="217"/>
      <c r="J363" s="218"/>
      <c r="K363" s="219">
        <f>ROUND(P363*H363,2)</f>
        <v>0</v>
      </c>
      <c r="L363" s="214" t="s">
        <v>20</v>
      </c>
      <c r="M363" s="220"/>
      <c r="N363" s="221" t="s">
        <v>20</v>
      </c>
      <c r="O363" s="222" t="s">
        <v>40</v>
      </c>
      <c r="P363" s="223">
        <f>I363+J363</f>
        <v>0</v>
      </c>
      <c r="Q363" s="223">
        <f>ROUND(I363*H363,2)</f>
        <v>0</v>
      </c>
      <c r="R363" s="223">
        <f>ROUND(J363*H363,2)</f>
        <v>0</v>
      </c>
      <c r="S363" s="82"/>
      <c r="T363" s="224">
        <f>S363*H363</f>
        <v>0</v>
      </c>
      <c r="U363" s="224">
        <v>0</v>
      </c>
      <c r="V363" s="224">
        <f>U363*H363</f>
        <v>0</v>
      </c>
      <c r="W363" s="224">
        <v>0</v>
      </c>
      <c r="X363" s="225">
        <f>W363*H363</f>
        <v>0</v>
      </c>
      <c r="Y363" s="36"/>
      <c r="Z363" s="36"/>
      <c r="AA363" s="36"/>
      <c r="AB363" s="36"/>
      <c r="AC363" s="36"/>
      <c r="AD363" s="36"/>
      <c r="AE363" s="36"/>
      <c r="AR363" s="226" t="s">
        <v>236</v>
      </c>
      <c r="AT363" s="226" t="s">
        <v>152</v>
      </c>
      <c r="AU363" s="226" t="s">
        <v>71</v>
      </c>
      <c r="AY363" s="15" t="s">
        <v>158</v>
      </c>
      <c r="BE363" s="227">
        <f>IF(O363="základní",K363,0)</f>
        <v>0</v>
      </c>
      <c r="BF363" s="227">
        <f>IF(O363="snížená",K363,0)</f>
        <v>0</v>
      </c>
      <c r="BG363" s="227">
        <f>IF(O363="zákl. přenesená",K363,0)</f>
        <v>0</v>
      </c>
      <c r="BH363" s="227">
        <f>IF(O363="sníž. přenesená",K363,0)</f>
        <v>0</v>
      </c>
      <c r="BI363" s="227">
        <f>IF(O363="nulová",K363,0)</f>
        <v>0</v>
      </c>
      <c r="BJ363" s="15" t="s">
        <v>78</v>
      </c>
      <c r="BK363" s="227">
        <f>ROUND(P363*H363,2)</f>
        <v>0</v>
      </c>
      <c r="BL363" s="15" t="s">
        <v>236</v>
      </c>
      <c r="BM363" s="226" t="s">
        <v>707</v>
      </c>
    </row>
    <row r="364" s="2" customFormat="1">
      <c r="A364" s="36"/>
      <c r="B364" s="37"/>
      <c r="C364" s="38"/>
      <c r="D364" s="228" t="s">
        <v>161</v>
      </c>
      <c r="E364" s="38"/>
      <c r="F364" s="229" t="s">
        <v>706</v>
      </c>
      <c r="G364" s="38"/>
      <c r="H364" s="38"/>
      <c r="I364" s="150"/>
      <c r="J364" s="150"/>
      <c r="K364" s="38"/>
      <c r="L364" s="38"/>
      <c r="M364" s="42"/>
      <c r="N364" s="230"/>
      <c r="O364" s="231"/>
      <c r="P364" s="82"/>
      <c r="Q364" s="82"/>
      <c r="R364" s="82"/>
      <c r="S364" s="82"/>
      <c r="T364" s="82"/>
      <c r="U364" s="82"/>
      <c r="V364" s="82"/>
      <c r="W364" s="82"/>
      <c r="X364" s="83"/>
      <c r="Y364" s="36"/>
      <c r="Z364" s="36"/>
      <c r="AA364" s="36"/>
      <c r="AB364" s="36"/>
      <c r="AC364" s="36"/>
      <c r="AD364" s="36"/>
      <c r="AE364" s="36"/>
      <c r="AT364" s="15" t="s">
        <v>161</v>
      </c>
      <c r="AU364" s="15" t="s">
        <v>71</v>
      </c>
    </row>
    <row r="365" s="2" customFormat="1" ht="16.5" customHeight="1">
      <c r="A365" s="36"/>
      <c r="B365" s="37"/>
      <c r="C365" s="212" t="s">
        <v>708</v>
      </c>
      <c r="D365" s="212" t="s">
        <v>152</v>
      </c>
      <c r="E365" s="213" t="s">
        <v>709</v>
      </c>
      <c r="F365" s="214" t="s">
        <v>710</v>
      </c>
      <c r="G365" s="215" t="s">
        <v>240</v>
      </c>
      <c r="H365" s="216">
        <v>1</v>
      </c>
      <c r="I365" s="217"/>
      <c r="J365" s="218"/>
      <c r="K365" s="219">
        <f>ROUND(P365*H365,2)</f>
        <v>0</v>
      </c>
      <c r="L365" s="214" t="s">
        <v>20</v>
      </c>
      <c r="M365" s="220"/>
      <c r="N365" s="221" t="s">
        <v>20</v>
      </c>
      <c r="O365" s="222" t="s">
        <v>40</v>
      </c>
      <c r="P365" s="223">
        <f>I365+J365</f>
        <v>0</v>
      </c>
      <c r="Q365" s="223">
        <f>ROUND(I365*H365,2)</f>
        <v>0</v>
      </c>
      <c r="R365" s="223">
        <f>ROUND(J365*H365,2)</f>
        <v>0</v>
      </c>
      <c r="S365" s="82"/>
      <c r="T365" s="224">
        <f>S365*H365</f>
        <v>0</v>
      </c>
      <c r="U365" s="224">
        <v>0</v>
      </c>
      <c r="V365" s="224">
        <f>U365*H365</f>
        <v>0</v>
      </c>
      <c r="W365" s="224">
        <v>0</v>
      </c>
      <c r="X365" s="225">
        <f>W365*H365</f>
        <v>0</v>
      </c>
      <c r="Y365" s="36"/>
      <c r="Z365" s="36"/>
      <c r="AA365" s="36"/>
      <c r="AB365" s="36"/>
      <c r="AC365" s="36"/>
      <c r="AD365" s="36"/>
      <c r="AE365" s="36"/>
      <c r="AR365" s="226" t="s">
        <v>80</v>
      </c>
      <c r="AT365" s="226" t="s">
        <v>152</v>
      </c>
      <c r="AU365" s="226" t="s">
        <v>71</v>
      </c>
      <c r="AY365" s="15" t="s">
        <v>158</v>
      </c>
      <c r="BE365" s="227">
        <f>IF(O365="základní",K365,0)</f>
        <v>0</v>
      </c>
      <c r="BF365" s="227">
        <f>IF(O365="snížená",K365,0)</f>
        <v>0</v>
      </c>
      <c r="BG365" s="227">
        <f>IF(O365="zákl. přenesená",K365,0)</f>
        <v>0</v>
      </c>
      <c r="BH365" s="227">
        <f>IF(O365="sníž. přenesená",K365,0)</f>
        <v>0</v>
      </c>
      <c r="BI365" s="227">
        <f>IF(O365="nulová",K365,0)</f>
        <v>0</v>
      </c>
      <c r="BJ365" s="15" t="s">
        <v>78</v>
      </c>
      <c r="BK365" s="227">
        <f>ROUND(P365*H365,2)</f>
        <v>0</v>
      </c>
      <c r="BL365" s="15" t="s">
        <v>78</v>
      </c>
      <c r="BM365" s="226" t="s">
        <v>711</v>
      </c>
    </row>
    <row r="366" s="2" customFormat="1">
      <c r="A366" s="36"/>
      <c r="B366" s="37"/>
      <c r="C366" s="38"/>
      <c r="D366" s="228" t="s">
        <v>161</v>
      </c>
      <c r="E366" s="38"/>
      <c r="F366" s="229" t="s">
        <v>710</v>
      </c>
      <c r="G366" s="38"/>
      <c r="H366" s="38"/>
      <c r="I366" s="150"/>
      <c r="J366" s="150"/>
      <c r="K366" s="38"/>
      <c r="L366" s="38"/>
      <c r="M366" s="42"/>
      <c r="N366" s="230"/>
      <c r="O366" s="231"/>
      <c r="P366" s="82"/>
      <c r="Q366" s="82"/>
      <c r="R366" s="82"/>
      <c r="S366" s="82"/>
      <c r="T366" s="82"/>
      <c r="U366" s="82"/>
      <c r="V366" s="82"/>
      <c r="W366" s="82"/>
      <c r="X366" s="83"/>
      <c r="Y366" s="36"/>
      <c r="Z366" s="36"/>
      <c r="AA366" s="36"/>
      <c r="AB366" s="36"/>
      <c r="AC366" s="36"/>
      <c r="AD366" s="36"/>
      <c r="AE366" s="36"/>
      <c r="AT366" s="15" t="s">
        <v>161</v>
      </c>
      <c r="AU366" s="15" t="s">
        <v>71</v>
      </c>
    </row>
    <row r="367" s="2" customFormat="1" ht="16.5" customHeight="1">
      <c r="A367" s="36"/>
      <c r="B367" s="37"/>
      <c r="C367" s="212" t="s">
        <v>712</v>
      </c>
      <c r="D367" s="212" t="s">
        <v>152</v>
      </c>
      <c r="E367" s="213" t="s">
        <v>713</v>
      </c>
      <c r="F367" s="214" t="s">
        <v>714</v>
      </c>
      <c r="G367" s="215" t="s">
        <v>240</v>
      </c>
      <c r="H367" s="216">
        <v>2</v>
      </c>
      <c r="I367" s="217"/>
      <c r="J367" s="218"/>
      <c r="K367" s="219">
        <f>ROUND(P367*H367,2)</f>
        <v>0</v>
      </c>
      <c r="L367" s="214" t="s">
        <v>20</v>
      </c>
      <c r="M367" s="220"/>
      <c r="N367" s="221" t="s">
        <v>20</v>
      </c>
      <c r="O367" s="222" t="s">
        <v>40</v>
      </c>
      <c r="P367" s="223">
        <f>I367+J367</f>
        <v>0</v>
      </c>
      <c r="Q367" s="223">
        <f>ROUND(I367*H367,2)</f>
        <v>0</v>
      </c>
      <c r="R367" s="223">
        <f>ROUND(J367*H367,2)</f>
        <v>0</v>
      </c>
      <c r="S367" s="82"/>
      <c r="T367" s="224">
        <f>S367*H367</f>
        <v>0</v>
      </c>
      <c r="U367" s="224">
        <v>0</v>
      </c>
      <c r="V367" s="224">
        <f>U367*H367</f>
        <v>0</v>
      </c>
      <c r="W367" s="224">
        <v>0</v>
      </c>
      <c r="X367" s="225">
        <f>W367*H367</f>
        <v>0</v>
      </c>
      <c r="Y367" s="36"/>
      <c r="Z367" s="36"/>
      <c r="AA367" s="36"/>
      <c r="AB367" s="36"/>
      <c r="AC367" s="36"/>
      <c r="AD367" s="36"/>
      <c r="AE367" s="36"/>
      <c r="AR367" s="226" t="s">
        <v>80</v>
      </c>
      <c r="AT367" s="226" t="s">
        <v>152</v>
      </c>
      <c r="AU367" s="226" t="s">
        <v>71</v>
      </c>
      <c r="AY367" s="15" t="s">
        <v>158</v>
      </c>
      <c r="BE367" s="227">
        <f>IF(O367="základní",K367,0)</f>
        <v>0</v>
      </c>
      <c r="BF367" s="227">
        <f>IF(O367="snížená",K367,0)</f>
        <v>0</v>
      </c>
      <c r="BG367" s="227">
        <f>IF(O367="zákl. přenesená",K367,0)</f>
        <v>0</v>
      </c>
      <c r="BH367" s="227">
        <f>IF(O367="sníž. přenesená",K367,0)</f>
        <v>0</v>
      </c>
      <c r="BI367" s="227">
        <f>IF(O367="nulová",K367,0)</f>
        <v>0</v>
      </c>
      <c r="BJ367" s="15" t="s">
        <v>78</v>
      </c>
      <c r="BK367" s="227">
        <f>ROUND(P367*H367,2)</f>
        <v>0</v>
      </c>
      <c r="BL367" s="15" t="s">
        <v>78</v>
      </c>
      <c r="BM367" s="226" t="s">
        <v>715</v>
      </c>
    </row>
    <row r="368" s="2" customFormat="1">
      <c r="A368" s="36"/>
      <c r="B368" s="37"/>
      <c r="C368" s="38"/>
      <c r="D368" s="228" t="s">
        <v>161</v>
      </c>
      <c r="E368" s="38"/>
      <c r="F368" s="229" t="s">
        <v>714</v>
      </c>
      <c r="G368" s="38"/>
      <c r="H368" s="38"/>
      <c r="I368" s="150"/>
      <c r="J368" s="150"/>
      <c r="K368" s="38"/>
      <c r="L368" s="38"/>
      <c r="M368" s="42"/>
      <c r="N368" s="230"/>
      <c r="O368" s="231"/>
      <c r="P368" s="82"/>
      <c r="Q368" s="82"/>
      <c r="R368" s="82"/>
      <c r="S368" s="82"/>
      <c r="T368" s="82"/>
      <c r="U368" s="82"/>
      <c r="V368" s="82"/>
      <c r="W368" s="82"/>
      <c r="X368" s="83"/>
      <c r="Y368" s="36"/>
      <c r="Z368" s="36"/>
      <c r="AA368" s="36"/>
      <c r="AB368" s="36"/>
      <c r="AC368" s="36"/>
      <c r="AD368" s="36"/>
      <c r="AE368" s="36"/>
      <c r="AT368" s="15" t="s">
        <v>161</v>
      </c>
      <c r="AU368" s="15" t="s">
        <v>71</v>
      </c>
    </row>
    <row r="369" s="2" customFormat="1" ht="16.5" customHeight="1">
      <c r="A369" s="36"/>
      <c r="B369" s="37"/>
      <c r="C369" s="212" t="s">
        <v>716</v>
      </c>
      <c r="D369" s="212" t="s">
        <v>152</v>
      </c>
      <c r="E369" s="213" t="s">
        <v>717</v>
      </c>
      <c r="F369" s="214" t="s">
        <v>718</v>
      </c>
      <c r="G369" s="215" t="s">
        <v>240</v>
      </c>
      <c r="H369" s="216">
        <v>2</v>
      </c>
      <c r="I369" s="217"/>
      <c r="J369" s="218"/>
      <c r="K369" s="219">
        <f>ROUND(P369*H369,2)</f>
        <v>0</v>
      </c>
      <c r="L369" s="214" t="s">
        <v>156</v>
      </c>
      <c r="M369" s="220"/>
      <c r="N369" s="221" t="s">
        <v>20</v>
      </c>
      <c r="O369" s="222" t="s">
        <v>40</v>
      </c>
      <c r="P369" s="223">
        <f>I369+J369</f>
        <v>0</v>
      </c>
      <c r="Q369" s="223">
        <f>ROUND(I369*H369,2)</f>
        <v>0</v>
      </c>
      <c r="R369" s="223">
        <f>ROUND(J369*H369,2)</f>
        <v>0</v>
      </c>
      <c r="S369" s="82"/>
      <c r="T369" s="224">
        <f>S369*H369</f>
        <v>0</v>
      </c>
      <c r="U369" s="224">
        <v>0</v>
      </c>
      <c r="V369" s="224">
        <f>U369*H369</f>
        <v>0</v>
      </c>
      <c r="W369" s="224">
        <v>0</v>
      </c>
      <c r="X369" s="225">
        <f>W369*H369</f>
        <v>0</v>
      </c>
      <c r="Y369" s="36"/>
      <c r="Z369" s="36"/>
      <c r="AA369" s="36"/>
      <c r="AB369" s="36"/>
      <c r="AC369" s="36"/>
      <c r="AD369" s="36"/>
      <c r="AE369" s="36"/>
      <c r="AR369" s="226" t="s">
        <v>189</v>
      </c>
      <c r="AT369" s="226" t="s">
        <v>152</v>
      </c>
      <c r="AU369" s="226" t="s">
        <v>71</v>
      </c>
      <c r="AY369" s="15" t="s">
        <v>158</v>
      </c>
      <c r="BE369" s="227">
        <f>IF(O369="základní",K369,0)</f>
        <v>0</v>
      </c>
      <c r="BF369" s="227">
        <f>IF(O369="snížená",K369,0)</f>
        <v>0</v>
      </c>
      <c r="BG369" s="227">
        <f>IF(O369="zákl. přenesená",K369,0)</f>
        <v>0</v>
      </c>
      <c r="BH369" s="227">
        <f>IF(O369="sníž. přenesená",K369,0)</f>
        <v>0</v>
      </c>
      <c r="BI369" s="227">
        <f>IF(O369="nulová",K369,0)</f>
        <v>0</v>
      </c>
      <c r="BJ369" s="15" t="s">
        <v>78</v>
      </c>
      <c r="BK369" s="227">
        <f>ROUND(P369*H369,2)</f>
        <v>0</v>
      </c>
      <c r="BL369" s="15" t="s">
        <v>189</v>
      </c>
      <c r="BM369" s="226" t="s">
        <v>719</v>
      </c>
    </row>
    <row r="370" s="2" customFormat="1">
      <c r="A370" s="36"/>
      <c r="B370" s="37"/>
      <c r="C370" s="38"/>
      <c r="D370" s="228" t="s">
        <v>161</v>
      </c>
      <c r="E370" s="38"/>
      <c r="F370" s="229" t="s">
        <v>718</v>
      </c>
      <c r="G370" s="38"/>
      <c r="H370" s="38"/>
      <c r="I370" s="150"/>
      <c r="J370" s="150"/>
      <c r="K370" s="38"/>
      <c r="L370" s="38"/>
      <c r="M370" s="42"/>
      <c r="N370" s="230"/>
      <c r="O370" s="231"/>
      <c r="P370" s="82"/>
      <c r="Q370" s="82"/>
      <c r="R370" s="82"/>
      <c r="S370" s="82"/>
      <c r="T370" s="82"/>
      <c r="U370" s="82"/>
      <c r="V370" s="82"/>
      <c r="W370" s="82"/>
      <c r="X370" s="83"/>
      <c r="Y370" s="36"/>
      <c r="Z370" s="36"/>
      <c r="AA370" s="36"/>
      <c r="AB370" s="36"/>
      <c r="AC370" s="36"/>
      <c r="AD370" s="36"/>
      <c r="AE370" s="36"/>
      <c r="AT370" s="15" t="s">
        <v>161</v>
      </c>
      <c r="AU370" s="15" t="s">
        <v>71</v>
      </c>
    </row>
    <row r="371" s="2" customFormat="1" ht="16.5" customHeight="1">
      <c r="A371" s="36"/>
      <c r="B371" s="37"/>
      <c r="C371" s="212" t="s">
        <v>720</v>
      </c>
      <c r="D371" s="212" t="s">
        <v>152</v>
      </c>
      <c r="E371" s="213" t="s">
        <v>721</v>
      </c>
      <c r="F371" s="214" t="s">
        <v>722</v>
      </c>
      <c r="G371" s="215" t="s">
        <v>240</v>
      </c>
      <c r="H371" s="216">
        <v>1</v>
      </c>
      <c r="I371" s="217"/>
      <c r="J371" s="218"/>
      <c r="K371" s="219">
        <f>ROUND(P371*H371,2)</f>
        <v>0</v>
      </c>
      <c r="L371" s="214" t="s">
        <v>156</v>
      </c>
      <c r="M371" s="220"/>
      <c r="N371" s="221" t="s">
        <v>20</v>
      </c>
      <c r="O371" s="222" t="s">
        <v>40</v>
      </c>
      <c r="P371" s="223">
        <f>I371+J371</f>
        <v>0</v>
      </c>
      <c r="Q371" s="223">
        <f>ROUND(I371*H371,2)</f>
        <v>0</v>
      </c>
      <c r="R371" s="223">
        <f>ROUND(J371*H371,2)</f>
        <v>0</v>
      </c>
      <c r="S371" s="82"/>
      <c r="T371" s="224">
        <f>S371*H371</f>
        <v>0</v>
      </c>
      <c r="U371" s="224">
        <v>0</v>
      </c>
      <c r="V371" s="224">
        <f>U371*H371</f>
        <v>0</v>
      </c>
      <c r="W371" s="224">
        <v>0</v>
      </c>
      <c r="X371" s="225">
        <f>W371*H371</f>
        <v>0</v>
      </c>
      <c r="Y371" s="36"/>
      <c r="Z371" s="36"/>
      <c r="AA371" s="36"/>
      <c r="AB371" s="36"/>
      <c r="AC371" s="36"/>
      <c r="AD371" s="36"/>
      <c r="AE371" s="36"/>
      <c r="AR371" s="226" t="s">
        <v>189</v>
      </c>
      <c r="AT371" s="226" t="s">
        <v>152</v>
      </c>
      <c r="AU371" s="226" t="s">
        <v>71</v>
      </c>
      <c r="AY371" s="15" t="s">
        <v>158</v>
      </c>
      <c r="BE371" s="227">
        <f>IF(O371="základní",K371,0)</f>
        <v>0</v>
      </c>
      <c r="BF371" s="227">
        <f>IF(O371="snížená",K371,0)</f>
        <v>0</v>
      </c>
      <c r="BG371" s="227">
        <f>IF(O371="zákl. přenesená",K371,0)</f>
        <v>0</v>
      </c>
      <c r="BH371" s="227">
        <f>IF(O371="sníž. přenesená",K371,0)</f>
        <v>0</v>
      </c>
      <c r="BI371" s="227">
        <f>IF(O371="nulová",K371,0)</f>
        <v>0</v>
      </c>
      <c r="BJ371" s="15" t="s">
        <v>78</v>
      </c>
      <c r="BK371" s="227">
        <f>ROUND(P371*H371,2)</f>
        <v>0</v>
      </c>
      <c r="BL371" s="15" t="s">
        <v>189</v>
      </c>
      <c r="BM371" s="226" t="s">
        <v>723</v>
      </c>
    </row>
    <row r="372" s="2" customFormat="1">
      <c r="A372" s="36"/>
      <c r="B372" s="37"/>
      <c r="C372" s="38"/>
      <c r="D372" s="228" t="s">
        <v>161</v>
      </c>
      <c r="E372" s="38"/>
      <c r="F372" s="229" t="s">
        <v>722</v>
      </c>
      <c r="G372" s="38"/>
      <c r="H372" s="38"/>
      <c r="I372" s="150"/>
      <c r="J372" s="150"/>
      <c r="K372" s="38"/>
      <c r="L372" s="38"/>
      <c r="M372" s="42"/>
      <c r="N372" s="230"/>
      <c r="O372" s="231"/>
      <c r="P372" s="82"/>
      <c r="Q372" s="82"/>
      <c r="R372" s="82"/>
      <c r="S372" s="82"/>
      <c r="T372" s="82"/>
      <c r="U372" s="82"/>
      <c r="V372" s="82"/>
      <c r="W372" s="82"/>
      <c r="X372" s="83"/>
      <c r="Y372" s="36"/>
      <c r="Z372" s="36"/>
      <c r="AA372" s="36"/>
      <c r="AB372" s="36"/>
      <c r="AC372" s="36"/>
      <c r="AD372" s="36"/>
      <c r="AE372" s="36"/>
      <c r="AT372" s="15" t="s">
        <v>161</v>
      </c>
      <c r="AU372" s="15" t="s">
        <v>71</v>
      </c>
    </row>
    <row r="373" s="2" customFormat="1" ht="21.75" customHeight="1">
      <c r="A373" s="36"/>
      <c r="B373" s="37"/>
      <c r="C373" s="212" t="s">
        <v>724</v>
      </c>
      <c r="D373" s="212" t="s">
        <v>152</v>
      </c>
      <c r="E373" s="213" t="s">
        <v>725</v>
      </c>
      <c r="F373" s="214" t="s">
        <v>726</v>
      </c>
      <c r="G373" s="215" t="s">
        <v>727</v>
      </c>
      <c r="H373" s="216">
        <v>1</v>
      </c>
      <c r="I373" s="217"/>
      <c r="J373" s="218"/>
      <c r="K373" s="219">
        <f>ROUND(P373*H373,2)</f>
        <v>0</v>
      </c>
      <c r="L373" s="214" t="s">
        <v>156</v>
      </c>
      <c r="M373" s="220"/>
      <c r="N373" s="221" t="s">
        <v>20</v>
      </c>
      <c r="O373" s="222" t="s">
        <v>40</v>
      </c>
      <c r="P373" s="223">
        <f>I373+J373</f>
        <v>0</v>
      </c>
      <c r="Q373" s="223">
        <f>ROUND(I373*H373,2)</f>
        <v>0</v>
      </c>
      <c r="R373" s="223">
        <f>ROUND(J373*H373,2)</f>
        <v>0</v>
      </c>
      <c r="S373" s="82"/>
      <c r="T373" s="224">
        <f>S373*H373</f>
        <v>0</v>
      </c>
      <c r="U373" s="224">
        <v>0</v>
      </c>
      <c r="V373" s="224">
        <f>U373*H373</f>
        <v>0</v>
      </c>
      <c r="W373" s="224">
        <v>0</v>
      </c>
      <c r="X373" s="225">
        <f>W373*H373</f>
        <v>0</v>
      </c>
      <c r="Y373" s="36"/>
      <c r="Z373" s="36"/>
      <c r="AA373" s="36"/>
      <c r="AB373" s="36"/>
      <c r="AC373" s="36"/>
      <c r="AD373" s="36"/>
      <c r="AE373" s="36"/>
      <c r="AR373" s="226" t="s">
        <v>189</v>
      </c>
      <c r="AT373" s="226" t="s">
        <v>152</v>
      </c>
      <c r="AU373" s="226" t="s">
        <v>71</v>
      </c>
      <c r="AY373" s="15" t="s">
        <v>158</v>
      </c>
      <c r="BE373" s="227">
        <f>IF(O373="základní",K373,0)</f>
        <v>0</v>
      </c>
      <c r="BF373" s="227">
        <f>IF(O373="snížená",K373,0)</f>
        <v>0</v>
      </c>
      <c r="BG373" s="227">
        <f>IF(O373="zákl. přenesená",K373,0)</f>
        <v>0</v>
      </c>
      <c r="BH373" s="227">
        <f>IF(O373="sníž. přenesená",K373,0)</f>
        <v>0</v>
      </c>
      <c r="BI373" s="227">
        <f>IF(O373="nulová",K373,0)</f>
        <v>0</v>
      </c>
      <c r="BJ373" s="15" t="s">
        <v>78</v>
      </c>
      <c r="BK373" s="227">
        <f>ROUND(P373*H373,2)</f>
        <v>0</v>
      </c>
      <c r="BL373" s="15" t="s">
        <v>189</v>
      </c>
      <c r="BM373" s="226" t="s">
        <v>728</v>
      </c>
    </row>
    <row r="374" s="2" customFormat="1">
      <c r="A374" s="36"/>
      <c r="B374" s="37"/>
      <c r="C374" s="38"/>
      <c r="D374" s="228" t="s">
        <v>161</v>
      </c>
      <c r="E374" s="38"/>
      <c r="F374" s="229" t="s">
        <v>726</v>
      </c>
      <c r="G374" s="38"/>
      <c r="H374" s="38"/>
      <c r="I374" s="150"/>
      <c r="J374" s="150"/>
      <c r="K374" s="38"/>
      <c r="L374" s="38"/>
      <c r="M374" s="42"/>
      <c r="N374" s="230"/>
      <c r="O374" s="231"/>
      <c r="P374" s="82"/>
      <c r="Q374" s="82"/>
      <c r="R374" s="82"/>
      <c r="S374" s="82"/>
      <c r="T374" s="82"/>
      <c r="U374" s="82"/>
      <c r="V374" s="82"/>
      <c r="W374" s="82"/>
      <c r="X374" s="83"/>
      <c r="Y374" s="36"/>
      <c r="Z374" s="36"/>
      <c r="AA374" s="36"/>
      <c r="AB374" s="36"/>
      <c r="AC374" s="36"/>
      <c r="AD374" s="36"/>
      <c r="AE374" s="36"/>
      <c r="AT374" s="15" t="s">
        <v>161</v>
      </c>
      <c r="AU374" s="15" t="s">
        <v>71</v>
      </c>
    </row>
    <row r="375" s="2" customFormat="1" ht="16.5" customHeight="1">
      <c r="A375" s="36"/>
      <c r="B375" s="37"/>
      <c r="C375" s="212" t="s">
        <v>729</v>
      </c>
      <c r="D375" s="212" t="s">
        <v>152</v>
      </c>
      <c r="E375" s="213" t="s">
        <v>730</v>
      </c>
      <c r="F375" s="214" t="s">
        <v>731</v>
      </c>
      <c r="G375" s="215" t="s">
        <v>240</v>
      </c>
      <c r="H375" s="216">
        <v>1</v>
      </c>
      <c r="I375" s="217"/>
      <c r="J375" s="218"/>
      <c r="K375" s="219">
        <f>ROUND(P375*H375,2)</f>
        <v>0</v>
      </c>
      <c r="L375" s="214" t="s">
        <v>156</v>
      </c>
      <c r="M375" s="220"/>
      <c r="N375" s="221" t="s">
        <v>20</v>
      </c>
      <c r="O375" s="222" t="s">
        <v>40</v>
      </c>
      <c r="P375" s="223">
        <f>I375+J375</f>
        <v>0</v>
      </c>
      <c r="Q375" s="223">
        <f>ROUND(I375*H375,2)</f>
        <v>0</v>
      </c>
      <c r="R375" s="223">
        <f>ROUND(J375*H375,2)</f>
        <v>0</v>
      </c>
      <c r="S375" s="82"/>
      <c r="T375" s="224">
        <f>S375*H375</f>
        <v>0</v>
      </c>
      <c r="U375" s="224">
        <v>0</v>
      </c>
      <c r="V375" s="224">
        <f>U375*H375</f>
        <v>0</v>
      </c>
      <c r="W375" s="224">
        <v>0</v>
      </c>
      <c r="X375" s="225">
        <f>W375*H375</f>
        <v>0</v>
      </c>
      <c r="Y375" s="36"/>
      <c r="Z375" s="36"/>
      <c r="AA375" s="36"/>
      <c r="AB375" s="36"/>
      <c r="AC375" s="36"/>
      <c r="AD375" s="36"/>
      <c r="AE375" s="36"/>
      <c r="AR375" s="226" t="s">
        <v>80</v>
      </c>
      <c r="AT375" s="226" t="s">
        <v>152</v>
      </c>
      <c r="AU375" s="226" t="s">
        <v>71</v>
      </c>
      <c r="AY375" s="15" t="s">
        <v>158</v>
      </c>
      <c r="BE375" s="227">
        <f>IF(O375="základní",K375,0)</f>
        <v>0</v>
      </c>
      <c r="BF375" s="227">
        <f>IF(O375="snížená",K375,0)</f>
        <v>0</v>
      </c>
      <c r="BG375" s="227">
        <f>IF(O375="zákl. přenesená",K375,0)</f>
        <v>0</v>
      </c>
      <c r="BH375" s="227">
        <f>IF(O375="sníž. přenesená",K375,0)</f>
        <v>0</v>
      </c>
      <c r="BI375" s="227">
        <f>IF(O375="nulová",K375,0)</f>
        <v>0</v>
      </c>
      <c r="BJ375" s="15" t="s">
        <v>78</v>
      </c>
      <c r="BK375" s="227">
        <f>ROUND(P375*H375,2)</f>
        <v>0</v>
      </c>
      <c r="BL375" s="15" t="s">
        <v>78</v>
      </c>
      <c r="BM375" s="226" t="s">
        <v>732</v>
      </c>
    </row>
    <row r="376" s="2" customFormat="1">
      <c r="A376" s="36"/>
      <c r="B376" s="37"/>
      <c r="C376" s="38"/>
      <c r="D376" s="228" t="s">
        <v>161</v>
      </c>
      <c r="E376" s="38"/>
      <c r="F376" s="229" t="s">
        <v>731</v>
      </c>
      <c r="G376" s="38"/>
      <c r="H376" s="38"/>
      <c r="I376" s="150"/>
      <c r="J376" s="150"/>
      <c r="K376" s="38"/>
      <c r="L376" s="38"/>
      <c r="M376" s="42"/>
      <c r="N376" s="230"/>
      <c r="O376" s="231"/>
      <c r="P376" s="82"/>
      <c r="Q376" s="82"/>
      <c r="R376" s="82"/>
      <c r="S376" s="82"/>
      <c r="T376" s="82"/>
      <c r="U376" s="82"/>
      <c r="V376" s="82"/>
      <c r="W376" s="82"/>
      <c r="X376" s="83"/>
      <c r="Y376" s="36"/>
      <c r="Z376" s="36"/>
      <c r="AA376" s="36"/>
      <c r="AB376" s="36"/>
      <c r="AC376" s="36"/>
      <c r="AD376" s="36"/>
      <c r="AE376" s="36"/>
      <c r="AT376" s="15" t="s">
        <v>161</v>
      </c>
      <c r="AU376" s="15" t="s">
        <v>71</v>
      </c>
    </row>
    <row r="377" s="2" customFormat="1" ht="16.5" customHeight="1">
      <c r="A377" s="36"/>
      <c r="B377" s="37"/>
      <c r="C377" s="212" t="s">
        <v>733</v>
      </c>
      <c r="D377" s="212" t="s">
        <v>152</v>
      </c>
      <c r="E377" s="213" t="s">
        <v>734</v>
      </c>
      <c r="F377" s="214" t="s">
        <v>735</v>
      </c>
      <c r="G377" s="215" t="s">
        <v>240</v>
      </c>
      <c r="H377" s="216">
        <v>1</v>
      </c>
      <c r="I377" s="217"/>
      <c r="J377" s="218"/>
      <c r="K377" s="219">
        <f>ROUND(P377*H377,2)</f>
        <v>0</v>
      </c>
      <c r="L377" s="214" t="s">
        <v>156</v>
      </c>
      <c r="M377" s="220"/>
      <c r="N377" s="221" t="s">
        <v>20</v>
      </c>
      <c r="O377" s="222" t="s">
        <v>40</v>
      </c>
      <c r="P377" s="223">
        <f>I377+J377</f>
        <v>0</v>
      </c>
      <c r="Q377" s="223">
        <f>ROUND(I377*H377,2)</f>
        <v>0</v>
      </c>
      <c r="R377" s="223">
        <f>ROUND(J377*H377,2)</f>
        <v>0</v>
      </c>
      <c r="S377" s="82"/>
      <c r="T377" s="224">
        <f>S377*H377</f>
        <v>0</v>
      </c>
      <c r="U377" s="224">
        <v>0</v>
      </c>
      <c r="V377" s="224">
        <f>U377*H377</f>
        <v>0</v>
      </c>
      <c r="W377" s="224">
        <v>0</v>
      </c>
      <c r="X377" s="225">
        <f>W377*H377</f>
        <v>0</v>
      </c>
      <c r="Y377" s="36"/>
      <c r="Z377" s="36"/>
      <c r="AA377" s="36"/>
      <c r="AB377" s="36"/>
      <c r="AC377" s="36"/>
      <c r="AD377" s="36"/>
      <c r="AE377" s="36"/>
      <c r="AR377" s="226" t="s">
        <v>189</v>
      </c>
      <c r="AT377" s="226" t="s">
        <v>152</v>
      </c>
      <c r="AU377" s="226" t="s">
        <v>71</v>
      </c>
      <c r="AY377" s="15" t="s">
        <v>158</v>
      </c>
      <c r="BE377" s="227">
        <f>IF(O377="základní",K377,0)</f>
        <v>0</v>
      </c>
      <c r="BF377" s="227">
        <f>IF(O377="snížená",K377,0)</f>
        <v>0</v>
      </c>
      <c r="BG377" s="227">
        <f>IF(O377="zákl. přenesená",K377,0)</f>
        <v>0</v>
      </c>
      <c r="BH377" s="227">
        <f>IF(O377="sníž. přenesená",K377,0)</f>
        <v>0</v>
      </c>
      <c r="BI377" s="227">
        <f>IF(O377="nulová",K377,0)</f>
        <v>0</v>
      </c>
      <c r="BJ377" s="15" t="s">
        <v>78</v>
      </c>
      <c r="BK377" s="227">
        <f>ROUND(P377*H377,2)</f>
        <v>0</v>
      </c>
      <c r="BL377" s="15" t="s">
        <v>189</v>
      </c>
      <c r="BM377" s="226" t="s">
        <v>736</v>
      </c>
    </row>
    <row r="378" s="2" customFormat="1">
      <c r="A378" s="36"/>
      <c r="B378" s="37"/>
      <c r="C378" s="38"/>
      <c r="D378" s="228" t="s">
        <v>161</v>
      </c>
      <c r="E378" s="38"/>
      <c r="F378" s="229" t="s">
        <v>735</v>
      </c>
      <c r="G378" s="38"/>
      <c r="H378" s="38"/>
      <c r="I378" s="150"/>
      <c r="J378" s="150"/>
      <c r="K378" s="38"/>
      <c r="L378" s="38"/>
      <c r="M378" s="42"/>
      <c r="N378" s="230"/>
      <c r="O378" s="231"/>
      <c r="P378" s="82"/>
      <c r="Q378" s="82"/>
      <c r="R378" s="82"/>
      <c r="S378" s="82"/>
      <c r="T378" s="82"/>
      <c r="U378" s="82"/>
      <c r="V378" s="82"/>
      <c r="W378" s="82"/>
      <c r="X378" s="83"/>
      <c r="Y378" s="36"/>
      <c r="Z378" s="36"/>
      <c r="AA378" s="36"/>
      <c r="AB378" s="36"/>
      <c r="AC378" s="36"/>
      <c r="AD378" s="36"/>
      <c r="AE378" s="36"/>
      <c r="AT378" s="15" t="s">
        <v>161</v>
      </c>
      <c r="AU378" s="15" t="s">
        <v>71</v>
      </c>
    </row>
    <row r="379" s="2" customFormat="1" ht="16.5" customHeight="1">
      <c r="A379" s="36"/>
      <c r="B379" s="37"/>
      <c r="C379" s="212" t="s">
        <v>737</v>
      </c>
      <c r="D379" s="212" t="s">
        <v>152</v>
      </c>
      <c r="E379" s="213" t="s">
        <v>738</v>
      </c>
      <c r="F379" s="214" t="s">
        <v>739</v>
      </c>
      <c r="G379" s="215" t="s">
        <v>240</v>
      </c>
      <c r="H379" s="216">
        <v>2</v>
      </c>
      <c r="I379" s="217"/>
      <c r="J379" s="218"/>
      <c r="K379" s="219">
        <f>ROUND(P379*H379,2)</f>
        <v>0</v>
      </c>
      <c r="L379" s="214" t="s">
        <v>156</v>
      </c>
      <c r="M379" s="220"/>
      <c r="N379" s="221" t="s">
        <v>20</v>
      </c>
      <c r="O379" s="222" t="s">
        <v>40</v>
      </c>
      <c r="P379" s="223">
        <f>I379+J379</f>
        <v>0</v>
      </c>
      <c r="Q379" s="223">
        <f>ROUND(I379*H379,2)</f>
        <v>0</v>
      </c>
      <c r="R379" s="223">
        <f>ROUND(J379*H379,2)</f>
        <v>0</v>
      </c>
      <c r="S379" s="82"/>
      <c r="T379" s="224">
        <f>S379*H379</f>
        <v>0</v>
      </c>
      <c r="U379" s="224">
        <v>0</v>
      </c>
      <c r="V379" s="224">
        <f>U379*H379</f>
        <v>0</v>
      </c>
      <c r="W379" s="224">
        <v>0</v>
      </c>
      <c r="X379" s="225">
        <f>W379*H379</f>
        <v>0</v>
      </c>
      <c r="Y379" s="36"/>
      <c r="Z379" s="36"/>
      <c r="AA379" s="36"/>
      <c r="AB379" s="36"/>
      <c r="AC379" s="36"/>
      <c r="AD379" s="36"/>
      <c r="AE379" s="36"/>
      <c r="AR379" s="226" t="s">
        <v>189</v>
      </c>
      <c r="AT379" s="226" t="s">
        <v>152</v>
      </c>
      <c r="AU379" s="226" t="s">
        <v>71</v>
      </c>
      <c r="AY379" s="15" t="s">
        <v>158</v>
      </c>
      <c r="BE379" s="227">
        <f>IF(O379="základní",K379,0)</f>
        <v>0</v>
      </c>
      <c r="BF379" s="227">
        <f>IF(O379="snížená",K379,0)</f>
        <v>0</v>
      </c>
      <c r="BG379" s="227">
        <f>IF(O379="zákl. přenesená",K379,0)</f>
        <v>0</v>
      </c>
      <c r="BH379" s="227">
        <f>IF(O379="sníž. přenesená",K379,0)</f>
        <v>0</v>
      </c>
      <c r="BI379" s="227">
        <f>IF(O379="nulová",K379,0)</f>
        <v>0</v>
      </c>
      <c r="BJ379" s="15" t="s">
        <v>78</v>
      </c>
      <c r="BK379" s="227">
        <f>ROUND(P379*H379,2)</f>
        <v>0</v>
      </c>
      <c r="BL379" s="15" t="s">
        <v>189</v>
      </c>
      <c r="BM379" s="226" t="s">
        <v>740</v>
      </c>
    </row>
    <row r="380" s="2" customFormat="1">
      <c r="A380" s="36"/>
      <c r="B380" s="37"/>
      <c r="C380" s="38"/>
      <c r="D380" s="228" t="s">
        <v>161</v>
      </c>
      <c r="E380" s="38"/>
      <c r="F380" s="229" t="s">
        <v>739</v>
      </c>
      <c r="G380" s="38"/>
      <c r="H380" s="38"/>
      <c r="I380" s="150"/>
      <c r="J380" s="150"/>
      <c r="K380" s="38"/>
      <c r="L380" s="38"/>
      <c r="M380" s="42"/>
      <c r="N380" s="230"/>
      <c r="O380" s="231"/>
      <c r="P380" s="82"/>
      <c r="Q380" s="82"/>
      <c r="R380" s="82"/>
      <c r="S380" s="82"/>
      <c r="T380" s="82"/>
      <c r="U380" s="82"/>
      <c r="V380" s="82"/>
      <c r="W380" s="82"/>
      <c r="X380" s="83"/>
      <c r="Y380" s="36"/>
      <c r="Z380" s="36"/>
      <c r="AA380" s="36"/>
      <c r="AB380" s="36"/>
      <c r="AC380" s="36"/>
      <c r="AD380" s="36"/>
      <c r="AE380" s="36"/>
      <c r="AT380" s="15" t="s">
        <v>161</v>
      </c>
      <c r="AU380" s="15" t="s">
        <v>71</v>
      </c>
    </row>
    <row r="381" s="2" customFormat="1" ht="16.5" customHeight="1">
      <c r="A381" s="36"/>
      <c r="B381" s="37"/>
      <c r="C381" s="212" t="s">
        <v>741</v>
      </c>
      <c r="D381" s="212" t="s">
        <v>152</v>
      </c>
      <c r="E381" s="213" t="s">
        <v>742</v>
      </c>
      <c r="F381" s="214" t="s">
        <v>743</v>
      </c>
      <c r="G381" s="215" t="s">
        <v>240</v>
      </c>
      <c r="H381" s="216">
        <v>1</v>
      </c>
      <c r="I381" s="217"/>
      <c r="J381" s="218"/>
      <c r="K381" s="219">
        <f>ROUND(P381*H381,2)</f>
        <v>0</v>
      </c>
      <c r="L381" s="214" t="s">
        <v>156</v>
      </c>
      <c r="M381" s="220"/>
      <c r="N381" s="221" t="s">
        <v>20</v>
      </c>
      <c r="O381" s="222" t="s">
        <v>40</v>
      </c>
      <c r="P381" s="223">
        <f>I381+J381</f>
        <v>0</v>
      </c>
      <c r="Q381" s="223">
        <f>ROUND(I381*H381,2)</f>
        <v>0</v>
      </c>
      <c r="R381" s="223">
        <f>ROUND(J381*H381,2)</f>
        <v>0</v>
      </c>
      <c r="S381" s="82"/>
      <c r="T381" s="224">
        <f>S381*H381</f>
        <v>0</v>
      </c>
      <c r="U381" s="224">
        <v>0</v>
      </c>
      <c r="V381" s="224">
        <f>U381*H381</f>
        <v>0</v>
      </c>
      <c r="W381" s="224">
        <v>0</v>
      </c>
      <c r="X381" s="225">
        <f>W381*H381</f>
        <v>0</v>
      </c>
      <c r="Y381" s="36"/>
      <c r="Z381" s="36"/>
      <c r="AA381" s="36"/>
      <c r="AB381" s="36"/>
      <c r="AC381" s="36"/>
      <c r="AD381" s="36"/>
      <c r="AE381" s="36"/>
      <c r="AR381" s="226" t="s">
        <v>189</v>
      </c>
      <c r="AT381" s="226" t="s">
        <v>152</v>
      </c>
      <c r="AU381" s="226" t="s">
        <v>71</v>
      </c>
      <c r="AY381" s="15" t="s">
        <v>158</v>
      </c>
      <c r="BE381" s="227">
        <f>IF(O381="základní",K381,0)</f>
        <v>0</v>
      </c>
      <c r="BF381" s="227">
        <f>IF(O381="snížená",K381,0)</f>
        <v>0</v>
      </c>
      <c r="BG381" s="227">
        <f>IF(O381="zákl. přenesená",K381,0)</f>
        <v>0</v>
      </c>
      <c r="BH381" s="227">
        <f>IF(O381="sníž. přenesená",K381,0)</f>
        <v>0</v>
      </c>
      <c r="BI381" s="227">
        <f>IF(O381="nulová",K381,0)</f>
        <v>0</v>
      </c>
      <c r="BJ381" s="15" t="s">
        <v>78</v>
      </c>
      <c r="BK381" s="227">
        <f>ROUND(P381*H381,2)</f>
        <v>0</v>
      </c>
      <c r="BL381" s="15" t="s">
        <v>189</v>
      </c>
      <c r="BM381" s="226" t="s">
        <v>744</v>
      </c>
    </row>
    <row r="382" s="2" customFormat="1">
      <c r="A382" s="36"/>
      <c r="B382" s="37"/>
      <c r="C382" s="38"/>
      <c r="D382" s="228" t="s">
        <v>161</v>
      </c>
      <c r="E382" s="38"/>
      <c r="F382" s="229" t="s">
        <v>743</v>
      </c>
      <c r="G382" s="38"/>
      <c r="H382" s="38"/>
      <c r="I382" s="150"/>
      <c r="J382" s="150"/>
      <c r="K382" s="38"/>
      <c r="L382" s="38"/>
      <c r="M382" s="42"/>
      <c r="N382" s="230"/>
      <c r="O382" s="231"/>
      <c r="P382" s="82"/>
      <c r="Q382" s="82"/>
      <c r="R382" s="82"/>
      <c r="S382" s="82"/>
      <c r="T382" s="82"/>
      <c r="U382" s="82"/>
      <c r="V382" s="82"/>
      <c r="W382" s="82"/>
      <c r="X382" s="83"/>
      <c r="Y382" s="36"/>
      <c r="Z382" s="36"/>
      <c r="AA382" s="36"/>
      <c r="AB382" s="36"/>
      <c r="AC382" s="36"/>
      <c r="AD382" s="36"/>
      <c r="AE382" s="36"/>
      <c r="AT382" s="15" t="s">
        <v>161</v>
      </c>
      <c r="AU382" s="15" t="s">
        <v>71</v>
      </c>
    </row>
    <row r="383" s="2" customFormat="1" ht="16.5" customHeight="1">
      <c r="A383" s="36"/>
      <c r="B383" s="37"/>
      <c r="C383" s="212" t="s">
        <v>745</v>
      </c>
      <c r="D383" s="212" t="s">
        <v>152</v>
      </c>
      <c r="E383" s="213" t="s">
        <v>746</v>
      </c>
      <c r="F383" s="214" t="s">
        <v>747</v>
      </c>
      <c r="G383" s="215" t="s">
        <v>240</v>
      </c>
      <c r="H383" s="216">
        <v>2</v>
      </c>
      <c r="I383" s="217"/>
      <c r="J383" s="218"/>
      <c r="K383" s="219">
        <f>ROUND(P383*H383,2)</f>
        <v>0</v>
      </c>
      <c r="L383" s="214" t="s">
        <v>156</v>
      </c>
      <c r="M383" s="220"/>
      <c r="N383" s="221" t="s">
        <v>20</v>
      </c>
      <c r="O383" s="222" t="s">
        <v>40</v>
      </c>
      <c r="P383" s="223">
        <f>I383+J383</f>
        <v>0</v>
      </c>
      <c r="Q383" s="223">
        <f>ROUND(I383*H383,2)</f>
        <v>0</v>
      </c>
      <c r="R383" s="223">
        <f>ROUND(J383*H383,2)</f>
        <v>0</v>
      </c>
      <c r="S383" s="82"/>
      <c r="T383" s="224">
        <f>S383*H383</f>
        <v>0</v>
      </c>
      <c r="U383" s="224">
        <v>0</v>
      </c>
      <c r="V383" s="224">
        <f>U383*H383</f>
        <v>0</v>
      </c>
      <c r="W383" s="224">
        <v>0</v>
      </c>
      <c r="X383" s="225">
        <f>W383*H383</f>
        <v>0</v>
      </c>
      <c r="Y383" s="36"/>
      <c r="Z383" s="36"/>
      <c r="AA383" s="36"/>
      <c r="AB383" s="36"/>
      <c r="AC383" s="36"/>
      <c r="AD383" s="36"/>
      <c r="AE383" s="36"/>
      <c r="AR383" s="226" t="s">
        <v>189</v>
      </c>
      <c r="AT383" s="226" t="s">
        <v>152</v>
      </c>
      <c r="AU383" s="226" t="s">
        <v>71</v>
      </c>
      <c r="AY383" s="15" t="s">
        <v>158</v>
      </c>
      <c r="BE383" s="227">
        <f>IF(O383="základní",K383,0)</f>
        <v>0</v>
      </c>
      <c r="BF383" s="227">
        <f>IF(O383="snížená",K383,0)</f>
        <v>0</v>
      </c>
      <c r="BG383" s="227">
        <f>IF(O383="zákl. přenesená",K383,0)</f>
        <v>0</v>
      </c>
      <c r="BH383" s="227">
        <f>IF(O383="sníž. přenesená",K383,0)</f>
        <v>0</v>
      </c>
      <c r="BI383" s="227">
        <f>IF(O383="nulová",K383,0)</f>
        <v>0</v>
      </c>
      <c r="BJ383" s="15" t="s">
        <v>78</v>
      </c>
      <c r="BK383" s="227">
        <f>ROUND(P383*H383,2)</f>
        <v>0</v>
      </c>
      <c r="BL383" s="15" t="s">
        <v>189</v>
      </c>
      <c r="BM383" s="226" t="s">
        <v>748</v>
      </c>
    </row>
    <row r="384" s="2" customFormat="1">
      <c r="A384" s="36"/>
      <c r="B384" s="37"/>
      <c r="C384" s="38"/>
      <c r="D384" s="228" t="s">
        <v>161</v>
      </c>
      <c r="E384" s="38"/>
      <c r="F384" s="229" t="s">
        <v>747</v>
      </c>
      <c r="G384" s="38"/>
      <c r="H384" s="38"/>
      <c r="I384" s="150"/>
      <c r="J384" s="150"/>
      <c r="K384" s="38"/>
      <c r="L384" s="38"/>
      <c r="M384" s="42"/>
      <c r="N384" s="230"/>
      <c r="O384" s="231"/>
      <c r="P384" s="82"/>
      <c r="Q384" s="82"/>
      <c r="R384" s="82"/>
      <c r="S384" s="82"/>
      <c r="T384" s="82"/>
      <c r="U384" s="82"/>
      <c r="V384" s="82"/>
      <c r="W384" s="82"/>
      <c r="X384" s="83"/>
      <c r="Y384" s="36"/>
      <c r="Z384" s="36"/>
      <c r="AA384" s="36"/>
      <c r="AB384" s="36"/>
      <c r="AC384" s="36"/>
      <c r="AD384" s="36"/>
      <c r="AE384" s="36"/>
      <c r="AT384" s="15" t="s">
        <v>161</v>
      </c>
      <c r="AU384" s="15" t="s">
        <v>71</v>
      </c>
    </row>
    <row r="385" s="2" customFormat="1" ht="16.5" customHeight="1">
      <c r="A385" s="36"/>
      <c r="B385" s="37"/>
      <c r="C385" s="212" t="s">
        <v>749</v>
      </c>
      <c r="D385" s="212" t="s">
        <v>152</v>
      </c>
      <c r="E385" s="213" t="s">
        <v>750</v>
      </c>
      <c r="F385" s="214" t="s">
        <v>751</v>
      </c>
      <c r="G385" s="215" t="s">
        <v>240</v>
      </c>
      <c r="H385" s="216">
        <v>1</v>
      </c>
      <c r="I385" s="217"/>
      <c r="J385" s="218"/>
      <c r="K385" s="219">
        <f>ROUND(P385*H385,2)</f>
        <v>0</v>
      </c>
      <c r="L385" s="214" t="s">
        <v>156</v>
      </c>
      <c r="M385" s="220"/>
      <c r="N385" s="221" t="s">
        <v>20</v>
      </c>
      <c r="O385" s="222" t="s">
        <v>40</v>
      </c>
      <c r="P385" s="223">
        <f>I385+J385</f>
        <v>0</v>
      </c>
      <c r="Q385" s="223">
        <f>ROUND(I385*H385,2)</f>
        <v>0</v>
      </c>
      <c r="R385" s="223">
        <f>ROUND(J385*H385,2)</f>
        <v>0</v>
      </c>
      <c r="S385" s="82"/>
      <c r="T385" s="224">
        <f>S385*H385</f>
        <v>0</v>
      </c>
      <c r="U385" s="224">
        <v>0</v>
      </c>
      <c r="V385" s="224">
        <f>U385*H385</f>
        <v>0</v>
      </c>
      <c r="W385" s="224">
        <v>0</v>
      </c>
      <c r="X385" s="225">
        <f>W385*H385</f>
        <v>0</v>
      </c>
      <c r="Y385" s="36"/>
      <c r="Z385" s="36"/>
      <c r="AA385" s="36"/>
      <c r="AB385" s="36"/>
      <c r="AC385" s="36"/>
      <c r="AD385" s="36"/>
      <c r="AE385" s="36"/>
      <c r="AR385" s="226" t="s">
        <v>189</v>
      </c>
      <c r="AT385" s="226" t="s">
        <v>152</v>
      </c>
      <c r="AU385" s="226" t="s">
        <v>71</v>
      </c>
      <c r="AY385" s="15" t="s">
        <v>158</v>
      </c>
      <c r="BE385" s="227">
        <f>IF(O385="základní",K385,0)</f>
        <v>0</v>
      </c>
      <c r="BF385" s="227">
        <f>IF(O385="snížená",K385,0)</f>
        <v>0</v>
      </c>
      <c r="BG385" s="227">
        <f>IF(O385="zákl. přenesená",K385,0)</f>
        <v>0</v>
      </c>
      <c r="BH385" s="227">
        <f>IF(O385="sníž. přenesená",K385,0)</f>
        <v>0</v>
      </c>
      <c r="BI385" s="227">
        <f>IF(O385="nulová",K385,0)</f>
        <v>0</v>
      </c>
      <c r="BJ385" s="15" t="s">
        <v>78</v>
      </c>
      <c r="BK385" s="227">
        <f>ROUND(P385*H385,2)</f>
        <v>0</v>
      </c>
      <c r="BL385" s="15" t="s">
        <v>189</v>
      </c>
      <c r="BM385" s="226" t="s">
        <v>752</v>
      </c>
    </row>
    <row r="386" s="2" customFormat="1">
      <c r="A386" s="36"/>
      <c r="B386" s="37"/>
      <c r="C386" s="38"/>
      <c r="D386" s="228" t="s">
        <v>161</v>
      </c>
      <c r="E386" s="38"/>
      <c r="F386" s="229" t="s">
        <v>751</v>
      </c>
      <c r="G386" s="38"/>
      <c r="H386" s="38"/>
      <c r="I386" s="150"/>
      <c r="J386" s="150"/>
      <c r="K386" s="38"/>
      <c r="L386" s="38"/>
      <c r="M386" s="42"/>
      <c r="N386" s="230"/>
      <c r="O386" s="231"/>
      <c r="P386" s="82"/>
      <c r="Q386" s="82"/>
      <c r="R386" s="82"/>
      <c r="S386" s="82"/>
      <c r="T386" s="82"/>
      <c r="U386" s="82"/>
      <c r="V386" s="82"/>
      <c r="W386" s="82"/>
      <c r="X386" s="83"/>
      <c r="Y386" s="36"/>
      <c r="Z386" s="36"/>
      <c r="AA386" s="36"/>
      <c r="AB386" s="36"/>
      <c r="AC386" s="36"/>
      <c r="AD386" s="36"/>
      <c r="AE386" s="36"/>
      <c r="AT386" s="15" t="s">
        <v>161</v>
      </c>
      <c r="AU386" s="15" t="s">
        <v>71</v>
      </c>
    </row>
    <row r="387" s="2" customFormat="1" ht="16.5" customHeight="1">
      <c r="A387" s="36"/>
      <c r="B387" s="37"/>
      <c r="C387" s="212" t="s">
        <v>753</v>
      </c>
      <c r="D387" s="212" t="s">
        <v>152</v>
      </c>
      <c r="E387" s="213" t="s">
        <v>754</v>
      </c>
      <c r="F387" s="214" t="s">
        <v>755</v>
      </c>
      <c r="G387" s="215" t="s">
        <v>240</v>
      </c>
      <c r="H387" s="216">
        <v>1</v>
      </c>
      <c r="I387" s="217"/>
      <c r="J387" s="218"/>
      <c r="K387" s="219">
        <f>ROUND(P387*H387,2)</f>
        <v>0</v>
      </c>
      <c r="L387" s="214" t="s">
        <v>156</v>
      </c>
      <c r="M387" s="220"/>
      <c r="N387" s="221" t="s">
        <v>20</v>
      </c>
      <c r="O387" s="222" t="s">
        <v>40</v>
      </c>
      <c r="P387" s="223">
        <f>I387+J387</f>
        <v>0</v>
      </c>
      <c r="Q387" s="223">
        <f>ROUND(I387*H387,2)</f>
        <v>0</v>
      </c>
      <c r="R387" s="223">
        <f>ROUND(J387*H387,2)</f>
        <v>0</v>
      </c>
      <c r="S387" s="82"/>
      <c r="T387" s="224">
        <f>S387*H387</f>
        <v>0</v>
      </c>
      <c r="U387" s="224">
        <v>0</v>
      </c>
      <c r="V387" s="224">
        <f>U387*H387</f>
        <v>0</v>
      </c>
      <c r="W387" s="224">
        <v>0</v>
      </c>
      <c r="X387" s="225">
        <f>W387*H387</f>
        <v>0</v>
      </c>
      <c r="Y387" s="36"/>
      <c r="Z387" s="36"/>
      <c r="AA387" s="36"/>
      <c r="AB387" s="36"/>
      <c r="AC387" s="36"/>
      <c r="AD387" s="36"/>
      <c r="AE387" s="36"/>
      <c r="AR387" s="226" t="s">
        <v>189</v>
      </c>
      <c r="AT387" s="226" t="s">
        <v>152</v>
      </c>
      <c r="AU387" s="226" t="s">
        <v>71</v>
      </c>
      <c r="AY387" s="15" t="s">
        <v>158</v>
      </c>
      <c r="BE387" s="227">
        <f>IF(O387="základní",K387,0)</f>
        <v>0</v>
      </c>
      <c r="BF387" s="227">
        <f>IF(O387="snížená",K387,0)</f>
        <v>0</v>
      </c>
      <c r="BG387" s="227">
        <f>IF(O387="zákl. přenesená",K387,0)</f>
        <v>0</v>
      </c>
      <c r="BH387" s="227">
        <f>IF(O387="sníž. přenesená",K387,0)</f>
        <v>0</v>
      </c>
      <c r="BI387" s="227">
        <f>IF(O387="nulová",K387,0)</f>
        <v>0</v>
      </c>
      <c r="BJ387" s="15" t="s">
        <v>78</v>
      </c>
      <c r="BK387" s="227">
        <f>ROUND(P387*H387,2)</f>
        <v>0</v>
      </c>
      <c r="BL387" s="15" t="s">
        <v>189</v>
      </c>
      <c r="BM387" s="226" t="s">
        <v>756</v>
      </c>
    </row>
    <row r="388" s="2" customFormat="1">
      <c r="A388" s="36"/>
      <c r="B388" s="37"/>
      <c r="C388" s="38"/>
      <c r="D388" s="228" t="s">
        <v>161</v>
      </c>
      <c r="E388" s="38"/>
      <c r="F388" s="229" t="s">
        <v>755</v>
      </c>
      <c r="G388" s="38"/>
      <c r="H388" s="38"/>
      <c r="I388" s="150"/>
      <c r="J388" s="150"/>
      <c r="K388" s="38"/>
      <c r="L388" s="38"/>
      <c r="M388" s="42"/>
      <c r="N388" s="230"/>
      <c r="O388" s="231"/>
      <c r="P388" s="82"/>
      <c r="Q388" s="82"/>
      <c r="R388" s="82"/>
      <c r="S388" s="82"/>
      <c r="T388" s="82"/>
      <c r="U388" s="82"/>
      <c r="V388" s="82"/>
      <c r="W388" s="82"/>
      <c r="X388" s="83"/>
      <c r="Y388" s="36"/>
      <c r="Z388" s="36"/>
      <c r="AA388" s="36"/>
      <c r="AB388" s="36"/>
      <c r="AC388" s="36"/>
      <c r="AD388" s="36"/>
      <c r="AE388" s="36"/>
      <c r="AT388" s="15" t="s">
        <v>161</v>
      </c>
      <c r="AU388" s="15" t="s">
        <v>71</v>
      </c>
    </row>
    <row r="389" s="2" customFormat="1" ht="16.5" customHeight="1">
      <c r="A389" s="36"/>
      <c r="B389" s="37"/>
      <c r="C389" s="212" t="s">
        <v>757</v>
      </c>
      <c r="D389" s="212" t="s">
        <v>152</v>
      </c>
      <c r="E389" s="213" t="s">
        <v>758</v>
      </c>
      <c r="F389" s="214" t="s">
        <v>759</v>
      </c>
      <c r="G389" s="215" t="s">
        <v>240</v>
      </c>
      <c r="H389" s="216">
        <v>2</v>
      </c>
      <c r="I389" s="217"/>
      <c r="J389" s="218"/>
      <c r="K389" s="219">
        <f>ROUND(P389*H389,2)</f>
        <v>0</v>
      </c>
      <c r="L389" s="214" t="s">
        <v>156</v>
      </c>
      <c r="M389" s="220"/>
      <c r="N389" s="221" t="s">
        <v>20</v>
      </c>
      <c r="O389" s="222" t="s">
        <v>40</v>
      </c>
      <c r="P389" s="223">
        <f>I389+J389</f>
        <v>0</v>
      </c>
      <c r="Q389" s="223">
        <f>ROUND(I389*H389,2)</f>
        <v>0</v>
      </c>
      <c r="R389" s="223">
        <f>ROUND(J389*H389,2)</f>
        <v>0</v>
      </c>
      <c r="S389" s="82"/>
      <c r="T389" s="224">
        <f>S389*H389</f>
        <v>0</v>
      </c>
      <c r="U389" s="224">
        <v>0</v>
      </c>
      <c r="V389" s="224">
        <f>U389*H389</f>
        <v>0</v>
      </c>
      <c r="W389" s="224">
        <v>0</v>
      </c>
      <c r="X389" s="225">
        <f>W389*H389</f>
        <v>0</v>
      </c>
      <c r="Y389" s="36"/>
      <c r="Z389" s="36"/>
      <c r="AA389" s="36"/>
      <c r="AB389" s="36"/>
      <c r="AC389" s="36"/>
      <c r="AD389" s="36"/>
      <c r="AE389" s="36"/>
      <c r="AR389" s="226" t="s">
        <v>189</v>
      </c>
      <c r="AT389" s="226" t="s">
        <v>152</v>
      </c>
      <c r="AU389" s="226" t="s">
        <v>71</v>
      </c>
      <c r="AY389" s="15" t="s">
        <v>158</v>
      </c>
      <c r="BE389" s="227">
        <f>IF(O389="základní",K389,0)</f>
        <v>0</v>
      </c>
      <c r="BF389" s="227">
        <f>IF(O389="snížená",K389,0)</f>
        <v>0</v>
      </c>
      <c r="BG389" s="227">
        <f>IF(O389="zákl. přenesená",K389,0)</f>
        <v>0</v>
      </c>
      <c r="BH389" s="227">
        <f>IF(O389="sníž. přenesená",K389,0)</f>
        <v>0</v>
      </c>
      <c r="BI389" s="227">
        <f>IF(O389="nulová",K389,0)</f>
        <v>0</v>
      </c>
      <c r="BJ389" s="15" t="s">
        <v>78</v>
      </c>
      <c r="BK389" s="227">
        <f>ROUND(P389*H389,2)</f>
        <v>0</v>
      </c>
      <c r="BL389" s="15" t="s">
        <v>189</v>
      </c>
      <c r="BM389" s="226" t="s">
        <v>760</v>
      </c>
    </row>
    <row r="390" s="2" customFormat="1">
      <c r="A390" s="36"/>
      <c r="B390" s="37"/>
      <c r="C390" s="38"/>
      <c r="D390" s="228" t="s">
        <v>161</v>
      </c>
      <c r="E390" s="38"/>
      <c r="F390" s="229" t="s">
        <v>759</v>
      </c>
      <c r="G390" s="38"/>
      <c r="H390" s="38"/>
      <c r="I390" s="150"/>
      <c r="J390" s="150"/>
      <c r="K390" s="38"/>
      <c r="L390" s="38"/>
      <c r="M390" s="42"/>
      <c r="N390" s="230"/>
      <c r="O390" s="231"/>
      <c r="P390" s="82"/>
      <c r="Q390" s="82"/>
      <c r="R390" s="82"/>
      <c r="S390" s="82"/>
      <c r="T390" s="82"/>
      <c r="U390" s="82"/>
      <c r="V390" s="82"/>
      <c r="W390" s="82"/>
      <c r="X390" s="83"/>
      <c r="Y390" s="36"/>
      <c r="Z390" s="36"/>
      <c r="AA390" s="36"/>
      <c r="AB390" s="36"/>
      <c r="AC390" s="36"/>
      <c r="AD390" s="36"/>
      <c r="AE390" s="36"/>
      <c r="AT390" s="15" t="s">
        <v>161</v>
      </c>
      <c r="AU390" s="15" t="s">
        <v>71</v>
      </c>
    </row>
    <row r="391" s="2" customFormat="1" ht="16.5" customHeight="1">
      <c r="A391" s="36"/>
      <c r="B391" s="37"/>
      <c r="C391" s="212" t="s">
        <v>761</v>
      </c>
      <c r="D391" s="212" t="s">
        <v>152</v>
      </c>
      <c r="E391" s="213" t="s">
        <v>762</v>
      </c>
      <c r="F391" s="214" t="s">
        <v>763</v>
      </c>
      <c r="G391" s="215" t="s">
        <v>240</v>
      </c>
      <c r="H391" s="216">
        <v>15</v>
      </c>
      <c r="I391" s="217"/>
      <c r="J391" s="218"/>
      <c r="K391" s="219">
        <f>ROUND(P391*H391,2)</f>
        <v>0</v>
      </c>
      <c r="L391" s="214" t="s">
        <v>156</v>
      </c>
      <c r="M391" s="220"/>
      <c r="N391" s="221" t="s">
        <v>20</v>
      </c>
      <c r="O391" s="222" t="s">
        <v>40</v>
      </c>
      <c r="P391" s="223">
        <f>I391+J391</f>
        <v>0</v>
      </c>
      <c r="Q391" s="223">
        <f>ROUND(I391*H391,2)</f>
        <v>0</v>
      </c>
      <c r="R391" s="223">
        <f>ROUND(J391*H391,2)</f>
        <v>0</v>
      </c>
      <c r="S391" s="82"/>
      <c r="T391" s="224">
        <f>S391*H391</f>
        <v>0</v>
      </c>
      <c r="U391" s="224">
        <v>0</v>
      </c>
      <c r="V391" s="224">
        <f>U391*H391</f>
        <v>0</v>
      </c>
      <c r="W391" s="224">
        <v>0</v>
      </c>
      <c r="X391" s="225">
        <f>W391*H391</f>
        <v>0</v>
      </c>
      <c r="Y391" s="36"/>
      <c r="Z391" s="36"/>
      <c r="AA391" s="36"/>
      <c r="AB391" s="36"/>
      <c r="AC391" s="36"/>
      <c r="AD391" s="36"/>
      <c r="AE391" s="36"/>
      <c r="AR391" s="226" t="s">
        <v>189</v>
      </c>
      <c r="AT391" s="226" t="s">
        <v>152</v>
      </c>
      <c r="AU391" s="226" t="s">
        <v>71</v>
      </c>
      <c r="AY391" s="15" t="s">
        <v>158</v>
      </c>
      <c r="BE391" s="227">
        <f>IF(O391="základní",K391,0)</f>
        <v>0</v>
      </c>
      <c r="BF391" s="227">
        <f>IF(O391="snížená",K391,0)</f>
        <v>0</v>
      </c>
      <c r="BG391" s="227">
        <f>IF(O391="zákl. přenesená",K391,0)</f>
        <v>0</v>
      </c>
      <c r="BH391" s="227">
        <f>IF(O391="sníž. přenesená",K391,0)</f>
        <v>0</v>
      </c>
      <c r="BI391" s="227">
        <f>IF(O391="nulová",K391,0)</f>
        <v>0</v>
      </c>
      <c r="BJ391" s="15" t="s">
        <v>78</v>
      </c>
      <c r="BK391" s="227">
        <f>ROUND(P391*H391,2)</f>
        <v>0</v>
      </c>
      <c r="BL391" s="15" t="s">
        <v>189</v>
      </c>
      <c r="BM391" s="226" t="s">
        <v>764</v>
      </c>
    </row>
    <row r="392" s="2" customFormat="1">
      <c r="A392" s="36"/>
      <c r="B392" s="37"/>
      <c r="C392" s="38"/>
      <c r="D392" s="228" t="s">
        <v>161</v>
      </c>
      <c r="E392" s="38"/>
      <c r="F392" s="229" t="s">
        <v>763</v>
      </c>
      <c r="G392" s="38"/>
      <c r="H392" s="38"/>
      <c r="I392" s="150"/>
      <c r="J392" s="150"/>
      <c r="K392" s="38"/>
      <c r="L392" s="38"/>
      <c r="M392" s="42"/>
      <c r="N392" s="230"/>
      <c r="O392" s="231"/>
      <c r="P392" s="82"/>
      <c r="Q392" s="82"/>
      <c r="R392" s="82"/>
      <c r="S392" s="82"/>
      <c r="T392" s="82"/>
      <c r="U392" s="82"/>
      <c r="V392" s="82"/>
      <c r="W392" s="82"/>
      <c r="X392" s="83"/>
      <c r="Y392" s="36"/>
      <c r="Z392" s="36"/>
      <c r="AA392" s="36"/>
      <c r="AB392" s="36"/>
      <c r="AC392" s="36"/>
      <c r="AD392" s="36"/>
      <c r="AE392" s="36"/>
      <c r="AT392" s="15" t="s">
        <v>161</v>
      </c>
      <c r="AU392" s="15" t="s">
        <v>71</v>
      </c>
    </row>
    <row r="393" s="2" customFormat="1" ht="16.5" customHeight="1">
      <c r="A393" s="36"/>
      <c r="B393" s="37"/>
      <c r="C393" s="212" t="s">
        <v>765</v>
      </c>
      <c r="D393" s="212" t="s">
        <v>152</v>
      </c>
      <c r="E393" s="213" t="s">
        <v>766</v>
      </c>
      <c r="F393" s="214" t="s">
        <v>767</v>
      </c>
      <c r="G393" s="215" t="s">
        <v>155</v>
      </c>
      <c r="H393" s="216">
        <v>85</v>
      </c>
      <c r="I393" s="217"/>
      <c r="J393" s="218"/>
      <c r="K393" s="219">
        <f>ROUND(P393*H393,2)</f>
        <v>0</v>
      </c>
      <c r="L393" s="214" t="s">
        <v>156</v>
      </c>
      <c r="M393" s="220"/>
      <c r="N393" s="221" t="s">
        <v>20</v>
      </c>
      <c r="O393" s="222" t="s">
        <v>40</v>
      </c>
      <c r="P393" s="223">
        <f>I393+J393</f>
        <v>0</v>
      </c>
      <c r="Q393" s="223">
        <f>ROUND(I393*H393,2)</f>
        <v>0</v>
      </c>
      <c r="R393" s="223">
        <f>ROUND(J393*H393,2)</f>
        <v>0</v>
      </c>
      <c r="S393" s="82"/>
      <c r="T393" s="224">
        <f>S393*H393</f>
        <v>0</v>
      </c>
      <c r="U393" s="224">
        <v>0</v>
      </c>
      <c r="V393" s="224">
        <f>U393*H393</f>
        <v>0</v>
      </c>
      <c r="W393" s="224">
        <v>0</v>
      </c>
      <c r="X393" s="225">
        <f>W393*H393</f>
        <v>0</v>
      </c>
      <c r="Y393" s="36"/>
      <c r="Z393" s="36"/>
      <c r="AA393" s="36"/>
      <c r="AB393" s="36"/>
      <c r="AC393" s="36"/>
      <c r="AD393" s="36"/>
      <c r="AE393" s="36"/>
      <c r="AR393" s="226" t="s">
        <v>189</v>
      </c>
      <c r="AT393" s="226" t="s">
        <v>152</v>
      </c>
      <c r="AU393" s="226" t="s">
        <v>71</v>
      </c>
      <c r="AY393" s="15" t="s">
        <v>158</v>
      </c>
      <c r="BE393" s="227">
        <f>IF(O393="základní",K393,0)</f>
        <v>0</v>
      </c>
      <c r="BF393" s="227">
        <f>IF(O393="snížená",K393,0)</f>
        <v>0</v>
      </c>
      <c r="BG393" s="227">
        <f>IF(O393="zákl. přenesená",K393,0)</f>
        <v>0</v>
      </c>
      <c r="BH393" s="227">
        <f>IF(O393="sníž. přenesená",K393,0)</f>
        <v>0</v>
      </c>
      <c r="BI393" s="227">
        <f>IF(O393="nulová",K393,0)</f>
        <v>0</v>
      </c>
      <c r="BJ393" s="15" t="s">
        <v>78</v>
      </c>
      <c r="BK393" s="227">
        <f>ROUND(P393*H393,2)</f>
        <v>0</v>
      </c>
      <c r="BL393" s="15" t="s">
        <v>189</v>
      </c>
      <c r="BM393" s="226" t="s">
        <v>768</v>
      </c>
    </row>
    <row r="394" s="2" customFormat="1">
      <c r="A394" s="36"/>
      <c r="B394" s="37"/>
      <c r="C394" s="38"/>
      <c r="D394" s="228" t="s">
        <v>161</v>
      </c>
      <c r="E394" s="38"/>
      <c r="F394" s="229" t="s">
        <v>767</v>
      </c>
      <c r="G394" s="38"/>
      <c r="H394" s="38"/>
      <c r="I394" s="150"/>
      <c r="J394" s="150"/>
      <c r="K394" s="38"/>
      <c r="L394" s="38"/>
      <c r="M394" s="42"/>
      <c r="N394" s="230"/>
      <c r="O394" s="231"/>
      <c r="P394" s="82"/>
      <c r="Q394" s="82"/>
      <c r="R394" s="82"/>
      <c r="S394" s="82"/>
      <c r="T394" s="82"/>
      <c r="U394" s="82"/>
      <c r="V394" s="82"/>
      <c r="W394" s="82"/>
      <c r="X394" s="83"/>
      <c r="Y394" s="36"/>
      <c r="Z394" s="36"/>
      <c r="AA394" s="36"/>
      <c r="AB394" s="36"/>
      <c r="AC394" s="36"/>
      <c r="AD394" s="36"/>
      <c r="AE394" s="36"/>
      <c r="AT394" s="15" t="s">
        <v>161</v>
      </c>
      <c r="AU394" s="15" t="s">
        <v>71</v>
      </c>
    </row>
    <row r="395" s="2" customFormat="1" ht="16.5" customHeight="1">
      <c r="A395" s="36"/>
      <c r="B395" s="37"/>
      <c r="C395" s="212" t="s">
        <v>769</v>
      </c>
      <c r="D395" s="212" t="s">
        <v>152</v>
      </c>
      <c r="E395" s="213" t="s">
        <v>770</v>
      </c>
      <c r="F395" s="214" t="s">
        <v>771</v>
      </c>
      <c r="G395" s="215" t="s">
        <v>240</v>
      </c>
      <c r="H395" s="216">
        <v>1</v>
      </c>
      <c r="I395" s="217"/>
      <c r="J395" s="218"/>
      <c r="K395" s="219">
        <f>ROUND(P395*H395,2)</f>
        <v>0</v>
      </c>
      <c r="L395" s="214" t="s">
        <v>156</v>
      </c>
      <c r="M395" s="220"/>
      <c r="N395" s="221" t="s">
        <v>20</v>
      </c>
      <c r="O395" s="222" t="s">
        <v>40</v>
      </c>
      <c r="P395" s="223">
        <f>I395+J395</f>
        <v>0</v>
      </c>
      <c r="Q395" s="223">
        <f>ROUND(I395*H395,2)</f>
        <v>0</v>
      </c>
      <c r="R395" s="223">
        <f>ROUND(J395*H395,2)</f>
        <v>0</v>
      </c>
      <c r="S395" s="82"/>
      <c r="T395" s="224">
        <f>S395*H395</f>
        <v>0</v>
      </c>
      <c r="U395" s="224">
        <v>0</v>
      </c>
      <c r="V395" s="224">
        <f>U395*H395</f>
        <v>0</v>
      </c>
      <c r="W395" s="224">
        <v>0</v>
      </c>
      <c r="X395" s="225">
        <f>W395*H395</f>
        <v>0</v>
      </c>
      <c r="Y395" s="36"/>
      <c r="Z395" s="36"/>
      <c r="AA395" s="36"/>
      <c r="AB395" s="36"/>
      <c r="AC395" s="36"/>
      <c r="AD395" s="36"/>
      <c r="AE395" s="36"/>
      <c r="AR395" s="226" t="s">
        <v>189</v>
      </c>
      <c r="AT395" s="226" t="s">
        <v>152</v>
      </c>
      <c r="AU395" s="226" t="s">
        <v>71</v>
      </c>
      <c r="AY395" s="15" t="s">
        <v>158</v>
      </c>
      <c r="BE395" s="227">
        <f>IF(O395="základní",K395,0)</f>
        <v>0</v>
      </c>
      <c r="BF395" s="227">
        <f>IF(O395="snížená",K395,0)</f>
        <v>0</v>
      </c>
      <c r="BG395" s="227">
        <f>IF(O395="zákl. přenesená",K395,0)</f>
        <v>0</v>
      </c>
      <c r="BH395" s="227">
        <f>IF(O395="sníž. přenesená",K395,0)</f>
        <v>0</v>
      </c>
      <c r="BI395" s="227">
        <f>IF(O395="nulová",K395,0)</f>
        <v>0</v>
      </c>
      <c r="BJ395" s="15" t="s">
        <v>78</v>
      </c>
      <c r="BK395" s="227">
        <f>ROUND(P395*H395,2)</f>
        <v>0</v>
      </c>
      <c r="BL395" s="15" t="s">
        <v>189</v>
      </c>
      <c r="BM395" s="226" t="s">
        <v>772</v>
      </c>
    </row>
    <row r="396" s="2" customFormat="1">
      <c r="A396" s="36"/>
      <c r="B396" s="37"/>
      <c r="C396" s="38"/>
      <c r="D396" s="228" t="s">
        <v>161</v>
      </c>
      <c r="E396" s="38"/>
      <c r="F396" s="229" t="s">
        <v>771</v>
      </c>
      <c r="G396" s="38"/>
      <c r="H396" s="38"/>
      <c r="I396" s="150"/>
      <c r="J396" s="150"/>
      <c r="K396" s="38"/>
      <c r="L396" s="38"/>
      <c r="M396" s="42"/>
      <c r="N396" s="230"/>
      <c r="O396" s="231"/>
      <c r="P396" s="82"/>
      <c r="Q396" s="82"/>
      <c r="R396" s="82"/>
      <c r="S396" s="82"/>
      <c r="T396" s="82"/>
      <c r="U396" s="82"/>
      <c r="V396" s="82"/>
      <c r="W396" s="82"/>
      <c r="X396" s="83"/>
      <c r="Y396" s="36"/>
      <c r="Z396" s="36"/>
      <c r="AA396" s="36"/>
      <c r="AB396" s="36"/>
      <c r="AC396" s="36"/>
      <c r="AD396" s="36"/>
      <c r="AE396" s="36"/>
      <c r="AT396" s="15" t="s">
        <v>161</v>
      </c>
      <c r="AU396" s="15" t="s">
        <v>71</v>
      </c>
    </row>
    <row r="397" s="2" customFormat="1" ht="16.5" customHeight="1">
      <c r="A397" s="36"/>
      <c r="B397" s="37"/>
      <c r="C397" s="212" t="s">
        <v>773</v>
      </c>
      <c r="D397" s="212" t="s">
        <v>152</v>
      </c>
      <c r="E397" s="213" t="s">
        <v>774</v>
      </c>
      <c r="F397" s="214" t="s">
        <v>775</v>
      </c>
      <c r="G397" s="215" t="s">
        <v>240</v>
      </c>
      <c r="H397" s="216">
        <v>6</v>
      </c>
      <c r="I397" s="217"/>
      <c r="J397" s="218"/>
      <c r="K397" s="219">
        <f>ROUND(P397*H397,2)</f>
        <v>0</v>
      </c>
      <c r="L397" s="214" t="s">
        <v>156</v>
      </c>
      <c r="M397" s="220"/>
      <c r="N397" s="221" t="s">
        <v>20</v>
      </c>
      <c r="O397" s="222" t="s">
        <v>40</v>
      </c>
      <c r="P397" s="223">
        <f>I397+J397</f>
        <v>0</v>
      </c>
      <c r="Q397" s="223">
        <f>ROUND(I397*H397,2)</f>
        <v>0</v>
      </c>
      <c r="R397" s="223">
        <f>ROUND(J397*H397,2)</f>
        <v>0</v>
      </c>
      <c r="S397" s="82"/>
      <c r="T397" s="224">
        <f>S397*H397</f>
        <v>0</v>
      </c>
      <c r="U397" s="224">
        <v>0</v>
      </c>
      <c r="V397" s="224">
        <f>U397*H397</f>
        <v>0</v>
      </c>
      <c r="W397" s="224">
        <v>0</v>
      </c>
      <c r="X397" s="225">
        <f>W397*H397</f>
        <v>0</v>
      </c>
      <c r="Y397" s="36"/>
      <c r="Z397" s="36"/>
      <c r="AA397" s="36"/>
      <c r="AB397" s="36"/>
      <c r="AC397" s="36"/>
      <c r="AD397" s="36"/>
      <c r="AE397" s="36"/>
      <c r="AR397" s="226" t="s">
        <v>236</v>
      </c>
      <c r="AT397" s="226" t="s">
        <v>152</v>
      </c>
      <c r="AU397" s="226" t="s">
        <v>71</v>
      </c>
      <c r="AY397" s="15" t="s">
        <v>158</v>
      </c>
      <c r="BE397" s="227">
        <f>IF(O397="základní",K397,0)</f>
        <v>0</v>
      </c>
      <c r="BF397" s="227">
        <f>IF(O397="snížená",K397,0)</f>
        <v>0</v>
      </c>
      <c r="BG397" s="227">
        <f>IF(O397="zákl. přenesená",K397,0)</f>
        <v>0</v>
      </c>
      <c r="BH397" s="227">
        <f>IF(O397="sníž. přenesená",K397,0)</f>
        <v>0</v>
      </c>
      <c r="BI397" s="227">
        <f>IF(O397="nulová",K397,0)</f>
        <v>0</v>
      </c>
      <c r="BJ397" s="15" t="s">
        <v>78</v>
      </c>
      <c r="BK397" s="227">
        <f>ROUND(P397*H397,2)</f>
        <v>0</v>
      </c>
      <c r="BL397" s="15" t="s">
        <v>236</v>
      </c>
      <c r="BM397" s="226" t="s">
        <v>776</v>
      </c>
    </row>
    <row r="398" s="2" customFormat="1">
      <c r="A398" s="36"/>
      <c r="B398" s="37"/>
      <c r="C398" s="38"/>
      <c r="D398" s="228" t="s">
        <v>161</v>
      </c>
      <c r="E398" s="38"/>
      <c r="F398" s="229" t="s">
        <v>775</v>
      </c>
      <c r="G398" s="38"/>
      <c r="H398" s="38"/>
      <c r="I398" s="150"/>
      <c r="J398" s="150"/>
      <c r="K398" s="38"/>
      <c r="L398" s="38"/>
      <c r="M398" s="42"/>
      <c r="N398" s="230"/>
      <c r="O398" s="231"/>
      <c r="P398" s="82"/>
      <c r="Q398" s="82"/>
      <c r="R398" s="82"/>
      <c r="S398" s="82"/>
      <c r="T398" s="82"/>
      <c r="U398" s="82"/>
      <c r="V398" s="82"/>
      <c r="W398" s="82"/>
      <c r="X398" s="83"/>
      <c r="Y398" s="36"/>
      <c r="Z398" s="36"/>
      <c r="AA398" s="36"/>
      <c r="AB398" s="36"/>
      <c r="AC398" s="36"/>
      <c r="AD398" s="36"/>
      <c r="AE398" s="36"/>
      <c r="AT398" s="15" t="s">
        <v>161</v>
      </c>
      <c r="AU398" s="15" t="s">
        <v>71</v>
      </c>
    </row>
    <row r="399" s="2" customFormat="1" ht="16.5" customHeight="1">
      <c r="A399" s="36"/>
      <c r="B399" s="37"/>
      <c r="C399" s="212" t="s">
        <v>777</v>
      </c>
      <c r="D399" s="212" t="s">
        <v>152</v>
      </c>
      <c r="E399" s="213" t="s">
        <v>778</v>
      </c>
      <c r="F399" s="214" t="s">
        <v>779</v>
      </c>
      <c r="G399" s="215" t="s">
        <v>240</v>
      </c>
      <c r="H399" s="216">
        <v>6</v>
      </c>
      <c r="I399" s="217"/>
      <c r="J399" s="218"/>
      <c r="K399" s="219">
        <f>ROUND(P399*H399,2)</f>
        <v>0</v>
      </c>
      <c r="L399" s="214" t="s">
        <v>156</v>
      </c>
      <c r="M399" s="220"/>
      <c r="N399" s="221" t="s">
        <v>20</v>
      </c>
      <c r="O399" s="222" t="s">
        <v>40</v>
      </c>
      <c r="P399" s="223">
        <f>I399+J399</f>
        <v>0</v>
      </c>
      <c r="Q399" s="223">
        <f>ROUND(I399*H399,2)</f>
        <v>0</v>
      </c>
      <c r="R399" s="223">
        <f>ROUND(J399*H399,2)</f>
        <v>0</v>
      </c>
      <c r="S399" s="82"/>
      <c r="T399" s="224">
        <f>S399*H399</f>
        <v>0</v>
      </c>
      <c r="U399" s="224">
        <v>0</v>
      </c>
      <c r="V399" s="224">
        <f>U399*H399</f>
        <v>0</v>
      </c>
      <c r="W399" s="224">
        <v>0</v>
      </c>
      <c r="X399" s="225">
        <f>W399*H399</f>
        <v>0</v>
      </c>
      <c r="Y399" s="36"/>
      <c r="Z399" s="36"/>
      <c r="AA399" s="36"/>
      <c r="AB399" s="36"/>
      <c r="AC399" s="36"/>
      <c r="AD399" s="36"/>
      <c r="AE399" s="36"/>
      <c r="AR399" s="226" t="s">
        <v>236</v>
      </c>
      <c r="AT399" s="226" t="s">
        <v>152</v>
      </c>
      <c r="AU399" s="226" t="s">
        <v>71</v>
      </c>
      <c r="AY399" s="15" t="s">
        <v>158</v>
      </c>
      <c r="BE399" s="227">
        <f>IF(O399="základní",K399,0)</f>
        <v>0</v>
      </c>
      <c r="BF399" s="227">
        <f>IF(O399="snížená",K399,0)</f>
        <v>0</v>
      </c>
      <c r="BG399" s="227">
        <f>IF(O399="zákl. přenesená",K399,0)</f>
        <v>0</v>
      </c>
      <c r="BH399" s="227">
        <f>IF(O399="sníž. přenesená",K399,0)</f>
        <v>0</v>
      </c>
      <c r="BI399" s="227">
        <f>IF(O399="nulová",K399,0)</f>
        <v>0</v>
      </c>
      <c r="BJ399" s="15" t="s">
        <v>78</v>
      </c>
      <c r="BK399" s="227">
        <f>ROUND(P399*H399,2)</f>
        <v>0</v>
      </c>
      <c r="BL399" s="15" t="s">
        <v>236</v>
      </c>
      <c r="BM399" s="226" t="s">
        <v>780</v>
      </c>
    </row>
    <row r="400" s="2" customFormat="1">
      <c r="A400" s="36"/>
      <c r="B400" s="37"/>
      <c r="C400" s="38"/>
      <c r="D400" s="228" t="s">
        <v>161</v>
      </c>
      <c r="E400" s="38"/>
      <c r="F400" s="229" t="s">
        <v>779</v>
      </c>
      <c r="G400" s="38"/>
      <c r="H400" s="38"/>
      <c r="I400" s="150"/>
      <c r="J400" s="150"/>
      <c r="K400" s="38"/>
      <c r="L400" s="38"/>
      <c r="M400" s="42"/>
      <c r="N400" s="230"/>
      <c r="O400" s="231"/>
      <c r="P400" s="82"/>
      <c r="Q400" s="82"/>
      <c r="R400" s="82"/>
      <c r="S400" s="82"/>
      <c r="T400" s="82"/>
      <c r="U400" s="82"/>
      <c r="V400" s="82"/>
      <c r="W400" s="82"/>
      <c r="X400" s="83"/>
      <c r="Y400" s="36"/>
      <c r="Z400" s="36"/>
      <c r="AA400" s="36"/>
      <c r="AB400" s="36"/>
      <c r="AC400" s="36"/>
      <c r="AD400" s="36"/>
      <c r="AE400" s="36"/>
      <c r="AT400" s="15" t="s">
        <v>161</v>
      </c>
      <c r="AU400" s="15" t="s">
        <v>71</v>
      </c>
    </row>
    <row r="401" s="2" customFormat="1" ht="16.5" customHeight="1">
      <c r="A401" s="36"/>
      <c r="B401" s="37"/>
      <c r="C401" s="212" t="s">
        <v>781</v>
      </c>
      <c r="D401" s="212" t="s">
        <v>152</v>
      </c>
      <c r="E401" s="213" t="s">
        <v>782</v>
      </c>
      <c r="F401" s="214" t="s">
        <v>783</v>
      </c>
      <c r="G401" s="215" t="s">
        <v>240</v>
      </c>
      <c r="H401" s="216">
        <v>4</v>
      </c>
      <c r="I401" s="217"/>
      <c r="J401" s="218"/>
      <c r="K401" s="219">
        <f>ROUND(P401*H401,2)</f>
        <v>0</v>
      </c>
      <c r="L401" s="214" t="s">
        <v>156</v>
      </c>
      <c r="M401" s="220"/>
      <c r="N401" s="221" t="s">
        <v>20</v>
      </c>
      <c r="O401" s="222" t="s">
        <v>40</v>
      </c>
      <c r="P401" s="223">
        <f>I401+J401</f>
        <v>0</v>
      </c>
      <c r="Q401" s="223">
        <f>ROUND(I401*H401,2)</f>
        <v>0</v>
      </c>
      <c r="R401" s="223">
        <f>ROUND(J401*H401,2)</f>
        <v>0</v>
      </c>
      <c r="S401" s="82"/>
      <c r="T401" s="224">
        <f>S401*H401</f>
        <v>0</v>
      </c>
      <c r="U401" s="224">
        <v>0</v>
      </c>
      <c r="V401" s="224">
        <f>U401*H401</f>
        <v>0</v>
      </c>
      <c r="W401" s="224">
        <v>0</v>
      </c>
      <c r="X401" s="225">
        <f>W401*H401</f>
        <v>0</v>
      </c>
      <c r="Y401" s="36"/>
      <c r="Z401" s="36"/>
      <c r="AA401" s="36"/>
      <c r="AB401" s="36"/>
      <c r="AC401" s="36"/>
      <c r="AD401" s="36"/>
      <c r="AE401" s="36"/>
      <c r="AR401" s="226" t="s">
        <v>236</v>
      </c>
      <c r="AT401" s="226" t="s">
        <v>152</v>
      </c>
      <c r="AU401" s="226" t="s">
        <v>71</v>
      </c>
      <c r="AY401" s="15" t="s">
        <v>158</v>
      </c>
      <c r="BE401" s="227">
        <f>IF(O401="základní",K401,0)</f>
        <v>0</v>
      </c>
      <c r="BF401" s="227">
        <f>IF(O401="snížená",K401,0)</f>
        <v>0</v>
      </c>
      <c r="BG401" s="227">
        <f>IF(O401="zákl. přenesená",K401,0)</f>
        <v>0</v>
      </c>
      <c r="BH401" s="227">
        <f>IF(O401="sníž. přenesená",K401,0)</f>
        <v>0</v>
      </c>
      <c r="BI401" s="227">
        <f>IF(O401="nulová",K401,0)</f>
        <v>0</v>
      </c>
      <c r="BJ401" s="15" t="s">
        <v>78</v>
      </c>
      <c r="BK401" s="227">
        <f>ROUND(P401*H401,2)</f>
        <v>0</v>
      </c>
      <c r="BL401" s="15" t="s">
        <v>236</v>
      </c>
      <c r="BM401" s="226" t="s">
        <v>784</v>
      </c>
    </row>
    <row r="402" s="2" customFormat="1">
      <c r="A402" s="36"/>
      <c r="B402" s="37"/>
      <c r="C402" s="38"/>
      <c r="D402" s="228" t="s">
        <v>161</v>
      </c>
      <c r="E402" s="38"/>
      <c r="F402" s="229" t="s">
        <v>783</v>
      </c>
      <c r="G402" s="38"/>
      <c r="H402" s="38"/>
      <c r="I402" s="150"/>
      <c r="J402" s="150"/>
      <c r="K402" s="38"/>
      <c r="L402" s="38"/>
      <c r="M402" s="42"/>
      <c r="N402" s="230"/>
      <c r="O402" s="231"/>
      <c r="P402" s="82"/>
      <c r="Q402" s="82"/>
      <c r="R402" s="82"/>
      <c r="S402" s="82"/>
      <c r="T402" s="82"/>
      <c r="U402" s="82"/>
      <c r="V402" s="82"/>
      <c r="W402" s="82"/>
      <c r="X402" s="83"/>
      <c r="Y402" s="36"/>
      <c r="Z402" s="36"/>
      <c r="AA402" s="36"/>
      <c r="AB402" s="36"/>
      <c r="AC402" s="36"/>
      <c r="AD402" s="36"/>
      <c r="AE402" s="36"/>
      <c r="AT402" s="15" t="s">
        <v>161</v>
      </c>
      <c r="AU402" s="15" t="s">
        <v>71</v>
      </c>
    </row>
    <row r="403" s="2" customFormat="1" ht="21.75" customHeight="1">
      <c r="A403" s="36"/>
      <c r="B403" s="37"/>
      <c r="C403" s="212" t="s">
        <v>785</v>
      </c>
      <c r="D403" s="212" t="s">
        <v>152</v>
      </c>
      <c r="E403" s="213" t="s">
        <v>786</v>
      </c>
      <c r="F403" s="214" t="s">
        <v>787</v>
      </c>
      <c r="G403" s="215" t="s">
        <v>240</v>
      </c>
      <c r="H403" s="216">
        <v>1</v>
      </c>
      <c r="I403" s="217"/>
      <c r="J403" s="218"/>
      <c r="K403" s="219">
        <f>ROUND(P403*H403,2)</f>
        <v>0</v>
      </c>
      <c r="L403" s="214" t="s">
        <v>20</v>
      </c>
      <c r="M403" s="220"/>
      <c r="N403" s="221" t="s">
        <v>20</v>
      </c>
      <c r="O403" s="222" t="s">
        <v>40</v>
      </c>
      <c r="P403" s="223">
        <f>I403+J403</f>
        <v>0</v>
      </c>
      <c r="Q403" s="223">
        <f>ROUND(I403*H403,2)</f>
        <v>0</v>
      </c>
      <c r="R403" s="223">
        <f>ROUND(J403*H403,2)</f>
        <v>0</v>
      </c>
      <c r="S403" s="82"/>
      <c r="T403" s="224">
        <f>S403*H403</f>
        <v>0</v>
      </c>
      <c r="U403" s="224">
        <v>0</v>
      </c>
      <c r="V403" s="224">
        <f>U403*H403</f>
        <v>0</v>
      </c>
      <c r="W403" s="224">
        <v>0</v>
      </c>
      <c r="X403" s="225">
        <f>W403*H403</f>
        <v>0</v>
      </c>
      <c r="Y403" s="36"/>
      <c r="Z403" s="36"/>
      <c r="AA403" s="36"/>
      <c r="AB403" s="36"/>
      <c r="AC403" s="36"/>
      <c r="AD403" s="36"/>
      <c r="AE403" s="36"/>
      <c r="AR403" s="226" t="s">
        <v>189</v>
      </c>
      <c r="AT403" s="226" t="s">
        <v>152</v>
      </c>
      <c r="AU403" s="226" t="s">
        <v>71</v>
      </c>
      <c r="AY403" s="15" t="s">
        <v>158</v>
      </c>
      <c r="BE403" s="227">
        <f>IF(O403="základní",K403,0)</f>
        <v>0</v>
      </c>
      <c r="BF403" s="227">
        <f>IF(O403="snížená",K403,0)</f>
        <v>0</v>
      </c>
      <c r="BG403" s="227">
        <f>IF(O403="zákl. přenesená",K403,0)</f>
        <v>0</v>
      </c>
      <c r="BH403" s="227">
        <f>IF(O403="sníž. přenesená",K403,0)</f>
        <v>0</v>
      </c>
      <c r="BI403" s="227">
        <f>IF(O403="nulová",K403,0)</f>
        <v>0</v>
      </c>
      <c r="BJ403" s="15" t="s">
        <v>78</v>
      </c>
      <c r="BK403" s="227">
        <f>ROUND(P403*H403,2)</f>
        <v>0</v>
      </c>
      <c r="BL403" s="15" t="s">
        <v>189</v>
      </c>
      <c r="BM403" s="226" t="s">
        <v>788</v>
      </c>
    </row>
    <row r="404" s="2" customFormat="1">
      <c r="A404" s="36"/>
      <c r="B404" s="37"/>
      <c r="C404" s="38"/>
      <c r="D404" s="228" t="s">
        <v>161</v>
      </c>
      <c r="E404" s="38"/>
      <c r="F404" s="229" t="s">
        <v>787</v>
      </c>
      <c r="G404" s="38"/>
      <c r="H404" s="38"/>
      <c r="I404" s="150"/>
      <c r="J404" s="150"/>
      <c r="K404" s="38"/>
      <c r="L404" s="38"/>
      <c r="M404" s="42"/>
      <c r="N404" s="230"/>
      <c r="O404" s="231"/>
      <c r="P404" s="82"/>
      <c r="Q404" s="82"/>
      <c r="R404" s="82"/>
      <c r="S404" s="82"/>
      <c r="T404" s="82"/>
      <c r="U404" s="82"/>
      <c r="V404" s="82"/>
      <c r="W404" s="82"/>
      <c r="X404" s="83"/>
      <c r="Y404" s="36"/>
      <c r="Z404" s="36"/>
      <c r="AA404" s="36"/>
      <c r="AB404" s="36"/>
      <c r="AC404" s="36"/>
      <c r="AD404" s="36"/>
      <c r="AE404" s="36"/>
      <c r="AT404" s="15" t="s">
        <v>161</v>
      </c>
      <c r="AU404" s="15" t="s">
        <v>71</v>
      </c>
    </row>
    <row r="405" s="2" customFormat="1" ht="16.5" customHeight="1">
      <c r="A405" s="36"/>
      <c r="B405" s="37"/>
      <c r="C405" s="212" t="s">
        <v>789</v>
      </c>
      <c r="D405" s="212" t="s">
        <v>152</v>
      </c>
      <c r="E405" s="213" t="s">
        <v>790</v>
      </c>
      <c r="F405" s="214" t="s">
        <v>791</v>
      </c>
      <c r="G405" s="215" t="s">
        <v>240</v>
      </c>
      <c r="H405" s="216">
        <v>2</v>
      </c>
      <c r="I405" s="217"/>
      <c r="J405" s="218"/>
      <c r="K405" s="219">
        <f>ROUND(P405*H405,2)</f>
        <v>0</v>
      </c>
      <c r="L405" s="214" t="s">
        <v>156</v>
      </c>
      <c r="M405" s="220"/>
      <c r="N405" s="221" t="s">
        <v>20</v>
      </c>
      <c r="O405" s="222" t="s">
        <v>40</v>
      </c>
      <c r="P405" s="223">
        <f>I405+J405</f>
        <v>0</v>
      </c>
      <c r="Q405" s="223">
        <f>ROUND(I405*H405,2)</f>
        <v>0</v>
      </c>
      <c r="R405" s="223">
        <f>ROUND(J405*H405,2)</f>
        <v>0</v>
      </c>
      <c r="S405" s="82"/>
      <c r="T405" s="224">
        <f>S405*H405</f>
        <v>0</v>
      </c>
      <c r="U405" s="224">
        <v>0</v>
      </c>
      <c r="V405" s="224">
        <f>U405*H405</f>
        <v>0</v>
      </c>
      <c r="W405" s="224">
        <v>0</v>
      </c>
      <c r="X405" s="225">
        <f>W405*H405</f>
        <v>0</v>
      </c>
      <c r="Y405" s="36"/>
      <c r="Z405" s="36"/>
      <c r="AA405" s="36"/>
      <c r="AB405" s="36"/>
      <c r="AC405" s="36"/>
      <c r="AD405" s="36"/>
      <c r="AE405" s="36"/>
      <c r="AR405" s="226" t="s">
        <v>189</v>
      </c>
      <c r="AT405" s="226" t="s">
        <v>152</v>
      </c>
      <c r="AU405" s="226" t="s">
        <v>71</v>
      </c>
      <c r="AY405" s="15" t="s">
        <v>158</v>
      </c>
      <c r="BE405" s="227">
        <f>IF(O405="základní",K405,0)</f>
        <v>0</v>
      </c>
      <c r="BF405" s="227">
        <f>IF(O405="snížená",K405,0)</f>
        <v>0</v>
      </c>
      <c r="BG405" s="227">
        <f>IF(O405="zákl. přenesená",K405,0)</f>
        <v>0</v>
      </c>
      <c r="BH405" s="227">
        <f>IF(O405="sníž. přenesená",K405,0)</f>
        <v>0</v>
      </c>
      <c r="BI405" s="227">
        <f>IF(O405="nulová",K405,0)</f>
        <v>0</v>
      </c>
      <c r="BJ405" s="15" t="s">
        <v>78</v>
      </c>
      <c r="BK405" s="227">
        <f>ROUND(P405*H405,2)</f>
        <v>0</v>
      </c>
      <c r="BL405" s="15" t="s">
        <v>189</v>
      </c>
      <c r="BM405" s="226" t="s">
        <v>792</v>
      </c>
    </row>
    <row r="406" s="2" customFormat="1">
      <c r="A406" s="36"/>
      <c r="B406" s="37"/>
      <c r="C406" s="38"/>
      <c r="D406" s="228" t="s">
        <v>161</v>
      </c>
      <c r="E406" s="38"/>
      <c r="F406" s="229" t="s">
        <v>791</v>
      </c>
      <c r="G406" s="38"/>
      <c r="H406" s="38"/>
      <c r="I406" s="150"/>
      <c r="J406" s="150"/>
      <c r="K406" s="38"/>
      <c r="L406" s="38"/>
      <c r="M406" s="42"/>
      <c r="N406" s="230"/>
      <c r="O406" s="231"/>
      <c r="P406" s="82"/>
      <c r="Q406" s="82"/>
      <c r="R406" s="82"/>
      <c r="S406" s="82"/>
      <c r="T406" s="82"/>
      <c r="U406" s="82"/>
      <c r="V406" s="82"/>
      <c r="W406" s="82"/>
      <c r="X406" s="83"/>
      <c r="Y406" s="36"/>
      <c r="Z406" s="36"/>
      <c r="AA406" s="36"/>
      <c r="AB406" s="36"/>
      <c r="AC406" s="36"/>
      <c r="AD406" s="36"/>
      <c r="AE406" s="36"/>
      <c r="AT406" s="15" t="s">
        <v>161</v>
      </c>
      <c r="AU406" s="15" t="s">
        <v>71</v>
      </c>
    </row>
    <row r="407" s="2" customFormat="1" ht="16.5" customHeight="1">
      <c r="A407" s="36"/>
      <c r="B407" s="37"/>
      <c r="C407" s="212" t="s">
        <v>793</v>
      </c>
      <c r="D407" s="212" t="s">
        <v>152</v>
      </c>
      <c r="E407" s="213" t="s">
        <v>794</v>
      </c>
      <c r="F407" s="214" t="s">
        <v>795</v>
      </c>
      <c r="G407" s="215" t="s">
        <v>240</v>
      </c>
      <c r="H407" s="216">
        <v>2</v>
      </c>
      <c r="I407" s="217"/>
      <c r="J407" s="218"/>
      <c r="K407" s="219">
        <f>ROUND(P407*H407,2)</f>
        <v>0</v>
      </c>
      <c r="L407" s="214" t="s">
        <v>156</v>
      </c>
      <c r="M407" s="220"/>
      <c r="N407" s="221" t="s">
        <v>20</v>
      </c>
      <c r="O407" s="222" t="s">
        <v>40</v>
      </c>
      <c r="P407" s="223">
        <f>I407+J407</f>
        <v>0</v>
      </c>
      <c r="Q407" s="223">
        <f>ROUND(I407*H407,2)</f>
        <v>0</v>
      </c>
      <c r="R407" s="223">
        <f>ROUND(J407*H407,2)</f>
        <v>0</v>
      </c>
      <c r="S407" s="82"/>
      <c r="T407" s="224">
        <f>S407*H407</f>
        <v>0</v>
      </c>
      <c r="U407" s="224">
        <v>0</v>
      </c>
      <c r="V407" s="224">
        <f>U407*H407</f>
        <v>0</v>
      </c>
      <c r="W407" s="224">
        <v>0</v>
      </c>
      <c r="X407" s="225">
        <f>W407*H407</f>
        <v>0</v>
      </c>
      <c r="Y407" s="36"/>
      <c r="Z407" s="36"/>
      <c r="AA407" s="36"/>
      <c r="AB407" s="36"/>
      <c r="AC407" s="36"/>
      <c r="AD407" s="36"/>
      <c r="AE407" s="36"/>
      <c r="AR407" s="226" t="s">
        <v>189</v>
      </c>
      <c r="AT407" s="226" t="s">
        <v>152</v>
      </c>
      <c r="AU407" s="226" t="s">
        <v>71</v>
      </c>
      <c r="AY407" s="15" t="s">
        <v>158</v>
      </c>
      <c r="BE407" s="227">
        <f>IF(O407="základní",K407,0)</f>
        <v>0</v>
      </c>
      <c r="BF407" s="227">
        <f>IF(O407="snížená",K407,0)</f>
        <v>0</v>
      </c>
      <c r="BG407" s="227">
        <f>IF(O407="zákl. přenesená",K407,0)</f>
        <v>0</v>
      </c>
      <c r="BH407" s="227">
        <f>IF(O407="sníž. přenesená",K407,0)</f>
        <v>0</v>
      </c>
      <c r="BI407" s="227">
        <f>IF(O407="nulová",K407,0)</f>
        <v>0</v>
      </c>
      <c r="BJ407" s="15" t="s">
        <v>78</v>
      </c>
      <c r="BK407" s="227">
        <f>ROUND(P407*H407,2)</f>
        <v>0</v>
      </c>
      <c r="BL407" s="15" t="s">
        <v>189</v>
      </c>
      <c r="BM407" s="226" t="s">
        <v>796</v>
      </c>
    </row>
    <row r="408" s="2" customFormat="1">
      <c r="A408" s="36"/>
      <c r="B408" s="37"/>
      <c r="C408" s="38"/>
      <c r="D408" s="228" t="s">
        <v>161</v>
      </c>
      <c r="E408" s="38"/>
      <c r="F408" s="229" t="s">
        <v>795</v>
      </c>
      <c r="G408" s="38"/>
      <c r="H408" s="38"/>
      <c r="I408" s="150"/>
      <c r="J408" s="150"/>
      <c r="K408" s="38"/>
      <c r="L408" s="38"/>
      <c r="M408" s="42"/>
      <c r="N408" s="230"/>
      <c r="O408" s="231"/>
      <c r="P408" s="82"/>
      <c r="Q408" s="82"/>
      <c r="R408" s="82"/>
      <c r="S408" s="82"/>
      <c r="T408" s="82"/>
      <c r="U408" s="82"/>
      <c r="V408" s="82"/>
      <c r="W408" s="82"/>
      <c r="X408" s="83"/>
      <c r="Y408" s="36"/>
      <c r="Z408" s="36"/>
      <c r="AA408" s="36"/>
      <c r="AB408" s="36"/>
      <c r="AC408" s="36"/>
      <c r="AD408" s="36"/>
      <c r="AE408" s="36"/>
      <c r="AT408" s="15" t="s">
        <v>161</v>
      </c>
      <c r="AU408" s="15" t="s">
        <v>71</v>
      </c>
    </row>
    <row r="409" s="2" customFormat="1" ht="16.5" customHeight="1">
      <c r="A409" s="36"/>
      <c r="B409" s="37"/>
      <c r="C409" s="212" t="s">
        <v>797</v>
      </c>
      <c r="D409" s="212" t="s">
        <v>152</v>
      </c>
      <c r="E409" s="213" t="s">
        <v>798</v>
      </c>
      <c r="F409" s="214" t="s">
        <v>799</v>
      </c>
      <c r="G409" s="215" t="s">
        <v>240</v>
      </c>
      <c r="H409" s="216">
        <v>19</v>
      </c>
      <c r="I409" s="217"/>
      <c r="J409" s="218"/>
      <c r="K409" s="219">
        <f>ROUND(P409*H409,2)</f>
        <v>0</v>
      </c>
      <c r="L409" s="214" t="s">
        <v>156</v>
      </c>
      <c r="M409" s="220"/>
      <c r="N409" s="221" t="s">
        <v>20</v>
      </c>
      <c r="O409" s="222" t="s">
        <v>40</v>
      </c>
      <c r="P409" s="223">
        <f>I409+J409</f>
        <v>0</v>
      </c>
      <c r="Q409" s="223">
        <f>ROUND(I409*H409,2)</f>
        <v>0</v>
      </c>
      <c r="R409" s="223">
        <f>ROUND(J409*H409,2)</f>
        <v>0</v>
      </c>
      <c r="S409" s="82"/>
      <c r="T409" s="224">
        <f>S409*H409</f>
        <v>0</v>
      </c>
      <c r="U409" s="224">
        <v>0</v>
      </c>
      <c r="V409" s="224">
        <f>U409*H409</f>
        <v>0</v>
      </c>
      <c r="W409" s="224">
        <v>0</v>
      </c>
      <c r="X409" s="225">
        <f>W409*H409</f>
        <v>0</v>
      </c>
      <c r="Y409" s="36"/>
      <c r="Z409" s="36"/>
      <c r="AA409" s="36"/>
      <c r="AB409" s="36"/>
      <c r="AC409" s="36"/>
      <c r="AD409" s="36"/>
      <c r="AE409" s="36"/>
      <c r="AR409" s="226" t="s">
        <v>189</v>
      </c>
      <c r="AT409" s="226" t="s">
        <v>152</v>
      </c>
      <c r="AU409" s="226" t="s">
        <v>71</v>
      </c>
      <c r="AY409" s="15" t="s">
        <v>158</v>
      </c>
      <c r="BE409" s="227">
        <f>IF(O409="základní",K409,0)</f>
        <v>0</v>
      </c>
      <c r="BF409" s="227">
        <f>IF(O409="snížená",K409,0)</f>
        <v>0</v>
      </c>
      <c r="BG409" s="227">
        <f>IF(O409="zákl. přenesená",K409,0)</f>
        <v>0</v>
      </c>
      <c r="BH409" s="227">
        <f>IF(O409="sníž. přenesená",K409,0)</f>
        <v>0</v>
      </c>
      <c r="BI409" s="227">
        <f>IF(O409="nulová",K409,0)</f>
        <v>0</v>
      </c>
      <c r="BJ409" s="15" t="s">
        <v>78</v>
      </c>
      <c r="BK409" s="227">
        <f>ROUND(P409*H409,2)</f>
        <v>0</v>
      </c>
      <c r="BL409" s="15" t="s">
        <v>189</v>
      </c>
      <c r="BM409" s="226" t="s">
        <v>800</v>
      </c>
    </row>
    <row r="410" s="2" customFormat="1">
      <c r="A410" s="36"/>
      <c r="B410" s="37"/>
      <c r="C410" s="38"/>
      <c r="D410" s="228" t="s">
        <v>161</v>
      </c>
      <c r="E410" s="38"/>
      <c r="F410" s="229" t="s">
        <v>799</v>
      </c>
      <c r="G410" s="38"/>
      <c r="H410" s="38"/>
      <c r="I410" s="150"/>
      <c r="J410" s="150"/>
      <c r="K410" s="38"/>
      <c r="L410" s="38"/>
      <c r="M410" s="42"/>
      <c r="N410" s="230"/>
      <c r="O410" s="231"/>
      <c r="P410" s="82"/>
      <c r="Q410" s="82"/>
      <c r="R410" s="82"/>
      <c r="S410" s="82"/>
      <c r="T410" s="82"/>
      <c r="U410" s="82"/>
      <c r="V410" s="82"/>
      <c r="W410" s="82"/>
      <c r="X410" s="83"/>
      <c r="Y410" s="36"/>
      <c r="Z410" s="36"/>
      <c r="AA410" s="36"/>
      <c r="AB410" s="36"/>
      <c r="AC410" s="36"/>
      <c r="AD410" s="36"/>
      <c r="AE410" s="36"/>
      <c r="AT410" s="15" t="s">
        <v>161</v>
      </c>
      <c r="AU410" s="15" t="s">
        <v>71</v>
      </c>
    </row>
    <row r="411" s="2" customFormat="1" ht="16.5" customHeight="1">
      <c r="A411" s="36"/>
      <c r="B411" s="37"/>
      <c r="C411" s="212" t="s">
        <v>801</v>
      </c>
      <c r="D411" s="212" t="s">
        <v>152</v>
      </c>
      <c r="E411" s="213" t="s">
        <v>802</v>
      </c>
      <c r="F411" s="214" t="s">
        <v>803</v>
      </c>
      <c r="G411" s="215" t="s">
        <v>240</v>
      </c>
      <c r="H411" s="216">
        <v>2</v>
      </c>
      <c r="I411" s="217"/>
      <c r="J411" s="218"/>
      <c r="K411" s="219">
        <f>ROUND(P411*H411,2)</f>
        <v>0</v>
      </c>
      <c r="L411" s="214" t="s">
        <v>156</v>
      </c>
      <c r="M411" s="220"/>
      <c r="N411" s="221" t="s">
        <v>20</v>
      </c>
      <c r="O411" s="222" t="s">
        <v>40</v>
      </c>
      <c r="P411" s="223">
        <f>I411+J411</f>
        <v>0</v>
      </c>
      <c r="Q411" s="223">
        <f>ROUND(I411*H411,2)</f>
        <v>0</v>
      </c>
      <c r="R411" s="223">
        <f>ROUND(J411*H411,2)</f>
        <v>0</v>
      </c>
      <c r="S411" s="82"/>
      <c r="T411" s="224">
        <f>S411*H411</f>
        <v>0</v>
      </c>
      <c r="U411" s="224">
        <v>0</v>
      </c>
      <c r="V411" s="224">
        <f>U411*H411</f>
        <v>0</v>
      </c>
      <c r="W411" s="224">
        <v>0</v>
      </c>
      <c r="X411" s="225">
        <f>W411*H411</f>
        <v>0</v>
      </c>
      <c r="Y411" s="36"/>
      <c r="Z411" s="36"/>
      <c r="AA411" s="36"/>
      <c r="AB411" s="36"/>
      <c r="AC411" s="36"/>
      <c r="AD411" s="36"/>
      <c r="AE411" s="36"/>
      <c r="AR411" s="226" t="s">
        <v>189</v>
      </c>
      <c r="AT411" s="226" t="s">
        <v>152</v>
      </c>
      <c r="AU411" s="226" t="s">
        <v>71</v>
      </c>
      <c r="AY411" s="15" t="s">
        <v>158</v>
      </c>
      <c r="BE411" s="227">
        <f>IF(O411="základní",K411,0)</f>
        <v>0</v>
      </c>
      <c r="BF411" s="227">
        <f>IF(O411="snížená",K411,0)</f>
        <v>0</v>
      </c>
      <c r="BG411" s="227">
        <f>IF(O411="zákl. přenesená",K411,0)</f>
        <v>0</v>
      </c>
      <c r="BH411" s="227">
        <f>IF(O411="sníž. přenesená",K411,0)</f>
        <v>0</v>
      </c>
      <c r="BI411" s="227">
        <f>IF(O411="nulová",K411,0)</f>
        <v>0</v>
      </c>
      <c r="BJ411" s="15" t="s">
        <v>78</v>
      </c>
      <c r="BK411" s="227">
        <f>ROUND(P411*H411,2)</f>
        <v>0</v>
      </c>
      <c r="BL411" s="15" t="s">
        <v>189</v>
      </c>
      <c r="BM411" s="226" t="s">
        <v>804</v>
      </c>
    </row>
    <row r="412" s="2" customFormat="1">
      <c r="A412" s="36"/>
      <c r="B412" s="37"/>
      <c r="C412" s="38"/>
      <c r="D412" s="228" t="s">
        <v>161</v>
      </c>
      <c r="E412" s="38"/>
      <c r="F412" s="229" t="s">
        <v>803</v>
      </c>
      <c r="G412" s="38"/>
      <c r="H412" s="38"/>
      <c r="I412" s="150"/>
      <c r="J412" s="150"/>
      <c r="K412" s="38"/>
      <c r="L412" s="38"/>
      <c r="M412" s="42"/>
      <c r="N412" s="230"/>
      <c r="O412" s="231"/>
      <c r="P412" s="82"/>
      <c r="Q412" s="82"/>
      <c r="R412" s="82"/>
      <c r="S412" s="82"/>
      <c r="T412" s="82"/>
      <c r="U412" s="82"/>
      <c r="V412" s="82"/>
      <c r="W412" s="82"/>
      <c r="X412" s="83"/>
      <c r="Y412" s="36"/>
      <c r="Z412" s="36"/>
      <c r="AA412" s="36"/>
      <c r="AB412" s="36"/>
      <c r="AC412" s="36"/>
      <c r="AD412" s="36"/>
      <c r="AE412" s="36"/>
      <c r="AT412" s="15" t="s">
        <v>161</v>
      </c>
      <c r="AU412" s="15" t="s">
        <v>71</v>
      </c>
    </row>
    <row r="413" s="2" customFormat="1" ht="16.5" customHeight="1">
      <c r="A413" s="36"/>
      <c r="B413" s="37"/>
      <c r="C413" s="212" t="s">
        <v>805</v>
      </c>
      <c r="D413" s="212" t="s">
        <v>152</v>
      </c>
      <c r="E413" s="213" t="s">
        <v>806</v>
      </c>
      <c r="F413" s="214" t="s">
        <v>807</v>
      </c>
      <c r="G413" s="215" t="s">
        <v>240</v>
      </c>
      <c r="H413" s="216">
        <v>7</v>
      </c>
      <c r="I413" s="217"/>
      <c r="J413" s="218"/>
      <c r="K413" s="219">
        <f>ROUND(P413*H413,2)</f>
        <v>0</v>
      </c>
      <c r="L413" s="214" t="s">
        <v>156</v>
      </c>
      <c r="M413" s="220"/>
      <c r="N413" s="221" t="s">
        <v>20</v>
      </c>
      <c r="O413" s="222" t="s">
        <v>40</v>
      </c>
      <c r="P413" s="223">
        <f>I413+J413</f>
        <v>0</v>
      </c>
      <c r="Q413" s="223">
        <f>ROUND(I413*H413,2)</f>
        <v>0</v>
      </c>
      <c r="R413" s="223">
        <f>ROUND(J413*H413,2)</f>
        <v>0</v>
      </c>
      <c r="S413" s="82"/>
      <c r="T413" s="224">
        <f>S413*H413</f>
        <v>0</v>
      </c>
      <c r="U413" s="224">
        <v>0</v>
      </c>
      <c r="V413" s="224">
        <f>U413*H413</f>
        <v>0</v>
      </c>
      <c r="W413" s="224">
        <v>0</v>
      </c>
      <c r="X413" s="225">
        <f>W413*H413</f>
        <v>0</v>
      </c>
      <c r="Y413" s="36"/>
      <c r="Z413" s="36"/>
      <c r="AA413" s="36"/>
      <c r="AB413" s="36"/>
      <c r="AC413" s="36"/>
      <c r="AD413" s="36"/>
      <c r="AE413" s="36"/>
      <c r="AR413" s="226" t="s">
        <v>189</v>
      </c>
      <c r="AT413" s="226" t="s">
        <v>152</v>
      </c>
      <c r="AU413" s="226" t="s">
        <v>71</v>
      </c>
      <c r="AY413" s="15" t="s">
        <v>158</v>
      </c>
      <c r="BE413" s="227">
        <f>IF(O413="základní",K413,0)</f>
        <v>0</v>
      </c>
      <c r="BF413" s="227">
        <f>IF(O413="snížená",K413,0)</f>
        <v>0</v>
      </c>
      <c r="BG413" s="227">
        <f>IF(O413="zákl. přenesená",K413,0)</f>
        <v>0</v>
      </c>
      <c r="BH413" s="227">
        <f>IF(O413="sníž. přenesená",K413,0)</f>
        <v>0</v>
      </c>
      <c r="BI413" s="227">
        <f>IF(O413="nulová",K413,0)</f>
        <v>0</v>
      </c>
      <c r="BJ413" s="15" t="s">
        <v>78</v>
      </c>
      <c r="BK413" s="227">
        <f>ROUND(P413*H413,2)</f>
        <v>0</v>
      </c>
      <c r="BL413" s="15" t="s">
        <v>189</v>
      </c>
      <c r="BM413" s="226" t="s">
        <v>808</v>
      </c>
    </row>
    <row r="414" s="2" customFormat="1">
      <c r="A414" s="36"/>
      <c r="B414" s="37"/>
      <c r="C414" s="38"/>
      <c r="D414" s="228" t="s">
        <v>161</v>
      </c>
      <c r="E414" s="38"/>
      <c r="F414" s="229" t="s">
        <v>807</v>
      </c>
      <c r="G414" s="38"/>
      <c r="H414" s="38"/>
      <c r="I414" s="150"/>
      <c r="J414" s="150"/>
      <c r="K414" s="38"/>
      <c r="L414" s="38"/>
      <c r="M414" s="42"/>
      <c r="N414" s="230"/>
      <c r="O414" s="231"/>
      <c r="P414" s="82"/>
      <c r="Q414" s="82"/>
      <c r="R414" s="82"/>
      <c r="S414" s="82"/>
      <c r="T414" s="82"/>
      <c r="U414" s="82"/>
      <c r="V414" s="82"/>
      <c r="W414" s="82"/>
      <c r="X414" s="83"/>
      <c r="Y414" s="36"/>
      <c r="Z414" s="36"/>
      <c r="AA414" s="36"/>
      <c r="AB414" s="36"/>
      <c r="AC414" s="36"/>
      <c r="AD414" s="36"/>
      <c r="AE414" s="36"/>
      <c r="AT414" s="15" t="s">
        <v>161</v>
      </c>
      <c r="AU414" s="15" t="s">
        <v>71</v>
      </c>
    </row>
    <row r="415" s="2" customFormat="1" ht="16.5" customHeight="1">
      <c r="A415" s="36"/>
      <c r="B415" s="37"/>
      <c r="C415" s="212" t="s">
        <v>809</v>
      </c>
      <c r="D415" s="212" t="s">
        <v>152</v>
      </c>
      <c r="E415" s="213" t="s">
        <v>810</v>
      </c>
      <c r="F415" s="214" t="s">
        <v>811</v>
      </c>
      <c r="G415" s="215" t="s">
        <v>240</v>
      </c>
      <c r="H415" s="216">
        <v>6</v>
      </c>
      <c r="I415" s="217"/>
      <c r="J415" s="218"/>
      <c r="K415" s="219">
        <f>ROUND(P415*H415,2)</f>
        <v>0</v>
      </c>
      <c r="L415" s="214" t="s">
        <v>156</v>
      </c>
      <c r="M415" s="220"/>
      <c r="N415" s="221" t="s">
        <v>20</v>
      </c>
      <c r="O415" s="222" t="s">
        <v>40</v>
      </c>
      <c r="P415" s="223">
        <f>I415+J415</f>
        <v>0</v>
      </c>
      <c r="Q415" s="223">
        <f>ROUND(I415*H415,2)</f>
        <v>0</v>
      </c>
      <c r="R415" s="223">
        <f>ROUND(J415*H415,2)</f>
        <v>0</v>
      </c>
      <c r="S415" s="82"/>
      <c r="T415" s="224">
        <f>S415*H415</f>
        <v>0</v>
      </c>
      <c r="U415" s="224">
        <v>0</v>
      </c>
      <c r="V415" s="224">
        <f>U415*H415</f>
        <v>0</v>
      </c>
      <c r="W415" s="224">
        <v>0</v>
      </c>
      <c r="X415" s="225">
        <f>W415*H415</f>
        <v>0</v>
      </c>
      <c r="Y415" s="36"/>
      <c r="Z415" s="36"/>
      <c r="AA415" s="36"/>
      <c r="AB415" s="36"/>
      <c r="AC415" s="36"/>
      <c r="AD415" s="36"/>
      <c r="AE415" s="36"/>
      <c r="AR415" s="226" t="s">
        <v>189</v>
      </c>
      <c r="AT415" s="226" t="s">
        <v>152</v>
      </c>
      <c r="AU415" s="226" t="s">
        <v>71</v>
      </c>
      <c r="AY415" s="15" t="s">
        <v>158</v>
      </c>
      <c r="BE415" s="227">
        <f>IF(O415="základní",K415,0)</f>
        <v>0</v>
      </c>
      <c r="BF415" s="227">
        <f>IF(O415="snížená",K415,0)</f>
        <v>0</v>
      </c>
      <c r="BG415" s="227">
        <f>IF(O415="zákl. přenesená",K415,0)</f>
        <v>0</v>
      </c>
      <c r="BH415" s="227">
        <f>IF(O415="sníž. přenesená",K415,0)</f>
        <v>0</v>
      </c>
      <c r="BI415" s="227">
        <f>IF(O415="nulová",K415,0)</f>
        <v>0</v>
      </c>
      <c r="BJ415" s="15" t="s">
        <v>78</v>
      </c>
      <c r="BK415" s="227">
        <f>ROUND(P415*H415,2)</f>
        <v>0</v>
      </c>
      <c r="BL415" s="15" t="s">
        <v>189</v>
      </c>
      <c r="BM415" s="226" t="s">
        <v>812</v>
      </c>
    </row>
    <row r="416" s="2" customFormat="1">
      <c r="A416" s="36"/>
      <c r="B416" s="37"/>
      <c r="C416" s="38"/>
      <c r="D416" s="228" t="s">
        <v>161</v>
      </c>
      <c r="E416" s="38"/>
      <c r="F416" s="229" t="s">
        <v>811</v>
      </c>
      <c r="G416" s="38"/>
      <c r="H416" s="38"/>
      <c r="I416" s="150"/>
      <c r="J416" s="150"/>
      <c r="K416" s="38"/>
      <c r="L416" s="38"/>
      <c r="M416" s="42"/>
      <c r="N416" s="230"/>
      <c r="O416" s="231"/>
      <c r="P416" s="82"/>
      <c r="Q416" s="82"/>
      <c r="R416" s="82"/>
      <c r="S416" s="82"/>
      <c r="T416" s="82"/>
      <c r="U416" s="82"/>
      <c r="V416" s="82"/>
      <c r="W416" s="82"/>
      <c r="X416" s="83"/>
      <c r="Y416" s="36"/>
      <c r="Z416" s="36"/>
      <c r="AA416" s="36"/>
      <c r="AB416" s="36"/>
      <c r="AC416" s="36"/>
      <c r="AD416" s="36"/>
      <c r="AE416" s="36"/>
      <c r="AT416" s="15" t="s">
        <v>161</v>
      </c>
      <c r="AU416" s="15" t="s">
        <v>71</v>
      </c>
    </row>
    <row r="417" s="2" customFormat="1" ht="16.5" customHeight="1">
      <c r="A417" s="36"/>
      <c r="B417" s="37"/>
      <c r="C417" s="212" t="s">
        <v>813</v>
      </c>
      <c r="D417" s="212" t="s">
        <v>152</v>
      </c>
      <c r="E417" s="213" t="s">
        <v>814</v>
      </c>
      <c r="F417" s="214" t="s">
        <v>815</v>
      </c>
      <c r="G417" s="215" t="s">
        <v>240</v>
      </c>
      <c r="H417" s="216">
        <v>1</v>
      </c>
      <c r="I417" s="217"/>
      <c r="J417" s="218"/>
      <c r="K417" s="219">
        <f>ROUND(P417*H417,2)</f>
        <v>0</v>
      </c>
      <c r="L417" s="214" t="s">
        <v>156</v>
      </c>
      <c r="M417" s="220"/>
      <c r="N417" s="221" t="s">
        <v>20</v>
      </c>
      <c r="O417" s="222" t="s">
        <v>40</v>
      </c>
      <c r="P417" s="223">
        <f>I417+J417</f>
        <v>0</v>
      </c>
      <c r="Q417" s="223">
        <f>ROUND(I417*H417,2)</f>
        <v>0</v>
      </c>
      <c r="R417" s="223">
        <f>ROUND(J417*H417,2)</f>
        <v>0</v>
      </c>
      <c r="S417" s="82"/>
      <c r="T417" s="224">
        <f>S417*H417</f>
        <v>0</v>
      </c>
      <c r="U417" s="224">
        <v>0</v>
      </c>
      <c r="V417" s="224">
        <f>U417*H417</f>
        <v>0</v>
      </c>
      <c r="W417" s="224">
        <v>0</v>
      </c>
      <c r="X417" s="225">
        <f>W417*H417</f>
        <v>0</v>
      </c>
      <c r="Y417" s="36"/>
      <c r="Z417" s="36"/>
      <c r="AA417" s="36"/>
      <c r="AB417" s="36"/>
      <c r="AC417" s="36"/>
      <c r="AD417" s="36"/>
      <c r="AE417" s="36"/>
      <c r="AR417" s="226" t="s">
        <v>189</v>
      </c>
      <c r="AT417" s="226" t="s">
        <v>152</v>
      </c>
      <c r="AU417" s="226" t="s">
        <v>71</v>
      </c>
      <c r="AY417" s="15" t="s">
        <v>158</v>
      </c>
      <c r="BE417" s="227">
        <f>IF(O417="základní",K417,0)</f>
        <v>0</v>
      </c>
      <c r="BF417" s="227">
        <f>IF(O417="snížená",K417,0)</f>
        <v>0</v>
      </c>
      <c r="BG417" s="227">
        <f>IF(O417="zákl. přenesená",K417,0)</f>
        <v>0</v>
      </c>
      <c r="BH417" s="227">
        <f>IF(O417="sníž. přenesená",K417,0)</f>
        <v>0</v>
      </c>
      <c r="BI417" s="227">
        <f>IF(O417="nulová",K417,0)</f>
        <v>0</v>
      </c>
      <c r="BJ417" s="15" t="s">
        <v>78</v>
      </c>
      <c r="BK417" s="227">
        <f>ROUND(P417*H417,2)</f>
        <v>0</v>
      </c>
      <c r="BL417" s="15" t="s">
        <v>189</v>
      </c>
      <c r="BM417" s="226" t="s">
        <v>816</v>
      </c>
    </row>
    <row r="418" s="2" customFormat="1">
      <c r="A418" s="36"/>
      <c r="B418" s="37"/>
      <c r="C418" s="38"/>
      <c r="D418" s="228" t="s">
        <v>161</v>
      </c>
      <c r="E418" s="38"/>
      <c r="F418" s="229" t="s">
        <v>815</v>
      </c>
      <c r="G418" s="38"/>
      <c r="H418" s="38"/>
      <c r="I418" s="150"/>
      <c r="J418" s="150"/>
      <c r="K418" s="38"/>
      <c r="L418" s="38"/>
      <c r="M418" s="42"/>
      <c r="N418" s="230"/>
      <c r="O418" s="231"/>
      <c r="P418" s="82"/>
      <c r="Q418" s="82"/>
      <c r="R418" s="82"/>
      <c r="S418" s="82"/>
      <c r="T418" s="82"/>
      <c r="U418" s="82"/>
      <c r="V418" s="82"/>
      <c r="W418" s="82"/>
      <c r="X418" s="83"/>
      <c r="Y418" s="36"/>
      <c r="Z418" s="36"/>
      <c r="AA418" s="36"/>
      <c r="AB418" s="36"/>
      <c r="AC418" s="36"/>
      <c r="AD418" s="36"/>
      <c r="AE418" s="36"/>
      <c r="AT418" s="15" t="s">
        <v>161</v>
      </c>
      <c r="AU418" s="15" t="s">
        <v>71</v>
      </c>
    </row>
    <row r="419" s="2" customFormat="1" ht="16.5" customHeight="1">
      <c r="A419" s="36"/>
      <c r="B419" s="37"/>
      <c r="C419" s="212" t="s">
        <v>817</v>
      </c>
      <c r="D419" s="212" t="s">
        <v>152</v>
      </c>
      <c r="E419" s="213" t="s">
        <v>818</v>
      </c>
      <c r="F419" s="214" t="s">
        <v>819</v>
      </c>
      <c r="G419" s="215" t="s">
        <v>240</v>
      </c>
      <c r="H419" s="216">
        <v>1</v>
      </c>
      <c r="I419" s="217"/>
      <c r="J419" s="218"/>
      <c r="K419" s="219">
        <f>ROUND(P419*H419,2)</f>
        <v>0</v>
      </c>
      <c r="L419" s="214" t="s">
        <v>156</v>
      </c>
      <c r="M419" s="220"/>
      <c r="N419" s="221" t="s">
        <v>20</v>
      </c>
      <c r="O419" s="222" t="s">
        <v>40</v>
      </c>
      <c r="P419" s="223">
        <f>I419+J419</f>
        <v>0</v>
      </c>
      <c r="Q419" s="223">
        <f>ROUND(I419*H419,2)</f>
        <v>0</v>
      </c>
      <c r="R419" s="223">
        <f>ROUND(J419*H419,2)</f>
        <v>0</v>
      </c>
      <c r="S419" s="82"/>
      <c r="T419" s="224">
        <f>S419*H419</f>
        <v>0</v>
      </c>
      <c r="U419" s="224">
        <v>0</v>
      </c>
      <c r="V419" s="224">
        <f>U419*H419</f>
        <v>0</v>
      </c>
      <c r="W419" s="224">
        <v>0</v>
      </c>
      <c r="X419" s="225">
        <f>W419*H419</f>
        <v>0</v>
      </c>
      <c r="Y419" s="36"/>
      <c r="Z419" s="36"/>
      <c r="AA419" s="36"/>
      <c r="AB419" s="36"/>
      <c r="AC419" s="36"/>
      <c r="AD419" s="36"/>
      <c r="AE419" s="36"/>
      <c r="AR419" s="226" t="s">
        <v>189</v>
      </c>
      <c r="AT419" s="226" t="s">
        <v>152</v>
      </c>
      <c r="AU419" s="226" t="s">
        <v>71</v>
      </c>
      <c r="AY419" s="15" t="s">
        <v>158</v>
      </c>
      <c r="BE419" s="227">
        <f>IF(O419="základní",K419,0)</f>
        <v>0</v>
      </c>
      <c r="BF419" s="227">
        <f>IF(O419="snížená",K419,0)</f>
        <v>0</v>
      </c>
      <c r="BG419" s="227">
        <f>IF(O419="zákl. přenesená",K419,0)</f>
        <v>0</v>
      </c>
      <c r="BH419" s="227">
        <f>IF(O419="sníž. přenesená",K419,0)</f>
        <v>0</v>
      </c>
      <c r="BI419" s="227">
        <f>IF(O419="nulová",K419,0)</f>
        <v>0</v>
      </c>
      <c r="BJ419" s="15" t="s">
        <v>78</v>
      </c>
      <c r="BK419" s="227">
        <f>ROUND(P419*H419,2)</f>
        <v>0</v>
      </c>
      <c r="BL419" s="15" t="s">
        <v>189</v>
      </c>
      <c r="BM419" s="226" t="s">
        <v>820</v>
      </c>
    </row>
    <row r="420" s="2" customFormat="1">
      <c r="A420" s="36"/>
      <c r="B420" s="37"/>
      <c r="C420" s="38"/>
      <c r="D420" s="228" t="s">
        <v>161</v>
      </c>
      <c r="E420" s="38"/>
      <c r="F420" s="229" t="s">
        <v>819</v>
      </c>
      <c r="G420" s="38"/>
      <c r="H420" s="38"/>
      <c r="I420" s="150"/>
      <c r="J420" s="150"/>
      <c r="K420" s="38"/>
      <c r="L420" s="38"/>
      <c r="M420" s="42"/>
      <c r="N420" s="230"/>
      <c r="O420" s="231"/>
      <c r="P420" s="82"/>
      <c r="Q420" s="82"/>
      <c r="R420" s="82"/>
      <c r="S420" s="82"/>
      <c r="T420" s="82"/>
      <c r="U420" s="82"/>
      <c r="V420" s="82"/>
      <c r="W420" s="82"/>
      <c r="X420" s="83"/>
      <c r="Y420" s="36"/>
      <c r="Z420" s="36"/>
      <c r="AA420" s="36"/>
      <c r="AB420" s="36"/>
      <c r="AC420" s="36"/>
      <c r="AD420" s="36"/>
      <c r="AE420" s="36"/>
      <c r="AT420" s="15" t="s">
        <v>161</v>
      </c>
      <c r="AU420" s="15" t="s">
        <v>71</v>
      </c>
    </row>
    <row r="421" s="2" customFormat="1" ht="16.5" customHeight="1">
      <c r="A421" s="36"/>
      <c r="B421" s="37"/>
      <c r="C421" s="212" t="s">
        <v>821</v>
      </c>
      <c r="D421" s="212" t="s">
        <v>152</v>
      </c>
      <c r="E421" s="213" t="s">
        <v>822</v>
      </c>
      <c r="F421" s="214" t="s">
        <v>694</v>
      </c>
      <c r="G421" s="215" t="s">
        <v>240</v>
      </c>
      <c r="H421" s="216">
        <v>1</v>
      </c>
      <c r="I421" s="217"/>
      <c r="J421" s="218"/>
      <c r="K421" s="219">
        <f>ROUND(P421*H421,2)</f>
        <v>0</v>
      </c>
      <c r="L421" s="214" t="s">
        <v>156</v>
      </c>
      <c r="M421" s="220"/>
      <c r="N421" s="221" t="s">
        <v>20</v>
      </c>
      <c r="O421" s="222" t="s">
        <v>40</v>
      </c>
      <c r="P421" s="223">
        <f>I421+J421</f>
        <v>0</v>
      </c>
      <c r="Q421" s="223">
        <f>ROUND(I421*H421,2)</f>
        <v>0</v>
      </c>
      <c r="R421" s="223">
        <f>ROUND(J421*H421,2)</f>
        <v>0</v>
      </c>
      <c r="S421" s="82"/>
      <c r="T421" s="224">
        <f>S421*H421</f>
        <v>0</v>
      </c>
      <c r="U421" s="224">
        <v>0</v>
      </c>
      <c r="V421" s="224">
        <f>U421*H421</f>
        <v>0</v>
      </c>
      <c r="W421" s="224">
        <v>0</v>
      </c>
      <c r="X421" s="225">
        <f>W421*H421</f>
        <v>0</v>
      </c>
      <c r="Y421" s="36"/>
      <c r="Z421" s="36"/>
      <c r="AA421" s="36"/>
      <c r="AB421" s="36"/>
      <c r="AC421" s="36"/>
      <c r="AD421" s="36"/>
      <c r="AE421" s="36"/>
      <c r="AR421" s="226" t="s">
        <v>189</v>
      </c>
      <c r="AT421" s="226" t="s">
        <v>152</v>
      </c>
      <c r="AU421" s="226" t="s">
        <v>71</v>
      </c>
      <c r="AY421" s="15" t="s">
        <v>158</v>
      </c>
      <c r="BE421" s="227">
        <f>IF(O421="základní",K421,0)</f>
        <v>0</v>
      </c>
      <c r="BF421" s="227">
        <f>IF(O421="snížená",K421,0)</f>
        <v>0</v>
      </c>
      <c r="BG421" s="227">
        <f>IF(O421="zákl. přenesená",K421,0)</f>
        <v>0</v>
      </c>
      <c r="BH421" s="227">
        <f>IF(O421="sníž. přenesená",K421,0)</f>
        <v>0</v>
      </c>
      <c r="BI421" s="227">
        <f>IF(O421="nulová",K421,0)</f>
        <v>0</v>
      </c>
      <c r="BJ421" s="15" t="s">
        <v>78</v>
      </c>
      <c r="BK421" s="227">
        <f>ROUND(P421*H421,2)</f>
        <v>0</v>
      </c>
      <c r="BL421" s="15" t="s">
        <v>189</v>
      </c>
      <c r="BM421" s="226" t="s">
        <v>823</v>
      </c>
    </row>
    <row r="422" s="2" customFormat="1">
      <c r="A422" s="36"/>
      <c r="B422" s="37"/>
      <c r="C422" s="38"/>
      <c r="D422" s="228" t="s">
        <v>161</v>
      </c>
      <c r="E422" s="38"/>
      <c r="F422" s="229" t="s">
        <v>694</v>
      </c>
      <c r="G422" s="38"/>
      <c r="H422" s="38"/>
      <c r="I422" s="150"/>
      <c r="J422" s="150"/>
      <c r="K422" s="38"/>
      <c r="L422" s="38"/>
      <c r="M422" s="42"/>
      <c r="N422" s="230"/>
      <c r="O422" s="231"/>
      <c r="P422" s="82"/>
      <c r="Q422" s="82"/>
      <c r="R422" s="82"/>
      <c r="S422" s="82"/>
      <c r="T422" s="82"/>
      <c r="U422" s="82"/>
      <c r="V422" s="82"/>
      <c r="W422" s="82"/>
      <c r="X422" s="83"/>
      <c r="Y422" s="36"/>
      <c r="Z422" s="36"/>
      <c r="AA422" s="36"/>
      <c r="AB422" s="36"/>
      <c r="AC422" s="36"/>
      <c r="AD422" s="36"/>
      <c r="AE422" s="36"/>
      <c r="AT422" s="15" t="s">
        <v>161</v>
      </c>
      <c r="AU422" s="15" t="s">
        <v>71</v>
      </c>
    </row>
    <row r="423" s="2" customFormat="1" ht="16.5" customHeight="1">
      <c r="A423" s="36"/>
      <c r="B423" s="37"/>
      <c r="C423" s="212" t="s">
        <v>824</v>
      </c>
      <c r="D423" s="212" t="s">
        <v>152</v>
      </c>
      <c r="E423" s="213" t="s">
        <v>825</v>
      </c>
      <c r="F423" s="214" t="s">
        <v>826</v>
      </c>
      <c r="G423" s="215" t="s">
        <v>240</v>
      </c>
      <c r="H423" s="216">
        <v>1</v>
      </c>
      <c r="I423" s="217"/>
      <c r="J423" s="218"/>
      <c r="K423" s="219">
        <f>ROUND(P423*H423,2)</f>
        <v>0</v>
      </c>
      <c r="L423" s="214" t="s">
        <v>156</v>
      </c>
      <c r="M423" s="220"/>
      <c r="N423" s="221" t="s">
        <v>20</v>
      </c>
      <c r="O423" s="222" t="s">
        <v>40</v>
      </c>
      <c r="P423" s="223">
        <f>I423+J423</f>
        <v>0</v>
      </c>
      <c r="Q423" s="223">
        <f>ROUND(I423*H423,2)</f>
        <v>0</v>
      </c>
      <c r="R423" s="223">
        <f>ROUND(J423*H423,2)</f>
        <v>0</v>
      </c>
      <c r="S423" s="82"/>
      <c r="T423" s="224">
        <f>S423*H423</f>
        <v>0</v>
      </c>
      <c r="U423" s="224">
        <v>0</v>
      </c>
      <c r="V423" s="224">
        <f>U423*H423</f>
        <v>0</v>
      </c>
      <c r="W423" s="224">
        <v>0</v>
      </c>
      <c r="X423" s="225">
        <f>W423*H423</f>
        <v>0</v>
      </c>
      <c r="Y423" s="36"/>
      <c r="Z423" s="36"/>
      <c r="AA423" s="36"/>
      <c r="AB423" s="36"/>
      <c r="AC423" s="36"/>
      <c r="AD423" s="36"/>
      <c r="AE423" s="36"/>
      <c r="AR423" s="226" t="s">
        <v>80</v>
      </c>
      <c r="AT423" s="226" t="s">
        <v>152</v>
      </c>
      <c r="AU423" s="226" t="s">
        <v>71</v>
      </c>
      <c r="AY423" s="15" t="s">
        <v>158</v>
      </c>
      <c r="BE423" s="227">
        <f>IF(O423="základní",K423,0)</f>
        <v>0</v>
      </c>
      <c r="BF423" s="227">
        <f>IF(O423="snížená",K423,0)</f>
        <v>0</v>
      </c>
      <c r="BG423" s="227">
        <f>IF(O423="zákl. přenesená",K423,0)</f>
        <v>0</v>
      </c>
      <c r="BH423" s="227">
        <f>IF(O423="sníž. přenesená",K423,0)</f>
        <v>0</v>
      </c>
      <c r="BI423" s="227">
        <f>IF(O423="nulová",K423,0)</f>
        <v>0</v>
      </c>
      <c r="BJ423" s="15" t="s">
        <v>78</v>
      </c>
      <c r="BK423" s="227">
        <f>ROUND(P423*H423,2)</f>
        <v>0</v>
      </c>
      <c r="BL423" s="15" t="s">
        <v>78</v>
      </c>
      <c r="BM423" s="226" t="s">
        <v>827</v>
      </c>
    </row>
    <row r="424" s="2" customFormat="1">
      <c r="A424" s="36"/>
      <c r="B424" s="37"/>
      <c r="C424" s="38"/>
      <c r="D424" s="228" t="s">
        <v>161</v>
      </c>
      <c r="E424" s="38"/>
      <c r="F424" s="229" t="s">
        <v>826</v>
      </c>
      <c r="G424" s="38"/>
      <c r="H424" s="38"/>
      <c r="I424" s="150"/>
      <c r="J424" s="150"/>
      <c r="K424" s="38"/>
      <c r="L424" s="38"/>
      <c r="M424" s="42"/>
      <c r="N424" s="230"/>
      <c r="O424" s="231"/>
      <c r="P424" s="82"/>
      <c r="Q424" s="82"/>
      <c r="R424" s="82"/>
      <c r="S424" s="82"/>
      <c r="T424" s="82"/>
      <c r="U424" s="82"/>
      <c r="V424" s="82"/>
      <c r="W424" s="82"/>
      <c r="X424" s="83"/>
      <c r="Y424" s="36"/>
      <c r="Z424" s="36"/>
      <c r="AA424" s="36"/>
      <c r="AB424" s="36"/>
      <c r="AC424" s="36"/>
      <c r="AD424" s="36"/>
      <c r="AE424" s="36"/>
      <c r="AT424" s="15" t="s">
        <v>161</v>
      </c>
      <c r="AU424" s="15" t="s">
        <v>71</v>
      </c>
    </row>
    <row r="425" s="2" customFormat="1" ht="16.5" customHeight="1">
      <c r="A425" s="36"/>
      <c r="B425" s="37"/>
      <c r="C425" s="212" t="s">
        <v>828</v>
      </c>
      <c r="D425" s="212" t="s">
        <v>152</v>
      </c>
      <c r="E425" s="213" t="s">
        <v>829</v>
      </c>
      <c r="F425" s="214" t="s">
        <v>830</v>
      </c>
      <c r="G425" s="215" t="s">
        <v>240</v>
      </c>
      <c r="H425" s="216">
        <v>1</v>
      </c>
      <c r="I425" s="217"/>
      <c r="J425" s="218"/>
      <c r="K425" s="219">
        <f>ROUND(P425*H425,2)</f>
        <v>0</v>
      </c>
      <c r="L425" s="214" t="s">
        <v>20</v>
      </c>
      <c r="M425" s="220"/>
      <c r="N425" s="221" t="s">
        <v>20</v>
      </c>
      <c r="O425" s="222" t="s">
        <v>40</v>
      </c>
      <c r="P425" s="223">
        <f>I425+J425</f>
        <v>0</v>
      </c>
      <c r="Q425" s="223">
        <f>ROUND(I425*H425,2)</f>
        <v>0</v>
      </c>
      <c r="R425" s="223">
        <f>ROUND(J425*H425,2)</f>
        <v>0</v>
      </c>
      <c r="S425" s="82"/>
      <c r="T425" s="224">
        <f>S425*H425</f>
        <v>0</v>
      </c>
      <c r="U425" s="224">
        <v>0</v>
      </c>
      <c r="V425" s="224">
        <f>U425*H425</f>
        <v>0</v>
      </c>
      <c r="W425" s="224">
        <v>0</v>
      </c>
      <c r="X425" s="225">
        <f>W425*H425</f>
        <v>0</v>
      </c>
      <c r="Y425" s="36"/>
      <c r="Z425" s="36"/>
      <c r="AA425" s="36"/>
      <c r="AB425" s="36"/>
      <c r="AC425" s="36"/>
      <c r="AD425" s="36"/>
      <c r="AE425" s="36"/>
      <c r="AR425" s="226" t="s">
        <v>80</v>
      </c>
      <c r="AT425" s="226" t="s">
        <v>152</v>
      </c>
      <c r="AU425" s="226" t="s">
        <v>71</v>
      </c>
      <c r="AY425" s="15" t="s">
        <v>158</v>
      </c>
      <c r="BE425" s="227">
        <f>IF(O425="základní",K425,0)</f>
        <v>0</v>
      </c>
      <c r="BF425" s="227">
        <f>IF(O425="snížená",K425,0)</f>
        <v>0</v>
      </c>
      <c r="BG425" s="227">
        <f>IF(O425="zákl. přenesená",K425,0)</f>
        <v>0</v>
      </c>
      <c r="BH425" s="227">
        <f>IF(O425="sníž. přenesená",K425,0)</f>
        <v>0</v>
      </c>
      <c r="BI425" s="227">
        <f>IF(O425="nulová",K425,0)</f>
        <v>0</v>
      </c>
      <c r="BJ425" s="15" t="s">
        <v>78</v>
      </c>
      <c r="BK425" s="227">
        <f>ROUND(P425*H425,2)</f>
        <v>0</v>
      </c>
      <c r="BL425" s="15" t="s">
        <v>78</v>
      </c>
      <c r="BM425" s="226" t="s">
        <v>831</v>
      </c>
    </row>
    <row r="426" s="2" customFormat="1">
      <c r="A426" s="36"/>
      <c r="B426" s="37"/>
      <c r="C426" s="38"/>
      <c r="D426" s="228" t="s">
        <v>161</v>
      </c>
      <c r="E426" s="38"/>
      <c r="F426" s="229" t="s">
        <v>830</v>
      </c>
      <c r="G426" s="38"/>
      <c r="H426" s="38"/>
      <c r="I426" s="150"/>
      <c r="J426" s="150"/>
      <c r="K426" s="38"/>
      <c r="L426" s="38"/>
      <c r="M426" s="42"/>
      <c r="N426" s="230"/>
      <c r="O426" s="231"/>
      <c r="P426" s="82"/>
      <c r="Q426" s="82"/>
      <c r="R426" s="82"/>
      <c r="S426" s="82"/>
      <c r="T426" s="82"/>
      <c r="U426" s="82"/>
      <c r="V426" s="82"/>
      <c r="W426" s="82"/>
      <c r="X426" s="83"/>
      <c r="Y426" s="36"/>
      <c r="Z426" s="36"/>
      <c r="AA426" s="36"/>
      <c r="AB426" s="36"/>
      <c r="AC426" s="36"/>
      <c r="AD426" s="36"/>
      <c r="AE426" s="36"/>
      <c r="AT426" s="15" t="s">
        <v>161</v>
      </c>
      <c r="AU426" s="15" t="s">
        <v>71</v>
      </c>
    </row>
    <row r="427" s="2" customFormat="1" ht="33" customHeight="1">
      <c r="A427" s="36"/>
      <c r="B427" s="37"/>
      <c r="C427" s="212" t="s">
        <v>832</v>
      </c>
      <c r="D427" s="212" t="s">
        <v>152</v>
      </c>
      <c r="E427" s="213" t="s">
        <v>833</v>
      </c>
      <c r="F427" s="214" t="s">
        <v>834</v>
      </c>
      <c r="G427" s="215" t="s">
        <v>240</v>
      </c>
      <c r="H427" s="216">
        <v>1</v>
      </c>
      <c r="I427" s="217"/>
      <c r="J427" s="218"/>
      <c r="K427" s="219">
        <f>ROUND(P427*H427,2)</f>
        <v>0</v>
      </c>
      <c r="L427" s="214" t="s">
        <v>156</v>
      </c>
      <c r="M427" s="220"/>
      <c r="N427" s="221" t="s">
        <v>20</v>
      </c>
      <c r="O427" s="222" t="s">
        <v>40</v>
      </c>
      <c r="P427" s="223">
        <f>I427+J427</f>
        <v>0</v>
      </c>
      <c r="Q427" s="223">
        <f>ROUND(I427*H427,2)</f>
        <v>0</v>
      </c>
      <c r="R427" s="223">
        <f>ROUND(J427*H427,2)</f>
        <v>0</v>
      </c>
      <c r="S427" s="82"/>
      <c r="T427" s="224">
        <f>S427*H427</f>
        <v>0</v>
      </c>
      <c r="U427" s="224">
        <v>0</v>
      </c>
      <c r="V427" s="224">
        <f>U427*H427</f>
        <v>0</v>
      </c>
      <c r="W427" s="224">
        <v>0</v>
      </c>
      <c r="X427" s="225">
        <f>W427*H427</f>
        <v>0</v>
      </c>
      <c r="Y427" s="36"/>
      <c r="Z427" s="36"/>
      <c r="AA427" s="36"/>
      <c r="AB427" s="36"/>
      <c r="AC427" s="36"/>
      <c r="AD427" s="36"/>
      <c r="AE427" s="36"/>
      <c r="AR427" s="226" t="s">
        <v>189</v>
      </c>
      <c r="AT427" s="226" t="s">
        <v>152</v>
      </c>
      <c r="AU427" s="226" t="s">
        <v>71</v>
      </c>
      <c r="AY427" s="15" t="s">
        <v>158</v>
      </c>
      <c r="BE427" s="227">
        <f>IF(O427="základní",K427,0)</f>
        <v>0</v>
      </c>
      <c r="BF427" s="227">
        <f>IF(O427="snížená",K427,0)</f>
        <v>0</v>
      </c>
      <c r="BG427" s="227">
        <f>IF(O427="zákl. přenesená",K427,0)</f>
        <v>0</v>
      </c>
      <c r="BH427" s="227">
        <f>IF(O427="sníž. přenesená",K427,0)</f>
        <v>0</v>
      </c>
      <c r="BI427" s="227">
        <f>IF(O427="nulová",K427,0)</f>
        <v>0</v>
      </c>
      <c r="BJ427" s="15" t="s">
        <v>78</v>
      </c>
      <c r="BK427" s="227">
        <f>ROUND(P427*H427,2)</f>
        <v>0</v>
      </c>
      <c r="BL427" s="15" t="s">
        <v>189</v>
      </c>
      <c r="BM427" s="226" t="s">
        <v>835</v>
      </c>
    </row>
    <row r="428" s="2" customFormat="1">
      <c r="A428" s="36"/>
      <c r="B428" s="37"/>
      <c r="C428" s="38"/>
      <c r="D428" s="228" t="s">
        <v>161</v>
      </c>
      <c r="E428" s="38"/>
      <c r="F428" s="229" t="s">
        <v>834</v>
      </c>
      <c r="G428" s="38"/>
      <c r="H428" s="38"/>
      <c r="I428" s="150"/>
      <c r="J428" s="150"/>
      <c r="K428" s="38"/>
      <c r="L428" s="38"/>
      <c r="M428" s="42"/>
      <c r="N428" s="230"/>
      <c r="O428" s="231"/>
      <c r="P428" s="82"/>
      <c r="Q428" s="82"/>
      <c r="R428" s="82"/>
      <c r="S428" s="82"/>
      <c r="T428" s="82"/>
      <c r="U428" s="82"/>
      <c r="V428" s="82"/>
      <c r="W428" s="82"/>
      <c r="X428" s="83"/>
      <c r="Y428" s="36"/>
      <c r="Z428" s="36"/>
      <c r="AA428" s="36"/>
      <c r="AB428" s="36"/>
      <c r="AC428" s="36"/>
      <c r="AD428" s="36"/>
      <c r="AE428" s="36"/>
      <c r="AT428" s="15" t="s">
        <v>161</v>
      </c>
      <c r="AU428" s="15" t="s">
        <v>71</v>
      </c>
    </row>
    <row r="429" s="2" customFormat="1" ht="21.75" customHeight="1">
      <c r="A429" s="36"/>
      <c r="B429" s="37"/>
      <c r="C429" s="212" t="s">
        <v>836</v>
      </c>
      <c r="D429" s="212" t="s">
        <v>152</v>
      </c>
      <c r="E429" s="213" t="s">
        <v>837</v>
      </c>
      <c r="F429" s="214" t="s">
        <v>838</v>
      </c>
      <c r="G429" s="215" t="s">
        <v>240</v>
      </c>
      <c r="H429" s="216">
        <v>1</v>
      </c>
      <c r="I429" s="217"/>
      <c r="J429" s="218"/>
      <c r="K429" s="219">
        <f>ROUND(P429*H429,2)</f>
        <v>0</v>
      </c>
      <c r="L429" s="214" t="s">
        <v>156</v>
      </c>
      <c r="M429" s="220"/>
      <c r="N429" s="221" t="s">
        <v>20</v>
      </c>
      <c r="O429" s="222" t="s">
        <v>40</v>
      </c>
      <c r="P429" s="223">
        <f>I429+J429</f>
        <v>0</v>
      </c>
      <c r="Q429" s="223">
        <f>ROUND(I429*H429,2)</f>
        <v>0</v>
      </c>
      <c r="R429" s="223">
        <f>ROUND(J429*H429,2)</f>
        <v>0</v>
      </c>
      <c r="S429" s="82"/>
      <c r="T429" s="224">
        <f>S429*H429</f>
        <v>0</v>
      </c>
      <c r="U429" s="224">
        <v>0</v>
      </c>
      <c r="V429" s="224">
        <f>U429*H429</f>
        <v>0</v>
      </c>
      <c r="W429" s="224">
        <v>0</v>
      </c>
      <c r="X429" s="225">
        <f>W429*H429</f>
        <v>0</v>
      </c>
      <c r="Y429" s="36"/>
      <c r="Z429" s="36"/>
      <c r="AA429" s="36"/>
      <c r="AB429" s="36"/>
      <c r="AC429" s="36"/>
      <c r="AD429" s="36"/>
      <c r="AE429" s="36"/>
      <c r="AR429" s="226" t="s">
        <v>189</v>
      </c>
      <c r="AT429" s="226" t="s">
        <v>152</v>
      </c>
      <c r="AU429" s="226" t="s">
        <v>71</v>
      </c>
      <c r="AY429" s="15" t="s">
        <v>158</v>
      </c>
      <c r="BE429" s="227">
        <f>IF(O429="základní",K429,0)</f>
        <v>0</v>
      </c>
      <c r="BF429" s="227">
        <f>IF(O429="snížená",K429,0)</f>
        <v>0</v>
      </c>
      <c r="BG429" s="227">
        <f>IF(O429="zákl. přenesená",K429,0)</f>
        <v>0</v>
      </c>
      <c r="BH429" s="227">
        <f>IF(O429="sníž. přenesená",K429,0)</f>
        <v>0</v>
      </c>
      <c r="BI429" s="227">
        <f>IF(O429="nulová",K429,0)</f>
        <v>0</v>
      </c>
      <c r="BJ429" s="15" t="s">
        <v>78</v>
      </c>
      <c r="BK429" s="227">
        <f>ROUND(P429*H429,2)</f>
        <v>0</v>
      </c>
      <c r="BL429" s="15" t="s">
        <v>189</v>
      </c>
      <c r="BM429" s="226" t="s">
        <v>839</v>
      </c>
    </row>
    <row r="430" s="2" customFormat="1">
      <c r="A430" s="36"/>
      <c r="B430" s="37"/>
      <c r="C430" s="38"/>
      <c r="D430" s="228" t="s">
        <v>161</v>
      </c>
      <c r="E430" s="38"/>
      <c r="F430" s="229" t="s">
        <v>838</v>
      </c>
      <c r="G430" s="38"/>
      <c r="H430" s="38"/>
      <c r="I430" s="150"/>
      <c r="J430" s="150"/>
      <c r="K430" s="38"/>
      <c r="L430" s="38"/>
      <c r="M430" s="42"/>
      <c r="N430" s="230"/>
      <c r="O430" s="231"/>
      <c r="P430" s="82"/>
      <c r="Q430" s="82"/>
      <c r="R430" s="82"/>
      <c r="S430" s="82"/>
      <c r="T430" s="82"/>
      <c r="U430" s="82"/>
      <c r="V430" s="82"/>
      <c r="W430" s="82"/>
      <c r="X430" s="83"/>
      <c r="Y430" s="36"/>
      <c r="Z430" s="36"/>
      <c r="AA430" s="36"/>
      <c r="AB430" s="36"/>
      <c r="AC430" s="36"/>
      <c r="AD430" s="36"/>
      <c r="AE430" s="36"/>
      <c r="AT430" s="15" t="s">
        <v>161</v>
      </c>
      <c r="AU430" s="15" t="s">
        <v>71</v>
      </c>
    </row>
    <row r="431" s="2" customFormat="1" ht="21.75" customHeight="1">
      <c r="A431" s="36"/>
      <c r="B431" s="37"/>
      <c r="C431" s="212" t="s">
        <v>840</v>
      </c>
      <c r="D431" s="212" t="s">
        <v>152</v>
      </c>
      <c r="E431" s="213" t="s">
        <v>841</v>
      </c>
      <c r="F431" s="214" t="s">
        <v>842</v>
      </c>
      <c r="G431" s="215" t="s">
        <v>240</v>
      </c>
      <c r="H431" s="216">
        <v>3</v>
      </c>
      <c r="I431" s="217"/>
      <c r="J431" s="218"/>
      <c r="K431" s="219">
        <f>ROUND(P431*H431,2)</f>
        <v>0</v>
      </c>
      <c r="L431" s="214" t="s">
        <v>156</v>
      </c>
      <c r="M431" s="220"/>
      <c r="N431" s="221" t="s">
        <v>20</v>
      </c>
      <c r="O431" s="222" t="s">
        <v>40</v>
      </c>
      <c r="P431" s="223">
        <f>I431+J431</f>
        <v>0</v>
      </c>
      <c r="Q431" s="223">
        <f>ROUND(I431*H431,2)</f>
        <v>0</v>
      </c>
      <c r="R431" s="223">
        <f>ROUND(J431*H431,2)</f>
        <v>0</v>
      </c>
      <c r="S431" s="82"/>
      <c r="T431" s="224">
        <f>S431*H431</f>
        <v>0</v>
      </c>
      <c r="U431" s="224">
        <v>0</v>
      </c>
      <c r="V431" s="224">
        <f>U431*H431</f>
        <v>0</v>
      </c>
      <c r="W431" s="224">
        <v>0</v>
      </c>
      <c r="X431" s="225">
        <f>W431*H431</f>
        <v>0</v>
      </c>
      <c r="Y431" s="36"/>
      <c r="Z431" s="36"/>
      <c r="AA431" s="36"/>
      <c r="AB431" s="36"/>
      <c r="AC431" s="36"/>
      <c r="AD431" s="36"/>
      <c r="AE431" s="36"/>
      <c r="AR431" s="226" t="s">
        <v>189</v>
      </c>
      <c r="AT431" s="226" t="s">
        <v>152</v>
      </c>
      <c r="AU431" s="226" t="s">
        <v>71</v>
      </c>
      <c r="AY431" s="15" t="s">
        <v>158</v>
      </c>
      <c r="BE431" s="227">
        <f>IF(O431="základní",K431,0)</f>
        <v>0</v>
      </c>
      <c r="BF431" s="227">
        <f>IF(O431="snížená",K431,0)</f>
        <v>0</v>
      </c>
      <c r="BG431" s="227">
        <f>IF(O431="zákl. přenesená",K431,0)</f>
        <v>0</v>
      </c>
      <c r="BH431" s="227">
        <f>IF(O431="sníž. přenesená",K431,0)</f>
        <v>0</v>
      </c>
      <c r="BI431" s="227">
        <f>IF(O431="nulová",K431,0)</f>
        <v>0</v>
      </c>
      <c r="BJ431" s="15" t="s">
        <v>78</v>
      </c>
      <c r="BK431" s="227">
        <f>ROUND(P431*H431,2)</f>
        <v>0</v>
      </c>
      <c r="BL431" s="15" t="s">
        <v>189</v>
      </c>
      <c r="BM431" s="226" t="s">
        <v>843</v>
      </c>
    </row>
    <row r="432" s="2" customFormat="1">
      <c r="A432" s="36"/>
      <c r="B432" s="37"/>
      <c r="C432" s="38"/>
      <c r="D432" s="228" t="s">
        <v>161</v>
      </c>
      <c r="E432" s="38"/>
      <c r="F432" s="229" t="s">
        <v>842</v>
      </c>
      <c r="G432" s="38"/>
      <c r="H432" s="38"/>
      <c r="I432" s="150"/>
      <c r="J432" s="150"/>
      <c r="K432" s="38"/>
      <c r="L432" s="38"/>
      <c r="M432" s="42"/>
      <c r="N432" s="230"/>
      <c r="O432" s="231"/>
      <c r="P432" s="82"/>
      <c r="Q432" s="82"/>
      <c r="R432" s="82"/>
      <c r="S432" s="82"/>
      <c r="T432" s="82"/>
      <c r="U432" s="82"/>
      <c r="V432" s="82"/>
      <c r="W432" s="82"/>
      <c r="X432" s="83"/>
      <c r="Y432" s="36"/>
      <c r="Z432" s="36"/>
      <c r="AA432" s="36"/>
      <c r="AB432" s="36"/>
      <c r="AC432" s="36"/>
      <c r="AD432" s="36"/>
      <c r="AE432" s="36"/>
      <c r="AT432" s="15" t="s">
        <v>161</v>
      </c>
      <c r="AU432" s="15" t="s">
        <v>71</v>
      </c>
    </row>
    <row r="433" s="2" customFormat="1" ht="21.75" customHeight="1">
      <c r="A433" s="36"/>
      <c r="B433" s="37"/>
      <c r="C433" s="212" t="s">
        <v>844</v>
      </c>
      <c r="D433" s="212" t="s">
        <v>152</v>
      </c>
      <c r="E433" s="213" t="s">
        <v>845</v>
      </c>
      <c r="F433" s="214" t="s">
        <v>846</v>
      </c>
      <c r="G433" s="215" t="s">
        <v>240</v>
      </c>
      <c r="H433" s="216">
        <v>1</v>
      </c>
      <c r="I433" s="217"/>
      <c r="J433" s="218"/>
      <c r="K433" s="219">
        <f>ROUND(P433*H433,2)</f>
        <v>0</v>
      </c>
      <c r="L433" s="214" t="s">
        <v>156</v>
      </c>
      <c r="M433" s="220"/>
      <c r="N433" s="221" t="s">
        <v>20</v>
      </c>
      <c r="O433" s="222" t="s">
        <v>40</v>
      </c>
      <c r="P433" s="223">
        <f>I433+J433</f>
        <v>0</v>
      </c>
      <c r="Q433" s="223">
        <f>ROUND(I433*H433,2)</f>
        <v>0</v>
      </c>
      <c r="R433" s="223">
        <f>ROUND(J433*H433,2)</f>
        <v>0</v>
      </c>
      <c r="S433" s="82"/>
      <c r="T433" s="224">
        <f>S433*H433</f>
        <v>0</v>
      </c>
      <c r="U433" s="224">
        <v>0</v>
      </c>
      <c r="V433" s="224">
        <f>U433*H433</f>
        <v>0</v>
      </c>
      <c r="W433" s="224">
        <v>0</v>
      </c>
      <c r="X433" s="225">
        <f>W433*H433</f>
        <v>0</v>
      </c>
      <c r="Y433" s="36"/>
      <c r="Z433" s="36"/>
      <c r="AA433" s="36"/>
      <c r="AB433" s="36"/>
      <c r="AC433" s="36"/>
      <c r="AD433" s="36"/>
      <c r="AE433" s="36"/>
      <c r="AR433" s="226" t="s">
        <v>189</v>
      </c>
      <c r="AT433" s="226" t="s">
        <v>152</v>
      </c>
      <c r="AU433" s="226" t="s">
        <v>71</v>
      </c>
      <c r="AY433" s="15" t="s">
        <v>158</v>
      </c>
      <c r="BE433" s="227">
        <f>IF(O433="základní",K433,0)</f>
        <v>0</v>
      </c>
      <c r="BF433" s="227">
        <f>IF(O433="snížená",K433,0)</f>
        <v>0</v>
      </c>
      <c r="BG433" s="227">
        <f>IF(O433="zákl. přenesená",K433,0)</f>
        <v>0</v>
      </c>
      <c r="BH433" s="227">
        <f>IF(O433="sníž. přenesená",K433,0)</f>
        <v>0</v>
      </c>
      <c r="BI433" s="227">
        <f>IF(O433="nulová",K433,0)</f>
        <v>0</v>
      </c>
      <c r="BJ433" s="15" t="s">
        <v>78</v>
      </c>
      <c r="BK433" s="227">
        <f>ROUND(P433*H433,2)</f>
        <v>0</v>
      </c>
      <c r="BL433" s="15" t="s">
        <v>189</v>
      </c>
      <c r="BM433" s="226" t="s">
        <v>847</v>
      </c>
    </row>
    <row r="434" s="2" customFormat="1">
      <c r="A434" s="36"/>
      <c r="B434" s="37"/>
      <c r="C434" s="38"/>
      <c r="D434" s="228" t="s">
        <v>161</v>
      </c>
      <c r="E434" s="38"/>
      <c r="F434" s="229" t="s">
        <v>846</v>
      </c>
      <c r="G434" s="38"/>
      <c r="H434" s="38"/>
      <c r="I434" s="150"/>
      <c r="J434" s="150"/>
      <c r="K434" s="38"/>
      <c r="L434" s="38"/>
      <c r="M434" s="42"/>
      <c r="N434" s="230"/>
      <c r="O434" s="231"/>
      <c r="P434" s="82"/>
      <c r="Q434" s="82"/>
      <c r="R434" s="82"/>
      <c r="S434" s="82"/>
      <c r="T434" s="82"/>
      <c r="U434" s="82"/>
      <c r="V434" s="82"/>
      <c r="W434" s="82"/>
      <c r="X434" s="83"/>
      <c r="Y434" s="36"/>
      <c r="Z434" s="36"/>
      <c r="AA434" s="36"/>
      <c r="AB434" s="36"/>
      <c r="AC434" s="36"/>
      <c r="AD434" s="36"/>
      <c r="AE434" s="36"/>
      <c r="AT434" s="15" t="s">
        <v>161</v>
      </c>
      <c r="AU434" s="15" t="s">
        <v>71</v>
      </c>
    </row>
    <row r="435" s="2" customFormat="1" ht="21.75" customHeight="1">
      <c r="A435" s="36"/>
      <c r="B435" s="37"/>
      <c r="C435" s="212" t="s">
        <v>848</v>
      </c>
      <c r="D435" s="212" t="s">
        <v>152</v>
      </c>
      <c r="E435" s="213" t="s">
        <v>849</v>
      </c>
      <c r="F435" s="214" t="s">
        <v>850</v>
      </c>
      <c r="G435" s="215" t="s">
        <v>240</v>
      </c>
      <c r="H435" s="216">
        <v>1</v>
      </c>
      <c r="I435" s="217"/>
      <c r="J435" s="218"/>
      <c r="K435" s="219">
        <f>ROUND(P435*H435,2)</f>
        <v>0</v>
      </c>
      <c r="L435" s="214" t="s">
        <v>156</v>
      </c>
      <c r="M435" s="220"/>
      <c r="N435" s="221" t="s">
        <v>20</v>
      </c>
      <c r="O435" s="222" t="s">
        <v>40</v>
      </c>
      <c r="P435" s="223">
        <f>I435+J435</f>
        <v>0</v>
      </c>
      <c r="Q435" s="223">
        <f>ROUND(I435*H435,2)</f>
        <v>0</v>
      </c>
      <c r="R435" s="223">
        <f>ROUND(J435*H435,2)</f>
        <v>0</v>
      </c>
      <c r="S435" s="82"/>
      <c r="T435" s="224">
        <f>S435*H435</f>
        <v>0</v>
      </c>
      <c r="U435" s="224">
        <v>0</v>
      </c>
      <c r="V435" s="224">
        <f>U435*H435</f>
        <v>0</v>
      </c>
      <c r="W435" s="224">
        <v>0</v>
      </c>
      <c r="X435" s="225">
        <f>W435*H435</f>
        <v>0</v>
      </c>
      <c r="Y435" s="36"/>
      <c r="Z435" s="36"/>
      <c r="AA435" s="36"/>
      <c r="AB435" s="36"/>
      <c r="AC435" s="36"/>
      <c r="AD435" s="36"/>
      <c r="AE435" s="36"/>
      <c r="AR435" s="226" t="s">
        <v>189</v>
      </c>
      <c r="AT435" s="226" t="s">
        <v>152</v>
      </c>
      <c r="AU435" s="226" t="s">
        <v>71</v>
      </c>
      <c r="AY435" s="15" t="s">
        <v>158</v>
      </c>
      <c r="BE435" s="227">
        <f>IF(O435="základní",K435,0)</f>
        <v>0</v>
      </c>
      <c r="BF435" s="227">
        <f>IF(O435="snížená",K435,0)</f>
        <v>0</v>
      </c>
      <c r="BG435" s="227">
        <f>IF(O435="zákl. přenesená",K435,0)</f>
        <v>0</v>
      </c>
      <c r="BH435" s="227">
        <f>IF(O435="sníž. přenesená",K435,0)</f>
        <v>0</v>
      </c>
      <c r="BI435" s="227">
        <f>IF(O435="nulová",K435,0)</f>
        <v>0</v>
      </c>
      <c r="BJ435" s="15" t="s">
        <v>78</v>
      </c>
      <c r="BK435" s="227">
        <f>ROUND(P435*H435,2)</f>
        <v>0</v>
      </c>
      <c r="BL435" s="15" t="s">
        <v>189</v>
      </c>
      <c r="BM435" s="226" t="s">
        <v>851</v>
      </c>
    </row>
    <row r="436" s="2" customFormat="1">
      <c r="A436" s="36"/>
      <c r="B436" s="37"/>
      <c r="C436" s="38"/>
      <c r="D436" s="228" t="s">
        <v>161</v>
      </c>
      <c r="E436" s="38"/>
      <c r="F436" s="229" t="s">
        <v>850</v>
      </c>
      <c r="G436" s="38"/>
      <c r="H436" s="38"/>
      <c r="I436" s="150"/>
      <c r="J436" s="150"/>
      <c r="K436" s="38"/>
      <c r="L436" s="38"/>
      <c r="M436" s="42"/>
      <c r="N436" s="230"/>
      <c r="O436" s="231"/>
      <c r="P436" s="82"/>
      <c r="Q436" s="82"/>
      <c r="R436" s="82"/>
      <c r="S436" s="82"/>
      <c r="T436" s="82"/>
      <c r="U436" s="82"/>
      <c r="V436" s="82"/>
      <c r="W436" s="82"/>
      <c r="X436" s="83"/>
      <c r="Y436" s="36"/>
      <c r="Z436" s="36"/>
      <c r="AA436" s="36"/>
      <c r="AB436" s="36"/>
      <c r="AC436" s="36"/>
      <c r="AD436" s="36"/>
      <c r="AE436" s="36"/>
      <c r="AT436" s="15" t="s">
        <v>161</v>
      </c>
      <c r="AU436" s="15" t="s">
        <v>71</v>
      </c>
    </row>
    <row r="437" s="2" customFormat="1" ht="21.75" customHeight="1">
      <c r="A437" s="36"/>
      <c r="B437" s="37"/>
      <c r="C437" s="212" t="s">
        <v>852</v>
      </c>
      <c r="D437" s="212" t="s">
        <v>152</v>
      </c>
      <c r="E437" s="213" t="s">
        <v>853</v>
      </c>
      <c r="F437" s="214" t="s">
        <v>854</v>
      </c>
      <c r="G437" s="215" t="s">
        <v>240</v>
      </c>
      <c r="H437" s="216">
        <v>1</v>
      </c>
      <c r="I437" s="217"/>
      <c r="J437" s="218"/>
      <c r="K437" s="219">
        <f>ROUND(P437*H437,2)</f>
        <v>0</v>
      </c>
      <c r="L437" s="214" t="s">
        <v>156</v>
      </c>
      <c r="M437" s="220"/>
      <c r="N437" s="221" t="s">
        <v>20</v>
      </c>
      <c r="O437" s="222" t="s">
        <v>40</v>
      </c>
      <c r="P437" s="223">
        <f>I437+J437</f>
        <v>0</v>
      </c>
      <c r="Q437" s="223">
        <f>ROUND(I437*H437,2)</f>
        <v>0</v>
      </c>
      <c r="R437" s="223">
        <f>ROUND(J437*H437,2)</f>
        <v>0</v>
      </c>
      <c r="S437" s="82"/>
      <c r="T437" s="224">
        <f>S437*H437</f>
        <v>0</v>
      </c>
      <c r="U437" s="224">
        <v>0</v>
      </c>
      <c r="V437" s="224">
        <f>U437*H437</f>
        <v>0</v>
      </c>
      <c r="W437" s="224">
        <v>0</v>
      </c>
      <c r="X437" s="225">
        <f>W437*H437</f>
        <v>0</v>
      </c>
      <c r="Y437" s="36"/>
      <c r="Z437" s="36"/>
      <c r="AA437" s="36"/>
      <c r="AB437" s="36"/>
      <c r="AC437" s="36"/>
      <c r="AD437" s="36"/>
      <c r="AE437" s="36"/>
      <c r="AR437" s="226" t="s">
        <v>189</v>
      </c>
      <c r="AT437" s="226" t="s">
        <v>152</v>
      </c>
      <c r="AU437" s="226" t="s">
        <v>71</v>
      </c>
      <c r="AY437" s="15" t="s">
        <v>158</v>
      </c>
      <c r="BE437" s="227">
        <f>IF(O437="základní",K437,0)</f>
        <v>0</v>
      </c>
      <c r="BF437" s="227">
        <f>IF(O437="snížená",K437,0)</f>
        <v>0</v>
      </c>
      <c r="BG437" s="227">
        <f>IF(O437="zákl. přenesená",K437,0)</f>
        <v>0</v>
      </c>
      <c r="BH437" s="227">
        <f>IF(O437="sníž. přenesená",K437,0)</f>
        <v>0</v>
      </c>
      <c r="BI437" s="227">
        <f>IF(O437="nulová",K437,0)</f>
        <v>0</v>
      </c>
      <c r="BJ437" s="15" t="s">
        <v>78</v>
      </c>
      <c r="BK437" s="227">
        <f>ROUND(P437*H437,2)</f>
        <v>0</v>
      </c>
      <c r="BL437" s="15" t="s">
        <v>189</v>
      </c>
      <c r="BM437" s="226" t="s">
        <v>855</v>
      </c>
    </row>
    <row r="438" s="2" customFormat="1">
      <c r="A438" s="36"/>
      <c r="B438" s="37"/>
      <c r="C438" s="38"/>
      <c r="D438" s="228" t="s">
        <v>161</v>
      </c>
      <c r="E438" s="38"/>
      <c r="F438" s="229" t="s">
        <v>854</v>
      </c>
      <c r="G438" s="38"/>
      <c r="H438" s="38"/>
      <c r="I438" s="150"/>
      <c r="J438" s="150"/>
      <c r="K438" s="38"/>
      <c r="L438" s="38"/>
      <c r="M438" s="42"/>
      <c r="N438" s="230"/>
      <c r="O438" s="231"/>
      <c r="P438" s="82"/>
      <c r="Q438" s="82"/>
      <c r="R438" s="82"/>
      <c r="S438" s="82"/>
      <c r="T438" s="82"/>
      <c r="U438" s="82"/>
      <c r="V438" s="82"/>
      <c r="W438" s="82"/>
      <c r="X438" s="83"/>
      <c r="Y438" s="36"/>
      <c r="Z438" s="36"/>
      <c r="AA438" s="36"/>
      <c r="AB438" s="36"/>
      <c r="AC438" s="36"/>
      <c r="AD438" s="36"/>
      <c r="AE438" s="36"/>
      <c r="AT438" s="15" t="s">
        <v>161</v>
      </c>
      <c r="AU438" s="15" t="s">
        <v>71</v>
      </c>
    </row>
    <row r="439" s="2" customFormat="1" ht="16.5" customHeight="1">
      <c r="A439" s="36"/>
      <c r="B439" s="37"/>
      <c r="C439" s="212" t="s">
        <v>856</v>
      </c>
      <c r="D439" s="212" t="s">
        <v>152</v>
      </c>
      <c r="E439" s="213" t="s">
        <v>857</v>
      </c>
      <c r="F439" s="214" t="s">
        <v>858</v>
      </c>
      <c r="G439" s="215" t="s">
        <v>240</v>
      </c>
      <c r="H439" s="216">
        <v>6</v>
      </c>
      <c r="I439" s="217"/>
      <c r="J439" s="218"/>
      <c r="K439" s="219">
        <f>ROUND(P439*H439,2)</f>
        <v>0</v>
      </c>
      <c r="L439" s="214" t="s">
        <v>156</v>
      </c>
      <c r="M439" s="220"/>
      <c r="N439" s="221" t="s">
        <v>20</v>
      </c>
      <c r="O439" s="222" t="s">
        <v>40</v>
      </c>
      <c r="P439" s="223">
        <f>I439+J439</f>
        <v>0</v>
      </c>
      <c r="Q439" s="223">
        <f>ROUND(I439*H439,2)</f>
        <v>0</v>
      </c>
      <c r="R439" s="223">
        <f>ROUND(J439*H439,2)</f>
        <v>0</v>
      </c>
      <c r="S439" s="82"/>
      <c r="T439" s="224">
        <f>S439*H439</f>
        <v>0</v>
      </c>
      <c r="U439" s="224">
        <v>0</v>
      </c>
      <c r="V439" s="224">
        <f>U439*H439</f>
        <v>0</v>
      </c>
      <c r="W439" s="224">
        <v>0</v>
      </c>
      <c r="X439" s="225">
        <f>W439*H439</f>
        <v>0</v>
      </c>
      <c r="Y439" s="36"/>
      <c r="Z439" s="36"/>
      <c r="AA439" s="36"/>
      <c r="AB439" s="36"/>
      <c r="AC439" s="36"/>
      <c r="AD439" s="36"/>
      <c r="AE439" s="36"/>
      <c r="AR439" s="226" t="s">
        <v>189</v>
      </c>
      <c r="AT439" s="226" t="s">
        <v>152</v>
      </c>
      <c r="AU439" s="226" t="s">
        <v>71</v>
      </c>
      <c r="AY439" s="15" t="s">
        <v>158</v>
      </c>
      <c r="BE439" s="227">
        <f>IF(O439="základní",K439,0)</f>
        <v>0</v>
      </c>
      <c r="BF439" s="227">
        <f>IF(O439="snížená",K439,0)</f>
        <v>0</v>
      </c>
      <c r="BG439" s="227">
        <f>IF(O439="zákl. přenesená",K439,0)</f>
        <v>0</v>
      </c>
      <c r="BH439" s="227">
        <f>IF(O439="sníž. přenesená",K439,0)</f>
        <v>0</v>
      </c>
      <c r="BI439" s="227">
        <f>IF(O439="nulová",K439,0)</f>
        <v>0</v>
      </c>
      <c r="BJ439" s="15" t="s">
        <v>78</v>
      </c>
      <c r="BK439" s="227">
        <f>ROUND(P439*H439,2)</f>
        <v>0</v>
      </c>
      <c r="BL439" s="15" t="s">
        <v>189</v>
      </c>
      <c r="BM439" s="226" t="s">
        <v>859</v>
      </c>
    </row>
    <row r="440" s="2" customFormat="1">
      <c r="A440" s="36"/>
      <c r="B440" s="37"/>
      <c r="C440" s="38"/>
      <c r="D440" s="228" t="s">
        <v>161</v>
      </c>
      <c r="E440" s="38"/>
      <c r="F440" s="229" t="s">
        <v>858</v>
      </c>
      <c r="G440" s="38"/>
      <c r="H440" s="38"/>
      <c r="I440" s="150"/>
      <c r="J440" s="150"/>
      <c r="K440" s="38"/>
      <c r="L440" s="38"/>
      <c r="M440" s="42"/>
      <c r="N440" s="230"/>
      <c r="O440" s="231"/>
      <c r="P440" s="82"/>
      <c r="Q440" s="82"/>
      <c r="R440" s="82"/>
      <c r="S440" s="82"/>
      <c r="T440" s="82"/>
      <c r="U440" s="82"/>
      <c r="V440" s="82"/>
      <c r="W440" s="82"/>
      <c r="X440" s="83"/>
      <c r="Y440" s="36"/>
      <c r="Z440" s="36"/>
      <c r="AA440" s="36"/>
      <c r="AB440" s="36"/>
      <c r="AC440" s="36"/>
      <c r="AD440" s="36"/>
      <c r="AE440" s="36"/>
      <c r="AT440" s="15" t="s">
        <v>161</v>
      </c>
      <c r="AU440" s="15" t="s">
        <v>71</v>
      </c>
    </row>
    <row r="441" s="2" customFormat="1" ht="16.5" customHeight="1">
      <c r="A441" s="36"/>
      <c r="B441" s="37"/>
      <c r="C441" s="212" t="s">
        <v>860</v>
      </c>
      <c r="D441" s="212" t="s">
        <v>152</v>
      </c>
      <c r="E441" s="213" t="s">
        <v>861</v>
      </c>
      <c r="F441" s="214" t="s">
        <v>862</v>
      </c>
      <c r="G441" s="215" t="s">
        <v>240</v>
      </c>
      <c r="H441" s="216">
        <v>1</v>
      </c>
      <c r="I441" s="217"/>
      <c r="J441" s="218"/>
      <c r="K441" s="219">
        <f>ROUND(P441*H441,2)</f>
        <v>0</v>
      </c>
      <c r="L441" s="214" t="s">
        <v>156</v>
      </c>
      <c r="M441" s="220"/>
      <c r="N441" s="221" t="s">
        <v>20</v>
      </c>
      <c r="O441" s="222" t="s">
        <v>40</v>
      </c>
      <c r="P441" s="223">
        <f>I441+J441</f>
        <v>0</v>
      </c>
      <c r="Q441" s="223">
        <f>ROUND(I441*H441,2)</f>
        <v>0</v>
      </c>
      <c r="R441" s="223">
        <f>ROUND(J441*H441,2)</f>
        <v>0</v>
      </c>
      <c r="S441" s="82"/>
      <c r="T441" s="224">
        <f>S441*H441</f>
        <v>0</v>
      </c>
      <c r="U441" s="224">
        <v>0</v>
      </c>
      <c r="V441" s="224">
        <f>U441*H441</f>
        <v>0</v>
      </c>
      <c r="W441" s="224">
        <v>0</v>
      </c>
      <c r="X441" s="225">
        <f>W441*H441</f>
        <v>0</v>
      </c>
      <c r="Y441" s="36"/>
      <c r="Z441" s="36"/>
      <c r="AA441" s="36"/>
      <c r="AB441" s="36"/>
      <c r="AC441" s="36"/>
      <c r="AD441" s="36"/>
      <c r="AE441" s="36"/>
      <c r="AR441" s="226" t="s">
        <v>236</v>
      </c>
      <c r="AT441" s="226" t="s">
        <v>152</v>
      </c>
      <c r="AU441" s="226" t="s">
        <v>71</v>
      </c>
      <c r="AY441" s="15" t="s">
        <v>158</v>
      </c>
      <c r="BE441" s="227">
        <f>IF(O441="základní",K441,0)</f>
        <v>0</v>
      </c>
      <c r="BF441" s="227">
        <f>IF(O441="snížená",K441,0)</f>
        <v>0</v>
      </c>
      <c r="BG441" s="227">
        <f>IF(O441="zákl. přenesená",K441,0)</f>
        <v>0</v>
      </c>
      <c r="BH441" s="227">
        <f>IF(O441="sníž. přenesená",K441,0)</f>
        <v>0</v>
      </c>
      <c r="BI441" s="227">
        <f>IF(O441="nulová",K441,0)</f>
        <v>0</v>
      </c>
      <c r="BJ441" s="15" t="s">
        <v>78</v>
      </c>
      <c r="BK441" s="227">
        <f>ROUND(P441*H441,2)</f>
        <v>0</v>
      </c>
      <c r="BL441" s="15" t="s">
        <v>236</v>
      </c>
      <c r="BM441" s="226" t="s">
        <v>863</v>
      </c>
    </row>
    <row r="442" s="2" customFormat="1">
      <c r="A442" s="36"/>
      <c r="B442" s="37"/>
      <c r="C442" s="38"/>
      <c r="D442" s="228" t="s">
        <v>161</v>
      </c>
      <c r="E442" s="38"/>
      <c r="F442" s="229" t="s">
        <v>862</v>
      </c>
      <c r="G442" s="38"/>
      <c r="H442" s="38"/>
      <c r="I442" s="150"/>
      <c r="J442" s="150"/>
      <c r="K442" s="38"/>
      <c r="L442" s="38"/>
      <c r="M442" s="42"/>
      <c r="N442" s="230"/>
      <c r="O442" s="231"/>
      <c r="P442" s="82"/>
      <c r="Q442" s="82"/>
      <c r="R442" s="82"/>
      <c r="S442" s="82"/>
      <c r="T442" s="82"/>
      <c r="U442" s="82"/>
      <c r="V442" s="82"/>
      <c r="W442" s="82"/>
      <c r="X442" s="83"/>
      <c r="Y442" s="36"/>
      <c r="Z442" s="36"/>
      <c r="AA442" s="36"/>
      <c r="AB442" s="36"/>
      <c r="AC442" s="36"/>
      <c r="AD442" s="36"/>
      <c r="AE442" s="36"/>
      <c r="AT442" s="15" t="s">
        <v>161</v>
      </c>
      <c r="AU442" s="15" t="s">
        <v>71</v>
      </c>
    </row>
    <row r="443" s="2" customFormat="1" ht="16.5" customHeight="1">
      <c r="A443" s="36"/>
      <c r="B443" s="37"/>
      <c r="C443" s="212" t="s">
        <v>864</v>
      </c>
      <c r="D443" s="212" t="s">
        <v>152</v>
      </c>
      <c r="E443" s="213" t="s">
        <v>865</v>
      </c>
      <c r="F443" s="214" t="s">
        <v>866</v>
      </c>
      <c r="G443" s="215" t="s">
        <v>240</v>
      </c>
      <c r="H443" s="216">
        <v>1</v>
      </c>
      <c r="I443" s="217"/>
      <c r="J443" s="218"/>
      <c r="K443" s="219">
        <f>ROUND(P443*H443,2)</f>
        <v>0</v>
      </c>
      <c r="L443" s="214" t="s">
        <v>156</v>
      </c>
      <c r="M443" s="220"/>
      <c r="N443" s="221" t="s">
        <v>20</v>
      </c>
      <c r="O443" s="222" t="s">
        <v>40</v>
      </c>
      <c r="P443" s="223">
        <f>I443+J443</f>
        <v>0</v>
      </c>
      <c r="Q443" s="223">
        <f>ROUND(I443*H443,2)</f>
        <v>0</v>
      </c>
      <c r="R443" s="223">
        <f>ROUND(J443*H443,2)</f>
        <v>0</v>
      </c>
      <c r="S443" s="82"/>
      <c r="T443" s="224">
        <f>S443*H443</f>
        <v>0</v>
      </c>
      <c r="U443" s="224">
        <v>0</v>
      </c>
      <c r="V443" s="224">
        <f>U443*H443</f>
        <v>0</v>
      </c>
      <c r="W443" s="224">
        <v>0</v>
      </c>
      <c r="X443" s="225">
        <f>W443*H443</f>
        <v>0</v>
      </c>
      <c r="Y443" s="36"/>
      <c r="Z443" s="36"/>
      <c r="AA443" s="36"/>
      <c r="AB443" s="36"/>
      <c r="AC443" s="36"/>
      <c r="AD443" s="36"/>
      <c r="AE443" s="36"/>
      <c r="AR443" s="226" t="s">
        <v>236</v>
      </c>
      <c r="AT443" s="226" t="s">
        <v>152</v>
      </c>
      <c r="AU443" s="226" t="s">
        <v>71</v>
      </c>
      <c r="AY443" s="15" t="s">
        <v>158</v>
      </c>
      <c r="BE443" s="227">
        <f>IF(O443="základní",K443,0)</f>
        <v>0</v>
      </c>
      <c r="BF443" s="227">
        <f>IF(O443="snížená",K443,0)</f>
        <v>0</v>
      </c>
      <c r="BG443" s="227">
        <f>IF(O443="zákl. přenesená",K443,0)</f>
        <v>0</v>
      </c>
      <c r="BH443" s="227">
        <f>IF(O443="sníž. přenesená",K443,0)</f>
        <v>0</v>
      </c>
      <c r="BI443" s="227">
        <f>IF(O443="nulová",K443,0)</f>
        <v>0</v>
      </c>
      <c r="BJ443" s="15" t="s">
        <v>78</v>
      </c>
      <c r="BK443" s="227">
        <f>ROUND(P443*H443,2)</f>
        <v>0</v>
      </c>
      <c r="BL443" s="15" t="s">
        <v>236</v>
      </c>
      <c r="BM443" s="226" t="s">
        <v>867</v>
      </c>
    </row>
    <row r="444" s="2" customFormat="1">
      <c r="A444" s="36"/>
      <c r="B444" s="37"/>
      <c r="C444" s="38"/>
      <c r="D444" s="228" t="s">
        <v>161</v>
      </c>
      <c r="E444" s="38"/>
      <c r="F444" s="229" t="s">
        <v>866</v>
      </c>
      <c r="G444" s="38"/>
      <c r="H444" s="38"/>
      <c r="I444" s="150"/>
      <c r="J444" s="150"/>
      <c r="K444" s="38"/>
      <c r="L444" s="38"/>
      <c r="M444" s="42"/>
      <c r="N444" s="230"/>
      <c r="O444" s="231"/>
      <c r="P444" s="82"/>
      <c r="Q444" s="82"/>
      <c r="R444" s="82"/>
      <c r="S444" s="82"/>
      <c r="T444" s="82"/>
      <c r="U444" s="82"/>
      <c r="V444" s="82"/>
      <c r="W444" s="82"/>
      <c r="X444" s="83"/>
      <c r="Y444" s="36"/>
      <c r="Z444" s="36"/>
      <c r="AA444" s="36"/>
      <c r="AB444" s="36"/>
      <c r="AC444" s="36"/>
      <c r="AD444" s="36"/>
      <c r="AE444" s="36"/>
      <c r="AT444" s="15" t="s">
        <v>161</v>
      </c>
      <c r="AU444" s="15" t="s">
        <v>71</v>
      </c>
    </row>
    <row r="445" s="2" customFormat="1" ht="16.5" customHeight="1">
      <c r="A445" s="36"/>
      <c r="B445" s="37"/>
      <c r="C445" s="212" t="s">
        <v>868</v>
      </c>
      <c r="D445" s="212" t="s">
        <v>152</v>
      </c>
      <c r="E445" s="213" t="s">
        <v>869</v>
      </c>
      <c r="F445" s="214" t="s">
        <v>870</v>
      </c>
      <c r="G445" s="215" t="s">
        <v>240</v>
      </c>
      <c r="H445" s="216">
        <v>2</v>
      </c>
      <c r="I445" s="217"/>
      <c r="J445" s="218"/>
      <c r="K445" s="219">
        <f>ROUND(P445*H445,2)</f>
        <v>0</v>
      </c>
      <c r="L445" s="214" t="s">
        <v>156</v>
      </c>
      <c r="M445" s="220"/>
      <c r="N445" s="221" t="s">
        <v>20</v>
      </c>
      <c r="O445" s="222" t="s">
        <v>40</v>
      </c>
      <c r="P445" s="223">
        <f>I445+J445</f>
        <v>0</v>
      </c>
      <c r="Q445" s="223">
        <f>ROUND(I445*H445,2)</f>
        <v>0</v>
      </c>
      <c r="R445" s="223">
        <f>ROUND(J445*H445,2)</f>
        <v>0</v>
      </c>
      <c r="S445" s="82"/>
      <c r="T445" s="224">
        <f>S445*H445</f>
        <v>0</v>
      </c>
      <c r="U445" s="224">
        <v>0</v>
      </c>
      <c r="V445" s="224">
        <f>U445*H445</f>
        <v>0</v>
      </c>
      <c r="W445" s="224">
        <v>0</v>
      </c>
      <c r="X445" s="225">
        <f>W445*H445</f>
        <v>0</v>
      </c>
      <c r="Y445" s="36"/>
      <c r="Z445" s="36"/>
      <c r="AA445" s="36"/>
      <c r="AB445" s="36"/>
      <c r="AC445" s="36"/>
      <c r="AD445" s="36"/>
      <c r="AE445" s="36"/>
      <c r="AR445" s="226" t="s">
        <v>236</v>
      </c>
      <c r="AT445" s="226" t="s">
        <v>152</v>
      </c>
      <c r="AU445" s="226" t="s">
        <v>71</v>
      </c>
      <c r="AY445" s="15" t="s">
        <v>158</v>
      </c>
      <c r="BE445" s="227">
        <f>IF(O445="základní",K445,0)</f>
        <v>0</v>
      </c>
      <c r="BF445" s="227">
        <f>IF(O445="snížená",K445,0)</f>
        <v>0</v>
      </c>
      <c r="BG445" s="227">
        <f>IF(O445="zákl. přenesená",K445,0)</f>
        <v>0</v>
      </c>
      <c r="BH445" s="227">
        <f>IF(O445="sníž. přenesená",K445,0)</f>
        <v>0</v>
      </c>
      <c r="BI445" s="227">
        <f>IF(O445="nulová",K445,0)</f>
        <v>0</v>
      </c>
      <c r="BJ445" s="15" t="s">
        <v>78</v>
      </c>
      <c r="BK445" s="227">
        <f>ROUND(P445*H445,2)</f>
        <v>0</v>
      </c>
      <c r="BL445" s="15" t="s">
        <v>236</v>
      </c>
      <c r="BM445" s="226" t="s">
        <v>871</v>
      </c>
    </row>
    <row r="446" s="2" customFormat="1">
      <c r="A446" s="36"/>
      <c r="B446" s="37"/>
      <c r="C446" s="38"/>
      <c r="D446" s="228" t="s">
        <v>161</v>
      </c>
      <c r="E446" s="38"/>
      <c r="F446" s="229" t="s">
        <v>870</v>
      </c>
      <c r="G446" s="38"/>
      <c r="H446" s="38"/>
      <c r="I446" s="150"/>
      <c r="J446" s="150"/>
      <c r="K446" s="38"/>
      <c r="L446" s="38"/>
      <c r="M446" s="42"/>
      <c r="N446" s="230"/>
      <c r="O446" s="231"/>
      <c r="P446" s="82"/>
      <c r="Q446" s="82"/>
      <c r="R446" s="82"/>
      <c r="S446" s="82"/>
      <c r="T446" s="82"/>
      <c r="U446" s="82"/>
      <c r="V446" s="82"/>
      <c r="W446" s="82"/>
      <c r="X446" s="83"/>
      <c r="Y446" s="36"/>
      <c r="Z446" s="36"/>
      <c r="AA446" s="36"/>
      <c r="AB446" s="36"/>
      <c r="AC446" s="36"/>
      <c r="AD446" s="36"/>
      <c r="AE446" s="36"/>
      <c r="AT446" s="15" t="s">
        <v>161</v>
      </c>
      <c r="AU446" s="15" t="s">
        <v>71</v>
      </c>
    </row>
    <row r="447" s="2" customFormat="1" ht="16.5" customHeight="1">
      <c r="A447" s="36"/>
      <c r="B447" s="37"/>
      <c r="C447" s="212" t="s">
        <v>872</v>
      </c>
      <c r="D447" s="212" t="s">
        <v>152</v>
      </c>
      <c r="E447" s="213" t="s">
        <v>873</v>
      </c>
      <c r="F447" s="214" t="s">
        <v>874</v>
      </c>
      <c r="G447" s="215" t="s">
        <v>240</v>
      </c>
      <c r="H447" s="216">
        <v>2</v>
      </c>
      <c r="I447" s="217"/>
      <c r="J447" s="218"/>
      <c r="K447" s="219">
        <f>ROUND(P447*H447,2)</f>
        <v>0</v>
      </c>
      <c r="L447" s="214" t="s">
        <v>156</v>
      </c>
      <c r="M447" s="220"/>
      <c r="N447" s="221" t="s">
        <v>20</v>
      </c>
      <c r="O447" s="222" t="s">
        <v>40</v>
      </c>
      <c r="P447" s="223">
        <f>I447+J447</f>
        <v>0</v>
      </c>
      <c r="Q447" s="223">
        <f>ROUND(I447*H447,2)</f>
        <v>0</v>
      </c>
      <c r="R447" s="223">
        <f>ROUND(J447*H447,2)</f>
        <v>0</v>
      </c>
      <c r="S447" s="82"/>
      <c r="T447" s="224">
        <f>S447*H447</f>
        <v>0</v>
      </c>
      <c r="U447" s="224">
        <v>0</v>
      </c>
      <c r="V447" s="224">
        <f>U447*H447</f>
        <v>0</v>
      </c>
      <c r="W447" s="224">
        <v>0</v>
      </c>
      <c r="X447" s="225">
        <f>W447*H447</f>
        <v>0</v>
      </c>
      <c r="Y447" s="36"/>
      <c r="Z447" s="36"/>
      <c r="AA447" s="36"/>
      <c r="AB447" s="36"/>
      <c r="AC447" s="36"/>
      <c r="AD447" s="36"/>
      <c r="AE447" s="36"/>
      <c r="AR447" s="226" t="s">
        <v>189</v>
      </c>
      <c r="AT447" s="226" t="s">
        <v>152</v>
      </c>
      <c r="AU447" s="226" t="s">
        <v>71</v>
      </c>
      <c r="AY447" s="15" t="s">
        <v>158</v>
      </c>
      <c r="BE447" s="227">
        <f>IF(O447="základní",K447,0)</f>
        <v>0</v>
      </c>
      <c r="BF447" s="227">
        <f>IF(O447="snížená",K447,0)</f>
        <v>0</v>
      </c>
      <c r="BG447" s="227">
        <f>IF(O447="zákl. přenesená",K447,0)</f>
        <v>0</v>
      </c>
      <c r="BH447" s="227">
        <f>IF(O447="sníž. přenesená",K447,0)</f>
        <v>0</v>
      </c>
      <c r="BI447" s="227">
        <f>IF(O447="nulová",K447,0)</f>
        <v>0</v>
      </c>
      <c r="BJ447" s="15" t="s">
        <v>78</v>
      </c>
      <c r="BK447" s="227">
        <f>ROUND(P447*H447,2)</f>
        <v>0</v>
      </c>
      <c r="BL447" s="15" t="s">
        <v>189</v>
      </c>
      <c r="BM447" s="226" t="s">
        <v>875</v>
      </c>
    </row>
    <row r="448" s="2" customFormat="1">
      <c r="A448" s="36"/>
      <c r="B448" s="37"/>
      <c r="C448" s="38"/>
      <c r="D448" s="228" t="s">
        <v>161</v>
      </c>
      <c r="E448" s="38"/>
      <c r="F448" s="229" t="s">
        <v>874</v>
      </c>
      <c r="G448" s="38"/>
      <c r="H448" s="38"/>
      <c r="I448" s="150"/>
      <c r="J448" s="150"/>
      <c r="K448" s="38"/>
      <c r="L448" s="38"/>
      <c r="M448" s="42"/>
      <c r="N448" s="230"/>
      <c r="O448" s="231"/>
      <c r="P448" s="82"/>
      <c r="Q448" s="82"/>
      <c r="R448" s="82"/>
      <c r="S448" s="82"/>
      <c r="T448" s="82"/>
      <c r="U448" s="82"/>
      <c r="V448" s="82"/>
      <c r="W448" s="82"/>
      <c r="X448" s="83"/>
      <c r="Y448" s="36"/>
      <c r="Z448" s="36"/>
      <c r="AA448" s="36"/>
      <c r="AB448" s="36"/>
      <c r="AC448" s="36"/>
      <c r="AD448" s="36"/>
      <c r="AE448" s="36"/>
      <c r="AT448" s="15" t="s">
        <v>161</v>
      </c>
      <c r="AU448" s="15" t="s">
        <v>71</v>
      </c>
    </row>
    <row r="449" s="2" customFormat="1" ht="16.5" customHeight="1">
      <c r="A449" s="36"/>
      <c r="B449" s="37"/>
      <c r="C449" s="232" t="s">
        <v>876</v>
      </c>
      <c r="D449" s="232" t="s">
        <v>461</v>
      </c>
      <c r="E449" s="233" t="s">
        <v>877</v>
      </c>
      <c r="F449" s="234" t="s">
        <v>878</v>
      </c>
      <c r="G449" s="235" t="s">
        <v>240</v>
      </c>
      <c r="H449" s="236">
        <v>1</v>
      </c>
      <c r="I449" s="237"/>
      <c r="J449" s="237"/>
      <c r="K449" s="238">
        <f>ROUND(P449*H449,2)</f>
        <v>0</v>
      </c>
      <c r="L449" s="234" t="s">
        <v>20</v>
      </c>
      <c r="M449" s="42"/>
      <c r="N449" s="239" t="s">
        <v>20</v>
      </c>
      <c r="O449" s="222" t="s">
        <v>40</v>
      </c>
      <c r="P449" s="223">
        <f>I449+J449</f>
        <v>0</v>
      </c>
      <c r="Q449" s="223">
        <f>ROUND(I449*H449,2)</f>
        <v>0</v>
      </c>
      <c r="R449" s="223">
        <f>ROUND(J449*H449,2)</f>
        <v>0</v>
      </c>
      <c r="S449" s="82"/>
      <c r="T449" s="224">
        <f>S449*H449</f>
        <v>0</v>
      </c>
      <c r="U449" s="224">
        <v>0</v>
      </c>
      <c r="V449" s="224">
        <f>U449*H449</f>
        <v>0</v>
      </c>
      <c r="W449" s="224">
        <v>0</v>
      </c>
      <c r="X449" s="225">
        <f>W449*H449</f>
        <v>0</v>
      </c>
      <c r="Y449" s="36"/>
      <c r="Z449" s="36"/>
      <c r="AA449" s="36"/>
      <c r="AB449" s="36"/>
      <c r="AC449" s="36"/>
      <c r="AD449" s="36"/>
      <c r="AE449" s="36"/>
      <c r="AR449" s="226" t="s">
        <v>236</v>
      </c>
      <c r="AT449" s="226" t="s">
        <v>461</v>
      </c>
      <c r="AU449" s="226" t="s">
        <v>71</v>
      </c>
      <c r="AY449" s="15" t="s">
        <v>158</v>
      </c>
      <c r="BE449" s="227">
        <f>IF(O449="základní",K449,0)</f>
        <v>0</v>
      </c>
      <c r="BF449" s="227">
        <f>IF(O449="snížená",K449,0)</f>
        <v>0</v>
      </c>
      <c r="BG449" s="227">
        <f>IF(O449="zákl. přenesená",K449,0)</f>
        <v>0</v>
      </c>
      <c r="BH449" s="227">
        <f>IF(O449="sníž. přenesená",K449,0)</f>
        <v>0</v>
      </c>
      <c r="BI449" s="227">
        <f>IF(O449="nulová",K449,0)</f>
        <v>0</v>
      </c>
      <c r="BJ449" s="15" t="s">
        <v>78</v>
      </c>
      <c r="BK449" s="227">
        <f>ROUND(P449*H449,2)</f>
        <v>0</v>
      </c>
      <c r="BL449" s="15" t="s">
        <v>236</v>
      </c>
      <c r="BM449" s="226" t="s">
        <v>879</v>
      </c>
    </row>
    <row r="450" s="2" customFormat="1">
      <c r="A450" s="36"/>
      <c r="B450" s="37"/>
      <c r="C450" s="38"/>
      <c r="D450" s="228" t="s">
        <v>161</v>
      </c>
      <c r="E450" s="38"/>
      <c r="F450" s="229" t="s">
        <v>878</v>
      </c>
      <c r="G450" s="38"/>
      <c r="H450" s="38"/>
      <c r="I450" s="150"/>
      <c r="J450" s="150"/>
      <c r="K450" s="38"/>
      <c r="L450" s="38"/>
      <c r="M450" s="42"/>
      <c r="N450" s="230"/>
      <c r="O450" s="231"/>
      <c r="P450" s="82"/>
      <c r="Q450" s="82"/>
      <c r="R450" s="82"/>
      <c r="S450" s="82"/>
      <c r="T450" s="82"/>
      <c r="U450" s="82"/>
      <c r="V450" s="82"/>
      <c r="W450" s="82"/>
      <c r="X450" s="83"/>
      <c r="Y450" s="36"/>
      <c r="Z450" s="36"/>
      <c r="AA450" s="36"/>
      <c r="AB450" s="36"/>
      <c r="AC450" s="36"/>
      <c r="AD450" s="36"/>
      <c r="AE450" s="36"/>
      <c r="AT450" s="15" t="s">
        <v>161</v>
      </c>
      <c r="AU450" s="15" t="s">
        <v>71</v>
      </c>
    </row>
    <row r="451" s="2" customFormat="1" ht="16.5" customHeight="1">
      <c r="A451" s="36"/>
      <c r="B451" s="37"/>
      <c r="C451" s="232" t="s">
        <v>880</v>
      </c>
      <c r="D451" s="232" t="s">
        <v>461</v>
      </c>
      <c r="E451" s="233" t="s">
        <v>881</v>
      </c>
      <c r="F451" s="234" t="s">
        <v>882</v>
      </c>
      <c r="G451" s="235" t="s">
        <v>240</v>
      </c>
      <c r="H451" s="236">
        <v>1</v>
      </c>
      <c r="I451" s="237"/>
      <c r="J451" s="237"/>
      <c r="K451" s="238">
        <f>ROUND(P451*H451,2)</f>
        <v>0</v>
      </c>
      <c r="L451" s="234" t="s">
        <v>20</v>
      </c>
      <c r="M451" s="42"/>
      <c r="N451" s="239" t="s">
        <v>20</v>
      </c>
      <c r="O451" s="222" t="s">
        <v>40</v>
      </c>
      <c r="P451" s="223">
        <f>I451+J451</f>
        <v>0</v>
      </c>
      <c r="Q451" s="223">
        <f>ROUND(I451*H451,2)</f>
        <v>0</v>
      </c>
      <c r="R451" s="223">
        <f>ROUND(J451*H451,2)</f>
        <v>0</v>
      </c>
      <c r="S451" s="82"/>
      <c r="T451" s="224">
        <f>S451*H451</f>
        <v>0</v>
      </c>
      <c r="U451" s="224">
        <v>0</v>
      </c>
      <c r="V451" s="224">
        <f>U451*H451</f>
        <v>0</v>
      </c>
      <c r="W451" s="224">
        <v>0</v>
      </c>
      <c r="X451" s="225">
        <f>W451*H451</f>
        <v>0</v>
      </c>
      <c r="Y451" s="36"/>
      <c r="Z451" s="36"/>
      <c r="AA451" s="36"/>
      <c r="AB451" s="36"/>
      <c r="AC451" s="36"/>
      <c r="AD451" s="36"/>
      <c r="AE451" s="36"/>
      <c r="AR451" s="226" t="s">
        <v>236</v>
      </c>
      <c r="AT451" s="226" t="s">
        <v>461</v>
      </c>
      <c r="AU451" s="226" t="s">
        <v>71</v>
      </c>
      <c r="AY451" s="15" t="s">
        <v>158</v>
      </c>
      <c r="BE451" s="227">
        <f>IF(O451="základní",K451,0)</f>
        <v>0</v>
      </c>
      <c r="BF451" s="227">
        <f>IF(O451="snížená",K451,0)</f>
        <v>0</v>
      </c>
      <c r="BG451" s="227">
        <f>IF(O451="zákl. přenesená",K451,0)</f>
        <v>0</v>
      </c>
      <c r="BH451" s="227">
        <f>IF(O451="sníž. přenesená",K451,0)</f>
        <v>0</v>
      </c>
      <c r="BI451" s="227">
        <f>IF(O451="nulová",K451,0)</f>
        <v>0</v>
      </c>
      <c r="BJ451" s="15" t="s">
        <v>78</v>
      </c>
      <c r="BK451" s="227">
        <f>ROUND(P451*H451,2)</f>
        <v>0</v>
      </c>
      <c r="BL451" s="15" t="s">
        <v>236</v>
      </c>
      <c r="BM451" s="226" t="s">
        <v>883</v>
      </c>
    </row>
    <row r="452" s="2" customFormat="1">
      <c r="A452" s="36"/>
      <c r="B452" s="37"/>
      <c r="C452" s="38"/>
      <c r="D452" s="228" t="s">
        <v>161</v>
      </c>
      <c r="E452" s="38"/>
      <c r="F452" s="229" t="s">
        <v>882</v>
      </c>
      <c r="G452" s="38"/>
      <c r="H452" s="38"/>
      <c r="I452" s="150"/>
      <c r="J452" s="150"/>
      <c r="K452" s="38"/>
      <c r="L452" s="38"/>
      <c r="M452" s="42"/>
      <c r="N452" s="230"/>
      <c r="O452" s="231"/>
      <c r="P452" s="82"/>
      <c r="Q452" s="82"/>
      <c r="R452" s="82"/>
      <c r="S452" s="82"/>
      <c r="T452" s="82"/>
      <c r="U452" s="82"/>
      <c r="V452" s="82"/>
      <c r="W452" s="82"/>
      <c r="X452" s="83"/>
      <c r="Y452" s="36"/>
      <c r="Z452" s="36"/>
      <c r="AA452" s="36"/>
      <c r="AB452" s="36"/>
      <c r="AC452" s="36"/>
      <c r="AD452" s="36"/>
      <c r="AE452" s="36"/>
      <c r="AT452" s="15" t="s">
        <v>161</v>
      </c>
      <c r="AU452" s="15" t="s">
        <v>71</v>
      </c>
    </row>
    <row r="453" s="2" customFormat="1" ht="21.75" customHeight="1">
      <c r="A453" s="36"/>
      <c r="B453" s="37"/>
      <c r="C453" s="232" t="s">
        <v>884</v>
      </c>
      <c r="D453" s="232" t="s">
        <v>461</v>
      </c>
      <c r="E453" s="233" t="s">
        <v>885</v>
      </c>
      <c r="F453" s="234" t="s">
        <v>886</v>
      </c>
      <c r="G453" s="235" t="s">
        <v>240</v>
      </c>
      <c r="H453" s="236">
        <v>2</v>
      </c>
      <c r="I453" s="237"/>
      <c r="J453" s="237"/>
      <c r="K453" s="238">
        <f>ROUND(P453*H453,2)</f>
        <v>0</v>
      </c>
      <c r="L453" s="234" t="s">
        <v>20</v>
      </c>
      <c r="M453" s="42"/>
      <c r="N453" s="239" t="s">
        <v>20</v>
      </c>
      <c r="O453" s="222" t="s">
        <v>40</v>
      </c>
      <c r="P453" s="223">
        <f>I453+J453</f>
        <v>0</v>
      </c>
      <c r="Q453" s="223">
        <f>ROUND(I453*H453,2)</f>
        <v>0</v>
      </c>
      <c r="R453" s="223">
        <f>ROUND(J453*H453,2)</f>
        <v>0</v>
      </c>
      <c r="S453" s="82"/>
      <c r="T453" s="224">
        <f>S453*H453</f>
        <v>0</v>
      </c>
      <c r="U453" s="224">
        <v>0</v>
      </c>
      <c r="V453" s="224">
        <f>U453*H453</f>
        <v>0</v>
      </c>
      <c r="W453" s="224">
        <v>0</v>
      </c>
      <c r="X453" s="225">
        <f>W453*H453</f>
        <v>0</v>
      </c>
      <c r="Y453" s="36"/>
      <c r="Z453" s="36"/>
      <c r="AA453" s="36"/>
      <c r="AB453" s="36"/>
      <c r="AC453" s="36"/>
      <c r="AD453" s="36"/>
      <c r="AE453" s="36"/>
      <c r="AR453" s="226" t="s">
        <v>236</v>
      </c>
      <c r="AT453" s="226" t="s">
        <v>461</v>
      </c>
      <c r="AU453" s="226" t="s">
        <v>71</v>
      </c>
      <c r="AY453" s="15" t="s">
        <v>158</v>
      </c>
      <c r="BE453" s="227">
        <f>IF(O453="základní",K453,0)</f>
        <v>0</v>
      </c>
      <c r="BF453" s="227">
        <f>IF(O453="snížená",K453,0)</f>
        <v>0</v>
      </c>
      <c r="BG453" s="227">
        <f>IF(O453="zákl. přenesená",K453,0)</f>
        <v>0</v>
      </c>
      <c r="BH453" s="227">
        <f>IF(O453="sníž. přenesená",K453,0)</f>
        <v>0</v>
      </c>
      <c r="BI453" s="227">
        <f>IF(O453="nulová",K453,0)</f>
        <v>0</v>
      </c>
      <c r="BJ453" s="15" t="s">
        <v>78</v>
      </c>
      <c r="BK453" s="227">
        <f>ROUND(P453*H453,2)</f>
        <v>0</v>
      </c>
      <c r="BL453" s="15" t="s">
        <v>236</v>
      </c>
      <c r="BM453" s="226" t="s">
        <v>887</v>
      </c>
    </row>
    <row r="454" s="2" customFormat="1">
      <c r="A454" s="36"/>
      <c r="B454" s="37"/>
      <c r="C454" s="38"/>
      <c r="D454" s="228" t="s">
        <v>161</v>
      </c>
      <c r="E454" s="38"/>
      <c r="F454" s="229" t="s">
        <v>886</v>
      </c>
      <c r="G454" s="38"/>
      <c r="H454" s="38"/>
      <c r="I454" s="150"/>
      <c r="J454" s="150"/>
      <c r="K454" s="38"/>
      <c r="L454" s="38"/>
      <c r="M454" s="42"/>
      <c r="N454" s="230"/>
      <c r="O454" s="231"/>
      <c r="P454" s="82"/>
      <c r="Q454" s="82"/>
      <c r="R454" s="82"/>
      <c r="S454" s="82"/>
      <c r="T454" s="82"/>
      <c r="U454" s="82"/>
      <c r="V454" s="82"/>
      <c r="W454" s="82"/>
      <c r="X454" s="83"/>
      <c r="Y454" s="36"/>
      <c r="Z454" s="36"/>
      <c r="AA454" s="36"/>
      <c r="AB454" s="36"/>
      <c r="AC454" s="36"/>
      <c r="AD454" s="36"/>
      <c r="AE454" s="36"/>
      <c r="AT454" s="15" t="s">
        <v>161</v>
      </c>
      <c r="AU454" s="15" t="s">
        <v>71</v>
      </c>
    </row>
    <row r="455" s="2" customFormat="1" ht="33" customHeight="1">
      <c r="A455" s="36"/>
      <c r="B455" s="37"/>
      <c r="C455" s="232" t="s">
        <v>888</v>
      </c>
      <c r="D455" s="232" t="s">
        <v>461</v>
      </c>
      <c r="E455" s="233" t="s">
        <v>889</v>
      </c>
      <c r="F455" s="234" t="s">
        <v>890</v>
      </c>
      <c r="G455" s="235" t="s">
        <v>155</v>
      </c>
      <c r="H455" s="236">
        <v>85</v>
      </c>
      <c r="I455" s="237"/>
      <c r="J455" s="237"/>
      <c r="K455" s="238">
        <f>ROUND(P455*H455,2)</f>
        <v>0</v>
      </c>
      <c r="L455" s="234" t="s">
        <v>20</v>
      </c>
      <c r="M455" s="42"/>
      <c r="N455" s="239" t="s">
        <v>20</v>
      </c>
      <c r="O455" s="222" t="s">
        <v>40</v>
      </c>
      <c r="P455" s="223">
        <f>I455+J455</f>
        <v>0</v>
      </c>
      <c r="Q455" s="223">
        <f>ROUND(I455*H455,2)</f>
        <v>0</v>
      </c>
      <c r="R455" s="223">
        <f>ROUND(J455*H455,2)</f>
        <v>0</v>
      </c>
      <c r="S455" s="82"/>
      <c r="T455" s="224">
        <f>S455*H455</f>
        <v>0</v>
      </c>
      <c r="U455" s="224">
        <v>0</v>
      </c>
      <c r="V455" s="224">
        <f>U455*H455</f>
        <v>0</v>
      </c>
      <c r="W455" s="224">
        <v>0</v>
      </c>
      <c r="X455" s="225">
        <f>W455*H455</f>
        <v>0</v>
      </c>
      <c r="Y455" s="36"/>
      <c r="Z455" s="36"/>
      <c r="AA455" s="36"/>
      <c r="AB455" s="36"/>
      <c r="AC455" s="36"/>
      <c r="AD455" s="36"/>
      <c r="AE455" s="36"/>
      <c r="AR455" s="226" t="s">
        <v>236</v>
      </c>
      <c r="AT455" s="226" t="s">
        <v>461</v>
      </c>
      <c r="AU455" s="226" t="s">
        <v>71</v>
      </c>
      <c r="AY455" s="15" t="s">
        <v>158</v>
      </c>
      <c r="BE455" s="227">
        <f>IF(O455="základní",K455,0)</f>
        <v>0</v>
      </c>
      <c r="BF455" s="227">
        <f>IF(O455="snížená",K455,0)</f>
        <v>0</v>
      </c>
      <c r="BG455" s="227">
        <f>IF(O455="zákl. přenesená",K455,0)</f>
        <v>0</v>
      </c>
      <c r="BH455" s="227">
        <f>IF(O455="sníž. přenesená",K455,0)</f>
        <v>0</v>
      </c>
      <c r="BI455" s="227">
        <f>IF(O455="nulová",K455,0)</f>
        <v>0</v>
      </c>
      <c r="BJ455" s="15" t="s">
        <v>78</v>
      </c>
      <c r="BK455" s="227">
        <f>ROUND(P455*H455,2)</f>
        <v>0</v>
      </c>
      <c r="BL455" s="15" t="s">
        <v>236</v>
      </c>
      <c r="BM455" s="226" t="s">
        <v>891</v>
      </c>
    </row>
    <row r="456" s="2" customFormat="1">
      <c r="A456" s="36"/>
      <c r="B456" s="37"/>
      <c r="C456" s="38"/>
      <c r="D456" s="228" t="s">
        <v>161</v>
      </c>
      <c r="E456" s="38"/>
      <c r="F456" s="229" t="s">
        <v>892</v>
      </c>
      <c r="G456" s="38"/>
      <c r="H456" s="38"/>
      <c r="I456" s="150"/>
      <c r="J456" s="150"/>
      <c r="K456" s="38"/>
      <c r="L456" s="38"/>
      <c r="M456" s="42"/>
      <c r="N456" s="230"/>
      <c r="O456" s="231"/>
      <c r="P456" s="82"/>
      <c r="Q456" s="82"/>
      <c r="R456" s="82"/>
      <c r="S456" s="82"/>
      <c r="T456" s="82"/>
      <c r="U456" s="82"/>
      <c r="V456" s="82"/>
      <c r="W456" s="82"/>
      <c r="X456" s="83"/>
      <c r="Y456" s="36"/>
      <c r="Z456" s="36"/>
      <c r="AA456" s="36"/>
      <c r="AB456" s="36"/>
      <c r="AC456" s="36"/>
      <c r="AD456" s="36"/>
      <c r="AE456" s="36"/>
      <c r="AT456" s="15" t="s">
        <v>161</v>
      </c>
      <c r="AU456" s="15" t="s">
        <v>71</v>
      </c>
    </row>
    <row r="457" s="2" customFormat="1" ht="16.5" customHeight="1">
      <c r="A457" s="36"/>
      <c r="B457" s="37"/>
      <c r="C457" s="232" t="s">
        <v>893</v>
      </c>
      <c r="D457" s="232" t="s">
        <v>461</v>
      </c>
      <c r="E457" s="233" t="s">
        <v>894</v>
      </c>
      <c r="F457" s="234" t="s">
        <v>895</v>
      </c>
      <c r="G457" s="235" t="s">
        <v>240</v>
      </c>
      <c r="H457" s="236">
        <v>4</v>
      </c>
      <c r="I457" s="237"/>
      <c r="J457" s="237"/>
      <c r="K457" s="238">
        <f>ROUND(P457*H457,2)</f>
        <v>0</v>
      </c>
      <c r="L457" s="234" t="s">
        <v>20</v>
      </c>
      <c r="M457" s="42"/>
      <c r="N457" s="239" t="s">
        <v>20</v>
      </c>
      <c r="O457" s="222" t="s">
        <v>40</v>
      </c>
      <c r="P457" s="223">
        <f>I457+J457</f>
        <v>0</v>
      </c>
      <c r="Q457" s="223">
        <f>ROUND(I457*H457,2)</f>
        <v>0</v>
      </c>
      <c r="R457" s="223">
        <f>ROUND(J457*H457,2)</f>
        <v>0</v>
      </c>
      <c r="S457" s="82"/>
      <c r="T457" s="224">
        <f>S457*H457</f>
        <v>0</v>
      </c>
      <c r="U457" s="224">
        <v>0</v>
      </c>
      <c r="V457" s="224">
        <f>U457*H457</f>
        <v>0</v>
      </c>
      <c r="W457" s="224">
        <v>0</v>
      </c>
      <c r="X457" s="225">
        <f>W457*H457</f>
        <v>0</v>
      </c>
      <c r="Y457" s="36"/>
      <c r="Z457" s="36"/>
      <c r="AA457" s="36"/>
      <c r="AB457" s="36"/>
      <c r="AC457" s="36"/>
      <c r="AD457" s="36"/>
      <c r="AE457" s="36"/>
      <c r="AR457" s="226" t="s">
        <v>236</v>
      </c>
      <c r="AT457" s="226" t="s">
        <v>461</v>
      </c>
      <c r="AU457" s="226" t="s">
        <v>71</v>
      </c>
      <c r="AY457" s="15" t="s">
        <v>158</v>
      </c>
      <c r="BE457" s="227">
        <f>IF(O457="základní",K457,0)</f>
        <v>0</v>
      </c>
      <c r="BF457" s="227">
        <f>IF(O457="snížená",K457,0)</f>
        <v>0</v>
      </c>
      <c r="BG457" s="227">
        <f>IF(O457="zákl. přenesená",K457,0)</f>
        <v>0</v>
      </c>
      <c r="BH457" s="227">
        <f>IF(O457="sníž. přenesená",K457,0)</f>
        <v>0</v>
      </c>
      <c r="BI457" s="227">
        <f>IF(O457="nulová",K457,0)</f>
        <v>0</v>
      </c>
      <c r="BJ457" s="15" t="s">
        <v>78</v>
      </c>
      <c r="BK457" s="227">
        <f>ROUND(P457*H457,2)</f>
        <v>0</v>
      </c>
      <c r="BL457" s="15" t="s">
        <v>236</v>
      </c>
      <c r="BM457" s="226" t="s">
        <v>896</v>
      </c>
    </row>
    <row r="458" s="2" customFormat="1">
      <c r="A458" s="36"/>
      <c r="B458" s="37"/>
      <c r="C458" s="38"/>
      <c r="D458" s="228" t="s">
        <v>161</v>
      </c>
      <c r="E458" s="38"/>
      <c r="F458" s="229" t="s">
        <v>895</v>
      </c>
      <c r="G458" s="38"/>
      <c r="H458" s="38"/>
      <c r="I458" s="150"/>
      <c r="J458" s="150"/>
      <c r="K458" s="38"/>
      <c r="L458" s="38"/>
      <c r="M458" s="42"/>
      <c r="N458" s="230"/>
      <c r="O458" s="231"/>
      <c r="P458" s="82"/>
      <c r="Q458" s="82"/>
      <c r="R458" s="82"/>
      <c r="S458" s="82"/>
      <c r="T458" s="82"/>
      <c r="U458" s="82"/>
      <c r="V458" s="82"/>
      <c r="W458" s="82"/>
      <c r="X458" s="83"/>
      <c r="Y458" s="36"/>
      <c r="Z458" s="36"/>
      <c r="AA458" s="36"/>
      <c r="AB458" s="36"/>
      <c r="AC458" s="36"/>
      <c r="AD458" s="36"/>
      <c r="AE458" s="36"/>
      <c r="AT458" s="15" t="s">
        <v>161</v>
      </c>
      <c r="AU458" s="15" t="s">
        <v>71</v>
      </c>
    </row>
    <row r="459" s="2" customFormat="1" ht="21.75" customHeight="1">
      <c r="A459" s="36"/>
      <c r="B459" s="37"/>
      <c r="C459" s="232" t="s">
        <v>897</v>
      </c>
      <c r="D459" s="232" t="s">
        <v>461</v>
      </c>
      <c r="E459" s="233" t="s">
        <v>898</v>
      </c>
      <c r="F459" s="234" t="s">
        <v>899</v>
      </c>
      <c r="G459" s="235" t="s">
        <v>240</v>
      </c>
      <c r="H459" s="236">
        <v>3</v>
      </c>
      <c r="I459" s="237"/>
      <c r="J459" s="237"/>
      <c r="K459" s="238">
        <f>ROUND(P459*H459,2)</f>
        <v>0</v>
      </c>
      <c r="L459" s="234" t="s">
        <v>20</v>
      </c>
      <c r="M459" s="42"/>
      <c r="N459" s="239" t="s">
        <v>20</v>
      </c>
      <c r="O459" s="222" t="s">
        <v>40</v>
      </c>
      <c r="P459" s="223">
        <f>I459+J459</f>
        <v>0</v>
      </c>
      <c r="Q459" s="223">
        <f>ROUND(I459*H459,2)</f>
        <v>0</v>
      </c>
      <c r="R459" s="223">
        <f>ROUND(J459*H459,2)</f>
        <v>0</v>
      </c>
      <c r="S459" s="82"/>
      <c r="T459" s="224">
        <f>S459*H459</f>
        <v>0</v>
      </c>
      <c r="U459" s="224">
        <v>0</v>
      </c>
      <c r="V459" s="224">
        <f>U459*H459</f>
        <v>0</v>
      </c>
      <c r="W459" s="224">
        <v>0</v>
      </c>
      <c r="X459" s="225">
        <f>W459*H459</f>
        <v>0</v>
      </c>
      <c r="Y459" s="36"/>
      <c r="Z459" s="36"/>
      <c r="AA459" s="36"/>
      <c r="AB459" s="36"/>
      <c r="AC459" s="36"/>
      <c r="AD459" s="36"/>
      <c r="AE459" s="36"/>
      <c r="AR459" s="226" t="s">
        <v>236</v>
      </c>
      <c r="AT459" s="226" t="s">
        <v>461</v>
      </c>
      <c r="AU459" s="226" t="s">
        <v>71</v>
      </c>
      <c r="AY459" s="15" t="s">
        <v>158</v>
      </c>
      <c r="BE459" s="227">
        <f>IF(O459="základní",K459,0)</f>
        <v>0</v>
      </c>
      <c r="BF459" s="227">
        <f>IF(O459="snížená",K459,0)</f>
        <v>0</v>
      </c>
      <c r="BG459" s="227">
        <f>IF(O459="zákl. přenesená",K459,0)</f>
        <v>0</v>
      </c>
      <c r="BH459" s="227">
        <f>IF(O459="sníž. přenesená",K459,0)</f>
        <v>0</v>
      </c>
      <c r="BI459" s="227">
        <f>IF(O459="nulová",K459,0)</f>
        <v>0</v>
      </c>
      <c r="BJ459" s="15" t="s">
        <v>78</v>
      </c>
      <c r="BK459" s="227">
        <f>ROUND(P459*H459,2)</f>
        <v>0</v>
      </c>
      <c r="BL459" s="15" t="s">
        <v>236</v>
      </c>
      <c r="BM459" s="226" t="s">
        <v>900</v>
      </c>
    </row>
    <row r="460" s="2" customFormat="1">
      <c r="A460" s="36"/>
      <c r="B460" s="37"/>
      <c r="C460" s="38"/>
      <c r="D460" s="228" t="s">
        <v>161</v>
      </c>
      <c r="E460" s="38"/>
      <c r="F460" s="229" t="s">
        <v>899</v>
      </c>
      <c r="G460" s="38"/>
      <c r="H460" s="38"/>
      <c r="I460" s="150"/>
      <c r="J460" s="150"/>
      <c r="K460" s="38"/>
      <c r="L460" s="38"/>
      <c r="M460" s="42"/>
      <c r="N460" s="230"/>
      <c r="O460" s="231"/>
      <c r="P460" s="82"/>
      <c r="Q460" s="82"/>
      <c r="R460" s="82"/>
      <c r="S460" s="82"/>
      <c r="T460" s="82"/>
      <c r="U460" s="82"/>
      <c r="V460" s="82"/>
      <c r="W460" s="82"/>
      <c r="X460" s="83"/>
      <c r="Y460" s="36"/>
      <c r="Z460" s="36"/>
      <c r="AA460" s="36"/>
      <c r="AB460" s="36"/>
      <c r="AC460" s="36"/>
      <c r="AD460" s="36"/>
      <c r="AE460" s="36"/>
      <c r="AT460" s="15" t="s">
        <v>161</v>
      </c>
      <c r="AU460" s="15" t="s">
        <v>71</v>
      </c>
    </row>
    <row r="461" s="2" customFormat="1" ht="16.5" customHeight="1">
      <c r="A461" s="36"/>
      <c r="B461" s="37"/>
      <c r="C461" s="232" t="s">
        <v>901</v>
      </c>
      <c r="D461" s="232" t="s">
        <v>461</v>
      </c>
      <c r="E461" s="233" t="s">
        <v>902</v>
      </c>
      <c r="F461" s="234" t="s">
        <v>903</v>
      </c>
      <c r="G461" s="235" t="s">
        <v>240</v>
      </c>
      <c r="H461" s="236">
        <v>1</v>
      </c>
      <c r="I461" s="237"/>
      <c r="J461" s="237"/>
      <c r="K461" s="238">
        <f>ROUND(P461*H461,2)</f>
        <v>0</v>
      </c>
      <c r="L461" s="234" t="s">
        <v>20</v>
      </c>
      <c r="M461" s="42"/>
      <c r="N461" s="239" t="s">
        <v>20</v>
      </c>
      <c r="O461" s="222" t="s">
        <v>40</v>
      </c>
      <c r="P461" s="223">
        <f>I461+J461</f>
        <v>0</v>
      </c>
      <c r="Q461" s="223">
        <f>ROUND(I461*H461,2)</f>
        <v>0</v>
      </c>
      <c r="R461" s="223">
        <f>ROUND(J461*H461,2)</f>
        <v>0</v>
      </c>
      <c r="S461" s="82"/>
      <c r="T461" s="224">
        <f>S461*H461</f>
        <v>0</v>
      </c>
      <c r="U461" s="224">
        <v>0</v>
      </c>
      <c r="V461" s="224">
        <f>U461*H461</f>
        <v>0</v>
      </c>
      <c r="W461" s="224">
        <v>0</v>
      </c>
      <c r="X461" s="225">
        <f>W461*H461</f>
        <v>0</v>
      </c>
      <c r="Y461" s="36"/>
      <c r="Z461" s="36"/>
      <c r="AA461" s="36"/>
      <c r="AB461" s="36"/>
      <c r="AC461" s="36"/>
      <c r="AD461" s="36"/>
      <c r="AE461" s="36"/>
      <c r="AR461" s="226" t="s">
        <v>236</v>
      </c>
      <c r="AT461" s="226" t="s">
        <v>461</v>
      </c>
      <c r="AU461" s="226" t="s">
        <v>71</v>
      </c>
      <c r="AY461" s="15" t="s">
        <v>158</v>
      </c>
      <c r="BE461" s="227">
        <f>IF(O461="základní",K461,0)</f>
        <v>0</v>
      </c>
      <c r="BF461" s="227">
        <f>IF(O461="snížená",K461,0)</f>
        <v>0</v>
      </c>
      <c r="BG461" s="227">
        <f>IF(O461="zákl. přenesená",K461,0)</f>
        <v>0</v>
      </c>
      <c r="BH461" s="227">
        <f>IF(O461="sníž. přenesená",K461,0)</f>
        <v>0</v>
      </c>
      <c r="BI461" s="227">
        <f>IF(O461="nulová",K461,0)</f>
        <v>0</v>
      </c>
      <c r="BJ461" s="15" t="s">
        <v>78</v>
      </c>
      <c r="BK461" s="227">
        <f>ROUND(P461*H461,2)</f>
        <v>0</v>
      </c>
      <c r="BL461" s="15" t="s">
        <v>236</v>
      </c>
      <c r="BM461" s="226" t="s">
        <v>904</v>
      </c>
    </row>
    <row r="462" s="2" customFormat="1">
      <c r="A462" s="36"/>
      <c r="B462" s="37"/>
      <c r="C462" s="38"/>
      <c r="D462" s="228" t="s">
        <v>161</v>
      </c>
      <c r="E462" s="38"/>
      <c r="F462" s="229" t="s">
        <v>903</v>
      </c>
      <c r="G462" s="38"/>
      <c r="H462" s="38"/>
      <c r="I462" s="150"/>
      <c r="J462" s="150"/>
      <c r="K462" s="38"/>
      <c r="L462" s="38"/>
      <c r="M462" s="42"/>
      <c r="N462" s="230"/>
      <c r="O462" s="231"/>
      <c r="P462" s="82"/>
      <c r="Q462" s="82"/>
      <c r="R462" s="82"/>
      <c r="S462" s="82"/>
      <c r="T462" s="82"/>
      <c r="U462" s="82"/>
      <c r="V462" s="82"/>
      <c r="W462" s="82"/>
      <c r="X462" s="83"/>
      <c r="Y462" s="36"/>
      <c r="Z462" s="36"/>
      <c r="AA462" s="36"/>
      <c r="AB462" s="36"/>
      <c r="AC462" s="36"/>
      <c r="AD462" s="36"/>
      <c r="AE462" s="36"/>
      <c r="AT462" s="15" t="s">
        <v>161</v>
      </c>
      <c r="AU462" s="15" t="s">
        <v>71</v>
      </c>
    </row>
    <row r="463" s="2" customFormat="1" ht="16.5" customHeight="1">
      <c r="A463" s="36"/>
      <c r="B463" s="37"/>
      <c r="C463" s="232" t="s">
        <v>905</v>
      </c>
      <c r="D463" s="232" t="s">
        <v>461</v>
      </c>
      <c r="E463" s="233" t="s">
        <v>906</v>
      </c>
      <c r="F463" s="234" t="s">
        <v>907</v>
      </c>
      <c r="G463" s="235" t="s">
        <v>240</v>
      </c>
      <c r="H463" s="236">
        <v>1</v>
      </c>
      <c r="I463" s="237"/>
      <c r="J463" s="237"/>
      <c r="K463" s="238">
        <f>ROUND(P463*H463,2)</f>
        <v>0</v>
      </c>
      <c r="L463" s="234" t="s">
        <v>20</v>
      </c>
      <c r="M463" s="42"/>
      <c r="N463" s="239" t="s">
        <v>20</v>
      </c>
      <c r="O463" s="222" t="s">
        <v>40</v>
      </c>
      <c r="P463" s="223">
        <f>I463+J463</f>
        <v>0</v>
      </c>
      <c r="Q463" s="223">
        <f>ROUND(I463*H463,2)</f>
        <v>0</v>
      </c>
      <c r="R463" s="223">
        <f>ROUND(J463*H463,2)</f>
        <v>0</v>
      </c>
      <c r="S463" s="82"/>
      <c r="T463" s="224">
        <f>S463*H463</f>
        <v>0</v>
      </c>
      <c r="U463" s="224">
        <v>0</v>
      </c>
      <c r="V463" s="224">
        <f>U463*H463</f>
        <v>0</v>
      </c>
      <c r="W463" s="224">
        <v>0</v>
      </c>
      <c r="X463" s="225">
        <f>W463*H463</f>
        <v>0</v>
      </c>
      <c r="Y463" s="36"/>
      <c r="Z463" s="36"/>
      <c r="AA463" s="36"/>
      <c r="AB463" s="36"/>
      <c r="AC463" s="36"/>
      <c r="AD463" s="36"/>
      <c r="AE463" s="36"/>
      <c r="AR463" s="226" t="s">
        <v>236</v>
      </c>
      <c r="AT463" s="226" t="s">
        <v>461</v>
      </c>
      <c r="AU463" s="226" t="s">
        <v>71</v>
      </c>
      <c r="AY463" s="15" t="s">
        <v>158</v>
      </c>
      <c r="BE463" s="227">
        <f>IF(O463="základní",K463,0)</f>
        <v>0</v>
      </c>
      <c r="BF463" s="227">
        <f>IF(O463="snížená",K463,0)</f>
        <v>0</v>
      </c>
      <c r="BG463" s="227">
        <f>IF(O463="zákl. přenesená",K463,0)</f>
        <v>0</v>
      </c>
      <c r="BH463" s="227">
        <f>IF(O463="sníž. přenesená",K463,0)</f>
        <v>0</v>
      </c>
      <c r="BI463" s="227">
        <f>IF(O463="nulová",K463,0)</f>
        <v>0</v>
      </c>
      <c r="BJ463" s="15" t="s">
        <v>78</v>
      </c>
      <c r="BK463" s="227">
        <f>ROUND(P463*H463,2)</f>
        <v>0</v>
      </c>
      <c r="BL463" s="15" t="s">
        <v>236</v>
      </c>
      <c r="BM463" s="226" t="s">
        <v>908</v>
      </c>
    </row>
    <row r="464" s="2" customFormat="1">
      <c r="A464" s="36"/>
      <c r="B464" s="37"/>
      <c r="C464" s="38"/>
      <c r="D464" s="228" t="s">
        <v>161</v>
      </c>
      <c r="E464" s="38"/>
      <c r="F464" s="229" t="s">
        <v>907</v>
      </c>
      <c r="G464" s="38"/>
      <c r="H464" s="38"/>
      <c r="I464" s="150"/>
      <c r="J464" s="150"/>
      <c r="K464" s="38"/>
      <c r="L464" s="38"/>
      <c r="M464" s="42"/>
      <c r="N464" s="230"/>
      <c r="O464" s="231"/>
      <c r="P464" s="82"/>
      <c r="Q464" s="82"/>
      <c r="R464" s="82"/>
      <c r="S464" s="82"/>
      <c r="T464" s="82"/>
      <c r="U464" s="82"/>
      <c r="V464" s="82"/>
      <c r="W464" s="82"/>
      <c r="X464" s="83"/>
      <c r="Y464" s="36"/>
      <c r="Z464" s="36"/>
      <c r="AA464" s="36"/>
      <c r="AB464" s="36"/>
      <c r="AC464" s="36"/>
      <c r="AD464" s="36"/>
      <c r="AE464" s="36"/>
      <c r="AT464" s="15" t="s">
        <v>161</v>
      </c>
      <c r="AU464" s="15" t="s">
        <v>71</v>
      </c>
    </row>
    <row r="465" s="2" customFormat="1" ht="21.75" customHeight="1">
      <c r="A465" s="36"/>
      <c r="B465" s="37"/>
      <c r="C465" s="232" t="s">
        <v>909</v>
      </c>
      <c r="D465" s="232" t="s">
        <v>461</v>
      </c>
      <c r="E465" s="233" t="s">
        <v>910</v>
      </c>
      <c r="F465" s="234" t="s">
        <v>911</v>
      </c>
      <c r="G465" s="235" t="s">
        <v>240</v>
      </c>
      <c r="H465" s="236">
        <v>1</v>
      </c>
      <c r="I465" s="237"/>
      <c r="J465" s="237"/>
      <c r="K465" s="238">
        <f>ROUND(P465*H465,2)</f>
        <v>0</v>
      </c>
      <c r="L465" s="234" t="s">
        <v>20</v>
      </c>
      <c r="M465" s="42"/>
      <c r="N465" s="239" t="s">
        <v>20</v>
      </c>
      <c r="O465" s="222" t="s">
        <v>40</v>
      </c>
      <c r="P465" s="223">
        <f>I465+J465</f>
        <v>0</v>
      </c>
      <c r="Q465" s="223">
        <f>ROUND(I465*H465,2)</f>
        <v>0</v>
      </c>
      <c r="R465" s="223">
        <f>ROUND(J465*H465,2)</f>
        <v>0</v>
      </c>
      <c r="S465" s="82"/>
      <c r="T465" s="224">
        <f>S465*H465</f>
        <v>0</v>
      </c>
      <c r="U465" s="224">
        <v>0</v>
      </c>
      <c r="V465" s="224">
        <f>U465*H465</f>
        <v>0</v>
      </c>
      <c r="W465" s="224">
        <v>0</v>
      </c>
      <c r="X465" s="225">
        <f>W465*H465</f>
        <v>0</v>
      </c>
      <c r="Y465" s="36"/>
      <c r="Z465" s="36"/>
      <c r="AA465" s="36"/>
      <c r="AB465" s="36"/>
      <c r="AC465" s="36"/>
      <c r="AD465" s="36"/>
      <c r="AE465" s="36"/>
      <c r="AR465" s="226" t="s">
        <v>236</v>
      </c>
      <c r="AT465" s="226" t="s">
        <v>461</v>
      </c>
      <c r="AU465" s="226" t="s">
        <v>71</v>
      </c>
      <c r="AY465" s="15" t="s">
        <v>158</v>
      </c>
      <c r="BE465" s="227">
        <f>IF(O465="základní",K465,0)</f>
        <v>0</v>
      </c>
      <c r="BF465" s="227">
        <f>IF(O465="snížená",K465,0)</f>
        <v>0</v>
      </c>
      <c r="BG465" s="227">
        <f>IF(O465="zákl. přenesená",K465,0)</f>
        <v>0</v>
      </c>
      <c r="BH465" s="227">
        <f>IF(O465="sníž. přenesená",K465,0)</f>
        <v>0</v>
      </c>
      <c r="BI465" s="227">
        <f>IF(O465="nulová",K465,0)</f>
        <v>0</v>
      </c>
      <c r="BJ465" s="15" t="s">
        <v>78</v>
      </c>
      <c r="BK465" s="227">
        <f>ROUND(P465*H465,2)</f>
        <v>0</v>
      </c>
      <c r="BL465" s="15" t="s">
        <v>236</v>
      </c>
      <c r="BM465" s="226" t="s">
        <v>912</v>
      </c>
    </row>
    <row r="466" s="2" customFormat="1">
      <c r="A466" s="36"/>
      <c r="B466" s="37"/>
      <c r="C466" s="38"/>
      <c r="D466" s="228" t="s">
        <v>161</v>
      </c>
      <c r="E466" s="38"/>
      <c r="F466" s="229" t="s">
        <v>911</v>
      </c>
      <c r="G466" s="38"/>
      <c r="H466" s="38"/>
      <c r="I466" s="150"/>
      <c r="J466" s="150"/>
      <c r="K466" s="38"/>
      <c r="L466" s="38"/>
      <c r="M466" s="42"/>
      <c r="N466" s="230"/>
      <c r="O466" s="231"/>
      <c r="P466" s="82"/>
      <c r="Q466" s="82"/>
      <c r="R466" s="82"/>
      <c r="S466" s="82"/>
      <c r="T466" s="82"/>
      <c r="U466" s="82"/>
      <c r="V466" s="82"/>
      <c r="W466" s="82"/>
      <c r="X466" s="83"/>
      <c r="Y466" s="36"/>
      <c r="Z466" s="36"/>
      <c r="AA466" s="36"/>
      <c r="AB466" s="36"/>
      <c r="AC466" s="36"/>
      <c r="AD466" s="36"/>
      <c r="AE466" s="36"/>
      <c r="AT466" s="15" t="s">
        <v>161</v>
      </c>
      <c r="AU466" s="15" t="s">
        <v>71</v>
      </c>
    </row>
    <row r="467" s="2" customFormat="1" ht="21.75" customHeight="1">
      <c r="A467" s="36"/>
      <c r="B467" s="37"/>
      <c r="C467" s="232" t="s">
        <v>913</v>
      </c>
      <c r="D467" s="232" t="s">
        <v>461</v>
      </c>
      <c r="E467" s="233" t="s">
        <v>914</v>
      </c>
      <c r="F467" s="234" t="s">
        <v>915</v>
      </c>
      <c r="G467" s="235" t="s">
        <v>240</v>
      </c>
      <c r="H467" s="236">
        <v>1</v>
      </c>
      <c r="I467" s="237"/>
      <c r="J467" s="237"/>
      <c r="K467" s="238">
        <f>ROUND(P467*H467,2)</f>
        <v>0</v>
      </c>
      <c r="L467" s="234" t="s">
        <v>20</v>
      </c>
      <c r="M467" s="42"/>
      <c r="N467" s="239" t="s">
        <v>20</v>
      </c>
      <c r="O467" s="222" t="s">
        <v>40</v>
      </c>
      <c r="P467" s="223">
        <f>I467+J467</f>
        <v>0</v>
      </c>
      <c r="Q467" s="223">
        <f>ROUND(I467*H467,2)</f>
        <v>0</v>
      </c>
      <c r="R467" s="223">
        <f>ROUND(J467*H467,2)</f>
        <v>0</v>
      </c>
      <c r="S467" s="82"/>
      <c r="T467" s="224">
        <f>S467*H467</f>
        <v>0</v>
      </c>
      <c r="U467" s="224">
        <v>0</v>
      </c>
      <c r="V467" s="224">
        <f>U467*H467</f>
        <v>0</v>
      </c>
      <c r="W467" s="224">
        <v>0</v>
      </c>
      <c r="X467" s="225">
        <f>W467*H467</f>
        <v>0</v>
      </c>
      <c r="Y467" s="36"/>
      <c r="Z467" s="36"/>
      <c r="AA467" s="36"/>
      <c r="AB467" s="36"/>
      <c r="AC467" s="36"/>
      <c r="AD467" s="36"/>
      <c r="AE467" s="36"/>
      <c r="AR467" s="226" t="s">
        <v>236</v>
      </c>
      <c r="AT467" s="226" t="s">
        <v>461</v>
      </c>
      <c r="AU467" s="226" t="s">
        <v>71</v>
      </c>
      <c r="AY467" s="15" t="s">
        <v>158</v>
      </c>
      <c r="BE467" s="227">
        <f>IF(O467="základní",K467,0)</f>
        <v>0</v>
      </c>
      <c r="BF467" s="227">
        <f>IF(O467="snížená",K467,0)</f>
        <v>0</v>
      </c>
      <c r="BG467" s="227">
        <f>IF(O467="zákl. přenesená",K467,0)</f>
        <v>0</v>
      </c>
      <c r="BH467" s="227">
        <f>IF(O467="sníž. přenesená",K467,0)</f>
        <v>0</v>
      </c>
      <c r="BI467" s="227">
        <f>IF(O467="nulová",K467,0)</f>
        <v>0</v>
      </c>
      <c r="BJ467" s="15" t="s">
        <v>78</v>
      </c>
      <c r="BK467" s="227">
        <f>ROUND(P467*H467,2)</f>
        <v>0</v>
      </c>
      <c r="BL467" s="15" t="s">
        <v>236</v>
      </c>
      <c r="BM467" s="226" t="s">
        <v>916</v>
      </c>
    </row>
    <row r="468" s="2" customFormat="1">
      <c r="A468" s="36"/>
      <c r="B468" s="37"/>
      <c r="C468" s="38"/>
      <c r="D468" s="228" t="s">
        <v>161</v>
      </c>
      <c r="E468" s="38"/>
      <c r="F468" s="229" t="s">
        <v>915</v>
      </c>
      <c r="G468" s="38"/>
      <c r="H468" s="38"/>
      <c r="I468" s="150"/>
      <c r="J468" s="150"/>
      <c r="K468" s="38"/>
      <c r="L468" s="38"/>
      <c r="M468" s="42"/>
      <c r="N468" s="230"/>
      <c r="O468" s="231"/>
      <c r="P468" s="82"/>
      <c r="Q468" s="82"/>
      <c r="R468" s="82"/>
      <c r="S468" s="82"/>
      <c r="T468" s="82"/>
      <c r="U468" s="82"/>
      <c r="V468" s="82"/>
      <c r="W468" s="82"/>
      <c r="X468" s="83"/>
      <c r="Y468" s="36"/>
      <c r="Z468" s="36"/>
      <c r="AA468" s="36"/>
      <c r="AB468" s="36"/>
      <c r="AC468" s="36"/>
      <c r="AD468" s="36"/>
      <c r="AE468" s="36"/>
      <c r="AT468" s="15" t="s">
        <v>161</v>
      </c>
      <c r="AU468" s="15" t="s">
        <v>71</v>
      </c>
    </row>
    <row r="469" s="2" customFormat="1" ht="33" customHeight="1">
      <c r="A469" s="36"/>
      <c r="B469" s="37"/>
      <c r="C469" s="232" t="s">
        <v>917</v>
      </c>
      <c r="D469" s="232" t="s">
        <v>461</v>
      </c>
      <c r="E469" s="233" t="s">
        <v>918</v>
      </c>
      <c r="F469" s="234" t="s">
        <v>919</v>
      </c>
      <c r="G469" s="235" t="s">
        <v>240</v>
      </c>
      <c r="H469" s="236">
        <v>1</v>
      </c>
      <c r="I469" s="237"/>
      <c r="J469" s="237"/>
      <c r="K469" s="238">
        <f>ROUND(P469*H469,2)</f>
        <v>0</v>
      </c>
      <c r="L469" s="234" t="s">
        <v>20</v>
      </c>
      <c r="M469" s="42"/>
      <c r="N469" s="239" t="s">
        <v>20</v>
      </c>
      <c r="O469" s="222" t="s">
        <v>40</v>
      </c>
      <c r="P469" s="223">
        <f>I469+J469</f>
        <v>0</v>
      </c>
      <c r="Q469" s="223">
        <f>ROUND(I469*H469,2)</f>
        <v>0</v>
      </c>
      <c r="R469" s="223">
        <f>ROUND(J469*H469,2)</f>
        <v>0</v>
      </c>
      <c r="S469" s="82"/>
      <c r="T469" s="224">
        <f>S469*H469</f>
        <v>0</v>
      </c>
      <c r="U469" s="224">
        <v>0</v>
      </c>
      <c r="V469" s="224">
        <f>U469*H469</f>
        <v>0</v>
      </c>
      <c r="W469" s="224">
        <v>0</v>
      </c>
      <c r="X469" s="225">
        <f>W469*H469</f>
        <v>0</v>
      </c>
      <c r="Y469" s="36"/>
      <c r="Z469" s="36"/>
      <c r="AA469" s="36"/>
      <c r="AB469" s="36"/>
      <c r="AC469" s="36"/>
      <c r="AD469" s="36"/>
      <c r="AE469" s="36"/>
      <c r="AR469" s="226" t="s">
        <v>236</v>
      </c>
      <c r="AT469" s="226" t="s">
        <v>461</v>
      </c>
      <c r="AU469" s="226" t="s">
        <v>71</v>
      </c>
      <c r="AY469" s="15" t="s">
        <v>158</v>
      </c>
      <c r="BE469" s="227">
        <f>IF(O469="základní",K469,0)</f>
        <v>0</v>
      </c>
      <c r="BF469" s="227">
        <f>IF(O469="snížená",K469,0)</f>
        <v>0</v>
      </c>
      <c r="BG469" s="227">
        <f>IF(O469="zákl. přenesená",K469,0)</f>
        <v>0</v>
      </c>
      <c r="BH469" s="227">
        <f>IF(O469="sníž. přenesená",K469,0)</f>
        <v>0</v>
      </c>
      <c r="BI469" s="227">
        <f>IF(O469="nulová",K469,0)</f>
        <v>0</v>
      </c>
      <c r="BJ469" s="15" t="s">
        <v>78</v>
      </c>
      <c r="BK469" s="227">
        <f>ROUND(P469*H469,2)</f>
        <v>0</v>
      </c>
      <c r="BL469" s="15" t="s">
        <v>236</v>
      </c>
      <c r="BM469" s="226" t="s">
        <v>920</v>
      </c>
    </row>
    <row r="470" s="2" customFormat="1">
      <c r="A470" s="36"/>
      <c r="B470" s="37"/>
      <c r="C470" s="38"/>
      <c r="D470" s="228" t="s">
        <v>161</v>
      </c>
      <c r="E470" s="38"/>
      <c r="F470" s="229" t="s">
        <v>919</v>
      </c>
      <c r="G470" s="38"/>
      <c r="H470" s="38"/>
      <c r="I470" s="150"/>
      <c r="J470" s="150"/>
      <c r="K470" s="38"/>
      <c r="L470" s="38"/>
      <c r="M470" s="42"/>
      <c r="N470" s="230"/>
      <c r="O470" s="231"/>
      <c r="P470" s="82"/>
      <c r="Q470" s="82"/>
      <c r="R470" s="82"/>
      <c r="S470" s="82"/>
      <c r="T470" s="82"/>
      <c r="U470" s="82"/>
      <c r="V470" s="82"/>
      <c r="W470" s="82"/>
      <c r="X470" s="83"/>
      <c r="Y470" s="36"/>
      <c r="Z470" s="36"/>
      <c r="AA470" s="36"/>
      <c r="AB470" s="36"/>
      <c r="AC470" s="36"/>
      <c r="AD470" s="36"/>
      <c r="AE470" s="36"/>
      <c r="AT470" s="15" t="s">
        <v>161</v>
      </c>
      <c r="AU470" s="15" t="s">
        <v>71</v>
      </c>
    </row>
    <row r="471" s="2" customFormat="1" ht="21.75" customHeight="1">
      <c r="A471" s="36"/>
      <c r="B471" s="37"/>
      <c r="C471" s="232" t="s">
        <v>921</v>
      </c>
      <c r="D471" s="232" t="s">
        <v>461</v>
      </c>
      <c r="E471" s="233" t="s">
        <v>922</v>
      </c>
      <c r="F471" s="234" t="s">
        <v>923</v>
      </c>
      <c r="G471" s="235" t="s">
        <v>155</v>
      </c>
      <c r="H471" s="236">
        <v>50</v>
      </c>
      <c r="I471" s="237"/>
      <c r="J471" s="237"/>
      <c r="K471" s="238">
        <f>ROUND(P471*H471,2)</f>
        <v>0</v>
      </c>
      <c r="L471" s="234" t="s">
        <v>20</v>
      </c>
      <c r="M471" s="42"/>
      <c r="N471" s="239" t="s">
        <v>20</v>
      </c>
      <c r="O471" s="222" t="s">
        <v>40</v>
      </c>
      <c r="P471" s="223">
        <f>I471+J471</f>
        <v>0</v>
      </c>
      <c r="Q471" s="223">
        <f>ROUND(I471*H471,2)</f>
        <v>0</v>
      </c>
      <c r="R471" s="223">
        <f>ROUND(J471*H471,2)</f>
        <v>0</v>
      </c>
      <c r="S471" s="82"/>
      <c r="T471" s="224">
        <f>S471*H471</f>
        <v>0</v>
      </c>
      <c r="U471" s="224">
        <v>0</v>
      </c>
      <c r="V471" s="224">
        <f>U471*H471</f>
        <v>0</v>
      </c>
      <c r="W471" s="224">
        <v>0</v>
      </c>
      <c r="X471" s="225">
        <f>W471*H471</f>
        <v>0</v>
      </c>
      <c r="Y471" s="36"/>
      <c r="Z471" s="36"/>
      <c r="AA471" s="36"/>
      <c r="AB471" s="36"/>
      <c r="AC471" s="36"/>
      <c r="AD471" s="36"/>
      <c r="AE471" s="36"/>
      <c r="AR471" s="226" t="s">
        <v>236</v>
      </c>
      <c r="AT471" s="226" t="s">
        <v>461</v>
      </c>
      <c r="AU471" s="226" t="s">
        <v>71</v>
      </c>
      <c r="AY471" s="15" t="s">
        <v>158</v>
      </c>
      <c r="BE471" s="227">
        <f>IF(O471="základní",K471,0)</f>
        <v>0</v>
      </c>
      <c r="BF471" s="227">
        <f>IF(O471="snížená",K471,0)</f>
        <v>0</v>
      </c>
      <c r="BG471" s="227">
        <f>IF(O471="zákl. přenesená",K471,0)</f>
        <v>0</v>
      </c>
      <c r="BH471" s="227">
        <f>IF(O471="sníž. přenesená",K471,0)</f>
        <v>0</v>
      </c>
      <c r="BI471" s="227">
        <f>IF(O471="nulová",K471,0)</f>
        <v>0</v>
      </c>
      <c r="BJ471" s="15" t="s">
        <v>78</v>
      </c>
      <c r="BK471" s="227">
        <f>ROUND(P471*H471,2)</f>
        <v>0</v>
      </c>
      <c r="BL471" s="15" t="s">
        <v>236</v>
      </c>
      <c r="BM471" s="226" t="s">
        <v>924</v>
      </c>
    </row>
    <row r="472" s="2" customFormat="1">
      <c r="A472" s="36"/>
      <c r="B472" s="37"/>
      <c r="C472" s="38"/>
      <c r="D472" s="228" t="s">
        <v>161</v>
      </c>
      <c r="E472" s="38"/>
      <c r="F472" s="229" t="s">
        <v>923</v>
      </c>
      <c r="G472" s="38"/>
      <c r="H472" s="38"/>
      <c r="I472" s="150"/>
      <c r="J472" s="150"/>
      <c r="K472" s="38"/>
      <c r="L472" s="38"/>
      <c r="M472" s="42"/>
      <c r="N472" s="230"/>
      <c r="O472" s="231"/>
      <c r="P472" s="82"/>
      <c r="Q472" s="82"/>
      <c r="R472" s="82"/>
      <c r="S472" s="82"/>
      <c r="T472" s="82"/>
      <c r="U472" s="82"/>
      <c r="V472" s="82"/>
      <c r="W472" s="82"/>
      <c r="X472" s="83"/>
      <c r="Y472" s="36"/>
      <c r="Z472" s="36"/>
      <c r="AA472" s="36"/>
      <c r="AB472" s="36"/>
      <c r="AC472" s="36"/>
      <c r="AD472" s="36"/>
      <c r="AE472" s="36"/>
      <c r="AT472" s="15" t="s">
        <v>161</v>
      </c>
      <c r="AU472" s="15" t="s">
        <v>71</v>
      </c>
    </row>
    <row r="473" s="2" customFormat="1" ht="33" customHeight="1">
      <c r="A473" s="36"/>
      <c r="B473" s="37"/>
      <c r="C473" s="232" t="s">
        <v>925</v>
      </c>
      <c r="D473" s="232" t="s">
        <v>461</v>
      </c>
      <c r="E473" s="233" t="s">
        <v>926</v>
      </c>
      <c r="F473" s="234" t="s">
        <v>927</v>
      </c>
      <c r="G473" s="235" t="s">
        <v>155</v>
      </c>
      <c r="H473" s="236">
        <v>20</v>
      </c>
      <c r="I473" s="237"/>
      <c r="J473" s="237"/>
      <c r="K473" s="238">
        <f>ROUND(P473*H473,2)</f>
        <v>0</v>
      </c>
      <c r="L473" s="234" t="s">
        <v>20</v>
      </c>
      <c r="M473" s="42"/>
      <c r="N473" s="239" t="s">
        <v>20</v>
      </c>
      <c r="O473" s="222" t="s">
        <v>40</v>
      </c>
      <c r="P473" s="223">
        <f>I473+J473</f>
        <v>0</v>
      </c>
      <c r="Q473" s="223">
        <f>ROUND(I473*H473,2)</f>
        <v>0</v>
      </c>
      <c r="R473" s="223">
        <f>ROUND(J473*H473,2)</f>
        <v>0</v>
      </c>
      <c r="S473" s="82"/>
      <c r="T473" s="224">
        <f>S473*H473</f>
        <v>0</v>
      </c>
      <c r="U473" s="224">
        <v>0</v>
      </c>
      <c r="V473" s="224">
        <f>U473*H473</f>
        <v>0</v>
      </c>
      <c r="W473" s="224">
        <v>0</v>
      </c>
      <c r="X473" s="225">
        <f>W473*H473</f>
        <v>0</v>
      </c>
      <c r="Y473" s="36"/>
      <c r="Z473" s="36"/>
      <c r="AA473" s="36"/>
      <c r="AB473" s="36"/>
      <c r="AC473" s="36"/>
      <c r="AD473" s="36"/>
      <c r="AE473" s="36"/>
      <c r="AR473" s="226" t="s">
        <v>236</v>
      </c>
      <c r="AT473" s="226" t="s">
        <v>461</v>
      </c>
      <c r="AU473" s="226" t="s">
        <v>71</v>
      </c>
      <c r="AY473" s="15" t="s">
        <v>158</v>
      </c>
      <c r="BE473" s="227">
        <f>IF(O473="základní",K473,0)</f>
        <v>0</v>
      </c>
      <c r="BF473" s="227">
        <f>IF(O473="snížená",K473,0)</f>
        <v>0</v>
      </c>
      <c r="BG473" s="227">
        <f>IF(O473="zákl. přenesená",K473,0)</f>
        <v>0</v>
      </c>
      <c r="BH473" s="227">
        <f>IF(O473="sníž. přenesená",K473,0)</f>
        <v>0</v>
      </c>
      <c r="BI473" s="227">
        <f>IF(O473="nulová",K473,0)</f>
        <v>0</v>
      </c>
      <c r="BJ473" s="15" t="s">
        <v>78</v>
      </c>
      <c r="BK473" s="227">
        <f>ROUND(P473*H473,2)</f>
        <v>0</v>
      </c>
      <c r="BL473" s="15" t="s">
        <v>236</v>
      </c>
      <c r="BM473" s="226" t="s">
        <v>928</v>
      </c>
    </row>
    <row r="474" s="2" customFormat="1">
      <c r="A474" s="36"/>
      <c r="B474" s="37"/>
      <c r="C474" s="38"/>
      <c r="D474" s="228" t="s">
        <v>161</v>
      </c>
      <c r="E474" s="38"/>
      <c r="F474" s="229" t="s">
        <v>927</v>
      </c>
      <c r="G474" s="38"/>
      <c r="H474" s="38"/>
      <c r="I474" s="150"/>
      <c r="J474" s="150"/>
      <c r="K474" s="38"/>
      <c r="L474" s="38"/>
      <c r="M474" s="42"/>
      <c r="N474" s="230"/>
      <c r="O474" s="231"/>
      <c r="P474" s="82"/>
      <c r="Q474" s="82"/>
      <c r="R474" s="82"/>
      <c r="S474" s="82"/>
      <c r="T474" s="82"/>
      <c r="U474" s="82"/>
      <c r="V474" s="82"/>
      <c r="W474" s="82"/>
      <c r="X474" s="83"/>
      <c r="Y474" s="36"/>
      <c r="Z474" s="36"/>
      <c r="AA474" s="36"/>
      <c r="AB474" s="36"/>
      <c r="AC474" s="36"/>
      <c r="AD474" s="36"/>
      <c r="AE474" s="36"/>
      <c r="AT474" s="15" t="s">
        <v>161</v>
      </c>
      <c r="AU474" s="15" t="s">
        <v>71</v>
      </c>
    </row>
    <row r="475" s="2" customFormat="1" ht="33" customHeight="1">
      <c r="A475" s="36"/>
      <c r="B475" s="37"/>
      <c r="C475" s="232" t="s">
        <v>929</v>
      </c>
      <c r="D475" s="232" t="s">
        <v>461</v>
      </c>
      <c r="E475" s="233" t="s">
        <v>930</v>
      </c>
      <c r="F475" s="234" t="s">
        <v>931</v>
      </c>
      <c r="G475" s="235" t="s">
        <v>240</v>
      </c>
      <c r="H475" s="236">
        <v>1</v>
      </c>
      <c r="I475" s="237"/>
      <c r="J475" s="237"/>
      <c r="K475" s="238">
        <f>ROUND(P475*H475,2)</f>
        <v>0</v>
      </c>
      <c r="L475" s="234" t="s">
        <v>20</v>
      </c>
      <c r="M475" s="42"/>
      <c r="N475" s="239" t="s">
        <v>20</v>
      </c>
      <c r="O475" s="222" t="s">
        <v>40</v>
      </c>
      <c r="P475" s="223">
        <f>I475+J475</f>
        <v>0</v>
      </c>
      <c r="Q475" s="223">
        <f>ROUND(I475*H475,2)</f>
        <v>0</v>
      </c>
      <c r="R475" s="223">
        <f>ROUND(J475*H475,2)</f>
        <v>0</v>
      </c>
      <c r="S475" s="82"/>
      <c r="T475" s="224">
        <f>S475*H475</f>
        <v>0</v>
      </c>
      <c r="U475" s="224">
        <v>0</v>
      </c>
      <c r="V475" s="224">
        <f>U475*H475</f>
        <v>0</v>
      </c>
      <c r="W475" s="224">
        <v>0</v>
      </c>
      <c r="X475" s="225">
        <f>W475*H475</f>
        <v>0</v>
      </c>
      <c r="Y475" s="36"/>
      <c r="Z475" s="36"/>
      <c r="AA475" s="36"/>
      <c r="AB475" s="36"/>
      <c r="AC475" s="36"/>
      <c r="AD475" s="36"/>
      <c r="AE475" s="36"/>
      <c r="AR475" s="226" t="s">
        <v>78</v>
      </c>
      <c r="AT475" s="226" t="s">
        <v>461</v>
      </c>
      <c r="AU475" s="226" t="s">
        <v>71</v>
      </c>
      <c r="AY475" s="15" t="s">
        <v>158</v>
      </c>
      <c r="BE475" s="227">
        <f>IF(O475="základní",K475,0)</f>
        <v>0</v>
      </c>
      <c r="BF475" s="227">
        <f>IF(O475="snížená",K475,0)</f>
        <v>0</v>
      </c>
      <c r="BG475" s="227">
        <f>IF(O475="zákl. přenesená",K475,0)</f>
        <v>0</v>
      </c>
      <c r="BH475" s="227">
        <f>IF(O475="sníž. přenesená",K475,0)</f>
        <v>0</v>
      </c>
      <c r="BI475" s="227">
        <f>IF(O475="nulová",K475,0)</f>
        <v>0</v>
      </c>
      <c r="BJ475" s="15" t="s">
        <v>78</v>
      </c>
      <c r="BK475" s="227">
        <f>ROUND(P475*H475,2)</f>
        <v>0</v>
      </c>
      <c r="BL475" s="15" t="s">
        <v>78</v>
      </c>
      <c r="BM475" s="226" t="s">
        <v>932</v>
      </c>
    </row>
    <row r="476" s="2" customFormat="1">
      <c r="A476" s="36"/>
      <c r="B476" s="37"/>
      <c r="C476" s="38"/>
      <c r="D476" s="228" t="s">
        <v>161</v>
      </c>
      <c r="E476" s="38"/>
      <c r="F476" s="229" t="s">
        <v>933</v>
      </c>
      <c r="G476" s="38"/>
      <c r="H476" s="38"/>
      <c r="I476" s="150"/>
      <c r="J476" s="150"/>
      <c r="K476" s="38"/>
      <c r="L476" s="38"/>
      <c r="M476" s="42"/>
      <c r="N476" s="230"/>
      <c r="O476" s="231"/>
      <c r="P476" s="82"/>
      <c r="Q476" s="82"/>
      <c r="R476" s="82"/>
      <c r="S476" s="82"/>
      <c r="T476" s="82"/>
      <c r="U476" s="82"/>
      <c r="V476" s="82"/>
      <c r="W476" s="82"/>
      <c r="X476" s="83"/>
      <c r="Y476" s="36"/>
      <c r="Z476" s="36"/>
      <c r="AA476" s="36"/>
      <c r="AB476" s="36"/>
      <c r="AC476" s="36"/>
      <c r="AD476" s="36"/>
      <c r="AE476" s="36"/>
      <c r="AT476" s="15" t="s">
        <v>161</v>
      </c>
      <c r="AU476" s="15" t="s">
        <v>71</v>
      </c>
    </row>
    <row r="477" s="2" customFormat="1" ht="21.75" customHeight="1">
      <c r="A477" s="36"/>
      <c r="B477" s="37"/>
      <c r="C477" s="232" t="s">
        <v>934</v>
      </c>
      <c r="D477" s="232" t="s">
        <v>461</v>
      </c>
      <c r="E477" s="233" t="s">
        <v>935</v>
      </c>
      <c r="F477" s="234" t="s">
        <v>936</v>
      </c>
      <c r="G477" s="235" t="s">
        <v>240</v>
      </c>
      <c r="H477" s="236">
        <v>1</v>
      </c>
      <c r="I477" s="237"/>
      <c r="J477" s="237"/>
      <c r="K477" s="238">
        <f>ROUND(P477*H477,2)</f>
        <v>0</v>
      </c>
      <c r="L477" s="234" t="s">
        <v>20</v>
      </c>
      <c r="M477" s="42"/>
      <c r="N477" s="239" t="s">
        <v>20</v>
      </c>
      <c r="O477" s="222" t="s">
        <v>40</v>
      </c>
      <c r="P477" s="223">
        <f>I477+J477</f>
        <v>0</v>
      </c>
      <c r="Q477" s="223">
        <f>ROUND(I477*H477,2)</f>
        <v>0</v>
      </c>
      <c r="R477" s="223">
        <f>ROUND(J477*H477,2)</f>
        <v>0</v>
      </c>
      <c r="S477" s="82"/>
      <c r="T477" s="224">
        <f>S477*H477</f>
        <v>0</v>
      </c>
      <c r="U477" s="224">
        <v>0</v>
      </c>
      <c r="V477" s="224">
        <f>U477*H477</f>
        <v>0</v>
      </c>
      <c r="W477" s="224">
        <v>0</v>
      </c>
      <c r="X477" s="225">
        <f>W477*H477</f>
        <v>0</v>
      </c>
      <c r="Y477" s="36"/>
      <c r="Z477" s="36"/>
      <c r="AA477" s="36"/>
      <c r="AB477" s="36"/>
      <c r="AC477" s="36"/>
      <c r="AD477" s="36"/>
      <c r="AE477" s="36"/>
      <c r="AR477" s="226" t="s">
        <v>78</v>
      </c>
      <c r="AT477" s="226" t="s">
        <v>461</v>
      </c>
      <c r="AU477" s="226" t="s">
        <v>71</v>
      </c>
      <c r="AY477" s="15" t="s">
        <v>158</v>
      </c>
      <c r="BE477" s="227">
        <f>IF(O477="základní",K477,0)</f>
        <v>0</v>
      </c>
      <c r="BF477" s="227">
        <f>IF(O477="snížená",K477,0)</f>
        <v>0</v>
      </c>
      <c r="BG477" s="227">
        <f>IF(O477="zákl. přenesená",K477,0)</f>
        <v>0</v>
      </c>
      <c r="BH477" s="227">
        <f>IF(O477="sníž. přenesená",K477,0)</f>
        <v>0</v>
      </c>
      <c r="BI477" s="227">
        <f>IF(O477="nulová",K477,0)</f>
        <v>0</v>
      </c>
      <c r="BJ477" s="15" t="s">
        <v>78</v>
      </c>
      <c r="BK477" s="227">
        <f>ROUND(P477*H477,2)</f>
        <v>0</v>
      </c>
      <c r="BL477" s="15" t="s">
        <v>78</v>
      </c>
      <c r="BM477" s="226" t="s">
        <v>937</v>
      </c>
    </row>
    <row r="478" s="2" customFormat="1">
      <c r="A478" s="36"/>
      <c r="B478" s="37"/>
      <c r="C478" s="38"/>
      <c r="D478" s="228" t="s">
        <v>161</v>
      </c>
      <c r="E478" s="38"/>
      <c r="F478" s="229" t="s">
        <v>936</v>
      </c>
      <c r="G478" s="38"/>
      <c r="H478" s="38"/>
      <c r="I478" s="150"/>
      <c r="J478" s="150"/>
      <c r="K478" s="38"/>
      <c r="L478" s="38"/>
      <c r="M478" s="42"/>
      <c r="N478" s="230"/>
      <c r="O478" s="231"/>
      <c r="P478" s="82"/>
      <c r="Q478" s="82"/>
      <c r="R478" s="82"/>
      <c r="S478" s="82"/>
      <c r="T478" s="82"/>
      <c r="U478" s="82"/>
      <c r="V478" s="82"/>
      <c r="W478" s="82"/>
      <c r="X478" s="83"/>
      <c r="Y478" s="36"/>
      <c r="Z478" s="36"/>
      <c r="AA478" s="36"/>
      <c r="AB478" s="36"/>
      <c r="AC478" s="36"/>
      <c r="AD478" s="36"/>
      <c r="AE478" s="36"/>
      <c r="AT478" s="15" t="s">
        <v>161</v>
      </c>
      <c r="AU478" s="15" t="s">
        <v>71</v>
      </c>
    </row>
    <row r="479" s="2" customFormat="1" ht="21.75" customHeight="1">
      <c r="A479" s="36"/>
      <c r="B479" s="37"/>
      <c r="C479" s="232" t="s">
        <v>938</v>
      </c>
      <c r="D479" s="232" t="s">
        <v>461</v>
      </c>
      <c r="E479" s="233" t="s">
        <v>939</v>
      </c>
      <c r="F479" s="234" t="s">
        <v>940</v>
      </c>
      <c r="G479" s="235" t="s">
        <v>240</v>
      </c>
      <c r="H479" s="236">
        <v>1</v>
      </c>
      <c r="I479" s="237"/>
      <c r="J479" s="237"/>
      <c r="K479" s="238">
        <f>ROUND(P479*H479,2)</f>
        <v>0</v>
      </c>
      <c r="L479" s="234" t="s">
        <v>20</v>
      </c>
      <c r="M479" s="42"/>
      <c r="N479" s="239" t="s">
        <v>20</v>
      </c>
      <c r="O479" s="222" t="s">
        <v>40</v>
      </c>
      <c r="P479" s="223">
        <f>I479+J479</f>
        <v>0</v>
      </c>
      <c r="Q479" s="223">
        <f>ROUND(I479*H479,2)</f>
        <v>0</v>
      </c>
      <c r="R479" s="223">
        <f>ROUND(J479*H479,2)</f>
        <v>0</v>
      </c>
      <c r="S479" s="82"/>
      <c r="T479" s="224">
        <f>S479*H479</f>
        <v>0</v>
      </c>
      <c r="U479" s="224">
        <v>0</v>
      </c>
      <c r="V479" s="224">
        <f>U479*H479</f>
        <v>0</v>
      </c>
      <c r="W479" s="224">
        <v>0</v>
      </c>
      <c r="X479" s="225">
        <f>W479*H479</f>
        <v>0</v>
      </c>
      <c r="Y479" s="36"/>
      <c r="Z479" s="36"/>
      <c r="AA479" s="36"/>
      <c r="AB479" s="36"/>
      <c r="AC479" s="36"/>
      <c r="AD479" s="36"/>
      <c r="AE479" s="36"/>
      <c r="AR479" s="226" t="s">
        <v>236</v>
      </c>
      <c r="AT479" s="226" t="s">
        <v>461</v>
      </c>
      <c r="AU479" s="226" t="s">
        <v>71</v>
      </c>
      <c r="AY479" s="15" t="s">
        <v>158</v>
      </c>
      <c r="BE479" s="227">
        <f>IF(O479="základní",K479,0)</f>
        <v>0</v>
      </c>
      <c r="BF479" s="227">
        <f>IF(O479="snížená",K479,0)</f>
        <v>0</v>
      </c>
      <c r="BG479" s="227">
        <f>IF(O479="zákl. přenesená",K479,0)</f>
        <v>0</v>
      </c>
      <c r="BH479" s="227">
        <f>IF(O479="sníž. přenesená",K479,0)</f>
        <v>0</v>
      </c>
      <c r="BI479" s="227">
        <f>IF(O479="nulová",K479,0)</f>
        <v>0</v>
      </c>
      <c r="BJ479" s="15" t="s">
        <v>78</v>
      </c>
      <c r="BK479" s="227">
        <f>ROUND(P479*H479,2)</f>
        <v>0</v>
      </c>
      <c r="BL479" s="15" t="s">
        <v>236</v>
      </c>
      <c r="BM479" s="226" t="s">
        <v>941</v>
      </c>
    </row>
    <row r="480" s="2" customFormat="1">
      <c r="A480" s="36"/>
      <c r="B480" s="37"/>
      <c r="C480" s="38"/>
      <c r="D480" s="228" t="s">
        <v>161</v>
      </c>
      <c r="E480" s="38"/>
      <c r="F480" s="229" t="s">
        <v>940</v>
      </c>
      <c r="G480" s="38"/>
      <c r="H480" s="38"/>
      <c r="I480" s="150"/>
      <c r="J480" s="150"/>
      <c r="K480" s="38"/>
      <c r="L480" s="38"/>
      <c r="M480" s="42"/>
      <c r="N480" s="230"/>
      <c r="O480" s="231"/>
      <c r="P480" s="82"/>
      <c r="Q480" s="82"/>
      <c r="R480" s="82"/>
      <c r="S480" s="82"/>
      <c r="T480" s="82"/>
      <c r="U480" s="82"/>
      <c r="V480" s="82"/>
      <c r="W480" s="82"/>
      <c r="X480" s="83"/>
      <c r="Y480" s="36"/>
      <c r="Z480" s="36"/>
      <c r="AA480" s="36"/>
      <c r="AB480" s="36"/>
      <c r="AC480" s="36"/>
      <c r="AD480" s="36"/>
      <c r="AE480" s="36"/>
      <c r="AT480" s="15" t="s">
        <v>161</v>
      </c>
      <c r="AU480" s="15" t="s">
        <v>71</v>
      </c>
    </row>
    <row r="481" s="2" customFormat="1" ht="16.5" customHeight="1">
      <c r="A481" s="36"/>
      <c r="B481" s="37"/>
      <c r="C481" s="232" t="s">
        <v>942</v>
      </c>
      <c r="D481" s="232" t="s">
        <v>461</v>
      </c>
      <c r="E481" s="233" t="s">
        <v>943</v>
      </c>
      <c r="F481" s="234" t="s">
        <v>944</v>
      </c>
      <c r="G481" s="235" t="s">
        <v>240</v>
      </c>
      <c r="H481" s="236">
        <v>1</v>
      </c>
      <c r="I481" s="237"/>
      <c r="J481" s="237"/>
      <c r="K481" s="238">
        <f>ROUND(P481*H481,2)</f>
        <v>0</v>
      </c>
      <c r="L481" s="234" t="s">
        <v>20</v>
      </c>
      <c r="M481" s="42"/>
      <c r="N481" s="239" t="s">
        <v>20</v>
      </c>
      <c r="O481" s="222" t="s">
        <v>40</v>
      </c>
      <c r="P481" s="223">
        <f>I481+J481</f>
        <v>0</v>
      </c>
      <c r="Q481" s="223">
        <f>ROUND(I481*H481,2)</f>
        <v>0</v>
      </c>
      <c r="R481" s="223">
        <f>ROUND(J481*H481,2)</f>
        <v>0</v>
      </c>
      <c r="S481" s="82"/>
      <c r="T481" s="224">
        <f>S481*H481</f>
        <v>0</v>
      </c>
      <c r="U481" s="224">
        <v>0</v>
      </c>
      <c r="V481" s="224">
        <f>U481*H481</f>
        <v>0</v>
      </c>
      <c r="W481" s="224">
        <v>0</v>
      </c>
      <c r="X481" s="225">
        <f>W481*H481</f>
        <v>0</v>
      </c>
      <c r="Y481" s="36"/>
      <c r="Z481" s="36"/>
      <c r="AA481" s="36"/>
      <c r="AB481" s="36"/>
      <c r="AC481" s="36"/>
      <c r="AD481" s="36"/>
      <c r="AE481" s="36"/>
      <c r="AR481" s="226" t="s">
        <v>78</v>
      </c>
      <c r="AT481" s="226" t="s">
        <v>461</v>
      </c>
      <c r="AU481" s="226" t="s">
        <v>71</v>
      </c>
      <c r="AY481" s="15" t="s">
        <v>158</v>
      </c>
      <c r="BE481" s="227">
        <f>IF(O481="základní",K481,0)</f>
        <v>0</v>
      </c>
      <c r="BF481" s="227">
        <f>IF(O481="snížená",K481,0)</f>
        <v>0</v>
      </c>
      <c r="BG481" s="227">
        <f>IF(O481="zákl. přenesená",K481,0)</f>
        <v>0</v>
      </c>
      <c r="BH481" s="227">
        <f>IF(O481="sníž. přenesená",K481,0)</f>
        <v>0</v>
      </c>
      <c r="BI481" s="227">
        <f>IF(O481="nulová",K481,0)</f>
        <v>0</v>
      </c>
      <c r="BJ481" s="15" t="s">
        <v>78</v>
      </c>
      <c r="BK481" s="227">
        <f>ROUND(P481*H481,2)</f>
        <v>0</v>
      </c>
      <c r="BL481" s="15" t="s">
        <v>78</v>
      </c>
      <c r="BM481" s="226" t="s">
        <v>945</v>
      </c>
    </row>
    <row r="482" s="2" customFormat="1">
      <c r="A482" s="36"/>
      <c r="B482" s="37"/>
      <c r="C482" s="38"/>
      <c r="D482" s="228" t="s">
        <v>161</v>
      </c>
      <c r="E482" s="38"/>
      <c r="F482" s="229" t="s">
        <v>944</v>
      </c>
      <c r="G482" s="38"/>
      <c r="H482" s="38"/>
      <c r="I482" s="150"/>
      <c r="J482" s="150"/>
      <c r="K482" s="38"/>
      <c r="L482" s="38"/>
      <c r="M482" s="42"/>
      <c r="N482" s="230"/>
      <c r="O482" s="231"/>
      <c r="P482" s="82"/>
      <c r="Q482" s="82"/>
      <c r="R482" s="82"/>
      <c r="S482" s="82"/>
      <c r="T482" s="82"/>
      <c r="U482" s="82"/>
      <c r="V482" s="82"/>
      <c r="W482" s="82"/>
      <c r="X482" s="83"/>
      <c r="Y482" s="36"/>
      <c r="Z482" s="36"/>
      <c r="AA482" s="36"/>
      <c r="AB482" s="36"/>
      <c r="AC482" s="36"/>
      <c r="AD482" s="36"/>
      <c r="AE482" s="36"/>
      <c r="AT482" s="15" t="s">
        <v>161</v>
      </c>
      <c r="AU482" s="15" t="s">
        <v>71</v>
      </c>
    </row>
    <row r="483" s="2" customFormat="1" ht="33" customHeight="1">
      <c r="A483" s="36"/>
      <c r="B483" s="37"/>
      <c r="C483" s="232" t="s">
        <v>946</v>
      </c>
      <c r="D483" s="232" t="s">
        <v>461</v>
      </c>
      <c r="E483" s="233" t="s">
        <v>947</v>
      </c>
      <c r="F483" s="234" t="s">
        <v>948</v>
      </c>
      <c r="G483" s="235" t="s">
        <v>240</v>
      </c>
      <c r="H483" s="236">
        <v>2</v>
      </c>
      <c r="I483" s="237"/>
      <c r="J483" s="237"/>
      <c r="K483" s="238">
        <f>ROUND(P483*H483,2)</f>
        <v>0</v>
      </c>
      <c r="L483" s="234" t="s">
        <v>20</v>
      </c>
      <c r="M483" s="42"/>
      <c r="N483" s="239" t="s">
        <v>20</v>
      </c>
      <c r="O483" s="222" t="s">
        <v>40</v>
      </c>
      <c r="P483" s="223">
        <f>I483+J483</f>
        <v>0</v>
      </c>
      <c r="Q483" s="223">
        <f>ROUND(I483*H483,2)</f>
        <v>0</v>
      </c>
      <c r="R483" s="223">
        <f>ROUND(J483*H483,2)</f>
        <v>0</v>
      </c>
      <c r="S483" s="82"/>
      <c r="T483" s="224">
        <f>S483*H483</f>
        <v>0</v>
      </c>
      <c r="U483" s="224">
        <v>0</v>
      </c>
      <c r="V483" s="224">
        <f>U483*H483</f>
        <v>0</v>
      </c>
      <c r="W483" s="224">
        <v>0</v>
      </c>
      <c r="X483" s="225">
        <f>W483*H483</f>
        <v>0</v>
      </c>
      <c r="Y483" s="36"/>
      <c r="Z483" s="36"/>
      <c r="AA483" s="36"/>
      <c r="AB483" s="36"/>
      <c r="AC483" s="36"/>
      <c r="AD483" s="36"/>
      <c r="AE483" s="36"/>
      <c r="AR483" s="226" t="s">
        <v>236</v>
      </c>
      <c r="AT483" s="226" t="s">
        <v>461</v>
      </c>
      <c r="AU483" s="226" t="s">
        <v>71</v>
      </c>
      <c r="AY483" s="15" t="s">
        <v>158</v>
      </c>
      <c r="BE483" s="227">
        <f>IF(O483="základní",K483,0)</f>
        <v>0</v>
      </c>
      <c r="BF483" s="227">
        <f>IF(O483="snížená",K483,0)</f>
        <v>0</v>
      </c>
      <c r="BG483" s="227">
        <f>IF(O483="zákl. přenesená",K483,0)</f>
        <v>0</v>
      </c>
      <c r="BH483" s="227">
        <f>IF(O483="sníž. přenesená",K483,0)</f>
        <v>0</v>
      </c>
      <c r="BI483" s="227">
        <f>IF(O483="nulová",K483,0)</f>
        <v>0</v>
      </c>
      <c r="BJ483" s="15" t="s">
        <v>78</v>
      </c>
      <c r="BK483" s="227">
        <f>ROUND(P483*H483,2)</f>
        <v>0</v>
      </c>
      <c r="BL483" s="15" t="s">
        <v>236</v>
      </c>
      <c r="BM483" s="226" t="s">
        <v>949</v>
      </c>
    </row>
    <row r="484" s="2" customFormat="1">
      <c r="A484" s="36"/>
      <c r="B484" s="37"/>
      <c r="C484" s="38"/>
      <c r="D484" s="228" t="s">
        <v>161</v>
      </c>
      <c r="E484" s="38"/>
      <c r="F484" s="229" t="s">
        <v>950</v>
      </c>
      <c r="G484" s="38"/>
      <c r="H484" s="38"/>
      <c r="I484" s="150"/>
      <c r="J484" s="150"/>
      <c r="K484" s="38"/>
      <c r="L484" s="38"/>
      <c r="M484" s="42"/>
      <c r="N484" s="230"/>
      <c r="O484" s="231"/>
      <c r="P484" s="82"/>
      <c r="Q484" s="82"/>
      <c r="R484" s="82"/>
      <c r="S484" s="82"/>
      <c r="T484" s="82"/>
      <c r="U484" s="82"/>
      <c r="V484" s="82"/>
      <c r="W484" s="82"/>
      <c r="X484" s="83"/>
      <c r="Y484" s="36"/>
      <c r="Z484" s="36"/>
      <c r="AA484" s="36"/>
      <c r="AB484" s="36"/>
      <c r="AC484" s="36"/>
      <c r="AD484" s="36"/>
      <c r="AE484" s="36"/>
      <c r="AT484" s="15" t="s">
        <v>161</v>
      </c>
      <c r="AU484" s="15" t="s">
        <v>71</v>
      </c>
    </row>
    <row r="485" s="2" customFormat="1" ht="16.5" customHeight="1">
      <c r="A485" s="36"/>
      <c r="B485" s="37"/>
      <c r="C485" s="232" t="s">
        <v>951</v>
      </c>
      <c r="D485" s="232" t="s">
        <v>461</v>
      </c>
      <c r="E485" s="233" t="s">
        <v>952</v>
      </c>
      <c r="F485" s="234" t="s">
        <v>953</v>
      </c>
      <c r="G485" s="235" t="s">
        <v>240</v>
      </c>
      <c r="H485" s="236">
        <v>2</v>
      </c>
      <c r="I485" s="237"/>
      <c r="J485" s="237"/>
      <c r="K485" s="238">
        <f>ROUND(P485*H485,2)</f>
        <v>0</v>
      </c>
      <c r="L485" s="234" t="s">
        <v>20</v>
      </c>
      <c r="M485" s="42"/>
      <c r="N485" s="239" t="s">
        <v>20</v>
      </c>
      <c r="O485" s="222" t="s">
        <v>40</v>
      </c>
      <c r="P485" s="223">
        <f>I485+J485</f>
        <v>0</v>
      </c>
      <c r="Q485" s="223">
        <f>ROUND(I485*H485,2)</f>
        <v>0</v>
      </c>
      <c r="R485" s="223">
        <f>ROUND(J485*H485,2)</f>
        <v>0</v>
      </c>
      <c r="S485" s="82"/>
      <c r="T485" s="224">
        <f>S485*H485</f>
        <v>0</v>
      </c>
      <c r="U485" s="224">
        <v>0</v>
      </c>
      <c r="V485" s="224">
        <f>U485*H485</f>
        <v>0</v>
      </c>
      <c r="W485" s="224">
        <v>0</v>
      </c>
      <c r="X485" s="225">
        <f>W485*H485</f>
        <v>0</v>
      </c>
      <c r="Y485" s="36"/>
      <c r="Z485" s="36"/>
      <c r="AA485" s="36"/>
      <c r="AB485" s="36"/>
      <c r="AC485" s="36"/>
      <c r="AD485" s="36"/>
      <c r="AE485" s="36"/>
      <c r="AR485" s="226" t="s">
        <v>236</v>
      </c>
      <c r="AT485" s="226" t="s">
        <v>461</v>
      </c>
      <c r="AU485" s="226" t="s">
        <v>71</v>
      </c>
      <c r="AY485" s="15" t="s">
        <v>158</v>
      </c>
      <c r="BE485" s="227">
        <f>IF(O485="základní",K485,0)</f>
        <v>0</v>
      </c>
      <c r="BF485" s="227">
        <f>IF(O485="snížená",K485,0)</f>
        <v>0</v>
      </c>
      <c r="BG485" s="227">
        <f>IF(O485="zákl. přenesená",K485,0)</f>
        <v>0</v>
      </c>
      <c r="BH485" s="227">
        <f>IF(O485="sníž. přenesená",K485,0)</f>
        <v>0</v>
      </c>
      <c r="BI485" s="227">
        <f>IF(O485="nulová",K485,0)</f>
        <v>0</v>
      </c>
      <c r="BJ485" s="15" t="s">
        <v>78</v>
      </c>
      <c r="BK485" s="227">
        <f>ROUND(P485*H485,2)</f>
        <v>0</v>
      </c>
      <c r="BL485" s="15" t="s">
        <v>236</v>
      </c>
      <c r="BM485" s="226" t="s">
        <v>954</v>
      </c>
    </row>
    <row r="486" s="2" customFormat="1">
      <c r="A486" s="36"/>
      <c r="B486" s="37"/>
      <c r="C486" s="38"/>
      <c r="D486" s="228" t="s">
        <v>161</v>
      </c>
      <c r="E486" s="38"/>
      <c r="F486" s="229" t="s">
        <v>953</v>
      </c>
      <c r="G486" s="38"/>
      <c r="H486" s="38"/>
      <c r="I486" s="150"/>
      <c r="J486" s="150"/>
      <c r="K486" s="38"/>
      <c r="L486" s="38"/>
      <c r="M486" s="42"/>
      <c r="N486" s="230"/>
      <c r="O486" s="231"/>
      <c r="P486" s="82"/>
      <c r="Q486" s="82"/>
      <c r="R486" s="82"/>
      <c r="S486" s="82"/>
      <c r="T486" s="82"/>
      <c r="U486" s="82"/>
      <c r="V486" s="82"/>
      <c r="W486" s="82"/>
      <c r="X486" s="83"/>
      <c r="Y486" s="36"/>
      <c r="Z486" s="36"/>
      <c r="AA486" s="36"/>
      <c r="AB486" s="36"/>
      <c r="AC486" s="36"/>
      <c r="AD486" s="36"/>
      <c r="AE486" s="36"/>
      <c r="AT486" s="15" t="s">
        <v>161</v>
      </c>
      <c r="AU486" s="15" t="s">
        <v>71</v>
      </c>
    </row>
    <row r="487" s="2" customFormat="1" ht="16.5" customHeight="1">
      <c r="A487" s="36"/>
      <c r="B487" s="37"/>
      <c r="C487" s="232" t="s">
        <v>955</v>
      </c>
      <c r="D487" s="232" t="s">
        <v>461</v>
      </c>
      <c r="E487" s="233" t="s">
        <v>956</v>
      </c>
      <c r="F487" s="234" t="s">
        <v>957</v>
      </c>
      <c r="G487" s="235" t="s">
        <v>240</v>
      </c>
      <c r="H487" s="236">
        <v>6</v>
      </c>
      <c r="I487" s="237"/>
      <c r="J487" s="237"/>
      <c r="K487" s="238">
        <f>ROUND(P487*H487,2)</f>
        <v>0</v>
      </c>
      <c r="L487" s="234" t="s">
        <v>20</v>
      </c>
      <c r="M487" s="42"/>
      <c r="N487" s="239" t="s">
        <v>20</v>
      </c>
      <c r="O487" s="222" t="s">
        <v>40</v>
      </c>
      <c r="P487" s="223">
        <f>I487+J487</f>
        <v>0</v>
      </c>
      <c r="Q487" s="223">
        <f>ROUND(I487*H487,2)</f>
        <v>0</v>
      </c>
      <c r="R487" s="223">
        <f>ROUND(J487*H487,2)</f>
        <v>0</v>
      </c>
      <c r="S487" s="82"/>
      <c r="T487" s="224">
        <f>S487*H487</f>
        <v>0</v>
      </c>
      <c r="U487" s="224">
        <v>0</v>
      </c>
      <c r="V487" s="224">
        <f>U487*H487</f>
        <v>0</v>
      </c>
      <c r="W487" s="224">
        <v>0</v>
      </c>
      <c r="X487" s="225">
        <f>W487*H487</f>
        <v>0</v>
      </c>
      <c r="Y487" s="36"/>
      <c r="Z487" s="36"/>
      <c r="AA487" s="36"/>
      <c r="AB487" s="36"/>
      <c r="AC487" s="36"/>
      <c r="AD487" s="36"/>
      <c r="AE487" s="36"/>
      <c r="AR487" s="226" t="s">
        <v>236</v>
      </c>
      <c r="AT487" s="226" t="s">
        <v>461</v>
      </c>
      <c r="AU487" s="226" t="s">
        <v>71</v>
      </c>
      <c r="AY487" s="15" t="s">
        <v>158</v>
      </c>
      <c r="BE487" s="227">
        <f>IF(O487="základní",K487,0)</f>
        <v>0</v>
      </c>
      <c r="BF487" s="227">
        <f>IF(O487="snížená",K487,0)</f>
        <v>0</v>
      </c>
      <c r="BG487" s="227">
        <f>IF(O487="zákl. přenesená",K487,0)</f>
        <v>0</v>
      </c>
      <c r="BH487" s="227">
        <f>IF(O487="sníž. přenesená",K487,0)</f>
        <v>0</v>
      </c>
      <c r="BI487" s="227">
        <f>IF(O487="nulová",K487,0)</f>
        <v>0</v>
      </c>
      <c r="BJ487" s="15" t="s">
        <v>78</v>
      </c>
      <c r="BK487" s="227">
        <f>ROUND(P487*H487,2)</f>
        <v>0</v>
      </c>
      <c r="BL487" s="15" t="s">
        <v>236</v>
      </c>
      <c r="BM487" s="226" t="s">
        <v>958</v>
      </c>
    </row>
    <row r="488" s="2" customFormat="1">
      <c r="A488" s="36"/>
      <c r="B488" s="37"/>
      <c r="C488" s="38"/>
      <c r="D488" s="228" t="s">
        <v>161</v>
      </c>
      <c r="E488" s="38"/>
      <c r="F488" s="229" t="s">
        <v>957</v>
      </c>
      <c r="G488" s="38"/>
      <c r="H488" s="38"/>
      <c r="I488" s="150"/>
      <c r="J488" s="150"/>
      <c r="K488" s="38"/>
      <c r="L488" s="38"/>
      <c r="M488" s="42"/>
      <c r="N488" s="230"/>
      <c r="O488" s="231"/>
      <c r="P488" s="82"/>
      <c r="Q488" s="82"/>
      <c r="R488" s="82"/>
      <c r="S488" s="82"/>
      <c r="T488" s="82"/>
      <c r="U488" s="82"/>
      <c r="V488" s="82"/>
      <c r="W488" s="82"/>
      <c r="X488" s="83"/>
      <c r="Y488" s="36"/>
      <c r="Z488" s="36"/>
      <c r="AA488" s="36"/>
      <c r="AB488" s="36"/>
      <c r="AC488" s="36"/>
      <c r="AD488" s="36"/>
      <c r="AE488" s="36"/>
      <c r="AT488" s="15" t="s">
        <v>161</v>
      </c>
      <c r="AU488" s="15" t="s">
        <v>71</v>
      </c>
    </row>
    <row r="489" s="2" customFormat="1" ht="16.5" customHeight="1">
      <c r="A489" s="36"/>
      <c r="B489" s="37"/>
      <c r="C489" s="232" t="s">
        <v>959</v>
      </c>
      <c r="D489" s="232" t="s">
        <v>461</v>
      </c>
      <c r="E489" s="233" t="s">
        <v>960</v>
      </c>
      <c r="F489" s="234" t="s">
        <v>961</v>
      </c>
      <c r="G489" s="235" t="s">
        <v>240</v>
      </c>
      <c r="H489" s="236">
        <v>2</v>
      </c>
      <c r="I489" s="237"/>
      <c r="J489" s="237"/>
      <c r="K489" s="238">
        <f>ROUND(P489*H489,2)</f>
        <v>0</v>
      </c>
      <c r="L489" s="234" t="s">
        <v>20</v>
      </c>
      <c r="M489" s="42"/>
      <c r="N489" s="239" t="s">
        <v>20</v>
      </c>
      <c r="O489" s="222" t="s">
        <v>40</v>
      </c>
      <c r="P489" s="223">
        <f>I489+J489</f>
        <v>0</v>
      </c>
      <c r="Q489" s="223">
        <f>ROUND(I489*H489,2)</f>
        <v>0</v>
      </c>
      <c r="R489" s="223">
        <f>ROUND(J489*H489,2)</f>
        <v>0</v>
      </c>
      <c r="S489" s="82"/>
      <c r="T489" s="224">
        <f>S489*H489</f>
        <v>0</v>
      </c>
      <c r="U489" s="224">
        <v>0</v>
      </c>
      <c r="V489" s="224">
        <f>U489*H489</f>
        <v>0</v>
      </c>
      <c r="W489" s="224">
        <v>0</v>
      </c>
      <c r="X489" s="225">
        <f>W489*H489</f>
        <v>0</v>
      </c>
      <c r="Y489" s="36"/>
      <c r="Z489" s="36"/>
      <c r="AA489" s="36"/>
      <c r="AB489" s="36"/>
      <c r="AC489" s="36"/>
      <c r="AD489" s="36"/>
      <c r="AE489" s="36"/>
      <c r="AR489" s="226" t="s">
        <v>236</v>
      </c>
      <c r="AT489" s="226" t="s">
        <v>461</v>
      </c>
      <c r="AU489" s="226" t="s">
        <v>71</v>
      </c>
      <c r="AY489" s="15" t="s">
        <v>158</v>
      </c>
      <c r="BE489" s="227">
        <f>IF(O489="základní",K489,0)</f>
        <v>0</v>
      </c>
      <c r="BF489" s="227">
        <f>IF(O489="snížená",K489,0)</f>
        <v>0</v>
      </c>
      <c r="BG489" s="227">
        <f>IF(O489="zákl. přenesená",K489,0)</f>
        <v>0</v>
      </c>
      <c r="BH489" s="227">
        <f>IF(O489="sníž. přenesená",K489,0)</f>
        <v>0</v>
      </c>
      <c r="BI489" s="227">
        <f>IF(O489="nulová",K489,0)</f>
        <v>0</v>
      </c>
      <c r="BJ489" s="15" t="s">
        <v>78</v>
      </c>
      <c r="BK489" s="227">
        <f>ROUND(P489*H489,2)</f>
        <v>0</v>
      </c>
      <c r="BL489" s="15" t="s">
        <v>236</v>
      </c>
      <c r="BM489" s="226" t="s">
        <v>962</v>
      </c>
    </row>
    <row r="490" s="2" customFormat="1">
      <c r="A490" s="36"/>
      <c r="B490" s="37"/>
      <c r="C490" s="38"/>
      <c r="D490" s="228" t="s">
        <v>161</v>
      </c>
      <c r="E490" s="38"/>
      <c r="F490" s="229" t="s">
        <v>961</v>
      </c>
      <c r="G490" s="38"/>
      <c r="H490" s="38"/>
      <c r="I490" s="150"/>
      <c r="J490" s="150"/>
      <c r="K490" s="38"/>
      <c r="L490" s="38"/>
      <c r="M490" s="42"/>
      <c r="N490" s="230"/>
      <c r="O490" s="231"/>
      <c r="P490" s="82"/>
      <c r="Q490" s="82"/>
      <c r="R490" s="82"/>
      <c r="S490" s="82"/>
      <c r="T490" s="82"/>
      <c r="U490" s="82"/>
      <c r="V490" s="82"/>
      <c r="W490" s="82"/>
      <c r="X490" s="83"/>
      <c r="Y490" s="36"/>
      <c r="Z490" s="36"/>
      <c r="AA490" s="36"/>
      <c r="AB490" s="36"/>
      <c r="AC490" s="36"/>
      <c r="AD490" s="36"/>
      <c r="AE490" s="36"/>
      <c r="AT490" s="15" t="s">
        <v>161</v>
      </c>
      <c r="AU490" s="15" t="s">
        <v>71</v>
      </c>
    </row>
    <row r="491" s="2" customFormat="1" ht="33" customHeight="1">
      <c r="A491" s="36"/>
      <c r="B491" s="37"/>
      <c r="C491" s="232" t="s">
        <v>963</v>
      </c>
      <c r="D491" s="232" t="s">
        <v>461</v>
      </c>
      <c r="E491" s="233" t="s">
        <v>964</v>
      </c>
      <c r="F491" s="234" t="s">
        <v>965</v>
      </c>
      <c r="G491" s="235" t="s">
        <v>240</v>
      </c>
      <c r="H491" s="236">
        <v>1</v>
      </c>
      <c r="I491" s="237"/>
      <c r="J491" s="237"/>
      <c r="K491" s="238">
        <f>ROUND(P491*H491,2)</f>
        <v>0</v>
      </c>
      <c r="L491" s="234" t="s">
        <v>20</v>
      </c>
      <c r="M491" s="42"/>
      <c r="N491" s="239" t="s">
        <v>20</v>
      </c>
      <c r="O491" s="222" t="s">
        <v>40</v>
      </c>
      <c r="P491" s="223">
        <f>I491+J491</f>
        <v>0</v>
      </c>
      <c r="Q491" s="223">
        <f>ROUND(I491*H491,2)</f>
        <v>0</v>
      </c>
      <c r="R491" s="223">
        <f>ROUND(J491*H491,2)</f>
        <v>0</v>
      </c>
      <c r="S491" s="82"/>
      <c r="T491" s="224">
        <f>S491*H491</f>
        <v>0</v>
      </c>
      <c r="U491" s="224">
        <v>0</v>
      </c>
      <c r="V491" s="224">
        <f>U491*H491</f>
        <v>0</v>
      </c>
      <c r="W491" s="224">
        <v>0</v>
      </c>
      <c r="X491" s="225">
        <f>W491*H491</f>
        <v>0</v>
      </c>
      <c r="Y491" s="36"/>
      <c r="Z491" s="36"/>
      <c r="AA491" s="36"/>
      <c r="AB491" s="36"/>
      <c r="AC491" s="36"/>
      <c r="AD491" s="36"/>
      <c r="AE491" s="36"/>
      <c r="AR491" s="226" t="s">
        <v>236</v>
      </c>
      <c r="AT491" s="226" t="s">
        <v>461</v>
      </c>
      <c r="AU491" s="226" t="s">
        <v>71</v>
      </c>
      <c r="AY491" s="15" t="s">
        <v>158</v>
      </c>
      <c r="BE491" s="227">
        <f>IF(O491="základní",K491,0)</f>
        <v>0</v>
      </c>
      <c r="BF491" s="227">
        <f>IF(O491="snížená",K491,0)</f>
        <v>0</v>
      </c>
      <c r="BG491" s="227">
        <f>IF(O491="zákl. přenesená",K491,0)</f>
        <v>0</v>
      </c>
      <c r="BH491" s="227">
        <f>IF(O491="sníž. přenesená",K491,0)</f>
        <v>0</v>
      </c>
      <c r="BI491" s="227">
        <f>IF(O491="nulová",K491,0)</f>
        <v>0</v>
      </c>
      <c r="BJ491" s="15" t="s">
        <v>78</v>
      </c>
      <c r="BK491" s="227">
        <f>ROUND(P491*H491,2)</f>
        <v>0</v>
      </c>
      <c r="BL491" s="15" t="s">
        <v>236</v>
      </c>
      <c r="BM491" s="226" t="s">
        <v>966</v>
      </c>
    </row>
    <row r="492" s="2" customFormat="1">
      <c r="A492" s="36"/>
      <c r="B492" s="37"/>
      <c r="C492" s="38"/>
      <c r="D492" s="228" t="s">
        <v>161</v>
      </c>
      <c r="E492" s="38"/>
      <c r="F492" s="229" t="s">
        <v>967</v>
      </c>
      <c r="G492" s="38"/>
      <c r="H492" s="38"/>
      <c r="I492" s="150"/>
      <c r="J492" s="150"/>
      <c r="K492" s="38"/>
      <c r="L492" s="38"/>
      <c r="M492" s="42"/>
      <c r="N492" s="230"/>
      <c r="O492" s="231"/>
      <c r="P492" s="82"/>
      <c r="Q492" s="82"/>
      <c r="R492" s="82"/>
      <c r="S492" s="82"/>
      <c r="T492" s="82"/>
      <c r="U492" s="82"/>
      <c r="V492" s="82"/>
      <c r="W492" s="82"/>
      <c r="X492" s="83"/>
      <c r="Y492" s="36"/>
      <c r="Z492" s="36"/>
      <c r="AA492" s="36"/>
      <c r="AB492" s="36"/>
      <c r="AC492" s="36"/>
      <c r="AD492" s="36"/>
      <c r="AE492" s="36"/>
      <c r="AT492" s="15" t="s">
        <v>161</v>
      </c>
      <c r="AU492" s="15" t="s">
        <v>71</v>
      </c>
    </row>
    <row r="493" s="2" customFormat="1" ht="21.75" customHeight="1">
      <c r="A493" s="36"/>
      <c r="B493" s="37"/>
      <c r="C493" s="232" t="s">
        <v>968</v>
      </c>
      <c r="D493" s="232" t="s">
        <v>461</v>
      </c>
      <c r="E493" s="233" t="s">
        <v>969</v>
      </c>
      <c r="F493" s="234" t="s">
        <v>970</v>
      </c>
      <c r="G493" s="235" t="s">
        <v>240</v>
      </c>
      <c r="H493" s="236">
        <v>1</v>
      </c>
      <c r="I493" s="237"/>
      <c r="J493" s="237"/>
      <c r="K493" s="238">
        <f>ROUND(P493*H493,2)</f>
        <v>0</v>
      </c>
      <c r="L493" s="234" t="s">
        <v>20</v>
      </c>
      <c r="M493" s="42"/>
      <c r="N493" s="239" t="s">
        <v>20</v>
      </c>
      <c r="O493" s="222" t="s">
        <v>40</v>
      </c>
      <c r="P493" s="223">
        <f>I493+J493</f>
        <v>0</v>
      </c>
      <c r="Q493" s="223">
        <f>ROUND(I493*H493,2)</f>
        <v>0</v>
      </c>
      <c r="R493" s="223">
        <f>ROUND(J493*H493,2)</f>
        <v>0</v>
      </c>
      <c r="S493" s="82"/>
      <c r="T493" s="224">
        <f>S493*H493</f>
        <v>0</v>
      </c>
      <c r="U493" s="224">
        <v>0</v>
      </c>
      <c r="V493" s="224">
        <f>U493*H493</f>
        <v>0</v>
      </c>
      <c r="W493" s="224">
        <v>0</v>
      </c>
      <c r="X493" s="225">
        <f>W493*H493</f>
        <v>0</v>
      </c>
      <c r="Y493" s="36"/>
      <c r="Z493" s="36"/>
      <c r="AA493" s="36"/>
      <c r="AB493" s="36"/>
      <c r="AC493" s="36"/>
      <c r="AD493" s="36"/>
      <c r="AE493" s="36"/>
      <c r="AR493" s="226" t="s">
        <v>236</v>
      </c>
      <c r="AT493" s="226" t="s">
        <v>461</v>
      </c>
      <c r="AU493" s="226" t="s">
        <v>71</v>
      </c>
      <c r="AY493" s="15" t="s">
        <v>158</v>
      </c>
      <c r="BE493" s="227">
        <f>IF(O493="základní",K493,0)</f>
        <v>0</v>
      </c>
      <c r="BF493" s="227">
        <f>IF(O493="snížená",K493,0)</f>
        <v>0</v>
      </c>
      <c r="BG493" s="227">
        <f>IF(O493="zákl. přenesená",K493,0)</f>
        <v>0</v>
      </c>
      <c r="BH493" s="227">
        <f>IF(O493="sníž. přenesená",K493,0)</f>
        <v>0</v>
      </c>
      <c r="BI493" s="227">
        <f>IF(O493="nulová",K493,0)</f>
        <v>0</v>
      </c>
      <c r="BJ493" s="15" t="s">
        <v>78</v>
      </c>
      <c r="BK493" s="227">
        <f>ROUND(P493*H493,2)</f>
        <v>0</v>
      </c>
      <c r="BL493" s="15" t="s">
        <v>236</v>
      </c>
      <c r="BM493" s="226" t="s">
        <v>971</v>
      </c>
    </row>
    <row r="494" s="2" customFormat="1">
      <c r="A494" s="36"/>
      <c r="B494" s="37"/>
      <c r="C494" s="38"/>
      <c r="D494" s="228" t="s">
        <v>161</v>
      </c>
      <c r="E494" s="38"/>
      <c r="F494" s="229" t="s">
        <v>970</v>
      </c>
      <c r="G494" s="38"/>
      <c r="H494" s="38"/>
      <c r="I494" s="150"/>
      <c r="J494" s="150"/>
      <c r="K494" s="38"/>
      <c r="L494" s="38"/>
      <c r="M494" s="42"/>
      <c r="N494" s="230"/>
      <c r="O494" s="231"/>
      <c r="P494" s="82"/>
      <c r="Q494" s="82"/>
      <c r="R494" s="82"/>
      <c r="S494" s="82"/>
      <c r="T494" s="82"/>
      <c r="U494" s="82"/>
      <c r="V494" s="82"/>
      <c r="W494" s="82"/>
      <c r="X494" s="83"/>
      <c r="Y494" s="36"/>
      <c r="Z494" s="36"/>
      <c r="AA494" s="36"/>
      <c r="AB494" s="36"/>
      <c r="AC494" s="36"/>
      <c r="AD494" s="36"/>
      <c r="AE494" s="36"/>
      <c r="AT494" s="15" t="s">
        <v>161</v>
      </c>
      <c r="AU494" s="15" t="s">
        <v>71</v>
      </c>
    </row>
    <row r="495" s="2" customFormat="1" ht="21.75" customHeight="1">
      <c r="A495" s="36"/>
      <c r="B495" s="37"/>
      <c r="C495" s="232" t="s">
        <v>972</v>
      </c>
      <c r="D495" s="232" t="s">
        <v>461</v>
      </c>
      <c r="E495" s="233" t="s">
        <v>973</v>
      </c>
      <c r="F495" s="234" t="s">
        <v>974</v>
      </c>
      <c r="G495" s="235" t="s">
        <v>240</v>
      </c>
      <c r="H495" s="236">
        <v>1</v>
      </c>
      <c r="I495" s="237"/>
      <c r="J495" s="237"/>
      <c r="K495" s="238">
        <f>ROUND(P495*H495,2)</f>
        <v>0</v>
      </c>
      <c r="L495" s="234" t="s">
        <v>20</v>
      </c>
      <c r="M495" s="42"/>
      <c r="N495" s="239" t="s">
        <v>20</v>
      </c>
      <c r="O495" s="222" t="s">
        <v>40</v>
      </c>
      <c r="P495" s="223">
        <f>I495+J495</f>
        <v>0</v>
      </c>
      <c r="Q495" s="223">
        <f>ROUND(I495*H495,2)</f>
        <v>0</v>
      </c>
      <c r="R495" s="223">
        <f>ROUND(J495*H495,2)</f>
        <v>0</v>
      </c>
      <c r="S495" s="82"/>
      <c r="T495" s="224">
        <f>S495*H495</f>
        <v>0</v>
      </c>
      <c r="U495" s="224">
        <v>0</v>
      </c>
      <c r="V495" s="224">
        <f>U495*H495</f>
        <v>0</v>
      </c>
      <c r="W495" s="224">
        <v>0</v>
      </c>
      <c r="X495" s="225">
        <f>W495*H495</f>
        <v>0</v>
      </c>
      <c r="Y495" s="36"/>
      <c r="Z495" s="36"/>
      <c r="AA495" s="36"/>
      <c r="AB495" s="36"/>
      <c r="AC495" s="36"/>
      <c r="AD495" s="36"/>
      <c r="AE495" s="36"/>
      <c r="AR495" s="226" t="s">
        <v>236</v>
      </c>
      <c r="AT495" s="226" t="s">
        <v>461</v>
      </c>
      <c r="AU495" s="226" t="s">
        <v>71</v>
      </c>
      <c r="AY495" s="15" t="s">
        <v>158</v>
      </c>
      <c r="BE495" s="227">
        <f>IF(O495="základní",K495,0)</f>
        <v>0</v>
      </c>
      <c r="BF495" s="227">
        <f>IF(O495="snížená",K495,0)</f>
        <v>0</v>
      </c>
      <c r="BG495" s="227">
        <f>IF(O495="zákl. přenesená",K495,0)</f>
        <v>0</v>
      </c>
      <c r="BH495" s="227">
        <f>IF(O495="sníž. přenesená",K495,0)</f>
        <v>0</v>
      </c>
      <c r="BI495" s="227">
        <f>IF(O495="nulová",K495,0)</f>
        <v>0</v>
      </c>
      <c r="BJ495" s="15" t="s">
        <v>78</v>
      </c>
      <c r="BK495" s="227">
        <f>ROUND(P495*H495,2)</f>
        <v>0</v>
      </c>
      <c r="BL495" s="15" t="s">
        <v>236</v>
      </c>
      <c r="BM495" s="226" t="s">
        <v>975</v>
      </c>
    </row>
    <row r="496" s="2" customFormat="1">
      <c r="A496" s="36"/>
      <c r="B496" s="37"/>
      <c r="C496" s="38"/>
      <c r="D496" s="228" t="s">
        <v>161</v>
      </c>
      <c r="E496" s="38"/>
      <c r="F496" s="229" t="s">
        <v>974</v>
      </c>
      <c r="G496" s="38"/>
      <c r="H496" s="38"/>
      <c r="I496" s="150"/>
      <c r="J496" s="150"/>
      <c r="K496" s="38"/>
      <c r="L496" s="38"/>
      <c r="M496" s="42"/>
      <c r="N496" s="230"/>
      <c r="O496" s="231"/>
      <c r="P496" s="82"/>
      <c r="Q496" s="82"/>
      <c r="R496" s="82"/>
      <c r="S496" s="82"/>
      <c r="T496" s="82"/>
      <c r="U496" s="82"/>
      <c r="V496" s="82"/>
      <c r="W496" s="82"/>
      <c r="X496" s="83"/>
      <c r="Y496" s="36"/>
      <c r="Z496" s="36"/>
      <c r="AA496" s="36"/>
      <c r="AB496" s="36"/>
      <c r="AC496" s="36"/>
      <c r="AD496" s="36"/>
      <c r="AE496" s="36"/>
      <c r="AT496" s="15" t="s">
        <v>161</v>
      </c>
      <c r="AU496" s="15" t="s">
        <v>71</v>
      </c>
    </row>
    <row r="497" s="2" customFormat="1" ht="16.5" customHeight="1">
      <c r="A497" s="36"/>
      <c r="B497" s="37"/>
      <c r="C497" s="232" t="s">
        <v>976</v>
      </c>
      <c r="D497" s="232" t="s">
        <v>461</v>
      </c>
      <c r="E497" s="233" t="s">
        <v>977</v>
      </c>
      <c r="F497" s="234" t="s">
        <v>978</v>
      </c>
      <c r="G497" s="235" t="s">
        <v>240</v>
      </c>
      <c r="H497" s="236">
        <v>1</v>
      </c>
      <c r="I497" s="237"/>
      <c r="J497" s="237"/>
      <c r="K497" s="238">
        <f>ROUND(P497*H497,2)</f>
        <v>0</v>
      </c>
      <c r="L497" s="234" t="s">
        <v>20</v>
      </c>
      <c r="M497" s="42"/>
      <c r="N497" s="239" t="s">
        <v>20</v>
      </c>
      <c r="O497" s="222" t="s">
        <v>40</v>
      </c>
      <c r="P497" s="223">
        <f>I497+J497</f>
        <v>0</v>
      </c>
      <c r="Q497" s="223">
        <f>ROUND(I497*H497,2)</f>
        <v>0</v>
      </c>
      <c r="R497" s="223">
        <f>ROUND(J497*H497,2)</f>
        <v>0</v>
      </c>
      <c r="S497" s="82"/>
      <c r="T497" s="224">
        <f>S497*H497</f>
        <v>0</v>
      </c>
      <c r="U497" s="224">
        <v>0</v>
      </c>
      <c r="V497" s="224">
        <f>U497*H497</f>
        <v>0</v>
      </c>
      <c r="W497" s="224">
        <v>0</v>
      </c>
      <c r="X497" s="225">
        <f>W497*H497</f>
        <v>0</v>
      </c>
      <c r="Y497" s="36"/>
      <c r="Z497" s="36"/>
      <c r="AA497" s="36"/>
      <c r="AB497" s="36"/>
      <c r="AC497" s="36"/>
      <c r="AD497" s="36"/>
      <c r="AE497" s="36"/>
      <c r="AR497" s="226" t="s">
        <v>236</v>
      </c>
      <c r="AT497" s="226" t="s">
        <v>461</v>
      </c>
      <c r="AU497" s="226" t="s">
        <v>71</v>
      </c>
      <c r="AY497" s="15" t="s">
        <v>158</v>
      </c>
      <c r="BE497" s="227">
        <f>IF(O497="základní",K497,0)</f>
        <v>0</v>
      </c>
      <c r="BF497" s="227">
        <f>IF(O497="snížená",K497,0)</f>
        <v>0</v>
      </c>
      <c r="BG497" s="227">
        <f>IF(O497="zákl. přenesená",K497,0)</f>
        <v>0</v>
      </c>
      <c r="BH497" s="227">
        <f>IF(O497="sníž. přenesená",K497,0)</f>
        <v>0</v>
      </c>
      <c r="BI497" s="227">
        <f>IF(O497="nulová",K497,0)</f>
        <v>0</v>
      </c>
      <c r="BJ497" s="15" t="s">
        <v>78</v>
      </c>
      <c r="BK497" s="227">
        <f>ROUND(P497*H497,2)</f>
        <v>0</v>
      </c>
      <c r="BL497" s="15" t="s">
        <v>236</v>
      </c>
      <c r="BM497" s="226" t="s">
        <v>979</v>
      </c>
    </row>
    <row r="498" s="2" customFormat="1">
      <c r="A498" s="36"/>
      <c r="B498" s="37"/>
      <c r="C498" s="38"/>
      <c r="D498" s="228" t="s">
        <v>161</v>
      </c>
      <c r="E498" s="38"/>
      <c r="F498" s="229" t="s">
        <v>978</v>
      </c>
      <c r="G498" s="38"/>
      <c r="H498" s="38"/>
      <c r="I498" s="150"/>
      <c r="J498" s="150"/>
      <c r="K498" s="38"/>
      <c r="L498" s="38"/>
      <c r="M498" s="42"/>
      <c r="N498" s="230"/>
      <c r="O498" s="231"/>
      <c r="P498" s="82"/>
      <c r="Q498" s="82"/>
      <c r="R498" s="82"/>
      <c r="S498" s="82"/>
      <c r="T498" s="82"/>
      <c r="U498" s="82"/>
      <c r="V498" s="82"/>
      <c r="W498" s="82"/>
      <c r="X498" s="83"/>
      <c r="Y498" s="36"/>
      <c r="Z498" s="36"/>
      <c r="AA498" s="36"/>
      <c r="AB498" s="36"/>
      <c r="AC498" s="36"/>
      <c r="AD498" s="36"/>
      <c r="AE498" s="36"/>
      <c r="AT498" s="15" t="s">
        <v>161</v>
      </c>
      <c r="AU498" s="15" t="s">
        <v>71</v>
      </c>
    </row>
    <row r="499" s="2" customFormat="1" ht="16.5" customHeight="1">
      <c r="A499" s="36"/>
      <c r="B499" s="37"/>
      <c r="C499" s="232" t="s">
        <v>980</v>
      </c>
      <c r="D499" s="232" t="s">
        <v>461</v>
      </c>
      <c r="E499" s="233" t="s">
        <v>981</v>
      </c>
      <c r="F499" s="234" t="s">
        <v>982</v>
      </c>
      <c r="G499" s="235" t="s">
        <v>240</v>
      </c>
      <c r="H499" s="236">
        <v>1</v>
      </c>
      <c r="I499" s="237"/>
      <c r="J499" s="237"/>
      <c r="K499" s="238">
        <f>ROUND(P499*H499,2)</f>
        <v>0</v>
      </c>
      <c r="L499" s="234" t="s">
        <v>20</v>
      </c>
      <c r="M499" s="42"/>
      <c r="N499" s="239" t="s">
        <v>20</v>
      </c>
      <c r="O499" s="222" t="s">
        <v>40</v>
      </c>
      <c r="P499" s="223">
        <f>I499+J499</f>
        <v>0</v>
      </c>
      <c r="Q499" s="223">
        <f>ROUND(I499*H499,2)</f>
        <v>0</v>
      </c>
      <c r="R499" s="223">
        <f>ROUND(J499*H499,2)</f>
        <v>0</v>
      </c>
      <c r="S499" s="82"/>
      <c r="T499" s="224">
        <f>S499*H499</f>
        <v>0</v>
      </c>
      <c r="U499" s="224">
        <v>0</v>
      </c>
      <c r="V499" s="224">
        <f>U499*H499</f>
        <v>0</v>
      </c>
      <c r="W499" s="224">
        <v>0</v>
      </c>
      <c r="X499" s="225">
        <f>W499*H499</f>
        <v>0</v>
      </c>
      <c r="Y499" s="36"/>
      <c r="Z499" s="36"/>
      <c r="AA499" s="36"/>
      <c r="AB499" s="36"/>
      <c r="AC499" s="36"/>
      <c r="AD499" s="36"/>
      <c r="AE499" s="36"/>
      <c r="AR499" s="226" t="s">
        <v>236</v>
      </c>
      <c r="AT499" s="226" t="s">
        <v>461</v>
      </c>
      <c r="AU499" s="226" t="s">
        <v>71</v>
      </c>
      <c r="AY499" s="15" t="s">
        <v>158</v>
      </c>
      <c r="BE499" s="227">
        <f>IF(O499="základní",K499,0)</f>
        <v>0</v>
      </c>
      <c r="BF499" s="227">
        <f>IF(O499="snížená",K499,0)</f>
        <v>0</v>
      </c>
      <c r="BG499" s="227">
        <f>IF(O499="zákl. přenesená",K499,0)</f>
        <v>0</v>
      </c>
      <c r="BH499" s="227">
        <f>IF(O499="sníž. přenesená",K499,0)</f>
        <v>0</v>
      </c>
      <c r="BI499" s="227">
        <f>IF(O499="nulová",K499,0)</f>
        <v>0</v>
      </c>
      <c r="BJ499" s="15" t="s">
        <v>78</v>
      </c>
      <c r="BK499" s="227">
        <f>ROUND(P499*H499,2)</f>
        <v>0</v>
      </c>
      <c r="BL499" s="15" t="s">
        <v>236</v>
      </c>
      <c r="BM499" s="226" t="s">
        <v>983</v>
      </c>
    </row>
    <row r="500" s="2" customFormat="1">
      <c r="A500" s="36"/>
      <c r="B500" s="37"/>
      <c r="C500" s="38"/>
      <c r="D500" s="228" t="s">
        <v>161</v>
      </c>
      <c r="E500" s="38"/>
      <c r="F500" s="229" t="s">
        <v>982</v>
      </c>
      <c r="G500" s="38"/>
      <c r="H500" s="38"/>
      <c r="I500" s="150"/>
      <c r="J500" s="150"/>
      <c r="K500" s="38"/>
      <c r="L500" s="38"/>
      <c r="M500" s="42"/>
      <c r="N500" s="230"/>
      <c r="O500" s="231"/>
      <c r="P500" s="82"/>
      <c r="Q500" s="82"/>
      <c r="R500" s="82"/>
      <c r="S500" s="82"/>
      <c r="T500" s="82"/>
      <c r="U500" s="82"/>
      <c r="V500" s="82"/>
      <c r="W500" s="82"/>
      <c r="X500" s="83"/>
      <c r="Y500" s="36"/>
      <c r="Z500" s="36"/>
      <c r="AA500" s="36"/>
      <c r="AB500" s="36"/>
      <c r="AC500" s="36"/>
      <c r="AD500" s="36"/>
      <c r="AE500" s="36"/>
      <c r="AT500" s="15" t="s">
        <v>161</v>
      </c>
      <c r="AU500" s="15" t="s">
        <v>71</v>
      </c>
    </row>
    <row r="501" s="2" customFormat="1" ht="16.5" customHeight="1">
      <c r="A501" s="36"/>
      <c r="B501" s="37"/>
      <c r="C501" s="232" t="s">
        <v>984</v>
      </c>
      <c r="D501" s="232" t="s">
        <v>461</v>
      </c>
      <c r="E501" s="233" t="s">
        <v>985</v>
      </c>
      <c r="F501" s="234" t="s">
        <v>986</v>
      </c>
      <c r="G501" s="235" t="s">
        <v>240</v>
      </c>
      <c r="H501" s="236">
        <v>1</v>
      </c>
      <c r="I501" s="237"/>
      <c r="J501" s="237"/>
      <c r="K501" s="238">
        <f>ROUND(P501*H501,2)</f>
        <v>0</v>
      </c>
      <c r="L501" s="234" t="s">
        <v>20</v>
      </c>
      <c r="M501" s="42"/>
      <c r="N501" s="239" t="s">
        <v>20</v>
      </c>
      <c r="O501" s="222" t="s">
        <v>40</v>
      </c>
      <c r="P501" s="223">
        <f>I501+J501</f>
        <v>0</v>
      </c>
      <c r="Q501" s="223">
        <f>ROUND(I501*H501,2)</f>
        <v>0</v>
      </c>
      <c r="R501" s="223">
        <f>ROUND(J501*H501,2)</f>
        <v>0</v>
      </c>
      <c r="S501" s="82"/>
      <c r="T501" s="224">
        <f>S501*H501</f>
        <v>0</v>
      </c>
      <c r="U501" s="224">
        <v>0</v>
      </c>
      <c r="V501" s="224">
        <f>U501*H501</f>
        <v>0</v>
      </c>
      <c r="W501" s="224">
        <v>0</v>
      </c>
      <c r="X501" s="225">
        <f>W501*H501</f>
        <v>0</v>
      </c>
      <c r="Y501" s="36"/>
      <c r="Z501" s="36"/>
      <c r="AA501" s="36"/>
      <c r="AB501" s="36"/>
      <c r="AC501" s="36"/>
      <c r="AD501" s="36"/>
      <c r="AE501" s="36"/>
      <c r="AR501" s="226" t="s">
        <v>236</v>
      </c>
      <c r="AT501" s="226" t="s">
        <v>461</v>
      </c>
      <c r="AU501" s="226" t="s">
        <v>71</v>
      </c>
      <c r="AY501" s="15" t="s">
        <v>158</v>
      </c>
      <c r="BE501" s="227">
        <f>IF(O501="základní",K501,0)</f>
        <v>0</v>
      </c>
      <c r="BF501" s="227">
        <f>IF(O501="snížená",K501,0)</f>
        <v>0</v>
      </c>
      <c r="BG501" s="227">
        <f>IF(O501="zákl. přenesená",K501,0)</f>
        <v>0</v>
      </c>
      <c r="BH501" s="227">
        <f>IF(O501="sníž. přenesená",K501,0)</f>
        <v>0</v>
      </c>
      <c r="BI501" s="227">
        <f>IF(O501="nulová",K501,0)</f>
        <v>0</v>
      </c>
      <c r="BJ501" s="15" t="s">
        <v>78</v>
      </c>
      <c r="BK501" s="227">
        <f>ROUND(P501*H501,2)</f>
        <v>0</v>
      </c>
      <c r="BL501" s="15" t="s">
        <v>236</v>
      </c>
      <c r="BM501" s="226" t="s">
        <v>987</v>
      </c>
    </row>
    <row r="502" s="2" customFormat="1">
      <c r="A502" s="36"/>
      <c r="B502" s="37"/>
      <c r="C502" s="38"/>
      <c r="D502" s="228" t="s">
        <v>161</v>
      </c>
      <c r="E502" s="38"/>
      <c r="F502" s="229" t="s">
        <v>986</v>
      </c>
      <c r="G502" s="38"/>
      <c r="H502" s="38"/>
      <c r="I502" s="150"/>
      <c r="J502" s="150"/>
      <c r="K502" s="38"/>
      <c r="L502" s="38"/>
      <c r="M502" s="42"/>
      <c r="N502" s="230"/>
      <c r="O502" s="231"/>
      <c r="P502" s="82"/>
      <c r="Q502" s="82"/>
      <c r="R502" s="82"/>
      <c r="S502" s="82"/>
      <c r="T502" s="82"/>
      <c r="U502" s="82"/>
      <c r="V502" s="82"/>
      <c r="W502" s="82"/>
      <c r="X502" s="83"/>
      <c r="Y502" s="36"/>
      <c r="Z502" s="36"/>
      <c r="AA502" s="36"/>
      <c r="AB502" s="36"/>
      <c r="AC502" s="36"/>
      <c r="AD502" s="36"/>
      <c r="AE502" s="36"/>
      <c r="AT502" s="15" t="s">
        <v>161</v>
      </c>
      <c r="AU502" s="15" t="s">
        <v>71</v>
      </c>
    </row>
    <row r="503" s="2" customFormat="1" ht="16.5" customHeight="1">
      <c r="A503" s="36"/>
      <c r="B503" s="37"/>
      <c r="C503" s="232" t="s">
        <v>988</v>
      </c>
      <c r="D503" s="232" t="s">
        <v>461</v>
      </c>
      <c r="E503" s="233" t="s">
        <v>989</v>
      </c>
      <c r="F503" s="234" t="s">
        <v>986</v>
      </c>
      <c r="G503" s="235" t="s">
        <v>240</v>
      </c>
      <c r="H503" s="236">
        <v>1</v>
      </c>
      <c r="I503" s="237"/>
      <c r="J503" s="237"/>
      <c r="K503" s="238">
        <f>ROUND(P503*H503,2)</f>
        <v>0</v>
      </c>
      <c r="L503" s="234" t="s">
        <v>20</v>
      </c>
      <c r="M503" s="42"/>
      <c r="N503" s="239" t="s">
        <v>20</v>
      </c>
      <c r="O503" s="222" t="s">
        <v>40</v>
      </c>
      <c r="P503" s="223">
        <f>I503+J503</f>
        <v>0</v>
      </c>
      <c r="Q503" s="223">
        <f>ROUND(I503*H503,2)</f>
        <v>0</v>
      </c>
      <c r="R503" s="223">
        <f>ROUND(J503*H503,2)</f>
        <v>0</v>
      </c>
      <c r="S503" s="82"/>
      <c r="T503" s="224">
        <f>S503*H503</f>
        <v>0</v>
      </c>
      <c r="U503" s="224">
        <v>0</v>
      </c>
      <c r="V503" s="224">
        <f>U503*H503</f>
        <v>0</v>
      </c>
      <c r="W503" s="224">
        <v>0</v>
      </c>
      <c r="X503" s="225">
        <f>W503*H503</f>
        <v>0</v>
      </c>
      <c r="Y503" s="36"/>
      <c r="Z503" s="36"/>
      <c r="AA503" s="36"/>
      <c r="AB503" s="36"/>
      <c r="AC503" s="36"/>
      <c r="AD503" s="36"/>
      <c r="AE503" s="36"/>
      <c r="AR503" s="226" t="s">
        <v>78</v>
      </c>
      <c r="AT503" s="226" t="s">
        <v>461</v>
      </c>
      <c r="AU503" s="226" t="s">
        <v>71</v>
      </c>
      <c r="AY503" s="15" t="s">
        <v>158</v>
      </c>
      <c r="BE503" s="227">
        <f>IF(O503="základní",K503,0)</f>
        <v>0</v>
      </c>
      <c r="BF503" s="227">
        <f>IF(O503="snížená",K503,0)</f>
        <v>0</v>
      </c>
      <c r="BG503" s="227">
        <f>IF(O503="zákl. přenesená",K503,0)</f>
        <v>0</v>
      </c>
      <c r="BH503" s="227">
        <f>IF(O503="sníž. přenesená",K503,0)</f>
        <v>0</v>
      </c>
      <c r="BI503" s="227">
        <f>IF(O503="nulová",K503,0)</f>
        <v>0</v>
      </c>
      <c r="BJ503" s="15" t="s">
        <v>78</v>
      </c>
      <c r="BK503" s="227">
        <f>ROUND(P503*H503,2)</f>
        <v>0</v>
      </c>
      <c r="BL503" s="15" t="s">
        <v>78</v>
      </c>
      <c r="BM503" s="226" t="s">
        <v>990</v>
      </c>
    </row>
    <row r="504" s="2" customFormat="1">
      <c r="A504" s="36"/>
      <c r="B504" s="37"/>
      <c r="C504" s="38"/>
      <c r="D504" s="228" t="s">
        <v>161</v>
      </c>
      <c r="E504" s="38"/>
      <c r="F504" s="229" t="s">
        <v>986</v>
      </c>
      <c r="G504" s="38"/>
      <c r="H504" s="38"/>
      <c r="I504" s="150"/>
      <c r="J504" s="150"/>
      <c r="K504" s="38"/>
      <c r="L504" s="38"/>
      <c r="M504" s="42"/>
      <c r="N504" s="230"/>
      <c r="O504" s="231"/>
      <c r="P504" s="82"/>
      <c r="Q504" s="82"/>
      <c r="R504" s="82"/>
      <c r="S504" s="82"/>
      <c r="T504" s="82"/>
      <c r="U504" s="82"/>
      <c r="V504" s="82"/>
      <c r="W504" s="82"/>
      <c r="X504" s="83"/>
      <c r="Y504" s="36"/>
      <c r="Z504" s="36"/>
      <c r="AA504" s="36"/>
      <c r="AB504" s="36"/>
      <c r="AC504" s="36"/>
      <c r="AD504" s="36"/>
      <c r="AE504" s="36"/>
      <c r="AT504" s="15" t="s">
        <v>161</v>
      </c>
      <c r="AU504" s="15" t="s">
        <v>71</v>
      </c>
    </row>
    <row r="505" s="2" customFormat="1" ht="16.5" customHeight="1">
      <c r="A505" s="36"/>
      <c r="B505" s="37"/>
      <c r="C505" s="232" t="s">
        <v>991</v>
      </c>
      <c r="D505" s="232" t="s">
        <v>461</v>
      </c>
      <c r="E505" s="233" t="s">
        <v>992</v>
      </c>
      <c r="F505" s="234" t="s">
        <v>993</v>
      </c>
      <c r="G505" s="235" t="s">
        <v>240</v>
      </c>
      <c r="H505" s="236">
        <v>36</v>
      </c>
      <c r="I505" s="237"/>
      <c r="J505" s="237"/>
      <c r="K505" s="238">
        <f>ROUND(P505*H505,2)</f>
        <v>0</v>
      </c>
      <c r="L505" s="234" t="s">
        <v>20</v>
      </c>
      <c r="M505" s="42"/>
      <c r="N505" s="239" t="s">
        <v>20</v>
      </c>
      <c r="O505" s="222" t="s">
        <v>40</v>
      </c>
      <c r="P505" s="223">
        <f>I505+J505</f>
        <v>0</v>
      </c>
      <c r="Q505" s="223">
        <f>ROUND(I505*H505,2)</f>
        <v>0</v>
      </c>
      <c r="R505" s="223">
        <f>ROUND(J505*H505,2)</f>
        <v>0</v>
      </c>
      <c r="S505" s="82"/>
      <c r="T505" s="224">
        <f>S505*H505</f>
        <v>0</v>
      </c>
      <c r="U505" s="224">
        <v>0</v>
      </c>
      <c r="V505" s="224">
        <f>U505*H505</f>
        <v>0</v>
      </c>
      <c r="W505" s="224">
        <v>0</v>
      </c>
      <c r="X505" s="225">
        <f>W505*H505</f>
        <v>0</v>
      </c>
      <c r="Y505" s="36"/>
      <c r="Z505" s="36"/>
      <c r="AA505" s="36"/>
      <c r="AB505" s="36"/>
      <c r="AC505" s="36"/>
      <c r="AD505" s="36"/>
      <c r="AE505" s="36"/>
      <c r="AR505" s="226" t="s">
        <v>236</v>
      </c>
      <c r="AT505" s="226" t="s">
        <v>461</v>
      </c>
      <c r="AU505" s="226" t="s">
        <v>71</v>
      </c>
      <c r="AY505" s="15" t="s">
        <v>158</v>
      </c>
      <c r="BE505" s="227">
        <f>IF(O505="základní",K505,0)</f>
        <v>0</v>
      </c>
      <c r="BF505" s="227">
        <f>IF(O505="snížená",K505,0)</f>
        <v>0</v>
      </c>
      <c r="BG505" s="227">
        <f>IF(O505="zákl. přenesená",K505,0)</f>
        <v>0</v>
      </c>
      <c r="BH505" s="227">
        <f>IF(O505="sníž. přenesená",K505,0)</f>
        <v>0</v>
      </c>
      <c r="BI505" s="227">
        <f>IF(O505="nulová",K505,0)</f>
        <v>0</v>
      </c>
      <c r="BJ505" s="15" t="s">
        <v>78</v>
      </c>
      <c r="BK505" s="227">
        <f>ROUND(P505*H505,2)</f>
        <v>0</v>
      </c>
      <c r="BL505" s="15" t="s">
        <v>236</v>
      </c>
      <c r="BM505" s="226" t="s">
        <v>994</v>
      </c>
    </row>
    <row r="506" s="2" customFormat="1">
      <c r="A506" s="36"/>
      <c r="B506" s="37"/>
      <c r="C506" s="38"/>
      <c r="D506" s="228" t="s">
        <v>161</v>
      </c>
      <c r="E506" s="38"/>
      <c r="F506" s="229" t="s">
        <v>993</v>
      </c>
      <c r="G506" s="38"/>
      <c r="H506" s="38"/>
      <c r="I506" s="150"/>
      <c r="J506" s="150"/>
      <c r="K506" s="38"/>
      <c r="L506" s="38"/>
      <c r="M506" s="42"/>
      <c r="N506" s="230"/>
      <c r="O506" s="231"/>
      <c r="P506" s="82"/>
      <c r="Q506" s="82"/>
      <c r="R506" s="82"/>
      <c r="S506" s="82"/>
      <c r="T506" s="82"/>
      <c r="U506" s="82"/>
      <c r="V506" s="82"/>
      <c r="W506" s="82"/>
      <c r="X506" s="83"/>
      <c r="Y506" s="36"/>
      <c r="Z506" s="36"/>
      <c r="AA506" s="36"/>
      <c r="AB506" s="36"/>
      <c r="AC506" s="36"/>
      <c r="AD506" s="36"/>
      <c r="AE506" s="36"/>
      <c r="AT506" s="15" t="s">
        <v>161</v>
      </c>
      <c r="AU506" s="15" t="s">
        <v>71</v>
      </c>
    </row>
    <row r="507" s="2" customFormat="1" ht="33" customHeight="1">
      <c r="A507" s="36"/>
      <c r="B507" s="37"/>
      <c r="C507" s="232" t="s">
        <v>995</v>
      </c>
      <c r="D507" s="232" t="s">
        <v>461</v>
      </c>
      <c r="E507" s="233" t="s">
        <v>996</v>
      </c>
      <c r="F507" s="234" t="s">
        <v>518</v>
      </c>
      <c r="G507" s="235" t="s">
        <v>240</v>
      </c>
      <c r="H507" s="236">
        <v>1</v>
      </c>
      <c r="I507" s="237"/>
      <c r="J507" s="237"/>
      <c r="K507" s="238">
        <f>ROUND(P507*H507,2)</f>
        <v>0</v>
      </c>
      <c r="L507" s="234" t="s">
        <v>20</v>
      </c>
      <c r="M507" s="42"/>
      <c r="N507" s="239" t="s">
        <v>20</v>
      </c>
      <c r="O507" s="222" t="s">
        <v>40</v>
      </c>
      <c r="P507" s="223">
        <f>I507+J507</f>
        <v>0</v>
      </c>
      <c r="Q507" s="223">
        <f>ROUND(I507*H507,2)</f>
        <v>0</v>
      </c>
      <c r="R507" s="223">
        <f>ROUND(J507*H507,2)</f>
        <v>0</v>
      </c>
      <c r="S507" s="82"/>
      <c r="T507" s="224">
        <f>S507*H507</f>
        <v>0</v>
      </c>
      <c r="U507" s="224">
        <v>0</v>
      </c>
      <c r="V507" s="224">
        <f>U507*H507</f>
        <v>0</v>
      </c>
      <c r="W507" s="224">
        <v>0</v>
      </c>
      <c r="X507" s="225">
        <f>W507*H507</f>
        <v>0</v>
      </c>
      <c r="Y507" s="36"/>
      <c r="Z507" s="36"/>
      <c r="AA507" s="36"/>
      <c r="AB507" s="36"/>
      <c r="AC507" s="36"/>
      <c r="AD507" s="36"/>
      <c r="AE507" s="36"/>
      <c r="AR507" s="226" t="s">
        <v>236</v>
      </c>
      <c r="AT507" s="226" t="s">
        <v>461</v>
      </c>
      <c r="AU507" s="226" t="s">
        <v>71</v>
      </c>
      <c r="AY507" s="15" t="s">
        <v>158</v>
      </c>
      <c r="BE507" s="227">
        <f>IF(O507="základní",K507,0)</f>
        <v>0</v>
      </c>
      <c r="BF507" s="227">
        <f>IF(O507="snížená",K507,0)</f>
        <v>0</v>
      </c>
      <c r="BG507" s="227">
        <f>IF(O507="zákl. přenesená",K507,0)</f>
        <v>0</v>
      </c>
      <c r="BH507" s="227">
        <f>IF(O507="sníž. přenesená",K507,0)</f>
        <v>0</v>
      </c>
      <c r="BI507" s="227">
        <f>IF(O507="nulová",K507,0)</f>
        <v>0</v>
      </c>
      <c r="BJ507" s="15" t="s">
        <v>78</v>
      </c>
      <c r="BK507" s="227">
        <f>ROUND(P507*H507,2)</f>
        <v>0</v>
      </c>
      <c r="BL507" s="15" t="s">
        <v>236</v>
      </c>
      <c r="BM507" s="226" t="s">
        <v>997</v>
      </c>
    </row>
    <row r="508" s="2" customFormat="1">
      <c r="A508" s="36"/>
      <c r="B508" s="37"/>
      <c r="C508" s="38"/>
      <c r="D508" s="228" t="s">
        <v>161</v>
      </c>
      <c r="E508" s="38"/>
      <c r="F508" s="229" t="s">
        <v>520</v>
      </c>
      <c r="G508" s="38"/>
      <c r="H508" s="38"/>
      <c r="I508" s="150"/>
      <c r="J508" s="150"/>
      <c r="K508" s="38"/>
      <c r="L508" s="38"/>
      <c r="M508" s="42"/>
      <c r="N508" s="230"/>
      <c r="O508" s="231"/>
      <c r="P508" s="82"/>
      <c r="Q508" s="82"/>
      <c r="R508" s="82"/>
      <c r="S508" s="82"/>
      <c r="T508" s="82"/>
      <c r="U508" s="82"/>
      <c r="V508" s="82"/>
      <c r="W508" s="82"/>
      <c r="X508" s="83"/>
      <c r="Y508" s="36"/>
      <c r="Z508" s="36"/>
      <c r="AA508" s="36"/>
      <c r="AB508" s="36"/>
      <c r="AC508" s="36"/>
      <c r="AD508" s="36"/>
      <c r="AE508" s="36"/>
      <c r="AT508" s="15" t="s">
        <v>161</v>
      </c>
      <c r="AU508" s="15" t="s">
        <v>71</v>
      </c>
    </row>
    <row r="509" s="2" customFormat="1" ht="16.5" customHeight="1">
      <c r="A509" s="36"/>
      <c r="B509" s="37"/>
      <c r="C509" s="232" t="s">
        <v>998</v>
      </c>
      <c r="D509" s="232" t="s">
        <v>461</v>
      </c>
      <c r="E509" s="233" t="s">
        <v>999</v>
      </c>
      <c r="F509" s="234" t="s">
        <v>1000</v>
      </c>
      <c r="G509" s="235" t="s">
        <v>1001</v>
      </c>
      <c r="H509" s="236">
        <v>1</v>
      </c>
      <c r="I509" s="237"/>
      <c r="J509" s="237"/>
      <c r="K509" s="238">
        <f>ROUND(P509*H509,2)</f>
        <v>0</v>
      </c>
      <c r="L509" s="234" t="s">
        <v>20</v>
      </c>
      <c r="M509" s="42"/>
      <c r="N509" s="239" t="s">
        <v>20</v>
      </c>
      <c r="O509" s="222" t="s">
        <v>40</v>
      </c>
      <c r="P509" s="223">
        <f>I509+J509</f>
        <v>0</v>
      </c>
      <c r="Q509" s="223">
        <f>ROUND(I509*H509,2)</f>
        <v>0</v>
      </c>
      <c r="R509" s="223">
        <f>ROUND(J509*H509,2)</f>
        <v>0</v>
      </c>
      <c r="S509" s="82"/>
      <c r="T509" s="224">
        <f>S509*H509</f>
        <v>0</v>
      </c>
      <c r="U509" s="224">
        <v>0</v>
      </c>
      <c r="V509" s="224">
        <f>U509*H509</f>
        <v>0</v>
      </c>
      <c r="W509" s="224">
        <v>0</v>
      </c>
      <c r="X509" s="225">
        <f>W509*H509</f>
        <v>0</v>
      </c>
      <c r="Y509" s="36"/>
      <c r="Z509" s="36"/>
      <c r="AA509" s="36"/>
      <c r="AB509" s="36"/>
      <c r="AC509" s="36"/>
      <c r="AD509" s="36"/>
      <c r="AE509" s="36"/>
      <c r="AR509" s="226" t="s">
        <v>78</v>
      </c>
      <c r="AT509" s="226" t="s">
        <v>461</v>
      </c>
      <c r="AU509" s="226" t="s">
        <v>71</v>
      </c>
      <c r="AY509" s="15" t="s">
        <v>158</v>
      </c>
      <c r="BE509" s="227">
        <f>IF(O509="základní",K509,0)</f>
        <v>0</v>
      </c>
      <c r="BF509" s="227">
        <f>IF(O509="snížená",K509,0)</f>
        <v>0</v>
      </c>
      <c r="BG509" s="227">
        <f>IF(O509="zákl. přenesená",K509,0)</f>
        <v>0</v>
      </c>
      <c r="BH509" s="227">
        <f>IF(O509="sníž. přenesená",K509,0)</f>
        <v>0</v>
      </c>
      <c r="BI509" s="227">
        <f>IF(O509="nulová",K509,0)</f>
        <v>0</v>
      </c>
      <c r="BJ509" s="15" t="s">
        <v>78</v>
      </c>
      <c r="BK509" s="227">
        <f>ROUND(P509*H509,2)</f>
        <v>0</v>
      </c>
      <c r="BL509" s="15" t="s">
        <v>78</v>
      </c>
      <c r="BM509" s="226" t="s">
        <v>1002</v>
      </c>
    </row>
    <row r="510" s="2" customFormat="1">
      <c r="A510" s="36"/>
      <c r="B510" s="37"/>
      <c r="C510" s="38"/>
      <c r="D510" s="228" t="s">
        <v>161</v>
      </c>
      <c r="E510" s="38"/>
      <c r="F510" s="229" t="s">
        <v>1000</v>
      </c>
      <c r="G510" s="38"/>
      <c r="H510" s="38"/>
      <c r="I510" s="150"/>
      <c r="J510" s="150"/>
      <c r="K510" s="38"/>
      <c r="L510" s="38"/>
      <c r="M510" s="42"/>
      <c r="N510" s="230"/>
      <c r="O510" s="231"/>
      <c r="P510" s="82"/>
      <c r="Q510" s="82"/>
      <c r="R510" s="82"/>
      <c r="S510" s="82"/>
      <c r="T510" s="82"/>
      <c r="U510" s="82"/>
      <c r="V510" s="82"/>
      <c r="W510" s="82"/>
      <c r="X510" s="83"/>
      <c r="Y510" s="36"/>
      <c r="Z510" s="36"/>
      <c r="AA510" s="36"/>
      <c r="AB510" s="36"/>
      <c r="AC510" s="36"/>
      <c r="AD510" s="36"/>
      <c r="AE510" s="36"/>
      <c r="AT510" s="15" t="s">
        <v>161</v>
      </c>
      <c r="AU510" s="15" t="s">
        <v>71</v>
      </c>
    </row>
    <row r="511" s="2" customFormat="1" ht="33" customHeight="1">
      <c r="A511" s="36"/>
      <c r="B511" s="37"/>
      <c r="C511" s="232" t="s">
        <v>1003</v>
      </c>
      <c r="D511" s="232" t="s">
        <v>461</v>
      </c>
      <c r="E511" s="233" t="s">
        <v>1004</v>
      </c>
      <c r="F511" s="234" t="s">
        <v>1005</v>
      </c>
      <c r="G511" s="235" t="s">
        <v>240</v>
      </c>
      <c r="H511" s="236">
        <v>2</v>
      </c>
      <c r="I511" s="237"/>
      <c r="J511" s="237"/>
      <c r="K511" s="238">
        <f>ROUND(P511*H511,2)</f>
        <v>0</v>
      </c>
      <c r="L511" s="234" t="s">
        <v>20</v>
      </c>
      <c r="M511" s="42"/>
      <c r="N511" s="239" t="s">
        <v>20</v>
      </c>
      <c r="O511" s="222" t="s">
        <v>40</v>
      </c>
      <c r="P511" s="223">
        <f>I511+J511</f>
        <v>0</v>
      </c>
      <c r="Q511" s="223">
        <f>ROUND(I511*H511,2)</f>
        <v>0</v>
      </c>
      <c r="R511" s="223">
        <f>ROUND(J511*H511,2)</f>
        <v>0</v>
      </c>
      <c r="S511" s="82"/>
      <c r="T511" s="224">
        <f>S511*H511</f>
        <v>0</v>
      </c>
      <c r="U511" s="224">
        <v>0</v>
      </c>
      <c r="V511" s="224">
        <f>U511*H511</f>
        <v>0</v>
      </c>
      <c r="W511" s="224">
        <v>0</v>
      </c>
      <c r="X511" s="225">
        <f>W511*H511</f>
        <v>0</v>
      </c>
      <c r="Y511" s="36"/>
      <c r="Z511" s="36"/>
      <c r="AA511" s="36"/>
      <c r="AB511" s="36"/>
      <c r="AC511" s="36"/>
      <c r="AD511" s="36"/>
      <c r="AE511" s="36"/>
      <c r="AR511" s="226" t="s">
        <v>236</v>
      </c>
      <c r="AT511" s="226" t="s">
        <v>461</v>
      </c>
      <c r="AU511" s="226" t="s">
        <v>71</v>
      </c>
      <c r="AY511" s="15" t="s">
        <v>158</v>
      </c>
      <c r="BE511" s="227">
        <f>IF(O511="základní",K511,0)</f>
        <v>0</v>
      </c>
      <c r="BF511" s="227">
        <f>IF(O511="snížená",K511,0)</f>
        <v>0</v>
      </c>
      <c r="BG511" s="227">
        <f>IF(O511="zákl. přenesená",K511,0)</f>
        <v>0</v>
      </c>
      <c r="BH511" s="227">
        <f>IF(O511="sníž. přenesená",K511,0)</f>
        <v>0</v>
      </c>
      <c r="BI511" s="227">
        <f>IF(O511="nulová",K511,0)</f>
        <v>0</v>
      </c>
      <c r="BJ511" s="15" t="s">
        <v>78</v>
      </c>
      <c r="BK511" s="227">
        <f>ROUND(P511*H511,2)</f>
        <v>0</v>
      </c>
      <c r="BL511" s="15" t="s">
        <v>236</v>
      </c>
      <c r="BM511" s="226" t="s">
        <v>1006</v>
      </c>
    </row>
    <row r="512" s="2" customFormat="1">
      <c r="A512" s="36"/>
      <c r="B512" s="37"/>
      <c r="C512" s="38"/>
      <c r="D512" s="228" t="s">
        <v>161</v>
      </c>
      <c r="E512" s="38"/>
      <c r="F512" s="229" t="s">
        <v>1005</v>
      </c>
      <c r="G512" s="38"/>
      <c r="H512" s="38"/>
      <c r="I512" s="150"/>
      <c r="J512" s="150"/>
      <c r="K512" s="38"/>
      <c r="L512" s="38"/>
      <c r="M512" s="42"/>
      <c r="N512" s="230"/>
      <c r="O512" s="231"/>
      <c r="P512" s="82"/>
      <c r="Q512" s="82"/>
      <c r="R512" s="82"/>
      <c r="S512" s="82"/>
      <c r="T512" s="82"/>
      <c r="U512" s="82"/>
      <c r="V512" s="82"/>
      <c r="W512" s="82"/>
      <c r="X512" s="83"/>
      <c r="Y512" s="36"/>
      <c r="Z512" s="36"/>
      <c r="AA512" s="36"/>
      <c r="AB512" s="36"/>
      <c r="AC512" s="36"/>
      <c r="AD512" s="36"/>
      <c r="AE512" s="36"/>
      <c r="AT512" s="15" t="s">
        <v>161</v>
      </c>
      <c r="AU512" s="15" t="s">
        <v>71</v>
      </c>
    </row>
    <row r="513" s="2" customFormat="1" ht="16.5" customHeight="1">
      <c r="A513" s="36"/>
      <c r="B513" s="37"/>
      <c r="C513" s="232" t="s">
        <v>1007</v>
      </c>
      <c r="D513" s="232" t="s">
        <v>461</v>
      </c>
      <c r="E513" s="233" t="s">
        <v>1008</v>
      </c>
      <c r="F513" s="234" t="s">
        <v>1009</v>
      </c>
      <c r="G513" s="235" t="s">
        <v>240</v>
      </c>
      <c r="H513" s="236">
        <v>1</v>
      </c>
      <c r="I513" s="237"/>
      <c r="J513" s="237"/>
      <c r="K513" s="238">
        <f>ROUND(P513*H513,2)</f>
        <v>0</v>
      </c>
      <c r="L513" s="234" t="s">
        <v>20</v>
      </c>
      <c r="M513" s="42"/>
      <c r="N513" s="239" t="s">
        <v>20</v>
      </c>
      <c r="O513" s="222" t="s">
        <v>40</v>
      </c>
      <c r="P513" s="223">
        <f>I513+J513</f>
        <v>0</v>
      </c>
      <c r="Q513" s="223">
        <f>ROUND(I513*H513,2)</f>
        <v>0</v>
      </c>
      <c r="R513" s="223">
        <f>ROUND(J513*H513,2)</f>
        <v>0</v>
      </c>
      <c r="S513" s="82"/>
      <c r="T513" s="224">
        <f>S513*H513</f>
        <v>0</v>
      </c>
      <c r="U513" s="224">
        <v>0</v>
      </c>
      <c r="V513" s="224">
        <f>U513*H513</f>
        <v>0</v>
      </c>
      <c r="W513" s="224">
        <v>0</v>
      </c>
      <c r="X513" s="225">
        <f>W513*H513</f>
        <v>0</v>
      </c>
      <c r="Y513" s="36"/>
      <c r="Z513" s="36"/>
      <c r="AA513" s="36"/>
      <c r="AB513" s="36"/>
      <c r="AC513" s="36"/>
      <c r="AD513" s="36"/>
      <c r="AE513" s="36"/>
      <c r="AR513" s="226" t="s">
        <v>78</v>
      </c>
      <c r="AT513" s="226" t="s">
        <v>461</v>
      </c>
      <c r="AU513" s="226" t="s">
        <v>71</v>
      </c>
      <c r="AY513" s="15" t="s">
        <v>158</v>
      </c>
      <c r="BE513" s="227">
        <f>IF(O513="základní",K513,0)</f>
        <v>0</v>
      </c>
      <c r="BF513" s="227">
        <f>IF(O513="snížená",K513,0)</f>
        <v>0</v>
      </c>
      <c r="BG513" s="227">
        <f>IF(O513="zákl. přenesená",K513,0)</f>
        <v>0</v>
      </c>
      <c r="BH513" s="227">
        <f>IF(O513="sníž. přenesená",K513,0)</f>
        <v>0</v>
      </c>
      <c r="BI513" s="227">
        <f>IF(O513="nulová",K513,0)</f>
        <v>0</v>
      </c>
      <c r="BJ513" s="15" t="s">
        <v>78</v>
      </c>
      <c r="BK513" s="227">
        <f>ROUND(P513*H513,2)</f>
        <v>0</v>
      </c>
      <c r="BL513" s="15" t="s">
        <v>78</v>
      </c>
      <c r="BM513" s="226" t="s">
        <v>1010</v>
      </c>
    </row>
    <row r="514" s="2" customFormat="1">
      <c r="A514" s="36"/>
      <c r="B514" s="37"/>
      <c r="C514" s="38"/>
      <c r="D514" s="228" t="s">
        <v>161</v>
      </c>
      <c r="E514" s="38"/>
      <c r="F514" s="229" t="s">
        <v>1009</v>
      </c>
      <c r="G514" s="38"/>
      <c r="H514" s="38"/>
      <c r="I514" s="150"/>
      <c r="J514" s="150"/>
      <c r="K514" s="38"/>
      <c r="L514" s="38"/>
      <c r="M514" s="42"/>
      <c r="N514" s="230"/>
      <c r="O514" s="231"/>
      <c r="P514" s="82"/>
      <c r="Q514" s="82"/>
      <c r="R514" s="82"/>
      <c r="S514" s="82"/>
      <c r="T514" s="82"/>
      <c r="U514" s="82"/>
      <c r="V514" s="82"/>
      <c r="W514" s="82"/>
      <c r="X514" s="83"/>
      <c r="Y514" s="36"/>
      <c r="Z514" s="36"/>
      <c r="AA514" s="36"/>
      <c r="AB514" s="36"/>
      <c r="AC514" s="36"/>
      <c r="AD514" s="36"/>
      <c r="AE514" s="36"/>
      <c r="AT514" s="15" t="s">
        <v>161</v>
      </c>
      <c r="AU514" s="15" t="s">
        <v>71</v>
      </c>
    </row>
    <row r="515" s="2" customFormat="1" ht="33" customHeight="1">
      <c r="A515" s="36"/>
      <c r="B515" s="37"/>
      <c r="C515" s="232" t="s">
        <v>1011</v>
      </c>
      <c r="D515" s="232" t="s">
        <v>461</v>
      </c>
      <c r="E515" s="233" t="s">
        <v>1012</v>
      </c>
      <c r="F515" s="234" t="s">
        <v>1013</v>
      </c>
      <c r="G515" s="235" t="s">
        <v>240</v>
      </c>
      <c r="H515" s="236">
        <v>1</v>
      </c>
      <c r="I515" s="237"/>
      <c r="J515" s="237"/>
      <c r="K515" s="238">
        <f>ROUND(P515*H515,2)</f>
        <v>0</v>
      </c>
      <c r="L515" s="234" t="s">
        <v>20</v>
      </c>
      <c r="M515" s="42"/>
      <c r="N515" s="239" t="s">
        <v>20</v>
      </c>
      <c r="O515" s="222" t="s">
        <v>40</v>
      </c>
      <c r="P515" s="223">
        <f>I515+J515</f>
        <v>0</v>
      </c>
      <c r="Q515" s="223">
        <f>ROUND(I515*H515,2)</f>
        <v>0</v>
      </c>
      <c r="R515" s="223">
        <f>ROUND(J515*H515,2)</f>
        <v>0</v>
      </c>
      <c r="S515" s="82"/>
      <c r="T515" s="224">
        <f>S515*H515</f>
        <v>0</v>
      </c>
      <c r="U515" s="224">
        <v>0</v>
      </c>
      <c r="V515" s="224">
        <f>U515*H515</f>
        <v>0</v>
      </c>
      <c r="W515" s="224">
        <v>0</v>
      </c>
      <c r="X515" s="225">
        <f>W515*H515</f>
        <v>0</v>
      </c>
      <c r="Y515" s="36"/>
      <c r="Z515" s="36"/>
      <c r="AA515" s="36"/>
      <c r="AB515" s="36"/>
      <c r="AC515" s="36"/>
      <c r="AD515" s="36"/>
      <c r="AE515" s="36"/>
      <c r="AR515" s="226" t="s">
        <v>236</v>
      </c>
      <c r="AT515" s="226" t="s">
        <v>461</v>
      </c>
      <c r="AU515" s="226" t="s">
        <v>71</v>
      </c>
      <c r="AY515" s="15" t="s">
        <v>158</v>
      </c>
      <c r="BE515" s="227">
        <f>IF(O515="základní",K515,0)</f>
        <v>0</v>
      </c>
      <c r="BF515" s="227">
        <f>IF(O515="snížená",K515,0)</f>
        <v>0</v>
      </c>
      <c r="BG515" s="227">
        <f>IF(O515="zákl. přenesená",K515,0)</f>
        <v>0</v>
      </c>
      <c r="BH515" s="227">
        <f>IF(O515="sníž. přenesená",K515,0)</f>
        <v>0</v>
      </c>
      <c r="BI515" s="227">
        <f>IF(O515="nulová",K515,0)</f>
        <v>0</v>
      </c>
      <c r="BJ515" s="15" t="s">
        <v>78</v>
      </c>
      <c r="BK515" s="227">
        <f>ROUND(P515*H515,2)</f>
        <v>0</v>
      </c>
      <c r="BL515" s="15" t="s">
        <v>236</v>
      </c>
      <c r="BM515" s="226" t="s">
        <v>1014</v>
      </c>
    </row>
    <row r="516" s="2" customFormat="1">
      <c r="A516" s="36"/>
      <c r="B516" s="37"/>
      <c r="C516" s="38"/>
      <c r="D516" s="228" t="s">
        <v>161</v>
      </c>
      <c r="E516" s="38"/>
      <c r="F516" s="229" t="s">
        <v>1015</v>
      </c>
      <c r="G516" s="38"/>
      <c r="H516" s="38"/>
      <c r="I516" s="150"/>
      <c r="J516" s="150"/>
      <c r="K516" s="38"/>
      <c r="L516" s="38"/>
      <c r="M516" s="42"/>
      <c r="N516" s="230"/>
      <c r="O516" s="231"/>
      <c r="P516" s="82"/>
      <c r="Q516" s="82"/>
      <c r="R516" s="82"/>
      <c r="S516" s="82"/>
      <c r="T516" s="82"/>
      <c r="U516" s="82"/>
      <c r="V516" s="82"/>
      <c r="W516" s="82"/>
      <c r="X516" s="83"/>
      <c r="Y516" s="36"/>
      <c r="Z516" s="36"/>
      <c r="AA516" s="36"/>
      <c r="AB516" s="36"/>
      <c r="AC516" s="36"/>
      <c r="AD516" s="36"/>
      <c r="AE516" s="36"/>
      <c r="AT516" s="15" t="s">
        <v>161</v>
      </c>
      <c r="AU516" s="15" t="s">
        <v>71</v>
      </c>
    </row>
    <row r="517" s="2" customFormat="1" ht="21.75" customHeight="1">
      <c r="A517" s="36"/>
      <c r="B517" s="37"/>
      <c r="C517" s="232" t="s">
        <v>1016</v>
      </c>
      <c r="D517" s="232" t="s">
        <v>461</v>
      </c>
      <c r="E517" s="233" t="s">
        <v>1017</v>
      </c>
      <c r="F517" s="234" t="s">
        <v>1018</v>
      </c>
      <c r="G517" s="235" t="s">
        <v>240</v>
      </c>
      <c r="H517" s="236">
        <v>1</v>
      </c>
      <c r="I517" s="237"/>
      <c r="J517" s="237"/>
      <c r="K517" s="238">
        <f>ROUND(P517*H517,2)</f>
        <v>0</v>
      </c>
      <c r="L517" s="234" t="s">
        <v>20</v>
      </c>
      <c r="M517" s="42"/>
      <c r="N517" s="239" t="s">
        <v>20</v>
      </c>
      <c r="O517" s="222" t="s">
        <v>40</v>
      </c>
      <c r="P517" s="223">
        <f>I517+J517</f>
        <v>0</v>
      </c>
      <c r="Q517" s="223">
        <f>ROUND(I517*H517,2)</f>
        <v>0</v>
      </c>
      <c r="R517" s="223">
        <f>ROUND(J517*H517,2)</f>
        <v>0</v>
      </c>
      <c r="S517" s="82"/>
      <c r="T517" s="224">
        <f>S517*H517</f>
        <v>0</v>
      </c>
      <c r="U517" s="224">
        <v>0</v>
      </c>
      <c r="V517" s="224">
        <f>U517*H517</f>
        <v>0</v>
      </c>
      <c r="W517" s="224">
        <v>0</v>
      </c>
      <c r="X517" s="225">
        <f>W517*H517</f>
        <v>0</v>
      </c>
      <c r="Y517" s="36"/>
      <c r="Z517" s="36"/>
      <c r="AA517" s="36"/>
      <c r="AB517" s="36"/>
      <c r="AC517" s="36"/>
      <c r="AD517" s="36"/>
      <c r="AE517" s="36"/>
      <c r="AR517" s="226" t="s">
        <v>236</v>
      </c>
      <c r="AT517" s="226" t="s">
        <v>461</v>
      </c>
      <c r="AU517" s="226" t="s">
        <v>71</v>
      </c>
      <c r="AY517" s="15" t="s">
        <v>158</v>
      </c>
      <c r="BE517" s="227">
        <f>IF(O517="základní",K517,0)</f>
        <v>0</v>
      </c>
      <c r="BF517" s="227">
        <f>IF(O517="snížená",K517,0)</f>
        <v>0</v>
      </c>
      <c r="BG517" s="227">
        <f>IF(O517="zákl. přenesená",K517,0)</f>
        <v>0</v>
      </c>
      <c r="BH517" s="227">
        <f>IF(O517="sníž. přenesená",K517,0)</f>
        <v>0</v>
      </c>
      <c r="BI517" s="227">
        <f>IF(O517="nulová",K517,0)</f>
        <v>0</v>
      </c>
      <c r="BJ517" s="15" t="s">
        <v>78</v>
      </c>
      <c r="BK517" s="227">
        <f>ROUND(P517*H517,2)</f>
        <v>0</v>
      </c>
      <c r="BL517" s="15" t="s">
        <v>236</v>
      </c>
      <c r="BM517" s="226" t="s">
        <v>1019</v>
      </c>
    </row>
    <row r="518" s="2" customFormat="1">
      <c r="A518" s="36"/>
      <c r="B518" s="37"/>
      <c r="C518" s="38"/>
      <c r="D518" s="228" t="s">
        <v>161</v>
      </c>
      <c r="E518" s="38"/>
      <c r="F518" s="229" t="s">
        <v>1018</v>
      </c>
      <c r="G518" s="38"/>
      <c r="H518" s="38"/>
      <c r="I518" s="150"/>
      <c r="J518" s="150"/>
      <c r="K518" s="38"/>
      <c r="L518" s="38"/>
      <c r="M518" s="42"/>
      <c r="N518" s="230"/>
      <c r="O518" s="231"/>
      <c r="P518" s="82"/>
      <c r="Q518" s="82"/>
      <c r="R518" s="82"/>
      <c r="S518" s="82"/>
      <c r="T518" s="82"/>
      <c r="U518" s="82"/>
      <c r="V518" s="82"/>
      <c r="W518" s="82"/>
      <c r="X518" s="83"/>
      <c r="Y518" s="36"/>
      <c r="Z518" s="36"/>
      <c r="AA518" s="36"/>
      <c r="AB518" s="36"/>
      <c r="AC518" s="36"/>
      <c r="AD518" s="36"/>
      <c r="AE518" s="36"/>
      <c r="AT518" s="15" t="s">
        <v>161</v>
      </c>
      <c r="AU518" s="15" t="s">
        <v>71</v>
      </c>
    </row>
    <row r="519" s="2" customFormat="1" ht="33" customHeight="1">
      <c r="A519" s="36"/>
      <c r="B519" s="37"/>
      <c r="C519" s="232" t="s">
        <v>1020</v>
      </c>
      <c r="D519" s="232" t="s">
        <v>461</v>
      </c>
      <c r="E519" s="233" t="s">
        <v>1021</v>
      </c>
      <c r="F519" s="234" t="s">
        <v>1022</v>
      </c>
      <c r="G519" s="235" t="s">
        <v>240</v>
      </c>
      <c r="H519" s="236">
        <v>1</v>
      </c>
      <c r="I519" s="237"/>
      <c r="J519" s="237"/>
      <c r="K519" s="238">
        <f>ROUND(P519*H519,2)</f>
        <v>0</v>
      </c>
      <c r="L519" s="234" t="s">
        <v>20</v>
      </c>
      <c r="M519" s="42"/>
      <c r="N519" s="239" t="s">
        <v>20</v>
      </c>
      <c r="O519" s="222" t="s">
        <v>40</v>
      </c>
      <c r="P519" s="223">
        <f>I519+J519</f>
        <v>0</v>
      </c>
      <c r="Q519" s="223">
        <f>ROUND(I519*H519,2)</f>
        <v>0</v>
      </c>
      <c r="R519" s="223">
        <f>ROUND(J519*H519,2)</f>
        <v>0</v>
      </c>
      <c r="S519" s="82"/>
      <c r="T519" s="224">
        <f>S519*H519</f>
        <v>0</v>
      </c>
      <c r="U519" s="224">
        <v>0</v>
      </c>
      <c r="V519" s="224">
        <f>U519*H519</f>
        <v>0</v>
      </c>
      <c r="W519" s="224">
        <v>0</v>
      </c>
      <c r="X519" s="225">
        <f>W519*H519</f>
        <v>0</v>
      </c>
      <c r="Y519" s="36"/>
      <c r="Z519" s="36"/>
      <c r="AA519" s="36"/>
      <c r="AB519" s="36"/>
      <c r="AC519" s="36"/>
      <c r="AD519" s="36"/>
      <c r="AE519" s="36"/>
      <c r="AR519" s="226" t="s">
        <v>236</v>
      </c>
      <c r="AT519" s="226" t="s">
        <v>461</v>
      </c>
      <c r="AU519" s="226" t="s">
        <v>71</v>
      </c>
      <c r="AY519" s="15" t="s">
        <v>158</v>
      </c>
      <c r="BE519" s="227">
        <f>IF(O519="základní",K519,0)</f>
        <v>0</v>
      </c>
      <c r="BF519" s="227">
        <f>IF(O519="snížená",K519,0)</f>
        <v>0</v>
      </c>
      <c r="BG519" s="227">
        <f>IF(O519="zákl. přenesená",K519,0)</f>
        <v>0</v>
      </c>
      <c r="BH519" s="227">
        <f>IF(O519="sníž. přenesená",K519,0)</f>
        <v>0</v>
      </c>
      <c r="BI519" s="227">
        <f>IF(O519="nulová",K519,0)</f>
        <v>0</v>
      </c>
      <c r="BJ519" s="15" t="s">
        <v>78</v>
      </c>
      <c r="BK519" s="227">
        <f>ROUND(P519*H519,2)</f>
        <v>0</v>
      </c>
      <c r="BL519" s="15" t="s">
        <v>236</v>
      </c>
      <c r="BM519" s="226" t="s">
        <v>1023</v>
      </c>
    </row>
    <row r="520" s="2" customFormat="1">
      <c r="A520" s="36"/>
      <c r="B520" s="37"/>
      <c r="C520" s="38"/>
      <c r="D520" s="228" t="s">
        <v>161</v>
      </c>
      <c r="E520" s="38"/>
      <c r="F520" s="229" t="s">
        <v>1024</v>
      </c>
      <c r="G520" s="38"/>
      <c r="H520" s="38"/>
      <c r="I520" s="150"/>
      <c r="J520" s="150"/>
      <c r="K520" s="38"/>
      <c r="L520" s="38"/>
      <c r="M520" s="42"/>
      <c r="N520" s="230"/>
      <c r="O520" s="231"/>
      <c r="P520" s="82"/>
      <c r="Q520" s="82"/>
      <c r="R520" s="82"/>
      <c r="S520" s="82"/>
      <c r="T520" s="82"/>
      <c r="U520" s="82"/>
      <c r="V520" s="82"/>
      <c r="W520" s="82"/>
      <c r="X520" s="83"/>
      <c r="Y520" s="36"/>
      <c r="Z520" s="36"/>
      <c r="AA520" s="36"/>
      <c r="AB520" s="36"/>
      <c r="AC520" s="36"/>
      <c r="AD520" s="36"/>
      <c r="AE520" s="36"/>
      <c r="AT520" s="15" t="s">
        <v>161</v>
      </c>
      <c r="AU520" s="15" t="s">
        <v>71</v>
      </c>
    </row>
    <row r="521" s="2" customFormat="1" ht="21.75" customHeight="1">
      <c r="A521" s="36"/>
      <c r="B521" s="37"/>
      <c r="C521" s="232" t="s">
        <v>1025</v>
      </c>
      <c r="D521" s="232" t="s">
        <v>461</v>
      </c>
      <c r="E521" s="233" t="s">
        <v>1026</v>
      </c>
      <c r="F521" s="234" t="s">
        <v>1027</v>
      </c>
      <c r="G521" s="235" t="s">
        <v>240</v>
      </c>
      <c r="H521" s="236">
        <v>1</v>
      </c>
      <c r="I521" s="237"/>
      <c r="J521" s="237"/>
      <c r="K521" s="238">
        <f>ROUND(P521*H521,2)</f>
        <v>0</v>
      </c>
      <c r="L521" s="234" t="s">
        <v>20</v>
      </c>
      <c r="M521" s="42"/>
      <c r="N521" s="239" t="s">
        <v>20</v>
      </c>
      <c r="O521" s="222" t="s">
        <v>40</v>
      </c>
      <c r="P521" s="223">
        <f>I521+J521</f>
        <v>0</v>
      </c>
      <c r="Q521" s="223">
        <f>ROUND(I521*H521,2)</f>
        <v>0</v>
      </c>
      <c r="R521" s="223">
        <f>ROUND(J521*H521,2)</f>
        <v>0</v>
      </c>
      <c r="S521" s="82"/>
      <c r="T521" s="224">
        <f>S521*H521</f>
        <v>0</v>
      </c>
      <c r="U521" s="224">
        <v>0</v>
      </c>
      <c r="V521" s="224">
        <f>U521*H521</f>
        <v>0</v>
      </c>
      <c r="W521" s="224">
        <v>0</v>
      </c>
      <c r="X521" s="225">
        <f>W521*H521</f>
        <v>0</v>
      </c>
      <c r="Y521" s="36"/>
      <c r="Z521" s="36"/>
      <c r="AA521" s="36"/>
      <c r="AB521" s="36"/>
      <c r="AC521" s="36"/>
      <c r="AD521" s="36"/>
      <c r="AE521" s="36"/>
      <c r="AR521" s="226" t="s">
        <v>236</v>
      </c>
      <c r="AT521" s="226" t="s">
        <v>461</v>
      </c>
      <c r="AU521" s="226" t="s">
        <v>71</v>
      </c>
      <c r="AY521" s="15" t="s">
        <v>158</v>
      </c>
      <c r="BE521" s="227">
        <f>IF(O521="základní",K521,0)</f>
        <v>0</v>
      </c>
      <c r="BF521" s="227">
        <f>IF(O521="snížená",K521,0)</f>
        <v>0</v>
      </c>
      <c r="BG521" s="227">
        <f>IF(O521="zákl. přenesená",K521,0)</f>
        <v>0</v>
      </c>
      <c r="BH521" s="227">
        <f>IF(O521="sníž. přenesená",K521,0)</f>
        <v>0</v>
      </c>
      <c r="BI521" s="227">
        <f>IF(O521="nulová",K521,0)</f>
        <v>0</v>
      </c>
      <c r="BJ521" s="15" t="s">
        <v>78</v>
      </c>
      <c r="BK521" s="227">
        <f>ROUND(P521*H521,2)</f>
        <v>0</v>
      </c>
      <c r="BL521" s="15" t="s">
        <v>236</v>
      </c>
      <c r="BM521" s="226" t="s">
        <v>1028</v>
      </c>
    </row>
    <row r="522" s="2" customFormat="1">
      <c r="A522" s="36"/>
      <c r="B522" s="37"/>
      <c r="C522" s="38"/>
      <c r="D522" s="228" t="s">
        <v>161</v>
      </c>
      <c r="E522" s="38"/>
      <c r="F522" s="229" t="s">
        <v>1027</v>
      </c>
      <c r="G522" s="38"/>
      <c r="H522" s="38"/>
      <c r="I522" s="150"/>
      <c r="J522" s="150"/>
      <c r="K522" s="38"/>
      <c r="L522" s="38"/>
      <c r="M522" s="42"/>
      <c r="N522" s="230"/>
      <c r="O522" s="231"/>
      <c r="P522" s="82"/>
      <c r="Q522" s="82"/>
      <c r="R522" s="82"/>
      <c r="S522" s="82"/>
      <c r="T522" s="82"/>
      <c r="U522" s="82"/>
      <c r="V522" s="82"/>
      <c r="W522" s="82"/>
      <c r="X522" s="83"/>
      <c r="Y522" s="36"/>
      <c r="Z522" s="36"/>
      <c r="AA522" s="36"/>
      <c r="AB522" s="36"/>
      <c r="AC522" s="36"/>
      <c r="AD522" s="36"/>
      <c r="AE522" s="36"/>
      <c r="AT522" s="15" t="s">
        <v>161</v>
      </c>
      <c r="AU522" s="15" t="s">
        <v>71</v>
      </c>
    </row>
    <row r="523" s="2" customFormat="1" ht="16.5" customHeight="1">
      <c r="A523" s="36"/>
      <c r="B523" s="37"/>
      <c r="C523" s="212" t="s">
        <v>1029</v>
      </c>
      <c r="D523" s="212" t="s">
        <v>152</v>
      </c>
      <c r="E523" s="213" t="s">
        <v>1030</v>
      </c>
      <c r="F523" s="214" t="s">
        <v>1031</v>
      </c>
      <c r="G523" s="215" t="s">
        <v>240</v>
      </c>
      <c r="H523" s="216">
        <v>1</v>
      </c>
      <c r="I523" s="217"/>
      <c r="J523" s="218"/>
      <c r="K523" s="219">
        <f>ROUND(P523*H523,2)</f>
        <v>0</v>
      </c>
      <c r="L523" s="214" t="s">
        <v>20</v>
      </c>
      <c r="M523" s="220"/>
      <c r="N523" s="221" t="s">
        <v>20</v>
      </c>
      <c r="O523" s="222" t="s">
        <v>40</v>
      </c>
      <c r="P523" s="223">
        <f>I523+J523</f>
        <v>0</v>
      </c>
      <c r="Q523" s="223">
        <f>ROUND(I523*H523,2)</f>
        <v>0</v>
      </c>
      <c r="R523" s="223">
        <f>ROUND(J523*H523,2)</f>
        <v>0</v>
      </c>
      <c r="S523" s="82"/>
      <c r="T523" s="224">
        <f>S523*H523</f>
        <v>0</v>
      </c>
      <c r="U523" s="224">
        <v>0</v>
      </c>
      <c r="V523" s="224">
        <f>U523*H523</f>
        <v>0</v>
      </c>
      <c r="W523" s="224">
        <v>0</v>
      </c>
      <c r="X523" s="225">
        <f>W523*H523</f>
        <v>0</v>
      </c>
      <c r="Y523" s="36"/>
      <c r="Z523" s="36"/>
      <c r="AA523" s="36"/>
      <c r="AB523" s="36"/>
      <c r="AC523" s="36"/>
      <c r="AD523" s="36"/>
      <c r="AE523" s="36"/>
      <c r="AR523" s="226" t="s">
        <v>80</v>
      </c>
      <c r="AT523" s="226" t="s">
        <v>152</v>
      </c>
      <c r="AU523" s="226" t="s">
        <v>71</v>
      </c>
      <c r="AY523" s="15" t="s">
        <v>158</v>
      </c>
      <c r="BE523" s="227">
        <f>IF(O523="základní",K523,0)</f>
        <v>0</v>
      </c>
      <c r="BF523" s="227">
        <f>IF(O523="snížená",K523,0)</f>
        <v>0</v>
      </c>
      <c r="BG523" s="227">
        <f>IF(O523="zákl. přenesená",K523,0)</f>
        <v>0</v>
      </c>
      <c r="BH523" s="227">
        <f>IF(O523="sníž. přenesená",K523,0)</f>
        <v>0</v>
      </c>
      <c r="BI523" s="227">
        <f>IF(O523="nulová",K523,0)</f>
        <v>0</v>
      </c>
      <c r="BJ523" s="15" t="s">
        <v>78</v>
      </c>
      <c r="BK523" s="227">
        <f>ROUND(P523*H523,2)</f>
        <v>0</v>
      </c>
      <c r="BL523" s="15" t="s">
        <v>78</v>
      </c>
      <c r="BM523" s="226" t="s">
        <v>1032</v>
      </c>
    </row>
    <row r="524" s="2" customFormat="1">
      <c r="A524" s="36"/>
      <c r="B524" s="37"/>
      <c r="C524" s="38"/>
      <c r="D524" s="228" t="s">
        <v>161</v>
      </c>
      <c r="E524" s="38"/>
      <c r="F524" s="229" t="s">
        <v>1031</v>
      </c>
      <c r="G524" s="38"/>
      <c r="H524" s="38"/>
      <c r="I524" s="150"/>
      <c r="J524" s="150"/>
      <c r="K524" s="38"/>
      <c r="L524" s="38"/>
      <c r="M524" s="42"/>
      <c r="N524" s="230"/>
      <c r="O524" s="231"/>
      <c r="P524" s="82"/>
      <c r="Q524" s="82"/>
      <c r="R524" s="82"/>
      <c r="S524" s="82"/>
      <c r="T524" s="82"/>
      <c r="U524" s="82"/>
      <c r="V524" s="82"/>
      <c r="W524" s="82"/>
      <c r="X524" s="83"/>
      <c r="Y524" s="36"/>
      <c r="Z524" s="36"/>
      <c r="AA524" s="36"/>
      <c r="AB524" s="36"/>
      <c r="AC524" s="36"/>
      <c r="AD524" s="36"/>
      <c r="AE524" s="36"/>
      <c r="AT524" s="15" t="s">
        <v>161</v>
      </c>
      <c r="AU524" s="15" t="s">
        <v>71</v>
      </c>
    </row>
    <row r="525" s="2" customFormat="1" ht="16.5" customHeight="1">
      <c r="A525" s="36"/>
      <c r="B525" s="37"/>
      <c r="C525" s="212" t="s">
        <v>1033</v>
      </c>
      <c r="D525" s="212" t="s">
        <v>152</v>
      </c>
      <c r="E525" s="213" t="s">
        <v>1034</v>
      </c>
      <c r="F525" s="214" t="s">
        <v>1035</v>
      </c>
      <c r="G525" s="215" t="s">
        <v>240</v>
      </c>
      <c r="H525" s="216">
        <v>1</v>
      </c>
      <c r="I525" s="217"/>
      <c r="J525" s="218"/>
      <c r="K525" s="219">
        <f>ROUND(P525*H525,2)</f>
        <v>0</v>
      </c>
      <c r="L525" s="214" t="s">
        <v>20</v>
      </c>
      <c r="M525" s="220"/>
      <c r="N525" s="221" t="s">
        <v>20</v>
      </c>
      <c r="O525" s="222" t="s">
        <v>40</v>
      </c>
      <c r="P525" s="223">
        <f>I525+J525</f>
        <v>0</v>
      </c>
      <c r="Q525" s="223">
        <f>ROUND(I525*H525,2)</f>
        <v>0</v>
      </c>
      <c r="R525" s="223">
        <f>ROUND(J525*H525,2)</f>
        <v>0</v>
      </c>
      <c r="S525" s="82"/>
      <c r="T525" s="224">
        <f>S525*H525</f>
        <v>0</v>
      </c>
      <c r="U525" s="224">
        <v>0</v>
      </c>
      <c r="V525" s="224">
        <f>U525*H525</f>
        <v>0</v>
      </c>
      <c r="W525" s="224">
        <v>0</v>
      </c>
      <c r="X525" s="225">
        <f>W525*H525</f>
        <v>0</v>
      </c>
      <c r="Y525" s="36"/>
      <c r="Z525" s="36"/>
      <c r="AA525" s="36"/>
      <c r="AB525" s="36"/>
      <c r="AC525" s="36"/>
      <c r="AD525" s="36"/>
      <c r="AE525" s="36"/>
      <c r="AR525" s="226" t="s">
        <v>80</v>
      </c>
      <c r="AT525" s="226" t="s">
        <v>152</v>
      </c>
      <c r="AU525" s="226" t="s">
        <v>71</v>
      </c>
      <c r="AY525" s="15" t="s">
        <v>158</v>
      </c>
      <c r="BE525" s="227">
        <f>IF(O525="základní",K525,0)</f>
        <v>0</v>
      </c>
      <c r="BF525" s="227">
        <f>IF(O525="snížená",K525,0)</f>
        <v>0</v>
      </c>
      <c r="BG525" s="227">
        <f>IF(O525="zákl. přenesená",K525,0)</f>
        <v>0</v>
      </c>
      <c r="BH525" s="227">
        <f>IF(O525="sníž. přenesená",K525,0)</f>
        <v>0</v>
      </c>
      <c r="BI525" s="227">
        <f>IF(O525="nulová",K525,0)</f>
        <v>0</v>
      </c>
      <c r="BJ525" s="15" t="s">
        <v>78</v>
      </c>
      <c r="BK525" s="227">
        <f>ROUND(P525*H525,2)</f>
        <v>0</v>
      </c>
      <c r="BL525" s="15" t="s">
        <v>78</v>
      </c>
      <c r="BM525" s="226" t="s">
        <v>1036</v>
      </c>
    </row>
    <row r="526" s="2" customFormat="1">
      <c r="A526" s="36"/>
      <c r="B526" s="37"/>
      <c r="C526" s="38"/>
      <c r="D526" s="228" t="s">
        <v>161</v>
      </c>
      <c r="E526" s="38"/>
      <c r="F526" s="229" t="s">
        <v>1035</v>
      </c>
      <c r="G526" s="38"/>
      <c r="H526" s="38"/>
      <c r="I526" s="150"/>
      <c r="J526" s="150"/>
      <c r="K526" s="38"/>
      <c r="L526" s="38"/>
      <c r="M526" s="42"/>
      <c r="N526" s="230"/>
      <c r="O526" s="231"/>
      <c r="P526" s="82"/>
      <c r="Q526" s="82"/>
      <c r="R526" s="82"/>
      <c r="S526" s="82"/>
      <c r="T526" s="82"/>
      <c r="U526" s="82"/>
      <c r="V526" s="82"/>
      <c r="W526" s="82"/>
      <c r="X526" s="83"/>
      <c r="Y526" s="36"/>
      <c r="Z526" s="36"/>
      <c r="AA526" s="36"/>
      <c r="AB526" s="36"/>
      <c r="AC526" s="36"/>
      <c r="AD526" s="36"/>
      <c r="AE526" s="36"/>
      <c r="AT526" s="15" t="s">
        <v>161</v>
      </c>
      <c r="AU526" s="15" t="s">
        <v>71</v>
      </c>
    </row>
    <row r="527" s="2" customFormat="1" ht="16.5" customHeight="1">
      <c r="A527" s="36"/>
      <c r="B527" s="37"/>
      <c r="C527" s="212" t="s">
        <v>1037</v>
      </c>
      <c r="D527" s="212" t="s">
        <v>152</v>
      </c>
      <c r="E527" s="213" t="s">
        <v>1038</v>
      </c>
      <c r="F527" s="214" t="s">
        <v>1039</v>
      </c>
      <c r="G527" s="215" t="s">
        <v>240</v>
      </c>
      <c r="H527" s="216">
        <v>1</v>
      </c>
      <c r="I527" s="217"/>
      <c r="J527" s="218"/>
      <c r="K527" s="219">
        <f>ROUND(P527*H527,2)</f>
        <v>0</v>
      </c>
      <c r="L527" s="214" t="s">
        <v>20</v>
      </c>
      <c r="M527" s="220"/>
      <c r="N527" s="221" t="s">
        <v>20</v>
      </c>
      <c r="O527" s="222" t="s">
        <v>40</v>
      </c>
      <c r="P527" s="223">
        <f>I527+J527</f>
        <v>0</v>
      </c>
      <c r="Q527" s="223">
        <f>ROUND(I527*H527,2)</f>
        <v>0</v>
      </c>
      <c r="R527" s="223">
        <f>ROUND(J527*H527,2)</f>
        <v>0</v>
      </c>
      <c r="S527" s="82"/>
      <c r="T527" s="224">
        <f>S527*H527</f>
        <v>0</v>
      </c>
      <c r="U527" s="224">
        <v>0</v>
      </c>
      <c r="V527" s="224">
        <f>U527*H527</f>
        <v>0</v>
      </c>
      <c r="W527" s="224">
        <v>0</v>
      </c>
      <c r="X527" s="225">
        <f>W527*H527</f>
        <v>0</v>
      </c>
      <c r="Y527" s="36"/>
      <c r="Z527" s="36"/>
      <c r="AA527" s="36"/>
      <c r="AB527" s="36"/>
      <c r="AC527" s="36"/>
      <c r="AD527" s="36"/>
      <c r="AE527" s="36"/>
      <c r="AR527" s="226" t="s">
        <v>80</v>
      </c>
      <c r="AT527" s="226" t="s">
        <v>152</v>
      </c>
      <c r="AU527" s="226" t="s">
        <v>71</v>
      </c>
      <c r="AY527" s="15" t="s">
        <v>158</v>
      </c>
      <c r="BE527" s="227">
        <f>IF(O527="základní",K527,0)</f>
        <v>0</v>
      </c>
      <c r="BF527" s="227">
        <f>IF(O527="snížená",K527,0)</f>
        <v>0</v>
      </c>
      <c r="BG527" s="227">
        <f>IF(O527="zákl. přenesená",K527,0)</f>
        <v>0</v>
      </c>
      <c r="BH527" s="227">
        <f>IF(O527="sníž. přenesená",K527,0)</f>
        <v>0</v>
      </c>
      <c r="BI527" s="227">
        <f>IF(O527="nulová",K527,0)</f>
        <v>0</v>
      </c>
      <c r="BJ527" s="15" t="s">
        <v>78</v>
      </c>
      <c r="BK527" s="227">
        <f>ROUND(P527*H527,2)</f>
        <v>0</v>
      </c>
      <c r="BL527" s="15" t="s">
        <v>78</v>
      </c>
      <c r="BM527" s="226" t="s">
        <v>1040</v>
      </c>
    </row>
    <row r="528" s="2" customFormat="1">
      <c r="A528" s="36"/>
      <c r="B528" s="37"/>
      <c r="C528" s="38"/>
      <c r="D528" s="228" t="s">
        <v>161</v>
      </c>
      <c r="E528" s="38"/>
      <c r="F528" s="229" t="s">
        <v>1039</v>
      </c>
      <c r="G528" s="38"/>
      <c r="H528" s="38"/>
      <c r="I528" s="150"/>
      <c r="J528" s="150"/>
      <c r="K528" s="38"/>
      <c r="L528" s="38"/>
      <c r="M528" s="42"/>
      <c r="N528" s="230"/>
      <c r="O528" s="231"/>
      <c r="P528" s="82"/>
      <c r="Q528" s="82"/>
      <c r="R528" s="82"/>
      <c r="S528" s="82"/>
      <c r="T528" s="82"/>
      <c r="U528" s="82"/>
      <c r="V528" s="82"/>
      <c r="W528" s="82"/>
      <c r="X528" s="83"/>
      <c r="Y528" s="36"/>
      <c r="Z528" s="36"/>
      <c r="AA528" s="36"/>
      <c r="AB528" s="36"/>
      <c r="AC528" s="36"/>
      <c r="AD528" s="36"/>
      <c r="AE528" s="36"/>
      <c r="AT528" s="15" t="s">
        <v>161</v>
      </c>
      <c r="AU528" s="15" t="s">
        <v>71</v>
      </c>
    </row>
    <row r="529" s="2" customFormat="1" ht="16.5" customHeight="1">
      <c r="A529" s="36"/>
      <c r="B529" s="37"/>
      <c r="C529" s="212" t="s">
        <v>1041</v>
      </c>
      <c r="D529" s="212" t="s">
        <v>152</v>
      </c>
      <c r="E529" s="213" t="s">
        <v>1042</v>
      </c>
      <c r="F529" s="214" t="s">
        <v>1043</v>
      </c>
      <c r="G529" s="215" t="s">
        <v>240</v>
      </c>
      <c r="H529" s="216">
        <v>2</v>
      </c>
      <c r="I529" s="217"/>
      <c r="J529" s="218"/>
      <c r="K529" s="219">
        <f>ROUND(P529*H529,2)</f>
        <v>0</v>
      </c>
      <c r="L529" s="214" t="s">
        <v>20</v>
      </c>
      <c r="M529" s="220"/>
      <c r="N529" s="221" t="s">
        <v>20</v>
      </c>
      <c r="O529" s="222" t="s">
        <v>40</v>
      </c>
      <c r="P529" s="223">
        <f>I529+J529</f>
        <v>0</v>
      </c>
      <c r="Q529" s="223">
        <f>ROUND(I529*H529,2)</f>
        <v>0</v>
      </c>
      <c r="R529" s="223">
        <f>ROUND(J529*H529,2)</f>
        <v>0</v>
      </c>
      <c r="S529" s="82"/>
      <c r="T529" s="224">
        <f>S529*H529</f>
        <v>0</v>
      </c>
      <c r="U529" s="224">
        <v>0</v>
      </c>
      <c r="V529" s="224">
        <f>U529*H529</f>
        <v>0</v>
      </c>
      <c r="W529" s="224">
        <v>0</v>
      </c>
      <c r="X529" s="225">
        <f>W529*H529</f>
        <v>0</v>
      </c>
      <c r="Y529" s="36"/>
      <c r="Z529" s="36"/>
      <c r="AA529" s="36"/>
      <c r="AB529" s="36"/>
      <c r="AC529" s="36"/>
      <c r="AD529" s="36"/>
      <c r="AE529" s="36"/>
      <c r="AR529" s="226" t="s">
        <v>80</v>
      </c>
      <c r="AT529" s="226" t="s">
        <v>152</v>
      </c>
      <c r="AU529" s="226" t="s">
        <v>71</v>
      </c>
      <c r="AY529" s="15" t="s">
        <v>158</v>
      </c>
      <c r="BE529" s="227">
        <f>IF(O529="základní",K529,0)</f>
        <v>0</v>
      </c>
      <c r="BF529" s="227">
        <f>IF(O529="snížená",K529,0)</f>
        <v>0</v>
      </c>
      <c r="BG529" s="227">
        <f>IF(O529="zákl. přenesená",K529,0)</f>
        <v>0</v>
      </c>
      <c r="BH529" s="227">
        <f>IF(O529="sníž. přenesená",K529,0)</f>
        <v>0</v>
      </c>
      <c r="BI529" s="227">
        <f>IF(O529="nulová",K529,0)</f>
        <v>0</v>
      </c>
      <c r="BJ529" s="15" t="s">
        <v>78</v>
      </c>
      <c r="BK529" s="227">
        <f>ROUND(P529*H529,2)</f>
        <v>0</v>
      </c>
      <c r="BL529" s="15" t="s">
        <v>78</v>
      </c>
      <c r="BM529" s="226" t="s">
        <v>1044</v>
      </c>
    </row>
    <row r="530" s="2" customFormat="1">
      <c r="A530" s="36"/>
      <c r="B530" s="37"/>
      <c r="C530" s="38"/>
      <c r="D530" s="228" t="s">
        <v>161</v>
      </c>
      <c r="E530" s="38"/>
      <c r="F530" s="229" t="s">
        <v>1043</v>
      </c>
      <c r="G530" s="38"/>
      <c r="H530" s="38"/>
      <c r="I530" s="150"/>
      <c r="J530" s="150"/>
      <c r="K530" s="38"/>
      <c r="L530" s="38"/>
      <c r="M530" s="42"/>
      <c r="N530" s="230"/>
      <c r="O530" s="231"/>
      <c r="P530" s="82"/>
      <c r="Q530" s="82"/>
      <c r="R530" s="82"/>
      <c r="S530" s="82"/>
      <c r="T530" s="82"/>
      <c r="U530" s="82"/>
      <c r="V530" s="82"/>
      <c r="W530" s="82"/>
      <c r="X530" s="83"/>
      <c r="Y530" s="36"/>
      <c r="Z530" s="36"/>
      <c r="AA530" s="36"/>
      <c r="AB530" s="36"/>
      <c r="AC530" s="36"/>
      <c r="AD530" s="36"/>
      <c r="AE530" s="36"/>
      <c r="AT530" s="15" t="s">
        <v>161</v>
      </c>
      <c r="AU530" s="15" t="s">
        <v>71</v>
      </c>
    </row>
    <row r="531" s="2" customFormat="1" ht="16.5" customHeight="1">
      <c r="A531" s="36"/>
      <c r="B531" s="37"/>
      <c r="C531" s="212" t="s">
        <v>1045</v>
      </c>
      <c r="D531" s="212" t="s">
        <v>152</v>
      </c>
      <c r="E531" s="213" t="s">
        <v>1046</v>
      </c>
      <c r="F531" s="214" t="s">
        <v>1047</v>
      </c>
      <c r="G531" s="215" t="s">
        <v>240</v>
      </c>
      <c r="H531" s="216">
        <v>1</v>
      </c>
      <c r="I531" s="217"/>
      <c r="J531" s="218"/>
      <c r="K531" s="219">
        <f>ROUND(P531*H531,2)</f>
        <v>0</v>
      </c>
      <c r="L531" s="214" t="s">
        <v>20</v>
      </c>
      <c r="M531" s="220"/>
      <c r="N531" s="221" t="s">
        <v>20</v>
      </c>
      <c r="O531" s="222" t="s">
        <v>40</v>
      </c>
      <c r="P531" s="223">
        <f>I531+J531</f>
        <v>0</v>
      </c>
      <c r="Q531" s="223">
        <f>ROUND(I531*H531,2)</f>
        <v>0</v>
      </c>
      <c r="R531" s="223">
        <f>ROUND(J531*H531,2)</f>
        <v>0</v>
      </c>
      <c r="S531" s="82"/>
      <c r="T531" s="224">
        <f>S531*H531</f>
        <v>0</v>
      </c>
      <c r="U531" s="224">
        <v>0</v>
      </c>
      <c r="V531" s="224">
        <f>U531*H531</f>
        <v>0</v>
      </c>
      <c r="W531" s="224">
        <v>0</v>
      </c>
      <c r="X531" s="225">
        <f>W531*H531</f>
        <v>0</v>
      </c>
      <c r="Y531" s="36"/>
      <c r="Z531" s="36"/>
      <c r="AA531" s="36"/>
      <c r="AB531" s="36"/>
      <c r="AC531" s="36"/>
      <c r="AD531" s="36"/>
      <c r="AE531" s="36"/>
      <c r="AR531" s="226" t="s">
        <v>80</v>
      </c>
      <c r="AT531" s="226" t="s">
        <v>152</v>
      </c>
      <c r="AU531" s="226" t="s">
        <v>71</v>
      </c>
      <c r="AY531" s="15" t="s">
        <v>158</v>
      </c>
      <c r="BE531" s="227">
        <f>IF(O531="základní",K531,0)</f>
        <v>0</v>
      </c>
      <c r="BF531" s="227">
        <f>IF(O531="snížená",K531,0)</f>
        <v>0</v>
      </c>
      <c r="BG531" s="227">
        <f>IF(O531="zákl. přenesená",K531,0)</f>
        <v>0</v>
      </c>
      <c r="BH531" s="227">
        <f>IF(O531="sníž. přenesená",K531,0)</f>
        <v>0</v>
      </c>
      <c r="BI531" s="227">
        <f>IF(O531="nulová",K531,0)</f>
        <v>0</v>
      </c>
      <c r="BJ531" s="15" t="s">
        <v>78</v>
      </c>
      <c r="BK531" s="227">
        <f>ROUND(P531*H531,2)</f>
        <v>0</v>
      </c>
      <c r="BL531" s="15" t="s">
        <v>78</v>
      </c>
      <c r="BM531" s="226" t="s">
        <v>1048</v>
      </c>
    </row>
    <row r="532" s="2" customFormat="1">
      <c r="A532" s="36"/>
      <c r="B532" s="37"/>
      <c r="C532" s="38"/>
      <c r="D532" s="228" t="s">
        <v>161</v>
      </c>
      <c r="E532" s="38"/>
      <c r="F532" s="229" t="s">
        <v>1047</v>
      </c>
      <c r="G532" s="38"/>
      <c r="H532" s="38"/>
      <c r="I532" s="150"/>
      <c r="J532" s="150"/>
      <c r="K532" s="38"/>
      <c r="L532" s="38"/>
      <c r="M532" s="42"/>
      <c r="N532" s="230"/>
      <c r="O532" s="231"/>
      <c r="P532" s="82"/>
      <c r="Q532" s="82"/>
      <c r="R532" s="82"/>
      <c r="S532" s="82"/>
      <c r="T532" s="82"/>
      <c r="U532" s="82"/>
      <c r="V532" s="82"/>
      <c r="W532" s="82"/>
      <c r="X532" s="83"/>
      <c r="Y532" s="36"/>
      <c r="Z532" s="36"/>
      <c r="AA532" s="36"/>
      <c r="AB532" s="36"/>
      <c r="AC532" s="36"/>
      <c r="AD532" s="36"/>
      <c r="AE532" s="36"/>
      <c r="AT532" s="15" t="s">
        <v>161</v>
      </c>
      <c r="AU532" s="15" t="s">
        <v>71</v>
      </c>
    </row>
    <row r="533" s="2" customFormat="1" ht="16.5" customHeight="1">
      <c r="A533" s="36"/>
      <c r="B533" s="37"/>
      <c r="C533" s="232" t="s">
        <v>1049</v>
      </c>
      <c r="D533" s="232" t="s">
        <v>461</v>
      </c>
      <c r="E533" s="233" t="s">
        <v>1050</v>
      </c>
      <c r="F533" s="234" t="s">
        <v>1051</v>
      </c>
      <c r="G533" s="235" t="s">
        <v>1052</v>
      </c>
      <c r="H533" s="236">
        <v>1</v>
      </c>
      <c r="I533" s="237"/>
      <c r="J533" s="237"/>
      <c r="K533" s="238">
        <f>ROUND(P533*H533,2)</f>
        <v>0</v>
      </c>
      <c r="L533" s="234" t="s">
        <v>20</v>
      </c>
      <c r="M533" s="42"/>
      <c r="N533" s="239" t="s">
        <v>20</v>
      </c>
      <c r="O533" s="222" t="s">
        <v>40</v>
      </c>
      <c r="P533" s="223">
        <f>I533+J533</f>
        <v>0</v>
      </c>
      <c r="Q533" s="223">
        <f>ROUND(I533*H533,2)</f>
        <v>0</v>
      </c>
      <c r="R533" s="223">
        <f>ROUND(J533*H533,2)</f>
        <v>0</v>
      </c>
      <c r="S533" s="82"/>
      <c r="T533" s="224">
        <f>S533*H533</f>
        <v>0</v>
      </c>
      <c r="U533" s="224">
        <v>0</v>
      </c>
      <c r="V533" s="224">
        <f>U533*H533</f>
        <v>0</v>
      </c>
      <c r="W533" s="224">
        <v>0</v>
      </c>
      <c r="X533" s="225">
        <f>W533*H533</f>
        <v>0</v>
      </c>
      <c r="Y533" s="36"/>
      <c r="Z533" s="36"/>
      <c r="AA533" s="36"/>
      <c r="AB533" s="36"/>
      <c r="AC533" s="36"/>
      <c r="AD533" s="36"/>
      <c r="AE533" s="36"/>
      <c r="AR533" s="226" t="s">
        <v>214</v>
      </c>
      <c r="AT533" s="226" t="s">
        <v>461</v>
      </c>
      <c r="AU533" s="226" t="s">
        <v>71</v>
      </c>
      <c r="AY533" s="15" t="s">
        <v>158</v>
      </c>
      <c r="BE533" s="227">
        <f>IF(O533="základní",K533,0)</f>
        <v>0</v>
      </c>
      <c r="BF533" s="227">
        <f>IF(O533="snížená",K533,0)</f>
        <v>0</v>
      </c>
      <c r="BG533" s="227">
        <f>IF(O533="zákl. přenesená",K533,0)</f>
        <v>0</v>
      </c>
      <c r="BH533" s="227">
        <f>IF(O533="sníž. přenesená",K533,0)</f>
        <v>0</v>
      </c>
      <c r="BI533" s="227">
        <f>IF(O533="nulová",K533,0)</f>
        <v>0</v>
      </c>
      <c r="BJ533" s="15" t="s">
        <v>78</v>
      </c>
      <c r="BK533" s="227">
        <f>ROUND(P533*H533,2)</f>
        <v>0</v>
      </c>
      <c r="BL533" s="15" t="s">
        <v>214</v>
      </c>
      <c r="BM533" s="226" t="s">
        <v>1053</v>
      </c>
    </row>
    <row r="534" s="2" customFormat="1">
      <c r="A534" s="36"/>
      <c r="B534" s="37"/>
      <c r="C534" s="38"/>
      <c r="D534" s="228" t="s">
        <v>161</v>
      </c>
      <c r="E534" s="38"/>
      <c r="F534" s="229" t="s">
        <v>1051</v>
      </c>
      <c r="G534" s="38"/>
      <c r="H534" s="38"/>
      <c r="I534" s="150"/>
      <c r="J534" s="150"/>
      <c r="K534" s="38"/>
      <c r="L534" s="38"/>
      <c r="M534" s="42"/>
      <c r="N534" s="230"/>
      <c r="O534" s="231"/>
      <c r="P534" s="82"/>
      <c r="Q534" s="82"/>
      <c r="R534" s="82"/>
      <c r="S534" s="82"/>
      <c r="T534" s="82"/>
      <c r="U534" s="82"/>
      <c r="V534" s="82"/>
      <c r="W534" s="82"/>
      <c r="X534" s="83"/>
      <c r="Y534" s="36"/>
      <c r="Z534" s="36"/>
      <c r="AA534" s="36"/>
      <c r="AB534" s="36"/>
      <c r="AC534" s="36"/>
      <c r="AD534" s="36"/>
      <c r="AE534" s="36"/>
      <c r="AT534" s="15" t="s">
        <v>161</v>
      </c>
      <c r="AU534" s="15" t="s">
        <v>71</v>
      </c>
    </row>
    <row r="535" s="2" customFormat="1" ht="16.5" customHeight="1">
      <c r="A535" s="36"/>
      <c r="B535" s="37"/>
      <c r="C535" s="232" t="s">
        <v>1054</v>
      </c>
      <c r="D535" s="232" t="s">
        <v>461</v>
      </c>
      <c r="E535" s="233" t="s">
        <v>1055</v>
      </c>
      <c r="F535" s="234" t="s">
        <v>1056</v>
      </c>
      <c r="G535" s="235" t="s">
        <v>1052</v>
      </c>
      <c r="H535" s="236">
        <v>1</v>
      </c>
      <c r="I535" s="237"/>
      <c r="J535" s="237"/>
      <c r="K535" s="238">
        <f>ROUND(P535*H535,2)</f>
        <v>0</v>
      </c>
      <c r="L535" s="234" t="s">
        <v>20</v>
      </c>
      <c r="M535" s="42"/>
      <c r="N535" s="239" t="s">
        <v>20</v>
      </c>
      <c r="O535" s="222" t="s">
        <v>40</v>
      </c>
      <c r="P535" s="223">
        <f>I535+J535</f>
        <v>0</v>
      </c>
      <c r="Q535" s="223">
        <f>ROUND(I535*H535,2)</f>
        <v>0</v>
      </c>
      <c r="R535" s="223">
        <f>ROUND(J535*H535,2)</f>
        <v>0</v>
      </c>
      <c r="S535" s="82"/>
      <c r="T535" s="224">
        <f>S535*H535</f>
        <v>0</v>
      </c>
      <c r="U535" s="224">
        <v>0</v>
      </c>
      <c r="V535" s="224">
        <f>U535*H535</f>
        <v>0</v>
      </c>
      <c r="W535" s="224">
        <v>0</v>
      </c>
      <c r="X535" s="225">
        <f>W535*H535</f>
        <v>0</v>
      </c>
      <c r="Y535" s="36"/>
      <c r="Z535" s="36"/>
      <c r="AA535" s="36"/>
      <c r="AB535" s="36"/>
      <c r="AC535" s="36"/>
      <c r="AD535" s="36"/>
      <c r="AE535" s="36"/>
      <c r="AR535" s="226" t="s">
        <v>214</v>
      </c>
      <c r="AT535" s="226" t="s">
        <v>461</v>
      </c>
      <c r="AU535" s="226" t="s">
        <v>71</v>
      </c>
      <c r="AY535" s="15" t="s">
        <v>158</v>
      </c>
      <c r="BE535" s="227">
        <f>IF(O535="základní",K535,0)</f>
        <v>0</v>
      </c>
      <c r="BF535" s="227">
        <f>IF(O535="snížená",K535,0)</f>
        <v>0</v>
      </c>
      <c r="BG535" s="227">
        <f>IF(O535="zákl. přenesená",K535,0)</f>
        <v>0</v>
      </c>
      <c r="BH535" s="227">
        <f>IF(O535="sníž. přenesená",K535,0)</f>
        <v>0</v>
      </c>
      <c r="BI535" s="227">
        <f>IF(O535="nulová",K535,0)</f>
        <v>0</v>
      </c>
      <c r="BJ535" s="15" t="s">
        <v>78</v>
      </c>
      <c r="BK535" s="227">
        <f>ROUND(P535*H535,2)</f>
        <v>0</v>
      </c>
      <c r="BL535" s="15" t="s">
        <v>214</v>
      </c>
      <c r="BM535" s="226" t="s">
        <v>1057</v>
      </c>
    </row>
    <row r="536" s="2" customFormat="1">
      <c r="A536" s="36"/>
      <c r="B536" s="37"/>
      <c r="C536" s="38"/>
      <c r="D536" s="228" t="s">
        <v>161</v>
      </c>
      <c r="E536" s="38"/>
      <c r="F536" s="229" t="s">
        <v>1056</v>
      </c>
      <c r="G536" s="38"/>
      <c r="H536" s="38"/>
      <c r="I536" s="150"/>
      <c r="J536" s="150"/>
      <c r="K536" s="38"/>
      <c r="L536" s="38"/>
      <c r="M536" s="42"/>
      <c r="N536" s="230"/>
      <c r="O536" s="231"/>
      <c r="P536" s="82"/>
      <c r="Q536" s="82"/>
      <c r="R536" s="82"/>
      <c r="S536" s="82"/>
      <c r="T536" s="82"/>
      <c r="U536" s="82"/>
      <c r="V536" s="82"/>
      <c r="W536" s="82"/>
      <c r="X536" s="83"/>
      <c r="Y536" s="36"/>
      <c r="Z536" s="36"/>
      <c r="AA536" s="36"/>
      <c r="AB536" s="36"/>
      <c r="AC536" s="36"/>
      <c r="AD536" s="36"/>
      <c r="AE536" s="36"/>
      <c r="AT536" s="15" t="s">
        <v>161</v>
      </c>
      <c r="AU536" s="15" t="s">
        <v>71</v>
      </c>
    </row>
    <row r="537" s="2" customFormat="1" ht="21.75" customHeight="1">
      <c r="A537" s="36"/>
      <c r="B537" s="37"/>
      <c r="C537" s="232" t="s">
        <v>1058</v>
      </c>
      <c r="D537" s="232" t="s">
        <v>461</v>
      </c>
      <c r="E537" s="233" t="s">
        <v>1059</v>
      </c>
      <c r="F537" s="234" t="s">
        <v>1060</v>
      </c>
      <c r="G537" s="235" t="s">
        <v>1052</v>
      </c>
      <c r="H537" s="236">
        <v>1</v>
      </c>
      <c r="I537" s="237"/>
      <c r="J537" s="237"/>
      <c r="K537" s="238">
        <f>ROUND(P537*H537,2)</f>
        <v>0</v>
      </c>
      <c r="L537" s="234" t="s">
        <v>20</v>
      </c>
      <c r="M537" s="42"/>
      <c r="N537" s="239" t="s">
        <v>20</v>
      </c>
      <c r="O537" s="222" t="s">
        <v>40</v>
      </c>
      <c r="P537" s="223">
        <f>I537+J537</f>
        <v>0</v>
      </c>
      <c r="Q537" s="223">
        <f>ROUND(I537*H537,2)</f>
        <v>0</v>
      </c>
      <c r="R537" s="223">
        <f>ROUND(J537*H537,2)</f>
        <v>0</v>
      </c>
      <c r="S537" s="82"/>
      <c r="T537" s="224">
        <f>S537*H537</f>
        <v>0</v>
      </c>
      <c r="U537" s="224">
        <v>0</v>
      </c>
      <c r="V537" s="224">
        <f>U537*H537</f>
        <v>0</v>
      </c>
      <c r="W537" s="224">
        <v>0</v>
      </c>
      <c r="X537" s="225">
        <f>W537*H537</f>
        <v>0</v>
      </c>
      <c r="Y537" s="36"/>
      <c r="Z537" s="36"/>
      <c r="AA537" s="36"/>
      <c r="AB537" s="36"/>
      <c r="AC537" s="36"/>
      <c r="AD537" s="36"/>
      <c r="AE537" s="36"/>
      <c r="AR537" s="226" t="s">
        <v>214</v>
      </c>
      <c r="AT537" s="226" t="s">
        <v>461</v>
      </c>
      <c r="AU537" s="226" t="s">
        <v>71</v>
      </c>
      <c r="AY537" s="15" t="s">
        <v>158</v>
      </c>
      <c r="BE537" s="227">
        <f>IF(O537="základní",K537,0)</f>
        <v>0</v>
      </c>
      <c r="BF537" s="227">
        <f>IF(O537="snížená",K537,0)</f>
        <v>0</v>
      </c>
      <c r="BG537" s="227">
        <f>IF(O537="zákl. přenesená",K537,0)</f>
        <v>0</v>
      </c>
      <c r="BH537" s="227">
        <f>IF(O537="sníž. přenesená",K537,0)</f>
        <v>0</v>
      </c>
      <c r="BI537" s="227">
        <f>IF(O537="nulová",K537,0)</f>
        <v>0</v>
      </c>
      <c r="BJ537" s="15" t="s">
        <v>78</v>
      </c>
      <c r="BK537" s="227">
        <f>ROUND(P537*H537,2)</f>
        <v>0</v>
      </c>
      <c r="BL537" s="15" t="s">
        <v>214</v>
      </c>
      <c r="BM537" s="226" t="s">
        <v>1061</v>
      </c>
    </row>
    <row r="538" s="2" customFormat="1">
      <c r="A538" s="36"/>
      <c r="B538" s="37"/>
      <c r="C538" s="38"/>
      <c r="D538" s="228" t="s">
        <v>161</v>
      </c>
      <c r="E538" s="38"/>
      <c r="F538" s="229" t="s">
        <v>1060</v>
      </c>
      <c r="G538" s="38"/>
      <c r="H538" s="38"/>
      <c r="I538" s="150"/>
      <c r="J538" s="150"/>
      <c r="K538" s="38"/>
      <c r="L538" s="38"/>
      <c r="M538" s="42"/>
      <c r="N538" s="230"/>
      <c r="O538" s="231"/>
      <c r="P538" s="82"/>
      <c r="Q538" s="82"/>
      <c r="R538" s="82"/>
      <c r="S538" s="82"/>
      <c r="T538" s="82"/>
      <c r="U538" s="82"/>
      <c r="V538" s="82"/>
      <c r="W538" s="82"/>
      <c r="X538" s="83"/>
      <c r="Y538" s="36"/>
      <c r="Z538" s="36"/>
      <c r="AA538" s="36"/>
      <c r="AB538" s="36"/>
      <c r="AC538" s="36"/>
      <c r="AD538" s="36"/>
      <c r="AE538" s="36"/>
      <c r="AT538" s="15" t="s">
        <v>161</v>
      </c>
      <c r="AU538" s="15" t="s">
        <v>71</v>
      </c>
    </row>
    <row r="539" s="2" customFormat="1" ht="21.75" customHeight="1">
      <c r="A539" s="36"/>
      <c r="B539" s="37"/>
      <c r="C539" s="232" t="s">
        <v>1062</v>
      </c>
      <c r="D539" s="232" t="s">
        <v>461</v>
      </c>
      <c r="E539" s="233" t="s">
        <v>1063</v>
      </c>
      <c r="F539" s="234" t="s">
        <v>1064</v>
      </c>
      <c r="G539" s="235" t="s">
        <v>1052</v>
      </c>
      <c r="H539" s="236">
        <v>1</v>
      </c>
      <c r="I539" s="237"/>
      <c r="J539" s="237"/>
      <c r="K539" s="238">
        <f>ROUND(P539*H539,2)</f>
        <v>0</v>
      </c>
      <c r="L539" s="234" t="s">
        <v>20</v>
      </c>
      <c r="M539" s="42"/>
      <c r="N539" s="239" t="s">
        <v>20</v>
      </c>
      <c r="O539" s="222" t="s">
        <v>40</v>
      </c>
      <c r="P539" s="223">
        <f>I539+J539</f>
        <v>0</v>
      </c>
      <c r="Q539" s="223">
        <f>ROUND(I539*H539,2)</f>
        <v>0</v>
      </c>
      <c r="R539" s="223">
        <f>ROUND(J539*H539,2)</f>
        <v>0</v>
      </c>
      <c r="S539" s="82"/>
      <c r="T539" s="224">
        <f>S539*H539</f>
        <v>0</v>
      </c>
      <c r="U539" s="224">
        <v>0</v>
      </c>
      <c r="V539" s="224">
        <f>U539*H539</f>
        <v>0</v>
      </c>
      <c r="W539" s="224">
        <v>0</v>
      </c>
      <c r="X539" s="225">
        <f>W539*H539</f>
        <v>0</v>
      </c>
      <c r="Y539" s="36"/>
      <c r="Z539" s="36"/>
      <c r="AA539" s="36"/>
      <c r="AB539" s="36"/>
      <c r="AC539" s="36"/>
      <c r="AD539" s="36"/>
      <c r="AE539" s="36"/>
      <c r="AR539" s="226" t="s">
        <v>214</v>
      </c>
      <c r="AT539" s="226" t="s">
        <v>461</v>
      </c>
      <c r="AU539" s="226" t="s">
        <v>71</v>
      </c>
      <c r="AY539" s="15" t="s">
        <v>158</v>
      </c>
      <c r="BE539" s="227">
        <f>IF(O539="základní",K539,0)</f>
        <v>0</v>
      </c>
      <c r="BF539" s="227">
        <f>IF(O539="snížená",K539,0)</f>
        <v>0</v>
      </c>
      <c r="BG539" s="227">
        <f>IF(O539="zákl. přenesená",K539,0)</f>
        <v>0</v>
      </c>
      <c r="BH539" s="227">
        <f>IF(O539="sníž. přenesená",K539,0)</f>
        <v>0</v>
      </c>
      <c r="BI539" s="227">
        <f>IF(O539="nulová",K539,0)</f>
        <v>0</v>
      </c>
      <c r="BJ539" s="15" t="s">
        <v>78</v>
      </c>
      <c r="BK539" s="227">
        <f>ROUND(P539*H539,2)</f>
        <v>0</v>
      </c>
      <c r="BL539" s="15" t="s">
        <v>214</v>
      </c>
      <c r="BM539" s="226" t="s">
        <v>1065</v>
      </c>
    </row>
    <row r="540" s="2" customFormat="1">
      <c r="A540" s="36"/>
      <c r="B540" s="37"/>
      <c r="C540" s="38"/>
      <c r="D540" s="228" t="s">
        <v>161</v>
      </c>
      <c r="E540" s="38"/>
      <c r="F540" s="229" t="s">
        <v>1064</v>
      </c>
      <c r="G540" s="38"/>
      <c r="H540" s="38"/>
      <c r="I540" s="150"/>
      <c r="J540" s="150"/>
      <c r="K540" s="38"/>
      <c r="L540" s="38"/>
      <c r="M540" s="42"/>
      <c r="N540" s="230"/>
      <c r="O540" s="231"/>
      <c r="P540" s="82"/>
      <c r="Q540" s="82"/>
      <c r="R540" s="82"/>
      <c r="S540" s="82"/>
      <c r="T540" s="82"/>
      <c r="U540" s="82"/>
      <c r="V540" s="82"/>
      <c r="W540" s="82"/>
      <c r="X540" s="83"/>
      <c r="Y540" s="36"/>
      <c r="Z540" s="36"/>
      <c r="AA540" s="36"/>
      <c r="AB540" s="36"/>
      <c r="AC540" s="36"/>
      <c r="AD540" s="36"/>
      <c r="AE540" s="36"/>
      <c r="AT540" s="15" t="s">
        <v>161</v>
      </c>
      <c r="AU540" s="15" t="s">
        <v>71</v>
      </c>
    </row>
    <row r="541" s="2" customFormat="1" ht="16.5" customHeight="1">
      <c r="A541" s="36"/>
      <c r="B541" s="37"/>
      <c r="C541" s="232" t="s">
        <v>1066</v>
      </c>
      <c r="D541" s="232" t="s">
        <v>461</v>
      </c>
      <c r="E541" s="233" t="s">
        <v>1067</v>
      </c>
      <c r="F541" s="234" t="s">
        <v>1068</v>
      </c>
      <c r="G541" s="235" t="s">
        <v>1052</v>
      </c>
      <c r="H541" s="236">
        <v>1</v>
      </c>
      <c r="I541" s="237"/>
      <c r="J541" s="237"/>
      <c r="K541" s="238">
        <f>ROUND(P541*H541,2)</f>
        <v>0</v>
      </c>
      <c r="L541" s="234" t="s">
        <v>20</v>
      </c>
      <c r="M541" s="42"/>
      <c r="N541" s="239" t="s">
        <v>20</v>
      </c>
      <c r="O541" s="222" t="s">
        <v>40</v>
      </c>
      <c r="P541" s="223">
        <f>I541+J541</f>
        <v>0</v>
      </c>
      <c r="Q541" s="223">
        <f>ROUND(I541*H541,2)</f>
        <v>0</v>
      </c>
      <c r="R541" s="223">
        <f>ROUND(J541*H541,2)</f>
        <v>0</v>
      </c>
      <c r="S541" s="82"/>
      <c r="T541" s="224">
        <f>S541*H541</f>
        <v>0</v>
      </c>
      <c r="U541" s="224">
        <v>0</v>
      </c>
      <c r="V541" s="224">
        <f>U541*H541</f>
        <v>0</v>
      </c>
      <c r="W541" s="224">
        <v>0</v>
      </c>
      <c r="X541" s="225">
        <f>W541*H541</f>
        <v>0</v>
      </c>
      <c r="Y541" s="36"/>
      <c r="Z541" s="36"/>
      <c r="AA541" s="36"/>
      <c r="AB541" s="36"/>
      <c r="AC541" s="36"/>
      <c r="AD541" s="36"/>
      <c r="AE541" s="36"/>
      <c r="AR541" s="226" t="s">
        <v>214</v>
      </c>
      <c r="AT541" s="226" t="s">
        <v>461</v>
      </c>
      <c r="AU541" s="226" t="s">
        <v>71</v>
      </c>
      <c r="AY541" s="15" t="s">
        <v>158</v>
      </c>
      <c r="BE541" s="227">
        <f>IF(O541="základní",K541,0)</f>
        <v>0</v>
      </c>
      <c r="BF541" s="227">
        <f>IF(O541="snížená",K541,0)</f>
        <v>0</v>
      </c>
      <c r="BG541" s="227">
        <f>IF(O541="zákl. přenesená",K541,0)</f>
        <v>0</v>
      </c>
      <c r="BH541" s="227">
        <f>IF(O541="sníž. přenesená",K541,0)</f>
        <v>0</v>
      </c>
      <c r="BI541" s="227">
        <f>IF(O541="nulová",K541,0)</f>
        <v>0</v>
      </c>
      <c r="BJ541" s="15" t="s">
        <v>78</v>
      </c>
      <c r="BK541" s="227">
        <f>ROUND(P541*H541,2)</f>
        <v>0</v>
      </c>
      <c r="BL541" s="15" t="s">
        <v>214</v>
      </c>
      <c r="BM541" s="226" t="s">
        <v>1069</v>
      </c>
    </row>
    <row r="542" s="2" customFormat="1">
      <c r="A542" s="36"/>
      <c r="B542" s="37"/>
      <c r="C542" s="38"/>
      <c r="D542" s="228" t="s">
        <v>161</v>
      </c>
      <c r="E542" s="38"/>
      <c r="F542" s="229" t="s">
        <v>1068</v>
      </c>
      <c r="G542" s="38"/>
      <c r="H542" s="38"/>
      <c r="I542" s="150"/>
      <c r="J542" s="150"/>
      <c r="K542" s="38"/>
      <c r="L542" s="38"/>
      <c r="M542" s="42"/>
      <c r="N542" s="230"/>
      <c r="O542" s="231"/>
      <c r="P542" s="82"/>
      <c r="Q542" s="82"/>
      <c r="R542" s="82"/>
      <c r="S542" s="82"/>
      <c r="T542" s="82"/>
      <c r="U542" s="82"/>
      <c r="V542" s="82"/>
      <c r="W542" s="82"/>
      <c r="X542" s="83"/>
      <c r="Y542" s="36"/>
      <c r="Z542" s="36"/>
      <c r="AA542" s="36"/>
      <c r="AB542" s="36"/>
      <c r="AC542" s="36"/>
      <c r="AD542" s="36"/>
      <c r="AE542" s="36"/>
      <c r="AT542" s="15" t="s">
        <v>161</v>
      </c>
      <c r="AU542" s="15" t="s">
        <v>71</v>
      </c>
    </row>
    <row r="543" s="2" customFormat="1" ht="16.5" customHeight="1">
      <c r="A543" s="36"/>
      <c r="B543" s="37"/>
      <c r="C543" s="232" t="s">
        <v>1070</v>
      </c>
      <c r="D543" s="232" t="s">
        <v>461</v>
      </c>
      <c r="E543" s="233" t="s">
        <v>1071</v>
      </c>
      <c r="F543" s="234" t="s">
        <v>1072</v>
      </c>
      <c r="G543" s="235" t="s">
        <v>1073</v>
      </c>
      <c r="H543" s="236">
        <v>2</v>
      </c>
      <c r="I543" s="237"/>
      <c r="J543" s="237"/>
      <c r="K543" s="238">
        <f>ROUND(P543*H543,2)</f>
        <v>0</v>
      </c>
      <c r="L543" s="234" t="s">
        <v>20</v>
      </c>
      <c r="M543" s="42"/>
      <c r="N543" s="239" t="s">
        <v>20</v>
      </c>
      <c r="O543" s="222" t="s">
        <v>40</v>
      </c>
      <c r="P543" s="223">
        <f>I543+J543</f>
        <v>0</v>
      </c>
      <c r="Q543" s="223">
        <f>ROUND(I543*H543,2)</f>
        <v>0</v>
      </c>
      <c r="R543" s="223">
        <f>ROUND(J543*H543,2)</f>
        <v>0</v>
      </c>
      <c r="S543" s="82"/>
      <c r="T543" s="224">
        <f>S543*H543</f>
        <v>0</v>
      </c>
      <c r="U543" s="224">
        <v>0</v>
      </c>
      <c r="V543" s="224">
        <f>U543*H543</f>
        <v>0</v>
      </c>
      <c r="W543" s="224">
        <v>0</v>
      </c>
      <c r="X543" s="225">
        <f>W543*H543</f>
        <v>0</v>
      </c>
      <c r="Y543" s="36"/>
      <c r="Z543" s="36"/>
      <c r="AA543" s="36"/>
      <c r="AB543" s="36"/>
      <c r="AC543" s="36"/>
      <c r="AD543" s="36"/>
      <c r="AE543" s="36"/>
      <c r="AR543" s="226" t="s">
        <v>214</v>
      </c>
      <c r="AT543" s="226" t="s">
        <v>461</v>
      </c>
      <c r="AU543" s="226" t="s">
        <v>71</v>
      </c>
      <c r="AY543" s="15" t="s">
        <v>158</v>
      </c>
      <c r="BE543" s="227">
        <f>IF(O543="základní",K543,0)</f>
        <v>0</v>
      </c>
      <c r="BF543" s="227">
        <f>IF(O543="snížená",K543,0)</f>
        <v>0</v>
      </c>
      <c r="BG543" s="227">
        <f>IF(O543="zákl. přenesená",K543,0)</f>
        <v>0</v>
      </c>
      <c r="BH543" s="227">
        <f>IF(O543="sníž. přenesená",K543,0)</f>
        <v>0</v>
      </c>
      <c r="BI543" s="227">
        <f>IF(O543="nulová",K543,0)</f>
        <v>0</v>
      </c>
      <c r="BJ543" s="15" t="s">
        <v>78</v>
      </c>
      <c r="BK543" s="227">
        <f>ROUND(P543*H543,2)</f>
        <v>0</v>
      </c>
      <c r="BL543" s="15" t="s">
        <v>214</v>
      </c>
      <c r="BM543" s="226" t="s">
        <v>1074</v>
      </c>
    </row>
    <row r="544" s="2" customFormat="1">
      <c r="A544" s="36"/>
      <c r="B544" s="37"/>
      <c r="C544" s="38"/>
      <c r="D544" s="228" t="s">
        <v>161</v>
      </c>
      <c r="E544" s="38"/>
      <c r="F544" s="229" t="s">
        <v>1072</v>
      </c>
      <c r="G544" s="38"/>
      <c r="H544" s="38"/>
      <c r="I544" s="150"/>
      <c r="J544" s="150"/>
      <c r="K544" s="38"/>
      <c r="L544" s="38"/>
      <c r="M544" s="42"/>
      <c r="N544" s="230"/>
      <c r="O544" s="231"/>
      <c r="P544" s="82"/>
      <c r="Q544" s="82"/>
      <c r="R544" s="82"/>
      <c r="S544" s="82"/>
      <c r="T544" s="82"/>
      <c r="U544" s="82"/>
      <c r="V544" s="82"/>
      <c r="W544" s="82"/>
      <c r="X544" s="83"/>
      <c r="Y544" s="36"/>
      <c r="Z544" s="36"/>
      <c r="AA544" s="36"/>
      <c r="AB544" s="36"/>
      <c r="AC544" s="36"/>
      <c r="AD544" s="36"/>
      <c r="AE544" s="36"/>
      <c r="AT544" s="15" t="s">
        <v>161</v>
      </c>
      <c r="AU544" s="15" t="s">
        <v>71</v>
      </c>
    </row>
    <row r="545" s="2" customFormat="1" ht="16.5" customHeight="1">
      <c r="A545" s="36"/>
      <c r="B545" s="37"/>
      <c r="C545" s="232" t="s">
        <v>1075</v>
      </c>
      <c r="D545" s="232" t="s">
        <v>461</v>
      </c>
      <c r="E545" s="233" t="s">
        <v>1076</v>
      </c>
      <c r="F545" s="234" t="s">
        <v>1077</v>
      </c>
      <c r="G545" s="235" t="s">
        <v>1052</v>
      </c>
      <c r="H545" s="236">
        <v>1</v>
      </c>
      <c r="I545" s="237"/>
      <c r="J545" s="237"/>
      <c r="K545" s="238">
        <f>ROUND(P545*H545,2)</f>
        <v>0</v>
      </c>
      <c r="L545" s="234" t="s">
        <v>20</v>
      </c>
      <c r="M545" s="42"/>
      <c r="N545" s="239" t="s">
        <v>20</v>
      </c>
      <c r="O545" s="222" t="s">
        <v>40</v>
      </c>
      <c r="P545" s="223">
        <f>I545+J545</f>
        <v>0</v>
      </c>
      <c r="Q545" s="223">
        <f>ROUND(I545*H545,2)</f>
        <v>0</v>
      </c>
      <c r="R545" s="223">
        <f>ROUND(J545*H545,2)</f>
        <v>0</v>
      </c>
      <c r="S545" s="82"/>
      <c r="T545" s="224">
        <f>S545*H545</f>
        <v>0</v>
      </c>
      <c r="U545" s="224">
        <v>0</v>
      </c>
      <c r="V545" s="224">
        <f>U545*H545</f>
        <v>0</v>
      </c>
      <c r="W545" s="224">
        <v>0</v>
      </c>
      <c r="X545" s="225">
        <f>W545*H545</f>
        <v>0</v>
      </c>
      <c r="Y545" s="36"/>
      <c r="Z545" s="36"/>
      <c r="AA545" s="36"/>
      <c r="AB545" s="36"/>
      <c r="AC545" s="36"/>
      <c r="AD545" s="36"/>
      <c r="AE545" s="36"/>
      <c r="AR545" s="226" t="s">
        <v>214</v>
      </c>
      <c r="AT545" s="226" t="s">
        <v>461</v>
      </c>
      <c r="AU545" s="226" t="s">
        <v>71</v>
      </c>
      <c r="AY545" s="15" t="s">
        <v>158</v>
      </c>
      <c r="BE545" s="227">
        <f>IF(O545="základní",K545,0)</f>
        <v>0</v>
      </c>
      <c r="BF545" s="227">
        <f>IF(O545="snížená",K545,0)</f>
        <v>0</v>
      </c>
      <c r="BG545" s="227">
        <f>IF(O545="zákl. přenesená",K545,0)</f>
        <v>0</v>
      </c>
      <c r="BH545" s="227">
        <f>IF(O545="sníž. přenesená",K545,0)</f>
        <v>0</v>
      </c>
      <c r="BI545" s="227">
        <f>IF(O545="nulová",K545,0)</f>
        <v>0</v>
      </c>
      <c r="BJ545" s="15" t="s">
        <v>78</v>
      </c>
      <c r="BK545" s="227">
        <f>ROUND(P545*H545,2)</f>
        <v>0</v>
      </c>
      <c r="BL545" s="15" t="s">
        <v>214</v>
      </c>
      <c r="BM545" s="226" t="s">
        <v>1078</v>
      </c>
    </row>
    <row r="546" s="2" customFormat="1">
      <c r="A546" s="36"/>
      <c r="B546" s="37"/>
      <c r="C546" s="38"/>
      <c r="D546" s="228" t="s">
        <v>161</v>
      </c>
      <c r="E546" s="38"/>
      <c r="F546" s="229" t="s">
        <v>1077</v>
      </c>
      <c r="G546" s="38"/>
      <c r="H546" s="38"/>
      <c r="I546" s="150"/>
      <c r="J546" s="150"/>
      <c r="K546" s="38"/>
      <c r="L546" s="38"/>
      <c r="M546" s="42"/>
      <c r="N546" s="230"/>
      <c r="O546" s="231"/>
      <c r="P546" s="82"/>
      <c r="Q546" s="82"/>
      <c r="R546" s="82"/>
      <c r="S546" s="82"/>
      <c r="T546" s="82"/>
      <c r="U546" s="82"/>
      <c r="V546" s="82"/>
      <c r="W546" s="82"/>
      <c r="X546" s="83"/>
      <c r="Y546" s="36"/>
      <c r="Z546" s="36"/>
      <c r="AA546" s="36"/>
      <c r="AB546" s="36"/>
      <c r="AC546" s="36"/>
      <c r="AD546" s="36"/>
      <c r="AE546" s="36"/>
      <c r="AT546" s="15" t="s">
        <v>161</v>
      </c>
      <c r="AU546" s="15" t="s">
        <v>71</v>
      </c>
    </row>
    <row r="547" s="2" customFormat="1" ht="16.5" customHeight="1">
      <c r="A547" s="36"/>
      <c r="B547" s="37"/>
      <c r="C547" s="232" t="s">
        <v>1079</v>
      </c>
      <c r="D547" s="232" t="s">
        <v>461</v>
      </c>
      <c r="E547" s="233" t="s">
        <v>1080</v>
      </c>
      <c r="F547" s="234" t="s">
        <v>1081</v>
      </c>
      <c r="G547" s="235" t="s">
        <v>1052</v>
      </c>
      <c r="H547" s="236">
        <v>1</v>
      </c>
      <c r="I547" s="237"/>
      <c r="J547" s="237"/>
      <c r="K547" s="238">
        <f>ROUND(P547*H547,2)</f>
        <v>0</v>
      </c>
      <c r="L547" s="234" t="s">
        <v>20</v>
      </c>
      <c r="M547" s="42"/>
      <c r="N547" s="239" t="s">
        <v>20</v>
      </c>
      <c r="O547" s="222" t="s">
        <v>40</v>
      </c>
      <c r="P547" s="223">
        <f>I547+J547</f>
        <v>0</v>
      </c>
      <c r="Q547" s="223">
        <f>ROUND(I547*H547,2)</f>
        <v>0</v>
      </c>
      <c r="R547" s="223">
        <f>ROUND(J547*H547,2)</f>
        <v>0</v>
      </c>
      <c r="S547" s="82"/>
      <c r="T547" s="224">
        <f>S547*H547</f>
        <v>0</v>
      </c>
      <c r="U547" s="224">
        <v>0</v>
      </c>
      <c r="V547" s="224">
        <f>U547*H547</f>
        <v>0</v>
      </c>
      <c r="W547" s="224">
        <v>0</v>
      </c>
      <c r="X547" s="225">
        <f>W547*H547</f>
        <v>0</v>
      </c>
      <c r="Y547" s="36"/>
      <c r="Z547" s="36"/>
      <c r="AA547" s="36"/>
      <c r="AB547" s="36"/>
      <c r="AC547" s="36"/>
      <c r="AD547" s="36"/>
      <c r="AE547" s="36"/>
      <c r="AR547" s="226" t="s">
        <v>214</v>
      </c>
      <c r="AT547" s="226" t="s">
        <v>461</v>
      </c>
      <c r="AU547" s="226" t="s">
        <v>71</v>
      </c>
      <c r="AY547" s="15" t="s">
        <v>158</v>
      </c>
      <c r="BE547" s="227">
        <f>IF(O547="základní",K547,0)</f>
        <v>0</v>
      </c>
      <c r="BF547" s="227">
        <f>IF(O547="snížená",K547,0)</f>
        <v>0</v>
      </c>
      <c r="BG547" s="227">
        <f>IF(O547="zákl. přenesená",K547,0)</f>
        <v>0</v>
      </c>
      <c r="BH547" s="227">
        <f>IF(O547="sníž. přenesená",K547,0)</f>
        <v>0</v>
      </c>
      <c r="BI547" s="227">
        <f>IF(O547="nulová",K547,0)</f>
        <v>0</v>
      </c>
      <c r="BJ547" s="15" t="s">
        <v>78</v>
      </c>
      <c r="BK547" s="227">
        <f>ROUND(P547*H547,2)</f>
        <v>0</v>
      </c>
      <c r="BL547" s="15" t="s">
        <v>214</v>
      </c>
      <c r="BM547" s="226" t="s">
        <v>1082</v>
      </c>
    </row>
    <row r="548" s="2" customFormat="1">
      <c r="A548" s="36"/>
      <c r="B548" s="37"/>
      <c r="C548" s="38"/>
      <c r="D548" s="228" t="s">
        <v>161</v>
      </c>
      <c r="E548" s="38"/>
      <c r="F548" s="229" t="s">
        <v>1081</v>
      </c>
      <c r="G548" s="38"/>
      <c r="H548" s="38"/>
      <c r="I548" s="150"/>
      <c r="J548" s="150"/>
      <c r="K548" s="38"/>
      <c r="L548" s="38"/>
      <c r="M548" s="42"/>
      <c r="N548" s="230"/>
      <c r="O548" s="231"/>
      <c r="P548" s="82"/>
      <c r="Q548" s="82"/>
      <c r="R548" s="82"/>
      <c r="S548" s="82"/>
      <c r="T548" s="82"/>
      <c r="U548" s="82"/>
      <c r="V548" s="82"/>
      <c r="W548" s="82"/>
      <c r="X548" s="83"/>
      <c r="Y548" s="36"/>
      <c r="Z548" s="36"/>
      <c r="AA548" s="36"/>
      <c r="AB548" s="36"/>
      <c r="AC548" s="36"/>
      <c r="AD548" s="36"/>
      <c r="AE548" s="36"/>
      <c r="AT548" s="15" t="s">
        <v>161</v>
      </c>
      <c r="AU548" s="15" t="s">
        <v>71</v>
      </c>
    </row>
    <row r="549" s="2" customFormat="1" ht="16.5" customHeight="1">
      <c r="A549" s="36"/>
      <c r="B549" s="37"/>
      <c r="C549" s="232" t="s">
        <v>1083</v>
      </c>
      <c r="D549" s="232" t="s">
        <v>461</v>
      </c>
      <c r="E549" s="233" t="s">
        <v>1084</v>
      </c>
      <c r="F549" s="234" t="s">
        <v>1085</v>
      </c>
      <c r="G549" s="235" t="s">
        <v>1052</v>
      </c>
      <c r="H549" s="236">
        <v>2</v>
      </c>
      <c r="I549" s="237"/>
      <c r="J549" s="237"/>
      <c r="K549" s="238">
        <f>ROUND(P549*H549,2)</f>
        <v>0</v>
      </c>
      <c r="L549" s="234" t="s">
        <v>20</v>
      </c>
      <c r="M549" s="42"/>
      <c r="N549" s="239" t="s">
        <v>20</v>
      </c>
      <c r="O549" s="222" t="s">
        <v>40</v>
      </c>
      <c r="P549" s="223">
        <f>I549+J549</f>
        <v>0</v>
      </c>
      <c r="Q549" s="223">
        <f>ROUND(I549*H549,2)</f>
        <v>0</v>
      </c>
      <c r="R549" s="223">
        <f>ROUND(J549*H549,2)</f>
        <v>0</v>
      </c>
      <c r="S549" s="82"/>
      <c r="T549" s="224">
        <f>S549*H549</f>
        <v>0</v>
      </c>
      <c r="U549" s="224">
        <v>0</v>
      </c>
      <c r="V549" s="224">
        <f>U549*H549</f>
        <v>0</v>
      </c>
      <c r="W549" s="224">
        <v>0</v>
      </c>
      <c r="X549" s="225">
        <f>W549*H549</f>
        <v>0</v>
      </c>
      <c r="Y549" s="36"/>
      <c r="Z549" s="36"/>
      <c r="AA549" s="36"/>
      <c r="AB549" s="36"/>
      <c r="AC549" s="36"/>
      <c r="AD549" s="36"/>
      <c r="AE549" s="36"/>
      <c r="AR549" s="226" t="s">
        <v>214</v>
      </c>
      <c r="AT549" s="226" t="s">
        <v>461</v>
      </c>
      <c r="AU549" s="226" t="s">
        <v>71</v>
      </c>
      <c r="AY549" s="15" t="s">
        <v>158</v>
      </c>
      <c r="BE549" s="227">
        <f>IF(O549="základní",K549,0)</f>
        <v>0</v>
      </c>
      <c r="BF549" s="227">
        <f>IF(O549="snížená",K549,0)</f>
        <v>0</v>
      </c>
      <c r="BG549" s="227">
        <f>IF(O549="zákl. přenesená",K549,0)</f>
        <v>0</v>
      </c>
      <c r="BH549" s="227">
        <f>IF(O549="sníž. přenesená",K549,0)</f>
        <v>0</v>
      </c>
      <c r="BI549" s="227">
        <f>IF(O549="nulová",K549,0)</f>
        <v>0</v>
      </c>
      <c r="BJ549" s="15" t="s">
        <v>78</v>
      </c>
      <c r="BK549" s="227">
        <f>ROUND(P549*H549,2)</f>
        <v>0</v>
      </c>
      <c r="BL549" s="15" t="s">
        <v>214</v>
      </c>
      <c r="BM549" s="226" t="s">
        <v>1086</v>
      </c>
    </row>
    <row r="550" s="2" customFormat="1">
      <c r="A550" s="36"/>
      <c r="B550" s="37"/>
      <c r="C550" s="38"/>
      <c r="D550" s="228" t="s">
        <v>161</v>
      </c>
      <c r="E550" s="38"/>
      <c r="F550" s="229" t="s">
        <v>1085</v>
      </c>
      <c r="G550" s="38"/>
      <c r="H550" s="38"/>
      <c r="I550" s="150"/>
      <c r="J550" s="150"/>
      <c r="K550" s="38"/>
      <c r="L550" s="38"/>
      <c r="M550" s="42"/>
      <c r="N550" s="230"/>
      <c r="O550" s="231"/>
      <c r="P550" s="82"/>
      <c r="Q550" s="82"/>
      <c r="R550" s="82"/>
      <c r="S550" s="82"/>
      <c r="T550" s="82"/>
      <c r="U550" s="82"/>
      <c r="V550" s="82"/>
      <c r="W550" s="82"/>
      <c r="X550" s="83"/>
      <c r="Y550" s="36"/>
      <c r="Z550" s="36"/>
      <c r="AA550" s="36"/>
      <c r="AB550" s="36"/>
      <c r="AC550" s="36"/>
      <c r="AD550" s="36"/>
      <c r="AE550" s="36"/>
      <c r="AT550" s="15" t="s">
        <v>161</v>
      </c>
      <c r="AU550" s="15" t="s">
        <v>71</v>
      </c>
    </row>
    <row r="551" s="2" customFormat="1" ht="16.5" customHeight="1">
      <c r="A551" s="36"/>
      <c r="B551" s="37"/>
      <c r="C551" s="232" t="s">
        <v>1087</v>
      </c>
      <c r="D551" s="232" t="s">
        <v>461</v>
      </c>
      <c r="E551" s="233" t="s">
        <v>1088</v>
      </c>
      <c r="F551" s="234" t="s">
        <v>1089</v>
      </c>
      <c r="G551" s="235" t="s">
        <v>1052</v>
      </c>
      <c r="H551" s="236">
        <v>2</v>
      </c>
      <c r="I551" s="237"/>
      <c r="J551" s="237"/>
      <c r="K551" s="238">
        <f>ROUND(P551*H551,2)</f>
        <v>0</v>
      </c>
      <c r="L551" s="234" t="s">
        <v>20</v>
      </c>
      <c r="M551" s="42"/>
      <c r="N551" s="239" t="s">
        <v>20</v>
      </c>
      <c r="O551" s="222" t="s">
        <v>40</v>
      </c>
      <c r="P551" s="223">
        <f>I551+J551</f>
        <v>0</v>
      </c>
      <c r="Q551" s="223">
        <f>ROUND(I551*H551,2)</f>
        <v>0</v>
      </c>
      <c r="R551" s="223">
        <f>ROUND(J551*H551,2)</f>
        <v>0</v>
      </c>
      <c r="S551" s="82"/>
      <c r="T551" s="224">
        <f>S551*H551</f>
        <v>0</v>
      </c>
      <c r="U551" s="224">
        <v>0</v>
      </c>
      <c r="V551" s="224">
        <f>U551*H551</f>
        <v>0</v>
      </c>
      <c r="W551" s="224">
        <v>0</v>
      </c>
      <c r="X551" s="225">
        <f>W551*H551</f>
        <v>0</v>
      </c>
      <c r="Y551" s="36"/>
      <c r="Z551" s="36"/>
      <c r="AA551" s="36"/>
      <c r="AB551" s="36"/>
      <c r="AC551" s="36"/>
      <c r="AD551" s="36"/>
      <c r="AE551" s="36"/>
      <c r="AR551" s="226" t="s">
        <v>214</v>
      </c>
      <c r="AT551" s="226" t="s">
        <v>461</v>
      </c>
      <c r="AU551" s="226" t="s">
        <v>71</v>
      </c>
      <c r="AY551" s="15" t="s">
        <v>158</v>
      </c>
      <c r="BE551" s="227">
        <f>IF(O551="základní",K551,0)</f>
        <v>0</v>
      </c>
      <c r="BF551" s="227">
        <f>IF(O551="snížená",K551,0)</f>
        <v>0</v>
      </c>
      <c r="BG551" s="227">
        <f>IF(O551="zákl. přenesená",K551,0)</f>
        <v>0</v>
      </c>
      <c r="BH551" s="227">
        <f>IF(O551="sníž. přenesená",K551,0)</f>
        <v>0</v>
      </c>
      <c r="BI551" s="227">
        <f>IF(O551="nulová",K551,0)</f>
        <v>0</v>
      </c>
      <c r="BJ551" s="15" t="s">
        <v>78</v>
      </c>
      <c r="BK551" s="227">
        <f>ROUND(P551*H551,2)</f>
        <v>0</v>
      </c>
      <c r="BL551" s="15" t="s">
        <v>214</v>
      </c>
      <c r="BM551" s="226" t="s">
        <v>1090</v>
      </c>
    </row>
    <row r="552" s="2" customFormat="1">
      <c r="A552" s="36"/>
      <c r="B552" s="37"/>
      <c r="C552" s="38"/>
      <c r="D552" s="228" t="s">
        <v>161</v>
      </c>
      <c r="E552" s="38"/>
      <c r="F552" s="229" t="s">
        <v>1089</v>
      </c>
      <c r="G552" s="38"/>
      <c r="H552" s="38"/>
      <c r="I552" s="150"/>
      <c r="J552" s="150"/>
      <c r="K552" s="38"/>
      <c r="L552" s="38"/>
      <c r="M552" s="42"/>
      <c r="N552" s="230"/>
      <c r="O552" s="231"/>
      <c r="P552" s="82"/>
      <c r="Q552" s="82"/>
      <c r="R552" s="82"/>
      <c r="S552" s="82"/>
      <c r="T552" s="82"/>
      <c r="U552" s="82"/>
      <c r="V552" s="82"/>
      <c r="W552" s="82"/>
      <c r="X552" s="83"/>
      <c r="Y552" s="36"/>
      <c r="Z552" s="36"/>
      <c r="AA552" s="36"/>
      <c r="AB552" s="36"/>
      <c r="AC552" s="36"/>
      <c r="AD552" s="36"/>
      <c r="AE552" s="36"/>
      <c r="AT552" s="15" t="s">
        <v>161</v>
      </c>
      <c r="AU552" s="15" t="s">
        <v>71</v>
      </c>
    </row>
    <row r="553" s="2" customFormat="1" ht="16.5" customHeight="1">
      <c r="A553" s="36"/>
      <c r="B553" s="37"/>
      <c r="C553" s="232" t="s">
        <v>1091</v>
      </c>
      <c r="D553" s="232" t="s">
        <v>461</v>
      </c>
      <c r="E553" s="233" t="s">
        <v>1092</v>
      </c>
      <c r="F553" s="234" t="s">
        <v>1093</v>
      </c>
      <c r="G553" s="235" t="s">
        <v>1052</v>
      </c>
      <c r="H553" s="236">
        <v>1</v>
      </c>
      <c r="I553" s="237"/>
      <c r="J553" s="237"/>
      <c r="K553" s="238">
        <f>ROUND(P553*H553,2)</f>
        <v>0</v>
      </c>
      <c r="L553" s="234" t="s">
        <v>20</v>
      </c>
      <c r="M553" s="42"/>
      <c r="N553" s="239" t="s">
        <v>20</v>
      </c>
      <c r="O553" s="222" t="s">
        <v>40</v>
      </c>
      <c r="P553" s="223">
        <f>I553+J553</f>
        <v>0</v>
      </c>
      <c r="Q553" s="223">
        <f>ROUND(I553*H553,2)</f>
        <v>0</v>
      </c>
      <c r="R553" s="223">
        <f>ROUND(J553*H553,2)</f>
        <v>0</v>
      </c>
      <c r="S553" s="82"/>
      <c r="T553" s="224">
        <f>S553*H553</f>
        <v>0</v>
      </c>
      <c r="U553" s="224">
        <v>0</v>
      </c>
      <c r="V553" s="224">
        <f>U553*H553</f>
        <v>0</v>
      </c>
      <c r="W553" s="224">
        <v>0</v>
      </c>
      <c r="X553" s="225">
        <f>W553*H553</f>
        <v>0</v>
      </c>
      <c r="Y553" s="36"/>
      <c r="Z553" s="36"/>
      <c r="AA553" s="36"/>
      <c r="AB553" s="36"/>
      <c r="AC553" s="36"/>
      <c r="AD553" s="36"/>
      <c r="AE553" s="36"/>
      <c r="AR553" s="226" t="s">
        <v>214</v>
      </c>
      <c r="AT553" s="226" t="s">
        <v>461</v>
      </c>
      <c r="AU553" s="226" t="s">
        <v>71</v>
      </c>
      <c r="AY553" s="15" t="s">
        <v>158</v>
      </c>
      <c r="BE553" s="227">
        <f>IF(O553="základní",K553,0)</f>
        <v>0</v>
      </c>
      <c r="BF553" s="227">
        <f>IF(O553="snížená",K553,0)</f>
        <v>0</v>
      </c>
      <c r="BG553" s="227">
        <f>IF(O553="zákl. přenesená",K553,0)</f>
        <v>0</v>
      </c>
      <c r="BH553" s="227">
        <f>IF(O553="sníž. přenesená",K553,0)</f>
        <v>0</v>
      </c>
      <c r="BI553" s="227">
        <f>IF(O553="nulová",K553,0)</f>
        <v>0</v>
      </c>
      <c r="BJ553" s="15" t="s">
        <v>78</v>
      </c>
      <c r="BK553" s="227">
        <f>ROUND(P553*H553,2)</f>
        <v>0</v>
      </c>
      <c r="BL553" s="15" t="s">
        <v>214</v>
      </c>
      <c r="BM553" s="226" t="s">
        <v>1094</v>
      </c>
    </row>
    <row r="554" s="2" customFormat="1">
      <c r="A554" s="36"/>
      <c r="B554" s="37"/>
      <c r="C554" s="38"/>
      <c r="D554" s="228" t="s">
        <v>161</v>
      </c>
      <c r="E554" s="38"/>
      <c r="F554" s="229" t="s">
        <v>1093</v>
      </c>
      <c r="G554" s="38"/>
      <c r="H554" s="38"/>
      <c r="I554" s="150"/>
      <c r="J554" s="150"/>
      <c r="K554" s="38"/>
      <c r="L554" s="38"/>
      <c r="M554" s="42"/>
      <c r="N554" s="230"/>
      <c r="O554" s="231"/>
      <c r="P554" s="82"/>
      <c r="Q554" s="82"/>
      <c r="R554" s="82"/>
      <c r="S554" s="82"/>
      <c r="T554" s="82"/>
      <c r="U554" s="82"/>
      <c r="V554" s="82"/>
      <c r="W554" s="82"/>
      <c r="X554" s="83"/>
      <c r="Y554" s="36"/>
      <c r="Z554" s="36"/>
      <c r="AA554" s="36"/>
      <c r="AB554" s="36"/>
      <c r="AC554" s="36"/>
      <c r="AD554" s="36"/>
      <c r="AE554" s="36"/>
      <c r="AT554" s="15" t="s">
        <v>161</v>
      </c>
      <c r="AU554" s="15" t="s">
        <v>71</v>
      </c>
    </row>
    <row r="555" s="2" customFormat="1" ht="16.5" customHeight="1">
      <c r="A555" s="36"/>
      <c r="B555" s="37"/>
      <c r="C555" s="232" t="s">
        <v>1095</v>
      </c>
      <c r="D555" s="232" t="s">
        <v>461</v>
      </c>
      <c r="E555" s="233" t="s">
        <v>1096</v>
      </c>
      <c r="F555" s="234" t="s">
        <v>1097</v>
      </c>
      <c r="G555" s="235" t="s">
        <v>1052</v>
      </c>
      <c r="H555" s="236">
        <v>1</v>
      </c>
      <c r="I555" s="237"/>
      <c r="J555" s="237"/>
      <c r="K555" s="238">
        <f>ROUND(P555*H555,2)</f>
        <v>0</v>
      </c>
      <c r="L555" s="234" t="s">
        <v>20</v>
      </c>
      <c r="M555" s="42"/>
      <c r="N555" s="239" t="s">
        <v>20</v>
      </c>
      <c r="O555" s="222" t="s">
        <v>40</v>
      </c>
      <c r="P555" s="223">
        <f>I555+J555</f>
        <v>0</v>
      </c>
      <c r="Q555" s="223">
        <f>ROUND(I555*H555,2)</f>
        <v>0</v>
      </c>
      <c r="R555" s="223">
        <f>ROUND(J555*H555,2)</f>
        <v>0</v>
      </c>
      <c r="S555" s="82"/>
      <c r="T555" s="224">
        <f>S555*H555</f>
        <v>0</v>
      </c>
      <c r="U555" s="224">
        <v>0</v>
      </c>
      <c r="V555" s="224">
        <f>U555*H555</f>
        <v>0</v>
      </c>
      <c r="W555" s="224">
        <v>0</v>
      </c>
      <c r="X555" s="225">
        <f>W555*H555</f>
        <v>0</v>
      </c>
      <c r="Y555" s="36"/>
      <c r="Z555" s="36"/>
      <c r="AA555" s="36"/>
      <c r="AB555" s="36"/>
      <c r="AC555" s="36"/>
      <c r="AD555" s="36"/>
      <c r="AE555" s="36"/>
      <c r="AR555" s="226" t="s">
        <v>214</v>
      </c>
      <c r="AT555" s="226" t="s">
        <v>461</v>
      </c>
      <c r="AU555" s="226" t="s">
        <v>71</v>
      </c>
      <c r="AY555" s="15" t="s">
        <v>158</v>
      </c>
      <c r="BE555" s="227">
        <f>IF(O555="základní",K555,0)</f>
        <v>0</v>
      </c>
      <c r="BF555" s="227">
        <f>IF(O555="snížená",K555,0)</f>
        <v>0</v>
      </c>
      <c r="BG555" s="227">
        <f>IF(O555="zákl. přenesená",K555,0)</f>
        <v>0</v>
      </c>
      <c r="BH555" s="227">
        <f>IF(O555="sníž. přenesená",K555,0)</f>
        <v>0</v>
      </c>
      <c r="BI555" s="227">
        <f>IF(O555="nulová",K555,0)</f>
        <v>0</v>
      </c>
      <c r="BJ555" s="15" t="s">
        <v>78</v>
      </c>
      <c r="BK555" s="227">
        <f>ROUND(P555*H555,2)</f>
        <v>0</v>
      </c>
      <c r="BL555" s="15" t="s">
        <v>214</v>
      </c>
      <c r="BM555" s="226" t="s">
        <v>1098</v>
      </c>
    </row>
    <row r="556" s="2" customFormat="1">
      <c r="A556" s="36"/>
      <c r="B556" s="37"/>
      <c r="C556" s="38"/>
      <c r="D556" s="228" t="s">
        <v>161</v>
      </c>
      <c r="E556" s="38"/>
      <c r="F556" s="229" t="s">
        <v>1097</v>
      </c>
      <c r="G556" s="38"/>
      <c r="H556" s="38"/>
      <c r="I556" s="150"/>
      <c r="J556" s="150"/>
      <c r="K556" s="38"/>
      <c r="L556" s="38"/>
      <c r="M556" s="42"/>
      <c r="N556" s="230"/>
      <c r="O556" s="231"/>
      <c r="P556" s="82"/>
      <c r="Q556" s="82"/>
      <c r="R556" s="82"/>
      <c r="S556" s="82"/>
      <c r="T556" s="82"/>
      <c r="U556" s="82"/>
      <c r="V556" s="82"/>
      <c r="W556" s="82"/>
      <c r="X556" s="83"/>
      <c r="Y556" s="36"/>
      <c r="Z556" s="36"/>
      <c r="AA556" s="36"/>
      <c r="AB556" s="36"/>
      <c r="AC556" s="36"/>
      <c r="AD556" s="36"/>
      <c r="AE556" s="36"/>
      <c r="AT556" s="15" t="s">
        <v>161</v>
      </c>
      <c r="AU556" s="15" t="s">
        <v>71</v>
      </c>
    </row>
    <row r="557" s="2" customFormat="1" ht="21.75" customHeight="1">
      <c r="A557" s="36"/>
      <c r="B557" s="37"/>
      <c r="C557" s="212" t="s">
        <v>1099</v>
      </c>
      <c r="D557" s="212" t="s">
        <v>152</v>
      </c>
      <c r="E557" s="213" t="s">
        <v>1100</v>
      </c>
      <c r="F557" s="214" t="s">
        <v>1101</v>
      </c>
      <c r="G557" s="215" t="s">
        <v>240</v>
      </c>
      <c r="H557" s="216">
        <v>1</v>
      </c>
      <c r="I557" s="217"/>
      <c r="J557" s="218"/>
      <c r="K557" s="219">
        <f>ROUND(P557*H557,2)</f>
        <v>0</v>
      </c>
      <c r="L557" s="214" t="s">
        <v>156</v>
      </c>
      <c r="M557" s="220"/>
      <c r="N557" s="221" t="s">
        <v>20</v>
      </c>
      <c r="O557" s="222" t="s">
        <v>40</v>
      </c>
      <c r="P557" s="223">
        <f>I557+J557</f>
        <v>0</v>
      </c>
      <c r="Q557" s="223">
        <f>ROUND(I557*H557,2)</f>
        <v>0</v>
      </c>
      <c r="R557" s="223">
        <f>ROUND(J557*H557,2)</f>
        <v>0</v>
      </c>
      <c r="S557" s="82"/>
      <c r="T557" s="224">
        <f>S557*H557</f>
        <v>0</v>
      </c>
      <c r="U557" s="224">
        <v>0</v>
      </c>
      <c r="V557" s="224">
        <f>U557*H557</f>
        <v>0</v>
      </c>
      <c r="W557" s="224">
        <v>0</v>
      </c>
      <c r="X557" s="225">
        <f>W557*H557</f>
        <v>0</v>
      </c>
      <c r="Y557" s="36"/>
      <c r="Z557" s="36"/>
      <c r="AA557" s="36"/>
      <c r="AB557" s="36"/>
      <c r="AC557" s="36"/>
      <c r="AD557" s="36"/>
      <c r="AE557" s="36"/>
      <c r="AR557" s="226" t="s">
        <v>80</v>
      </c>
      <c r="AT557" s="226" t="s">
        <v>152</v>
      </c>
      <c r="AU557" s="226" t="s">
        <v>71</v>
      </c>
      <c r="AY557" s="15" t="s">
        <v>158</v>
      </c>
      <c r="BE557" s="227">
        <f>IF(O557="základní",K557,0)</f>
        <v>0</v>
      </c>
      <c r="BF557" s="227">
        <f>IF(O557="snížená",K557,0)</f>
        <v>0</v>
      </c>
      <c r="BG557" s="227">
        <f>IF(O557="zákl. přenesená",K557,0)</f>
        <v>0</v>
      </c>
      <c r="BH557" s="227">
        <f>IF(O557="sníž. přenesená",K557,0)</f>
        <v>0</v>
      </c>
      <c r="BI557" s="227">
        <f>IF(O557="nulová",K557,0)</f>
        <v>0</v>
      </c>
      <c r="BJ557" s="15" t="s">
        <v>78</v>
      </c>
      <c r="BK557" s="227">
        <f>ROUND(P557*H557,2)</f>
        <v>0</v>
      </c>
      <c r="BL557" s="15" t="s">
        <v>78</v>
      </c>
      <c r="BM557" s="226" t="s">
        <v>1102</v>
      </c>
    </row>
    <row r="558" s="2" customFormat="1">
      <c r="A558" s="36"/>
      <c r="B558" s="37"/>
      <c r="C558" s="38"/>
      <c r="D558" s="228" t="s">
        <v>161</v>
      </c>
      <c r="E558" s="38"/>
      <c r="F558" s="229" t="s">
        <v>1101</v>
      </c>
      <c r="G558" s="38"/>
      <c r="H558" s="38"/>
      <c r="I558" s="150"/>
      <c r="J558" s="150"/>
      <c r="K558" s="38"/>
      <c r="L558" s="38"/>
      <c r="M558" s="42"/>
      <c r="N558" s="230"/>
      <c r="O558" s="231"/>
      <c r="P558" s="82"/>
      <c r="Q558" s="82"/>
      <c r="R558" s="82"/>
      <c r="S558" s="82"/>
      <c r="T558" s="82"/>
      <c r="U558" s="82"/>
      <c r="V558" s="82"/>
      <c r="W558" s="82"/>
      <c r="X558" s="83"/>
      <c r="Y558" s="36"/>
      <c r="Z558" s="36"/>
      <c r="AA558" s="36"/>
      <c r="AB558" s="36"/>
      <c r="AC558" s="36"/>
      <c r="AD558" s="36"/>
      <c r="AE558" s="36"/>
      <c r="AT558" s="15" t="s">
        <v>161</v>
      </c>
      <c r="AU558" s="15" t="s">
        <v>71</v>
      </c>
    </row>
    <row r="559" s="2" customFormat="1" ht="16.5" customHeight="1">
      <c r="A559" s="36"/>
      <c r="B559" s="37"/>
      <c r="C559" s="212" t="s">
        <v>1103</v>
      </c>
      <c r="D559" s="212" t="s">
        <v>152</v>
      </c>
      <c r="E559" s="213" t="s">
        <v>1104</v>
      </c>
      <c r="F559" s="214" t="s">
        <v>1105</v>
      </c>
      <c r="G559" s="215" t="s">
        <v>240</v>
      </c>
      <c r="H559" s="216">
        <v>1</v>
      </c>
      <c r="I559" s="217"/>
      <c r="J559" s="218"/>
      <c r="K559" s="219">
        <f>ROUND(P559*H559,2)</f>
        <v>0</v>
      </c>
      <c r="L559" s="214" t="s">
        <v>156</v>
      </c>
      <c r="M559" s="220"/>
      <c r="N559" s="221" t="s">
        <v>20</v>
      </c>
      <c r="O559" s="222" t="s">
        <v>40</v>
      </c>
      <c r="P559" s="223">
        <f>I559+J559</f>
        <v>0</v>
      </c>
      <c r="Q559" s="223">
        <f>ROUND(I559*H559,2)</f>
        <v>0</v>
      </c>
      <c r="R559" s="223">
        <f>ROUND(J559*H559,2)</f>
        <v>0</v>
      </c>
      <c r="S559" s="82"/>
      <c r="T559" s="224">
        <f>S559*H559</f>
        <v>0</v>
      </c>
      <c r="U559" s="224">
        <v>0</v>
      </c>
      <c r="V559" s="224">
        <f>U559*H559</f>
        <v>0</v>
      </c>
      <c r="W559" s="224">
        <v>0</v>
      </c>
      <c r="X559" s="225">
        <f>W559*H559</f>
        <v>0</v>
      </c>
      <c r="Y559" s="36"/>
      <c r="Z559" s="36"/>
      <c r="AA559" s="36"/>
      <c r="AB559" s="36"/>
      <c r="AC559" s="36"/>
      <c r="AD559" s="36"/>
      <c r="AE559" s="36"/>
      <c r="AR559" s="226" t="s">
        <v>80</v>
      </c>
      <c r="AT559" s="226" t="s">
        <v>152</v>
      </c>
      <c r="AU559" s="226" t="s">
        <v>71</v>
      </c>
      <c r="AY559" s="15" t="s">
        <v>158</v>
      </c>
      <c r="BE559" s="227">
        <f>IF(O559="základní",K559,0)</f>
        <v>0</v>
      </c>
      <c r="BF559" s="227">
        <f>IF(O559="snížená",K559,0)</f>
        <v>0</v>
      </c>
      <c r="BG559" s="227">
        <f>IF(O559="zákl. přenesená",K559,0)</f>
        <v>0</v>
      </c>
      <c r="BH559" s="227">
        <f>IF(O559="sníž. přenesená",K559,0)</f>
        <v>0</v>
      </c>
      <c r="BI559" s="227">
        <f>IF(O559="nulová",K559,0)</f>
        <v>0</v>
      </c>
      <c r="BJ559" s="15" t="s">
        <v>78</v>
      </c>
      <c r="BK559" s="227">
        <f>ROUND(P559*H559,2)</f>
        <v>0</v>
      </c>
      <c r="BL559" s="15" t="s">
        <v>78</v>
      </c>
      <c r="BM559" s="226" t="s">
        <v>1106</v>
      </c>
    </row>
    <row r="560" s="2" customFormat="1">
      <c r="A560" s="36"/>
      <c r="B560" s="37"/>
      <c r="C560" s="38"/>
      <c r="D560" s="228" t="s">
        <v>161</v>
      </c>
      <c r="E560" s="38"/>
      <c r="F560" s="229" t="s">
        <v>1105</v>
      </c>
      <c r="G560" s="38"/>
      <c r="H560" s="38"/>
      <c r="I560" s="150"/>
      <c r="J560" s="150"/>
      <c r="K560" s="38"/>
      <c r="L560" s="38"/>
      <c r="M560" s="42"/>
      <c r="N560" s="230"/>
      <c r="O560" s="231"/>
      <c r="P560" s="82"/>
      <c r="Q560" s="82"/>
      <c r="R560" s="82"/>
      <c r="S560" s="82"/>
      <c r="T560" s="82"/>
      <c r="U560" s="82"/>
      <c r="V560" s="82"/>
      <c r="W560" s="82"/>
      <c r="X560" s="83"/>
      <c r="Y560" s="36"/>
      <c r="Z560" s="36"/>
      <c r="AA560" s="36"/>
      <c r="AB560" s="36"/>
      <c r="AC560" s="36"/>
      <c r="AD560" s="36"/>
      <c r="AE560" s="36"/>
      <c r="AT560" s="15" t="s">
        <v>161</v>
      </c>
      <c r="AU560" s="15" t="s">
        <v>71</v>
      </c>
    </row>
    <row r="561" s="2" customFormat="1" ht="16.5" customHeight="1">
      <c r="A561" s="36"/>
      <c r="B561" s="37"/>
      <c r="C561" s="212" t="s">
        <v>1107</v>
      </c>
      <c r="D561" s="212" t="s">
        <v>152</v>
      </c>
      <c r="E561" s="213" t="s">
        <v>1108</v>
      </c>
      <c r="F561" s="214" t="s">
        <v>1109</v>
      </c>
      <c r="G561" s="215" t="s">
        <v>240</v>
      </c>
      <c r="H561" s="216">
        <v>1</v>
      </c>
      <c r="I561" s="217"/>
      <c r="J561" s="218"/>
      <c r="K561" s="219">
        <f>ROUND(P561*H561,2)</f>
        <v>0</v>
      </c>
      <c r="L561" s="214" t="s">
        <v>156</v>
      </c>
      <c r="M561" s="220"/>
      <c r="N561" s="221" t="s">
        <v>20</v>
      </c>
      <c r="O561" s="222" t="s">
        <v>40</v>
      </c>
      <c r="P561" s="223">
        <f>I561+J561</f>
        <v>0</v>
      </c>
      <c r="Q561" s="223">
        <f>ROUND(I561*H561,2)</f>
        <v>0</v>
      </c>
      <c r="R561" s="223">
        <f>ROUND(J561*H561,2)</f>
        <v>0</v>
      </c>
      <c r="S561" s="82"/>
      <c r="T561" s="224">
        <f>S561*H561</f>
        <v>0</v>
      </c>
      <c r="U561" s="224">
        <v>0</v>
      </c>
      <c r="V561" s="224">
        <f>U561*H561</f>
        <v>0</v>
      </c>
      <c r="W561" s="224">
        <v>0</v>
      </c>
      <c r="X561" s="225">
        <f>W561*H561</f>
        <v>0</v>
      </c>
      <c r="Y561" s="36"/>
      <c r="Z561" s="36"/>
      <c r="AA561" s="36"/>
      <c r="AB561" s="36"/>
      <c r="AC561" s="36"/>
      <c r="AD561" s="36"/>
      <c r="AE561" s="36"/>
      <c r="AR561" s="226" t="s">
        <v>80</v>
      </c>
      <c r="AT561" s="226" t="s">
        <v>152</v>
      </c>
      <c r="AU561" s="226" t="s">
        <v>71</v>
      </c>
      <c r="AY561" s="15" t="s">
        <v>158</v>
      </c>
      <c r="BE561" s="227">
        <f>IF(O561="základní",K561,0)</f>
        <v>0</v>
      </c>
      <c r="BF561" s="227">
        <f>IF(O561="snížená",K561,0)</f>
        <v>0</v>
      </c>
      <c r="BG561" s="227">
        <f>IF(O561="zákl. přenesená",K561,0)</f>
        <v>0</v>
      </c>
      <c r="BH561" s="227">
        <f>IF(O561="sníž. přenesená",K561,0)</f>
        <v>0</v>
      </c>
      <c r="BI561" s="227">
        <f>IF(O561="nulová",K561,0)</f>
        <v>0</v>
      </c>
      <c r="BJ561" s="15" t="s">
        <v>78</v>
      </c>
      <c r="BK561" s="227">
        <f>ROUND(P561*H561,2)</f>
        <v>0</v>
      </c>
      <c r="BL561" s="15" t="s">
        <v>78</v>
      </c>
      <c r="BM561" s="226" t="s">
        <v>1110</v>
      </c>
    </row>
    <row r="562" s="2" customFormat="1">
      <c r="A562" s="36"/>
      <c r="B562" s="37"/>
      <c r="C562" s="38"/>
      <c r="D562" s="228" t="s">
        <v>161</v>
      </c>
      <c r="E562" s="38"/>
      <c r="F562" s="229" t="s">
        <v>1109</v>
      </c>
      <c r="G562" s="38"/>
      <c r="H562" s="38"/>
      <c r="I562" s="150"/>
      <c r="J562" s="150"/>
      <c r="K562" s="38"/>
      <c r="L562" s="38"/>
      <c r="M562" s="42"/>
      <c r="N562" s="230"/>
      <c r="O562" s="231"/>
      <c r="P562" s="82"/>
      <c r="Q562" s="82"/>
      <c r="R562" s="82"/>
      <c r="S562" s="82"/>
      <c r="T562" s="82"/>
      <c r="U562" s="82"/>
      <c r="V562" s="82"/>
      <c r="W562" s="82"/>
      <c r="X562" s="83"/>
      <c r="Y562" s="36"/>
      <c r="Z562" s="36"/>
      <c r="AA562" s="36"/>
      <c r="AB562" s="36"/>
      <c r="AC562" s="36"/>
      <c r="AD562" s="36"/>
      <c r="AE562" s="36"/>
      <c r="AT562" s="15" t="s">
        <v>161</v>
      </c>
      <c r="AU562" s="15" t="s">
        <v>71</v>
      </c>
    </row>
    <row r="563" s="2" customFormat="1" ht="16.5" customHeight="1">
      <c r="A563" s="36"/>
      <c r="B563" s="37"/>
      <c r="C563" s="212" t="s">
        <v>1111</v>
      </c>
      <c r="D563" s="212" t="s">
        <v>152</v>
      </c>
      <c r="E563" s="213" t="s">
        <v>1112</v>
      </c>
      <c r="F563" s="214" t="s">
        <v>1113</v>
      </c>
      <c r="G563" s="215" t="s">
        <v>240</v>
      </c>
      <c r="H563" s="216">
        <v>1</v>
      </c>
      <c r="I563" s="217"/>
      <c r="J563" s="218"/>
      <c r="K563" s="219">
        <f>ROUND(P563*H563,2)</f>
        <v>0</v>
      </c>
      <c r="L563" s="214" t="s">
        <v>156</v>
      </c>
      <c r="M563" s="220"/>
      <c r="N563" s="221" t="s">
        <v>20</v>
      </c>
      <c r="O563" s="222" t="s">
        <v>40</v>
      </c>
      <c r="P563" s="223">
        <f>I563+J563</f>
        <v>0</v>
      </c>
      <c r="Q563" s="223">
        <f>ROUND(I563*H563,2)</f>
        <v>0</v>
      </c>
      <c r="R563" s="223">
        <f>ROUND(J563*H563,2)</f>
        <v>0</v>
      </c>
      <c r="S563" s="82"/>
      <c r="T563" s="224">
        <f>S563*H563</f>
        <v>0</v>
      </c>
      <c r="U563" s="224">
        <v>0</v>
      </c>
      <c r="V563" s="224">
        <f>U563*H563</f>
        <v>0</v>
      </c>
      <c r="W563" s="224">
        <v>0</v>
      </c>
      <c r="X563" s="225">
        <f>W563*H563</f>
        <v>0</v>
      </c>
      <c r="Y563" s="36"/>
      <c r="Z563" s="36"/>
      <c r="AA563" s="36"/>
      <c r="AB563" s="36"/>
      <c r="AC563" s="36"/>
      <c r="AD563" s="36"/>
      <c r="AE563" s="36"/>
      <c r="AR563" s="226" t="s">
        <v>80</v>
      </c>
      <c r="AT563" s="226" t="s">
        <v>152</v>
      </c>
      <c r="AU563" s="226" t="s">
        <v>71</v>
      </c>
      <c r="AY563" s="15" t="s">
        <v>158</v>
      </c>
      <c r="BE563" s="227">
        <f>IF(O563="základní",K563,0)</f>
        <v>0</v>
      </c>
      <c r="BF563" s="227">
        <f>IF(O563="snížená",K563,0)</f>
        <v>0</v>
      </c>
      <c r="BG563" s="227">
        <f>IF(O563="zákl. přenesená",K563,0)</f>
        <v>0</v>
      </c>
      <c r="BH563" s="227">
        <f>IF(O563="sníž. přenesená",K563,0)</f>
        <v>0</v>
      </c>
      <c r="BI563" s="227">
        <f>IF(O563="nulová",K563,0)</f>
        <v>0</v>
      </c>
      <c r="BJ563" s="15" t="s">
        <v>78</v>
      </c>
      <c r="BK563" s="227">
        <f>ROUND(P563*H563,2)</f>
        <v>0</v>
      </c>
      <c r="BL563" s="15" t="s">
        <v>78</v>
      </c>
      <c r="BM563" s="226" t="s">
        <v>1114</v>
      </c>
    </row>
    <row r="564" s="2" customFormat="1">
      <c r="A564" s="36"/>
      <c r="B564" s="37"/>
      <c r="C564" s="38"/>
      <c r="D564" s="228" t="s">
        <v>161</v>
      </c>
      <c r="E564" s="38"/>
      <c r="F564" s="229" t="s">
        <v>1113</v>
      </c>
      <c r="G564" s="38"/>
      <c r="H564" s="38"/>
      <c r="I564" s="150"/>
      <c r="J564" s="150"/>
      <c r="K564" s="38"/>
      <c r="L564" s="38"/>
      <c r="M564" s="42"/>
      <c r="N564" s="230"/>
      <c r="O564" s="231"/>
      <c r="P564" s="82"/>
      <c r="Q564" s="82"/>
      <c r="R564" s="82"/>
      <c r="S564" s="82"/>
      <c r="T564" s="82"/>
      <c r="U564" s="82"/>
      <c r="V564" s="82"/>
      <c r="W564" s="82"/>
      <c r="X564" s="83"/>
      <c r="Y564" s="36"/>
      <c r="Z564" s="36"/>
      <c r="AA564" s="36"/>
      <c r="AB564" s="36"/>
      <c r="AC564" s="36"/>
      <c r="AD564" s="36"/>
      <c r="AE564" s="36"/>
      <c r="AT564" s="15" t="s">
        <v>161</v>
      </c>
      <c r="AU564" s="15" t="s">
        <v>71</v>
      </c>
    </row>
    <row r="565" s="2" customFormat="1" ht="16.5" customHeight="1">
      <c r="A565" s="36"/>
      <c r="B565" s="37"/>
      <c r="C565" s="212" t="s">
        <v>1115</v>
      </c>
      <c r="D565" s="212" t="s">
        <v>152</v>
      </c>
      <c r="E565" s="213" t="s">
        <v>1116</v>
      </c>
      <c r="F565" s="214" t="s">
        <v>1117</v>
      </c>
      <c r="G565" s="215" t="s">
        <v>240</v>
      </c>
      <c r="H565" s="216">
        <v>1</v>
      </c>
      <c r="I565" s="217"/>
      <c r="J565" s="218"/>
      <c r="K565" s="219">
        <f>ROUND(P565*H565,2)</f>
        <v>0</v>
      </c>
      <c r="L565" s="214" t="s">
        <v>156</v>
      </c>
      <c r="M565" s="220"/>
      <c r="N565" s="221" t="s">
        <v>20</v>
      </c>
      <c r="O565" s="222" t="s">
        <v>40</v>
      </c>
      <c r="P565" s="223">
        <f>I565+J565</f>
        <v>0</v>
      </c>
      <c r="Q565" s="223">
        <f>ROUND(I565*H565,2)</f>
        <v>0</v>
      </c>
      <c r="R565" s="223">
        <f>ROUND(J565*H565,2)</f>
        <v>0</v>
      </c>
      <c r="S565" s="82"/>
      <c r="T565" s="224">
        <f>S565*H565</f>
        <v>0</v>
      </c>
      <c r="U565" s="224">
        <v>0</v>
      </c>
      <c r="V565" s="224">
        <f>U565*H565</f>
        <v>0</v>
      </c>
      <c r="W565" s="224">
        <v>0</v>
      </c>
      <c r="X565" s="225">
        <f>W565*H565</f>
        <v>0</v>
      </c>
      <c r="Y565" s="36"/>
      <c r="Z565" s="36"/>
      <c r="AA565" s="36"/>
      <c r="AB565" s="36"/>
      <c r="AC565" s="36"/>
      <c r="AD565" s="36"/>
      <c r="AE565" s="36"/>
      <c r="AR565" s="226" t="s">
        <v>80</v>
      </c>
      <c r="AT565" s="226" t="s">
        <v>152</v>
      </c>
      <c r="AU565" s="226" t="s">
        <v>71</v>
      </c>
      <c r="AY565" s="15" t="s">
        <v>158</v>
      </c>
      <c r="BE565" s="227">
        <f>IF(O565="základní",K565,0)</f>
        <v>0</v>
      </c>
      <c r="BF565" s="227">
        <f>IF(O565="snížená",K565,0)</f>
        <v>0</v>
      </c>
      <c r="BG565" s="227">
        <f>IF(O565="zákl. přenesená",K565,0)</f>
        <v>0</v>
      </c>
      <c r="BH565" s="227">
        <f>IF(O565="sníž. přenesená",K565,0)</f>
        <v>0</v>
      </c>
      <c r="BI565" s="227">
        <f>IF(O565="nulová",K565,0)</f>
        <v>0</v>
      </c>
      <c r="BJ565" s="15" t="s">
        <v>78</v>
      </c>
      <c r="BK565" s="227">
        <f>ROUND(P565*H565,2)</f>
        <v>0</v>
      </c>
      <c r="BL565" s="15" t="s">
        <v>78</v>
      </c>
      <c r="BM565" s="226" t="s">
        <v>1118</v>
      </c>
    </row>
    <row r="566" s="2" customFormat="1">
      <c r="A566" s="36"/>
      <c r="B566" s="37"/>
      <c r="C566" s="38"/>
      <c r="D566" s="228" t="s">
        <v>161</v>
      </c>
      <c r="E566" s="38"/>
      <c r="F566" s="229" t="s">
        <v>1117</v>
      </c>
      <c r="G566" s="38"/>
      <c r="H566" s="38"/>
      <c r="I566" s="150"/>
      <c r="J566" s="150"/>
      <c r="K566" s="38"/>
      <c r="L566" s="38"/>
      <c r="M566" s="42"/>
      <c r="N566" s="230"/>
      <c r="O566" s="231"/>
      <c r="P566" s="82"/>
      <c r="Q566" s="82"/>
      <c r="R566" s="82"/>
      <c r="S566" s="82"/>
      <c r="T566" s="82"/>
      <c r="U566" s="82"/>
      <c r="V566" s="82"/>
      <c r="W566" s="82"/>
      <c r="X566" s="83"/>
      <c r="Y566" s="36"/>
      <c r="Z566" s="36"/>
      <c r="AA566" s="36"/>
      <c r="AB566" s="36"/>
      <c r="AC566" s="36"/>
      <c r="AD566" s="36"/>
      <c r="AE566" s="36"/>
      <c r="AT566" s="15" t="s">
        <v>161</v>
      </c>
      <c r="AU566" s="15" t="s">
        <v>71</v>
      </c>
    </row>
    <row r="567" s="2" customFormat="1" ht="16.5" customHeight="1">
      <c r="A567" s="36"/>
      <c r="B567" s="37"/>
      <c r="C567" s="212" t="s">
        <v>1119</v>
      </c>
      <c r="D567" s="212" t="s">
        <v>152</v>
      </c>
      <c r="E567" s="213" t="s">
        <v>1120</v>
      </c>
      <c r="F567" s="214" t="s">
        <v>1121</v>
      </c>
      <c r="G567" s="215" t="s">
        <v>240</v>
      </c>
      <c r="H567" s="216">
        <v>1</v>
      </c>
      <c r="I567" s="217"/>
      <c r="J567" s="218"/>
      <c r="K567" s="219">
        <f>ROUND(P567*H567,2)</f>
        <v>0</v>
      </c>
      <c r="L567" s="214" t="s">
        <v>156</v>
      </c>
      <c r="M567" s="220"/>
      <c r="N567" s="221" t="s">
        <v>20</v>
      </c>
      <c r="O567" s="222" t="s">
        <v>40</v>
      </c>
      <c r="P567" s="223">
        <f>I567+J567</f>
        <v>0</v>
      </c>
      <c r="Q567" s="223">
        <f>ROUND(I567*H567,2)</f>
        <v>0</v>
      </c>
      <c r="R567" s="223">
        <f>ROUND(J567*H567,2)</f>
        <v>0</v>
      </c>
      <c r="S567" s="82"/>
      <c r="T567" s="224">
        <f>S567*H567</f>
        <v>0</v>
      </c>
      <c r="U567" s="224">
        <v>0</v>
      </c>
      <c r="V567" s="224">
        <f>U567*H567</f>
        <v>0</v>
      </c>
      <c r="W567" s="224">
        <v>0</v>
      </c>
      <c r="X567" s="225">
        <f>W567*H567</f>
        <v>0</v>
      </c>
      <c r="Y567" s="36"/>
      <c r="Z567" s="36"/>
      <c r="AA567" s="36"/>
      <c r="AB567" s="36"/>
      <c r="AC567" s="36"/>
      <c r="AD567" s="36"/>
      <c r="AE567" s="36"/>
      <c r="AR567" s="226" t="s">
        <v>80</v>
      </c>
      <c r="AT567" s="226" t="s">
        <v>152</v>
      </c>
      <c r="AU567" s="226" t="s">
        <v>71</v>
      </c>
      <c r="AY567" s="15" t="s">
        <v>158</v>
      </c>
      <c r="BE567" s="227">
        <f>IF(O567="základní",K567,0)</f>
        <v>0</v>
      </c>
      <c r="BF567" s="227">
        <f>IF(O567="snížená",K567,0)</f>
        <v>0</v>
      </c>
      <c r="BG567" s="227">
        <f>IF(O567="zákl. přenesená",K567,0)</f>
        <v>0</v>
      </c>
      <c r="BH567" s="227">
        <f>IF(O567="sníž. přenesená",K567,0)</f>
        <v>0</v>
      </c>
      <c r="BI567" s="227">
        <f>IF(O567="nulová",K567,0)</f>
        <v>0</v>
      </c>
      <c r="BJ567" s="15" t="s">
        <v>78</v>
      </c>
      <c r="BK567" s="227">
        <f>ROUND(P567*H567,2)</f>
        <v>0</v>
      </c>
      <c r="BL567" s="15" t="s">
        <v>78</v>
      </c>
      <c r="BM567" s="226" t="s">
        <v>1122</v>
      </c>
    </row>
    <row r="568" s="2" customFormat="1">
      <c r="A568" s="36"/>
      <c r="B568" s="37"/>
      <c r="C568" s="38"/>
      <c r="D568" s="228" t="s">
        <v>161</v>
      </c>
      <c r="E568" s="38"/>
      <c r="F568" s="229" t="s">
        <v>1121</v>
      </c>
      <c r="G568" s="38"/>
      <c r="H568" s="38"/>
      <c r="I568" s="150"/>
      <c r="J568" s="150"/>
      <c r="K568" s="38"/>
      <c r="L568" s="38"/>
      <c r="M568" s="42"/>
      <c r="N568" s="230"/>
      <c r="O568" s="231"/>
      <c r="P568" s="82"/>
      <c r="Q568" s="82"/>
      <c r="R568" s="82"/>
      <c r="S568" s="82"/>
      <c r="T568" s="82"/>
      <c r="U568" s="82"/>
      <c r="V568" s="82"/>
      <c r="W568" s="82"/>
      <c r="X568" s="83"/>
      <c r="Y568" s="36"/>
      <c r="Z568" s="36"/>
      <c r="AA568" s="36"/>
      <c r="AB568" s="36"/>
      <c r="AC568" s="36"/>
      <c r="AD568" s="36"/>
      <c r="AE568" s="36"/>
      <c r="AT568" s="15" t="s">
        <v>161</v>
      </c>
      <c r="AU568" s="15" t="s">
        <v>71</v>
      </c>
    </row>
    <row r="569" s="2" customFormat="1" ht="33" customHeight="1">
      <c r="A569" s="36"/>
      <c r="B569" s="37"/>
      <c r="C569" s="212" t="s">
        <v>1123</v>
      </c>
      <c r="D569" s="212" t="s">
        <v>152</v>
      </c>
      <c r="E569" s="213" t="s">
        <v>1124</v>
      </c>
      <c r="F569" s="214" t="s">
        <v>1125</v>
      </c>
      <c r="G569" s="215" t="s">
        <v>240</v>
      </c>
      <c r="H569" s="216">
        <v>2</v>
      </c>
      <c r="I569" s="217"/>
      <c r="J569" s="218"/>
      <c r="K569" s="219">
        <f>ROUND(P569*H569,2)</f>
        <v>0</v>
      </c>
      <c r="L569" s="214" t="s">
        <v>156</v>
      </c>
      <c r="M569" s="220"/>
      <c r="N569" s="221" t="s">
        <v>20</v>
      </c>
      <c r="O569" s="222" t="s">
        <v>40</v>
      </c>
      <c r="P569" s="223">
        <f>I569+J569</f>
        <v>0</v>
      </c>
      <c r="Q569" s="223">
        <f>ROUND(I569*H569,2)</f>
        <v>0</v>
      </c>
      <c r="R569" s="223">
        <f>ROUND(J569*H569,2)</f>
        <v>0</v>
      </c>
      <c r="S569" s="82"/>
      <c r="T569" s="224">
        <f>S569*H569</f>
        <v>0</v>
      </c>
      <c r="U569" s="224">
        <v>0</v>
      </c>
      <c r="V569" s="224">
        <f>U569*H569</f>
        <v>0</v>
      </c>
      <c r="W569" s="224">
        <v>0</v>
      </c>
      <c r="X569" s="225">
        <f>W569*H569</f>
        <v>0</v>
      </c>
      <c r="Y569" s="36"/>
      <c r="Z569" s="36"/>
      <c r="AA569" s="36"/>
      <c r="AB569" s="36"/>
      <c r="AC569" s="36"/>
      <c r="AD569" s="36"/>
      <c r="AE569" s="36"/>
      <c r="AR569" s="226" t="s">
        <v>80</v>
      </c>
      <c r="AT569" s="226" t="s">
        <v>152</v>
      </c>
      <c r="AU569" s="226" t="s">
        <v>71</v>
      </c>
      <c r="AY569" s="15" t="s">
        <v>158</v>
      </c>
      <c r="BE569" s="227">
        <f>IF(O569="základní",K569,0)</f>
        <v>0</v>
      </c>
      <c r="BF569" s="227">
        <f>IF(O569="snížená",K569,0)</f>
        <v>0</v>
      </c>
      <c r="BG569" s="227">
        <f>IF(O569="zákl. přenesená",K569,0)</f>
        <v>0</v>
      </c>
      <c r="BH569" s="227">
        <f>IF(O569="sníž. přenesená",K569,0)</f>
        <v>0</v>
      </c>
      <c r="BI569" s="227">
        <f>IF(O569="nulová",K569,0)</f>
        <v>0</v>
      </c>
      <c r="BJ569" s="15" t="s">
        <v>78</v>
      </c>
      <c r="BK569" s="227">
        <f>ROUND(P569*H569,2)</f>
        <v>0</v>
      </c>
      <c r="BL569" s="15" t="s">
        <v>78</v>
      </c>
      <c r="BM569" s="226" t="s">
        <v>1126</v>
      </c>
    </row>
    <row r="570" s="2" customFormat="1">
      <c r="A570" s="36"/>
      <c r="B570" s="37"/>
      <c r="C570" s="38"/>
      <c r="D570" s="228" t="s">
        <v>161</v>
      </c>
      <c r="E570" s="38"/>
      <c r="F570" s="229" t="s">
        <v>1125</v>
      </c>
      <c r="G570" s="38"/>
      <c r="H570" s="38"/>
      <c r="I570" s="150"/>
      <c r="J570" s="150"/>
      <c r="K570" s="38"/>
      <c r="L570" s="38"/>
      <c r="M570" s="42"/>
      <c r="N570" s="230"/>
      <c r="O570" s="231"/>
      <c r="P570" s="82"/>
      <c r="Q570" s="82"/>
      <c r="R570" s="82"/>
      <c r="S570" s="82"/>
      <c r="T570" s="82"/>
      <c r="U570" s="82"/>
      <c r="V570" s="82"/>
      <c r="W570" s="82"/>
      <c r="X570" s="83"/>
      <c r="Y570" s="36"/>
      <c r="Z570" s="36"/>
      <c r="AA570" s="36"/>
      <c r="AB570" s="36"/>
      <c r="AC570" s="36"/>
      <c r="AD570" s="36"/>
      <c r="AE570" s="36"/>
      <c r="AT570" s="15" t="s">
        <v>161</v>
      </c>
      <c r="AU570" s="15" t="s">
        <v>71</v>
      </c>
    </row>
    <row r="571" s="2" customFormat="1" ht="16.5" customHeight="1">
      <c r="A571" s="36"/>
      <c r="B571" s="37"/>
      <c r="C571" s="212" t="s">
        <v>1127</v>
      </c>
      <c r="D571" s="212" t="s">
        <v>152</v>
      </c>
      <c r="E571" s="213" t="s">
        <v>1128</v>
      </c>
      <c r="F571" s="214" t="s">
        <v>1129</v>
      </c>
      <c r="G571" s="215" t="s">
        <v>240</v>
      </c>
      <c r="H571" s="216">
        <v>1</v>
      </c>
      <c r="I571" s="217"/>
      <c r="J571" s="218"/>
      <c r="K571" s="219">
        <f>ROUND(P571*H571,2)</f>
        <v>0</v>
      </c>
      <c r="L571" s="214" t="s">
        <v>156</v>
      </c>
      <c r="M571" s="220"/>
      <c r="N571" s="221" t="s">
        <v>20</v>
      </c>
      <c r="O571" s="222" t="s">
        <v>40</v>
      </c>
      <c r="P571" s="223">
        <f>I571+J571</f>
        <v>0</v>
      </c>
      <c r="Q571" s="223">
        <f>ROUND(I571*H571,2)</f>
        <v>0</v>
      </c>
      <c r="R571" s="223">
        <f>ROUND(J571*H571,2)</f>
        <v>0</v>
      </c>
      <c r="S571" s="82"/>
      <c r="T571" s="224">
        <f>S571*H571</f>
        <v>0</v>
      </c>
      <c r="U571" s="224">
        <v>0</v>
      </c>
      <c r="V571" s="224">
        <f>U571*H571</f>
        <v>0</v>
      </c>
      <c r="W571" s="224">
        <v>0</v>
      </c>
      <c r="X571" s="225">
        <f>W571*H571</f>
        <v>0</v>
      </c>
      <c r="Y571" s="36"/>
      <c r="Z571" s="36"/>
      <c r="AA571" s="36"/>
      <c r="AB571" s="36"/>
      <c r="AC571" s="36"/>
      <c r="AD571" s="36"/>
      <c r="AE571" s="36"/>
      <c r="AR571" s="226" t="s">
        <v>80</v>
      </c>
      <c r="AT571" s="226" t="s">
        <v>152</v>
      </c>
      <c r="AU571" s="226" t="s">
        <v>71</v>
      </c>
      <c r="AY571" s="15" t="s">
        <v>158</v>
      </c>
      <c r="BE571" s="227">
        <f>IF(O571="základní",K571,0)</f>
        <v>0</v>
      </c>
      <c r="BF571" s="227">
        <f>IF(O571="snížená",K571,0)</f>
        <v>0</v>
      </c>
      <c r="BG571" s="227">
        <f>IF(O571="zákl. přenesená",K571,0)</f>
        <v>0</v>
      </c>
      <c r="BH571" s="227">
        <f>IF(O571="sníž. přenesená",K571,0)</f>
        <v>0</v>
      </c>
      <c r="BI571" s="227">
        <f>IF(O571="nulová",K571,0)</f>
        <v>0</v>
      </c>
      <c r="BJ571" s="15" t="s">
        <v>78</v>
      </c>
      <c r="BK571" s="227">
        <f>ROUND(P571*H571,2)</f>
        <v>0</v>
      </c>
      <c r="BL571" s="15" t="s">
        <v>78</v>
      </c>
      <c r="BM571" s="226" t="s">
        <v>1130</v>
      </c>
    </row>
    <row r="572" s="2" customFormat="1">
      <c r="A572" s="36"/>
      <c r="B572" s="37"/>
      <c r="C572" s="38"/>
      <c r="D572" s="228" t="s">
        <v>161</v>
      </c>
      <c r="E572" s="38"/>
      <c r="F572" s="229" t="s">
        <v>1129</v>
      </c>
      <c r="G572" s="38"/>
      <c r="H572" s="38"/>
      <c r="I572" s="150"/>
      <c r="J572" s="150"/>
      <c r="K572" s="38"/>
      <c r="L572" s="38"/>
      <c r="M572" s="42"/>
      <c r="N572" s="230"/>
      <c r="O572" s="231"/>
      <c r="P572" s="82"/>
      <c r="Q572" s="82"/>
      <c r="R572" s="82"/>
      <c r="S572" s="82"/>
      <c r="T572" s="82"/>
      <c r="U572" s="82"/>
      <c r="V572" s="82"/>
      <c r="W572" s="82"/>
      <c r="X572" s="83"/>
      <c r="Y572" s="36"/>
      <c r="Z572" s="36"/>
      <c r="AA572" s="36"/>
      <c r="AB572" s="36"/>
      <c r="AC572" s="36"/>
      <c r="AD572" s="36"/>
      <c r="AE572" s="36"/>
      <c r="AT572" s="15" t="s">
        <v>161</v>
      </c>
      <c r="AU572" s="15" t="s">
        <v>71</v>
      </c>
    </row>
    <row r="573" s="2" customFormat="1" ht="16.5" customHeight="1">
      <c r="A573" s="36"/>
      <c r="B573" s="37"/>
      <c r="C573" s="212" t="s">
        <v>1131</v>
      </c>
      <c r="D573" s="212" t="s">
        <v>152</v>
      </c>
      <c r="E573" s="213" t="s">
        <v>1132</v>
      </c>
      <c r="F573" s="214" t="s">
        <v>1133</v>
      </c>
      <c r="G573" s="215" t="s">
        <v>240</v>
      </c>
      <c r="H573" s="216">
        <v>1</v>
      </c>
      <c r="I573" s="217"/>
      <c r="J573" s="218"/>
      <c r="K573" s="219">
        <f>ROUND(P573*H573,2)</f>
        <v>0</v>
      </c>
      <c r="L573" s="214" t="s">
        <v>156</v>
      </c>
      <c r="M573" s="220"/>
      <c r="N573" s="221" t="s">
        <v>20</v>
      </c>
      <c r="O573" s="222" t="s">
        <v>40</v>
      </c>
      <c r="P573" s="223">
        <f>I573+J573</f>
        <v>0</v>
      </c>
      <c r="Q573" s="223">
        <f>ROUND(I573*H573,2)</f>
        <v>0</v>
      </c>
      <c r="R573" s="223">
        <f>ROUND(J573*H573,2)</f>
        <v>0</v>
      </c>
      <c r="S573" s="82"/>
      <c r="T573" s="224">
        <f>S573*H573</f>
        <v>0</v>
      </c>
      <c r="U573" s="224">
        <v>0</v>
      </c>
      <c r="V573" s="224">
        <f>U573*H573</f>
        <v>0</v>
      </c>
      <c r="W573" s="224">
        <v>0</v>
      </c>
      <c r="X573" s="225">
        <f>W573*H573</f>
        <v>0</v>
      </c>
      <c r="Y573" s="36"/>
      <c r="Z573" s="36"/>
      <c r="AA573" s="36"/>
      <c r="AB573" s="36"/>
      <c r="AC573" s="36"/>
      <c r="AD573" s="36"/>
      <c r="AE573" s="36"/>
      <c r="AR573" s="226" t="s">
        <v>80</v>
      </c>
      <c r="AT573" s="226" t="s">
        <v>152</v>
      </c>
      <c r="AU573" s="226" t="s">
        <v>71</v>
      </c>
      <c r="AY573" s="15" t="s">
        <v>158</v>
      </c>
      <c r="BE573" s="227">
        <f>IF(O573="základní",K573,0)</f>
        <v>0</v>
      </c>
      <c r="BF573" s="227">
        <f>IF(O573="snížená",K573,0)</f>
        <v>0</v>
      </c>
      <c r="BG573" s="227">
        <f>IF(O573="zákl. přenesená",K573,0)</f>
        <v>0</v>
      </c>
      <c r="BH573" s="227">
        <f>IF(O573="sníž. přenesená",K573,0)</f>
        <v>0</v>
      </c>
      <c r="BI573" s="227">
        <f>IF(O573="nulová",K573,0)</f>
        <v>0</v>
      </c>
      <c r="BJ573" s="15" t="s">
        <v>78</v>
      </c>
      <c r="BK573" s="227">
        <f>ROUND(P573*H573,2)</f>
        <v>0</v>
      </c>
      <c r="BL573" s="15" t="s">
        <v>78</v>
      </c>
      <c r="BM573" s="226" t="s">
        <v>1134</v>
      </c>
    </row>
    <row r="574" s="2" customFormat="1">
      <c r="A574" s="36"/>
      <c r="B574" s="37"/>
      <c r="C574" s="38"/>
      <c r="D574" s="228" t="s">
        <v>161</v>
      </c>
      <c r="E574" s="38"/>
      <c r="F574" s="229" t="s">
        <v>1133</v>
      </c>
      <c r="G574" s="38"/>
      <c r="H574" s="38"/>
      <c r="I574" s="150"/>
      <c r="J574" s="150"/>
      <c r="K574" s="38"/>
      <c r="L574" s="38"/>
      <c r="M574" s="42"/>
      <c r="N574" s="230"/>
      <c r="O574" s="231"/>
      <c r="P574" s="82"/>
      <c r="Q574" s="82"/>
      <c r="R574" s="82"/>
      <c r="S574" s="82"/>
      <c r="T574" s="82"/>
      <c r="U574" s="82"/>
      <c r="V574" s="82"/>
      <c r="W574" s="82"/>
      <c r="X574" s="83"/>
      <c r="Y574" s="36"/>
      <c r="Z574" s="36"/>
      <c r="AA574" s="36"/>
      <c r="AB574" s="36"/>
      <c r="AC574" s="36"/>
      <c r="AD574" s="36"/>
      <c r="AE574" s="36"/>
      <c r="AT574" s="15" t="s">
        <v>161</v>
      </c>
      <c r="AU574" s="15" t="s">
        <v>71</v>
      </c>
    </row>
    <row r="575" s="2" customFormat="1" ht="16.5" customHeight="1">
      <c r="A575" s="36"/>
      <c r="B575" s="37"/>
      <c r="C575" s="212" t="s">
        <v>1135</v>
      </c>
      <c r="D575" s="212" t="s">
        <v>152</v>
      </c>
      <c r="E575" s="213" t="s">
        <v>1136</v>
      </c>
      <c r="F575" s="214" t="s">
        <v>1137</v>
      </c>
      <c r="G575" s="215" t="s">
        <v>240</v>
      </c>
      <c r="H575" s="216">
        <v>1</v>
      </c>
      <c r="I575" s="217"/>
      <c r="J575" s="218"/>
      <c r="K575" s="219">
        <f>ROUND(P575*H575,2)</f>
        <v>0</v>
      </c>
      <c r="L575" s="214" t="s">
        <v>156</v>
      </c>
      <c r="M575" s="220"/>
      <c r="N575" s="221" t="s">
        <v>20</v>
      </c>
      <c r="O575" s="222" t="s">
        <v>40</v>
      </c>
      <c r="P575" s="223">
        <f>I575+J575</f>
        <v>0</v>
      </c>
      <c r="Q575" s="223">
        <f>ROUND(I575*H575,2)</f>
        <v>0</v>
      </c>
      <c r="R575" s="223">
        <f>ROUND(J575*H575,2)</f>
        <v>0</v>
      </c>
      <c r="S575" s="82"/>
      <c r="T575" s="224">
        <f>S575*H575</f>
        <v>0</v>
      </c>
      <c r="U575" s="224">
        <v>0</v>
      </c>
      <c r="V575" s="224">
        <f>U575*H575</f>
        <v>0</v>
      </c>
      <c r="W575" s="224">
        <v>0</v>
      </c>
      <c r="X575" s="225">
        <f>W575*H575</f>
        <v>0</v>
      </c>
      <c r="Y575" s="36"/>
      <c r="Z575" s="36"/>
      <c r="AA575" s="36"/>
      <c r="AB575" s="36"/>
      <c r="AC575" s="36"/>
      <c r="AD575" s="36"/>
      <c r="AE575" s="36"/>
      <c r="AR575" s="226" t="s">
        <v>80</v>
      </c>
      <c r="AT575" s="226" t="s">
        <v>152</v>
      </c>
      <c r="AU575" s="226" t="s">
        <v>71</v>
      </c>
      <c r="AY575" s="15" t="s">
        <v>158</v>
      </c>
      <c r="BE575" s="227">
        <f>IF(O575="základní",K575,0)</f>
        <v>0</v>
      </c>
      <c r="BF575" s="227">
        <f>IF(O575="snížená",K575,0)</f>
        <v>0</v>
      </c>
      <c r="BG575" s="227">
        <f>IF(O575="zákl. přenesená",K575,0)</f>
        <v>0</v>
      </c>
      <c r="BH575" s="227">
        <f>IF(O575="sníž. přenesená",K575,0)</f>
        <v>0</v>
      </c>
      <c r="BI575" s="227">
        <f>IF(O575="nulová",K575,0)</f>
        <v>0</v>
      </c>
      <c r="BJ575" s="15" t="s">
        <v>78</v>
      </c>
      <c r="BK575" s="227">
        <f>ROUND(P575*H575,2)</f>
        <v>0</v>
      </c>
      <c r="BL575" s="15" t="s">
        <v>78</v>
      </c>
      <c r="BM575" s="226" t="s">
        <v>1138</v>
      </c>
    </row>
    <row r="576" s="2" customFormat="1">
      <c r="A576" s="36"/>
      <c r="B576" s="37"/>
      <c r="C576" s="38"/>
      <c r="D576" s="228" t="s">
        <v>161</v>
      </c>
      <c r="E576" s="38"/>
      <c r="F576" s="229" t="s">
        <v>1137</v>
      </c>
      <c r="G576" s="38"/>
      <c r="H576" s="38"/>
      <c r="I576" s="150"/>
      <c r="J576" s="150"/>
      <c r="K576" s="38"/>
      <c r="L576" s="38"/>
      <c r="M576" s="42"/>
      <c r="N576" s="230"/>
      <c r="O576" s="231"/>
      <c r="P576" s="82"/>
      <c r="Q576" s="82"/>
      <c r="R576" s="82"/>
      <c r="S576" s="82"/>
      <c r="T576" s="82"/>
      <c r="U576" s="82"/>
      <c r="V576" s="82"/>
      <c r="W576" s="82"/>
      <c r="X576" s="83"/>
      <c r="Y576" s="36"/>
      <c r="Z576" s="36"/>
      <c r="AA576" s="36"/>
      <c r="AB576" s="36"/>
      <c r="AC576" s="36"/>
      <c r="AD576" s="36"/>
      <c r="AE576" s="36"/>
      <c r="AT576" s="15" t="s">
        <v>161</v>
      </c>
      <c r="AU576" s="15" t="s">
        <v>71</v>
      </c>
    </row>
    <row r="577" s="2" customFormat="1" ht="16.5" customHeight="1">
      <c r="A577" s="36"/>
      <c r="B577" s="37"/>
      <c r="C577" s="212" t="s">
        <v>1139</v>
      </c>
      <c r="D577" s="212" t="s">
        <v>152</v>
      </c>
      <c r="E577" s="213" t="s">
        <v>1140</v>
      </c>
      <c r="F577" s="214" t="s">
        <v>1141</v>
      </c>
      <c r="G577" s="215" t="s">
        <v>240</v>
      </c>
      <c r="H577" s="216">
        <v>2</v>
      </c>
      <c r="I577" s="217"/>
      <c r="J577" s="218"/>
      <c r="K577" s="219">
        <f>ROUND(P577*H577,2)</f>
        <v>0</v>
      </c>
      <c r="L577" s="214" t="s">
        <v>156</v>
      </c>
      <c r="M577" s="220"/>
      <c r="N577" s="221" t="s">
        <v>20</v>
      </c>
      <c r="O577" s="222" t="s">
        <v>40</v>
      </c>
      <c r="P577" s="223">
        <f>I577+J577</f>
        <v>0</v>
      </c>
      <c r="Q577" s="223">
        <f>ROUND(I577*H577,2)</f>
        <v>0</v>
      </c>
      <c r="R577" s="223">
        <f>ROUND(J577*H577,2)</f>
        <v>0</v>
      </c>
      <c r="S577" s="82"/>
      <c r="T577" s="224">
        <f>S577*H577</f>
        <v>0</v>
      </c>
      <c r="U577" s="224">
        <v>0</v>
      </c>
      <c r="V577" s="224">
        <f>U577*H577</f>
        <v>0</v>
      </c>
      <c r="W577" s="224">
        <v>0</v>
      </c>
      <c r="X577" s="225">
        <f>W577*H577</f>
        <v>0</v>
      </c>
      <c r="Y577" s="36"/>
      <c r="Z577" s="36"/>
      <c r="AA577" s="36"/>
      <c r="AB577" s="36"/>
      <c r="AC577" s="36"/>
      <c r="AD577" s="36"/>
      <c r="AE577" s="36"/>
      <c r="AR577" s="226" t="s">
        <v>80</v>
      </c>
      <c r="AT577" s="226" t="s">
        <v>152</v>
      </c>
      <c r="AU577" s="226" t="s">
        <v>71</v>
      </c>
      <c r="AY577" s="15" t="s">
        <v>158</v>
      </c>
      <c r="BE577" s="227">
        <f>IF(O577="základní",K577,0)</f>
        <v>0</v>
      </c>
      <c r="BF577" s="227">
        <f>IF(O577="snížená",K577,0)</f>
        <v>0</v>
      </c>
      <c r="BG577" s="227">
        <f>IF(O577="zákl. přenesená",K577,0)</f>
        <v>0</v>
      </c>
      <c r="BH577" s="227">
        <f>IF(O577="sníž. přenesená",K577,0)</f>
        <v>0</v>
      </c>
      <c r="BI577" s="227">
        <f>IF(O577="nulová",K577,0)</f>
        <v>0</v>
      </c>
      <c r="BJ577" s="15" t="s">
        <v>78</v>
      </c>
      <c r="BK577" s="227">
        <f>ROUND(P577*H577,2)</f>
        <v>0</v>
      </c>
      <c r="BL577" s="15" t="s">
        <v>78</v>
      </c>
      <c r="BM577" s="226" t="s">
        <v>1142</v>
      </c>
    </row>
    <row r="578" s="2" customFormat="1">
      <c r="A578" s="36"/>
      <c r="B578" s="37"/>
      <c r="C578" s="38"/>
      <c r="D578" s="228" t="s">
        <v>161</v>
      </c>
      <c r="E578" s="38"/>
      <c r="F578" s="229" t="s">
        <v>1141</v>
      </c>
      <c r="G578" s="38"/>
      <c r="H578" s="38"/>
      <c r="I578" s="150"/>
      <c r="J578" s="150"/>
      <c r="K578" s="38"/>
      <c r="L578" s="38"/>
      <c r="M578" s="42"/>
      <c r="N578" s="230"/>
      <c r="O578" s="231"/>
      <c r="P578" s="82"/>
      <c r="Q578" s="82"/>
      <c r="R578" s="82"/>
      <c r="S578" s="82"/>
      <c r="T578" s="82"/>
      <c r="U578" s="82"/>
      <c r="V578" s="82"/>
      <c r="W578" s="82"/>
      <c r="X578" s="83"/>
      <c r="Y578" s="36"/>
      <c r="Z578" s="36"/>
      <c r="AA578" s="36"/>
      <c r="AB578" s="36"/>
      <c r="AC578" s="36"/>
      <c r="AD578" s="36"/>
      <c r="AE578" s="36"/>
      <c r="AT578" s="15" t="s">
        <v>161</v>
      </c>
      <c r="AU578" s="15" t="s">
        <v>71</v>
      </c>
    </row>
    <row r="579" s="2" customFormat="1" ht="16.5" customHeight="1">
      <c r="A579" s="36"/>
      <c r="B579" s="37"/>
      <c r="C579" s="212" t="s">
        <v>1143</v>
      </c>
      <c r="D579" s="212" t="s">
        <v>152</v>
      </c>
      <c r="E579" s="213" t="s">
        <v>1144</v>
      </c>
      <c r="F579" s="214" t="s">
        <v>1145</v>
      </c>
      <c r="G579" s="215" t="s">
        <v>240</v>
      </c>
      <c r="H579" s="216">
        <v>1</v>
      </c>
      <c r="I579" s="217"/>
      <c r="J579" s="218"/>
      <c r="K579" s="219">
        <f>ROUND(P579*H579,2)</f>
        <v>0</v>
      </c>
      <c r="L579" s="214" t="s">
        <v>156</v>
      </c>
      <c r="M579" s="220"/>
      <c r="N579" s="221" t="s">
        <v>20</v>
      </c>
      <c r="O579" s="222" t="s">
        <v>40</v>
      </c>
      <c r="P579" s="223">
        <f>I579+J579</f>
        <v>0</v>
      </c>
      <c r="Q579" s="223">
        <f>ROUND(I579*H579,2)</f>
        <v>0</v>
      </c>
      <c r="R579" s="223">
        <f>ROUND(J579*H579,2)</f>
        <v>0</v>
      </c>
      <c r="S579" s="82"/>
      <c r="T579" s="224">
        <f>S579*H579</f>
        <v>0</v>
      </c>
      <c r="U579" s="224">
        <v>0</v>
      </c>
      <c r="V579" s="224">
        <f>U579*H579</f>
        <v>0</v>
      </c>
      <c r="W579" s="224">
        <v>0</v>
      </c>
      <c r="X579" s="225">
        <f>W579*H579</f>
        <v>0</v>
      </c>
      <c r="Y579" s="36"/>
      <c r="Z579" s="36"/>
      <c r="AA579" s="36"/>
      <c r="AB579" s="36"/>
      <c r="AC579" s="36"/>
      <c r="AD579" s="36"/>
      <c r="AE579" s="36"/>
      <c r="AR579" s="226" t="s">
        <v>80</v>
      </c>
      <c r="AT579" s="226" t="s">
        <v>152</v>
      </c>
      <c r="AU579" s="226" t="s">
        <v>71</v>
      </c>
      <c r="AY579" s="15" t="s">
        <v>158</v>
      </c>
      <c r="BE579" s="227">
        <f>IF(O579="základní",K579,0)</f>
        <v>0</v>
      </c>
      <c r="BF579" s="227">
        <f>IF(O579="snížená",K579,0)</f>
        <v>0</v>
      </c>
      <c r="BG579" s="227">
        <f>IF(O579="zákl. přenesená",K579,0)</f>
        <v>0</v>
      </c>
      <c r="BH579" s="227">
        <f>IF(O579="sníž. přenesená",K579,0)</f>
        <v>0</v>
      </c>
      <c r="BI579" s="227">
        <f>IF(O579="nulová",K579,0)</f>
        <v>0</v>
      </c>
      <c r="BJ579" s="15" t="s">
        <v>78</v>
      </c>
      <c r="BK579" s="227">
        <f>ROUND(P579*H579,2)</f>
        <v>0</v>
      </c>
      <c r="BL579" s="15" t="s">
        <v>78</v>
      </c>
      <c r="BM579" s="226" t="s">
        <v>1146</v>
      </c>
    </row>
    <row r="580" s="2" customFormat="1">
      <c r="A580" s="36"/>
      <c r="B580" s="37"/>
      <c r="C580" s="38"/>
      <c r="D580" s="228" t="s">
        <v>161</v>
      </c>
      <c r="E580" s="38"/>
      <c r="F580" s="229" t="s">
        <v>1145</v>
      </c>
      <c r="G580" s="38"/>
      <c r="H580" s="38"/>
      <c r="I580" s="150"/>
      <c r="J580" s="150"/>
      <c r="K580" s="38"/>
      <c r="L580" s="38"/>
      <c r="M580" s="42"/>
      <c r="N580" s="230"/>
      <c r="O580" s="231"/>
      <c r="P580" s="82"/>
      <c r="Q580" s="82"/>
      <c r="R580" s="82"/>
      <c r="S580" s="82"/>
      <c r="T580" s="82"/>
      <c r="U580" s="82"/>
      <c r="V580" s="82"/>
      <c r="W580" s="82"/>
      <c r="X580" s="83"/>
      <c r="Y580" s="36"/>
      <c r="Z580" s="36"/>
      <c r="AA580" s="36"/>
      <c r="AB580" s="36"/>
      <c r="AC580" s="36"/>
      <c r="AD580" s="36"/>
      <c r="AE580" s="36"/>
      <c r="AT580" s="15" t="s">
        <v>161</v>
      </c>
      <c r="AU580" s="15" t="s">
        <v>71</v>
      </c>
    </row>
    <row r="581" s="2" customFormat="1" ht="16.5" customHeight="1">
      <c r="A581" s="36"/>
      <c r="B581" s="37"/>
      <c r="C581" s="212" t="s">
        <v>1147</v>
      </c>
      <c r="D581" s="212" t="s">
        <v>152</v>
      </c>
      <c r="E581" s="213" t="s">
        <v>1148</v>
      </c>
      <c r="F581" s="214" t="s">
        <v>1149</v>
      </c>
      <c r="G581" s="215" t="s">
        <v>240</v>
      </c>
      <c r="H581" s="216">
        <v>1</v>
      </c>
      <c r="I581" s="217"/>
      <c r="J581" s="218"/>
      <c r="K581" s="219">
        <f>ROUND(P581*H581,2)</f>
        <v>0</v>
      </c>
      <c r="L581" s="214" t="s">
        <v>156</v>
      </c>
      <c r="M581" s="220"/>
      <c r="N581" s="221" t="s">
        <v>20</v>
      </c>
      <c r="O581" s="222" t="s">
        <v>40</v>
      </c>
      <c r="P581" s="223">
        <f>I581+J581</f>
        <v>0</v>
      </c>
      <c r="Q581" s="223">
        <f>ROUND(I581*H581,2)</f>
        <v>0</v>
      </c>
      <c r="R581" s="223">
        <f>ROUND(J581*H581,2)</f>
        <v>0</v>
      </c>
      <c r="S581" s="82"/>
      <c r="T581" s="224">
        <f>S581*H581</f>
        <v>0</v>
      </c>
      <c r="U581" s="224">
        <v>0</v>
      </c>
      <c r="V581" s="224">
        <f>U581*H581</f>
        <v>0</v>
      </c>
      <c r="W581" s="224">
        <v>0</v>
      </c>
      <c r="X581" s="225">
        <f>W581*H581</f>
        <v>0</v>
      </c>
      <c r="Y581" s="36"/>
      <c r="Z581" s="36"/>
      <c r="AA581" s="36"/>
      <c r="AB581" s="36"/>
      <c r="AC581" s="36"/>
      <c r="AD581" s="36"/>
      <c r="AE581" s="36"/>
      <c r="AR581" s="226" t="s">
        <v>80</v>
      </c>
      <c r="AT581" s="226" t="s">
        <v>152</v>
      </c>
      <c r="AU581" s="226" t="s">
        <v>71</v>
      </c>
      <c r="AY581" s="15" t="s">
        <v>158</v>
      </c>
      <c r="BE581" s="227">
        <f>IF(O581="základní",K581,0)</f>
        <v>0</v>
      </c>
      <c r="BF581" s="227">
        <f>IF(O581="snížená",K581,0)</f>
        <v>0</v>
      </c>
      <c r="BG581" s="227">
        <f>IF(O581="zákl. přenesená",K581,0)</f>
        <v>0</v>
      </c>
      <c r="BH581" s="227">
        <f>IF(O581="sníž. přenesená",K581,0)</f>
        <v>0</v>
      </c>
      <c r="BI581" s="227">
        <f>IF(O581="nulová",K581,0)</f>
        <v>0</v>
      </c>
      <c r="BJ581" s="15" t="s">
        <v>78</v>
      </c>
      <c r="BK581" s="227">
        <f>ROUND(P581*H581,2)</f>
        <v>0</v>
      </c>
      <c r="BL581" s="15" t="s">
        <v>78</v>
      </c>
      <c r="BM581" s="226" t="s">
        <v>1150</v>
      </c>
    </row>
    <row r="582" s="2" customFormat="1">
      <c r="A582" s="36"/>
      <c r="B582" s="37"/>
      <c r="C582" s="38"/>
      <c r="D582" s="228" t="s">
        <v>161</v>
      </c>
      <c r="E582" s="38"/>
      <c r="F582" s="229" t="s">
        <v>1149</v>
      </c>
      <c r="G582" s="38"/>
      <c r="H582" s="38"/>
      <c r="I582" s="150"/>
      <c r="J582" s="150"/>
      <c r="K582" s="38"/>
      <c r="L582" s="38"/>
      <c r="M582" s="42"/>
      <c r="N582" s="230"/>
      <c r="O582" s="231"/>
      <c r="P582" s="82"/>
      <c r="Q582" s="82"/>
      <c r="R582" s="82"/>
      <c r="S582" s="82"/>
      <c r="T582" s="82"/>
      <c r="U582" s="82"/>
      <c r="V582" s="82"/>
      <c r="W582" s="82"/>
      <c r="X582" s="83"/>
      <c r="Y582" s="36"/>
      <c r="Z582" s="36"/>
      <c r="AA582" s="36"/>
      <c r="AB582" s="36"/>
      <c r="AC582" s="36"/>
      <c r="AD582" s="36"/>
      <c r="AE582" s="36"/>
      <c r="AT582" s="15" t="s">
        <v>161</v>
      </c>
      <c r="AU582" s="15" t="s">
        <v>71</v>
      </c>
    </row>
    <row r="583" s="2" customFormat="1" ht="16.5" customHeight="1">
      <c r="A583" s="36"/>
      <c r="B583" s="37"/>
      <c r="C583" s="212" t="s">
        <v>1151</v>
      </c>
      <c r="D583" s="212" t="s">
        <v>152</v>
      </c>
      <c r="E583" s="213" t="s">
        <v>1152</v>
      </c>
      <c r="F583" s="214" t="s">
        <v>1153</v>
      </c>
      <c r="G583" s="215" t="s">
        <v>240</v>
      </c>
      <c r="H583" s="216">
        <v>1</v>
      </c>
      <c r="I583" s="217"/>
      <c r="J583" s="218"/>
      <c r="K583" s="219">
        <f>ROUND(P583*H583,2)</f>
        <v>0</v>
      </c>
      <c r="L583" s="214" t="s">
        <v>156</v>
      </c>
      <c r="M583" s="220"/>
      <c r="N583" s="221" t="s">
        <v>20</v>
      </c>
      <c r="O583" s="222" t="s">
        <v>40</v>
      </c>
      <c r="P583" s="223">
        <f>I583+J583</f>
        <v>0</v>
      </c>
      <c r="Q583" s="223">
        <f>ROUND(I583*H583,2)</f>
        <v>0</v>
      </c>
      <c r="R583" s="223">
        <f>ROUND(J583*H583,2)</f>
        <v>0</v>
      </c>
      <c r="S583" s="82"/>
      <c r="T583" s="224">
        <f>S583*H583</f>
        <v>0</v>
      </c>
      <c r="U583" s="224">
        <v>0</v>
      </c>
      <c r="V583" s="224">
        <f>U583*H583</f>
        <v>0</v>
      </c>
      <c r="W583" s="224">
        <v>0</v>
      </c>
      <c r="X583" s="225">
        <f>W583*H583</f>
        <v>0</v>
      </c>
      <c r="Y583" s="36"/>
      <c r="Z583" s="36"/>
      <c r="AA583" s="36"/>
      <c r="AB583" s="36"/>
      <c r="AC583" s="36"/>
      <c r="AD583" s="36"/>
      <c r="AE583" s="36"/>
      <c r="AR583" s="226" t="s">
        <v>80</v>
      </c>
      <c r="AT583" s="226" t="s">
        <v>152</v>
      </c>
      <c r="AU583" s="226" t="s">
        <v>71</v>
      </c>
      <c r="AY583" s="15" t="s">
        <v>158</v>
      </c>
      <c r="BE583" s="227">
        <f>IF(O583="základní",K583,0)</f>
        <v>0</v>
      </c>
      <c r="BF583" s="227">
        <f>IF(O583="snížená",K583,0)</f>
        <v>0</v>
      </c>
      <c r="BG583" s="227">
        <f>IF(O583="zákl. přenesená",K583,0)</f>
        <v>0</v>
      </c>
      <c r="BH583" s="227">
        <f>IF(O583="sníž. přenesená",K583,0)</f>
        <v>0</v>
      </c>
      <c r="BI583" s="227">
        <f>IF(O583="nulová",K583,0)</f>
        <v>0</v>
      </c>
      <c r="BJ583" s="15" t="s">
        <v>78</v>
      </c>
      <c r="BK583" s="227">
        <f>ROUND(P583*H583,2)</f>
        <v>0</v>
      </c>
      <c r="BL583" s="15" t="s">
        <v>78</v>
      </c>
      <c r="BM583" s="226" t="s">
        <v>1154</v>
      </c>
    </row>
    <row r="584" s="2" customFormat="1">
      <c r="A584" s="36"/>
      <c r="B584" s="37"/>
      <c r="C584" s="38"/>
      <c r="D584" s="228" t="s">
        <v>161</v>
      </c>
      <c r="E584" s="38"/>
      <c r="F584" s="229" t="s">
        <v>1153</v>
      </c>
      <c r="G584" s="38"/>
      <c r="H584" s="38"/>
      <c r="I584" s="150"/>
      <c r="J584" s="150"/>
      <c r="K584" s="38"/>
      <c r="L584" s="38"/>
      <c r="M584" s="42"/>
      <c r="N584" s="230"/>
      <c r="O584" s="231"/>
      <c r="P584" s="82"/>
      <c r="Q584" s="82"/>
      <c r="R584" s="82"/>
      <c r="S584" s="82"/>
      <c r="T584" s="82"/>
      <c r="U584" s="82"/>
      <c r="V584" s="82"/>
      <c r="W584" s="82"/>
      <c r="X584" s="83"/>
      <c r="Y584" s="36"/>
      <c r="Z584" s="36"/>
      <c r="AA584" s="36"/>
      <c r="AB584" s="36"/>
      <c r="AC584" s="36"/>
      <c r="AD584" s="36"/>
      <c r="AE584" s="36"/>
      <c r="AT584" s="15" t="s">
        <v>161</v>
      </c>
      <c r="AU584" s="15" t="s">
        <v>71</v>
      </c>
    </row>
    <row r="585" s="2" customFormat="1" ht="16.5" customHeight="1">
      <c r="A585" s="36"/>
      <c r="B585" s="37"/>
      <c r="C585" s="212" t="s">
        <v>1155</v>
      </c>
      <c r="D585" s="212" t="s">
        <v>152</v>
      </c>
      <c r="E585" s="213" t="s">
        <v>1156</v>
      </c>
      <c r="F585" s="214" t="s">
        <v>1157</v>
      </c>
      <c r="G585" s="215" t="s">
        <v>240</v>
      </c>
      <c r="H585" s="216">
        <v>1</v>
      </c>
      <c r="I585" s="217"/>
      <c r="J585" s="218"/>
      <c r="K585" s="219">
        <f>ROUND(P585*H585,2)</f>
        <v>0</v>
      </c>
      <c r="L585" s="214" t="s">
        <v>156</v>
      </c>
      <c r="M585" s="220"/>
      <c r="N585" s="221" t="s">
        <v>20</v>
      </c>
      <c r="O585" s="222" t="s">
        <v>40</v>
      </c>
      <c r="P585" s="223">
        <f>I585+J585</f>
        <v>0</v>
      </c>
      <c r="Q585" s="223">
        <f>ROUND(I585*H585,2)</f>
        <v>0</v>
      </c>
      <c r="R585" s="223">
        <f>ROUND(J585*H585,2)</f>
        <v>0</v>
      </c>
      <c r="S585" s="82"/>
      <c r="T585" s="224">
        <f>S585*H585</f>
        <v>0</v>
      </c>
      <c r="U585" s="224">
        <v>0</v>
      </c>
      <c r="V585" s="224">
        <f>U585*H585</f>
        <v>0</v>
      </c>
      <c r="W585" s="224">
        <v>0</v>
      </c>
      <c r="X585" s="225">
        <f>W585*H585</f>
        <v>0</v>
      </c>
      <c r="Y585" s="36"/>
      <c r="Z585" s="36"/>
      <c r="AA585" s="36"/>
      <c r="AB585" s="36"/>
      <c r="AC585" s="36"/>
      <c r="AD585" s="36"/>
      <c r="AE585" s="36"/>
      <c r="AR585" s="226" t="s">
        <v>80</v>
      </c>
      <c r="AT585" s="226" t="s">
        <v>152</v>
      </c>
      <c r="AU585" s="226" t="s">
        <v>71</v>
      </c>
      <c r="AY585" s="15" t="s">
        <v>158</v>
      </c>
      <c r="BE585" s="227">
        <f>IF(O585="základní",K585,0)</f>
        <v>0</v>
      </c>
      <c r="BF585" s="227">
        <f>IF(O585="snížená",K585,0)</f>
        <v>0</v>
      </c>
      <c r="BG585" s="227">
        <f>IF(O585="zákl. přenesená",K585,0)</f>
        <v>0</v>
      </c>
      <c r="BH585" s="227">
        <f>IF(O585="sníž. přenesená",K585,0)</f>
        <v>0</v>
      </c>
      <c r="BI585" s="227">
        <f>IF(O585="nulová",K585,0)</f>
        <v>0</v>
      </c>
      <c r="BJ585" s="15" t="s">
        <v>78</v>
      </c>
      <c r="BK585" s="227">
        <f>ROUND(P585*H585,2)</f>
        <v>0</v>
      </c>
      <c r="BL585" s="15" t="s">
        <v>78</v>
      </c>
      <c r="BM585" s="226" t="s">
        <v>1158</v>
      </c>
    </row>
    <row r="586" s="2" customFormat="1">
      <c r="A586" s="36"/>
      <c r="B586" s="37"/>
      <c r="C586" s="38"/>
      <c r="D586" s="228" t="s">
        <v>161</v>
      </c>
      <c r="E586" s="38"/>
      <c r="F586" s="229" t="s">
        <v>1157</v>
      </c>
      <c r="G586" s="38"/>
      <c r="H586" s="38"/>
      <c r="I586" s="150"/>
      <c r="J586" s="150"/>
      <c r="K586" s="38"/>
      <c r="L586" s="38"/>
      <c r="M586" s="42"/>
      <c r="N586" s="230"/>
      <c r="O586" s="231"/>
      <c r="P586" s="82"/>
      <c r="Q586" s="82"/>
      <c r="R586" s="82"/>
      <c r="S586" s="82"/>
      <c r="T586" s="82"/>
      <c r="U586" s="82"/>
      <c r="V586" s="82"/>
      <c r="W586" s="82"/>
      <c r="X586" s="83"/>
      <c r="Y586" s="36"/>
      <c r="Z586" s="36"/>
      <c r="AA586" s="36"/>
      <c r="AB586" s="36"/>
      <c r="AC586" s="36"/>
      <c r="AD586" s="36"/>
      <c r="AE586" s="36"/>
      <c r="AT586" s="15" t="s">
        <v>161</v>
      </c>
      <c r="AU586" s="15" t="s">
        <v>71</v>
      </c>
    </row>
    <row r="587" s="2" customFormat="1" ht="16.5" customHeight="1">
      <c r="A587" s="36"/>
      <c r="B587" s="37"/>
      <c r="C587" s="212" t="s">
        <v>1159</v>
      </c>
      <c r="D587" s="212" t="s">
        <v>152</v>
      </c>
      <c r="E587" s="213" t="s">
        <v>1160</v>
      </c>
      <c r="F587" s="214" t="s">
        <v>1161</v>
      </c>
      <c r="G587" s="215" t="s">
        <v>240</v>
      </c>
      <c r="H587" s="216">
        <v>1</v>
      </c>
      <c r="I587" s="217"/>
      <c r="J587" s="218"/>
      <c r="K587" s="219">
        <f>ROUND(P587*H587,2)</f>
        <v>0</v>
      </c>
      <c r="L587" s="214" t="s">
        <v>156</v>
      </c>
      <c r="M587" s="220"/>
      <c r="N587" s="221" t="s">
        <v>20</v>
      </c>
      <c r="O587" s="222" t="s">
        <v>40</v>
      </c>
      <c r="P587" s="223">
        <f>I587+J587</f>
        <v>0</v>
      </c>
      <c r="Q587" s="223">
        <f>ROUND(I587*H587,2)</f>
        <v>0</v>
      </c>
      <c r="R587" s="223">
        <f>ROUND(J587*H587,2)</f>
        <v>0</v>
      </c>
      <c r="S587" s="82"/>
      <c r="T587" s="224">
        <f>S587*H587</f>
        <v>0</v>
      </c>
      <c r="U587" s="224">
        <v>0</v>
      </c>
      <c r="V587" s="224">
        <f>U587*H587</f>
        <v>0</v>
      </c>
      <c r="W587" s="224">
        <v>0</v>
      </c>
      <c r="X587" s="225">
        <f>W587*H587</f>
        <v>0</v>
      </c>
      <c r="Y587" s="36"/>
      <c r="Z587" s="36"/>
      <c r="AA587" s="36"/>
      <c r="AB587" s="36"/>
      <c r="AC587" s="36"/>
      <c r="AD587" s="36"/>
      <c r="AE587" s="36"/>
      <c r="AR587" s="226" t="s">
        <v>80</v>
      </c>
      <c r="AT587" s="226" t="s">
        <v>152</v>
      </c>
      <c r="AU587" s="226" t="s">
        <v>71</v>
      </c>
      <c r="AY587" s="15" t="s">
        <v>158</v>
      </c>
      <c r="BE587" s="227">
        <f>IF(O587="základní",K587,0)</f>
        <v>0</v>
      </c>
      <c r="BF587" s="227">
        <f>IF(O587="snížená",K587,0)</f>
        <v>0</v>
      </c>
      <c r="BG587" s="227">
        <f>IF(O587="zákl. přenesená",K587,0)</f>
        <v>0</v>
      </c>
      <c r="BH587" s="227">
        <f>IF(O587="sníž. přenesená",K587,0)</f>
        <v>0</v>
      </c>
      <c r="BI587" s="227">
        <f>IF(O587="nulová",K587,0)</f>
        <v>0</v>
      </c>
      <c r="BJ587" s="15" t="s">
        <v>78</v>
      </c>
      <c r="BK587" s="227">
        <f>ROUND(P587*H587,2)</f>
        <v>0</v>
      </c>
      <c r="BL587" s="15" t="s">
        <v>78</v>
      </c>
      <c r="BM587" s="226" t="s">
        <v>1162</v>
      </c>
    </row>
    <row r="588" s="2" customFormat="1">
      <c r="A588" s="36"/>
      <c r="B588" s="37"/>
      <c r="C588" s="38"/>
      <c r="D588" s="228" t="s">
        <v>161</v>
      </c>
      <c r="E588" s="38"/>
      <c r="F588" s="229" t="s">
        <v>1161</v>
      </c>
      <c r="G588" s="38"/>
      <c r="H588" s="38"/>
      <c r="I588" s="150"/>
      <c r="J588" s="150"/>
      <c r="K588" s="38"/>
      <c r="L588" s="38"/>
      <c r="M588" s="42"/>
      <c r="N588" s="230"/>
      <c r="O588" s="231"/>
      <c r="P588" s="82"/>
      <c r="Q588" s="82"/>
      <c r="R588" s="82"/>
      <c r="S588" s="82"/>
      <c r="T588" s="82"/>
      <c r="U588" s="82"/>
      <c r="V588" s="82"/>
      <c r="W588" s="82"/>
      <c r="X588" s="83"/>
      <c r="Y588" s="36"/>
      <c r="Z588" s="36"/>
      <c r="AA588" s="36"/>
      <c r="AB588" s="36"/>
      <c r="AC588" s="36"/>
      <c r="AD588" s="36"/>
      <c r="AE588" s="36"/>
      <c r="AT588" s="15" t="s">
        <v>161</v>
      </c>
      <c r="AU588" s="15" t="s">
        <v>71</v>
      </c>
    </row>
    <row r="589" s="2" customFormat="1" ht="16.5" customHeight="1">
      <c r="A589" s="36"/>
      <c r="B589" s="37"/>
      <c r="C589" s="212" t="s">
        <v>1163</v>
      </c>
      <c r="D589" s="212" t="s">
        <v>152</v>
      </c>
      <c r="E589" s="213" t="s">
        <v>1164</v>
      </c>
      <c r="F589" s="214" t="s">
        <v>1165</v>
      </c>
      <c r="G589" s="215" t="s">
        <v>240</v>
      </c>
      <c r="H589" s="216">
        <v>2</v>
      </c>
      <c r="I589" s="217"/>
      <c r="J589" s="218"/>
      <c r="K589" s="219">
        <f>ROUND(P589*H589,2)</f>
        <v>0</v>
      </c>
      <c r="L589" s="214" t="s">
        <v>156</v>
      </c>
      <c r="M589" s="220"/>
      <c r="N589" s="221" t="s">
        <v>20</v>
      </c>
      <c r="O589" s="222" t="s">
        <v>40</v>
      </c>
      <c r="P589" s="223">
        <f>I589+J589</f>
        <v>0</v>
      </c>
      <c r="Q589" s="223">
        <f>ROUND(I589*H589,2)</f>
        <v>0</v>
      </c>
      <c r="R589" s="223">
        <f>ROUND(J589*H589,2)</f>
        <v>0</v>
      </c>
      <c r="S589" s="82"/>
      <c r="T589" s="224">
        <f>S589*H589</f>
        <v>0</v>
      </c>
      <c r="U589" s="224">
        <v>0</v>
      </c>
      <c r="V589" s="224">
        <f>U589*H589</f>
        <v>0</v>
      </c>
      <c r="W589" s="224">
        <v>0</v>
      </c>
      <c r="X589" s="225">
        <f>W589*H589</f>
        <v>0</v>
      </c>
      <c r="Y589" s="36"/>
      <c r="Z589" s="36"/>
      <c r="AA589" s="36"/>
      <c r="AB589" s="36"/>
      <c r="AC589" s="36"/>
      <c r="AD589" s="36"/>
      <c r="AE589" s="36"/>
      <c r="AR589" s="226" t="s">
        <v>80</v>
      </c>
      <c r="AT589" s="226" t="s">
        <v>152</v>
      </c>
      <c r="AU589" s="226" t="s">
        <v>71</v>
      </c>
      <c r="AY589" s="15" t="s">
        <v>158</v>
      </c>
      <c r="BE589" s="227">
        <f>IF(O589="základní",K589,0)</f>
        <v>0</v>
      </c>
      <c r="BF589" s="227">
        <f>IF(O589="snížená",K589,0)</f>
        <v>0</v>
      </c>
      <c r="BG589" s="227">
        <f>IF(O589="zákl. přenesená",K589,0)</f>
        <v>0</v>
      </c>
      <c r="BH589" s="227">
        <f>IF(O589="sníž. přenesená",K589,0)</f>
        <v>0</v>
      </c>
      <c r="BI589" s="227">
        <f>IF(O589="nulová",K589,0)</f>
        <v>0</v>
      </c>
      <c r="BJ589" s="15" t="s">
        <v>78</v>
      </c>
      <c r="BK589" s="227">
        <f>ROUND(P589*H589,2)</f>
        <v>0</v>
      </c>
      <c r="BL589" s="15" t="s">
        <v>78</v>
      </c>
      <c r="BM589" s="226" t="s">
        <v>1166</v>
      </c>
    </row>
    <row r="590" s="2" customFormat="1">
      <c r="A590" s="36"/>
      <c r="B590" s="37"/>
      <c r="C590" s="38"/>
      <c r="D590" s="228" t="s">
        <v>161</v>
      </c>
      <c r="E590" s="38"/>
      <c r="F590" s="229" t="s">
        <v>1165</v>
      </c>
      <c r="G590" s="38"/>
      <c r="H590" s="38"/>
      <c r="I590" s="150"/>
      <c r="J590" s="150"/>
      <c r="K590" s="38"/>
      <c r="L590" s="38"/>
      <c r="M590" s="42"/>
      <c r="N590" s="230"/>
      <c r="O590" s="231"/>
      <c r="P590" s="82"/>
      <c r="Q590" s="82"/>
      <c r="R590" s="82"/>
      <c r="S590" s="82"/>
      <c r="T590" s="82"/>
      <c r="U590" s="82"/>
      <c r="V590" s="82"/>
      <c r="W590" s="82"/>
      <c r="X590" s="83"/>
      <c r="Y590" s="36"/>
      <c r="Z590" s="36"/>
      <c r="AA590" s="36"/>
      <c r="AB590" s="36"/>
      <c r="AC590" s="36"/>
      <c r="AD590" s="36"/>
      <c r="AE590" s="36"/>
      <c r="AT590" s="15" t="s">
        <v>161</v>
      </c>
      <c r="AU590" s="15" t="s">
        <v>71</v>
      </c>
    </row>
    <row r="591" s="2" customFormat="1" ht="16.5" customHeight="1">
      <c r="A591" s="36"/>
      <c r="B591" s="37"/>
      <c r="C591" s="212" t="s">
        <v>1167</v>
      </c>
      <c r="D591" s="212" t="s">
        <v>152</v>
      </c>
      <c r="E591" s="213" t="s">
        <v>1168</v>
      </c>
      <c r="F591" s="214" t="s">
        <v>1169</v>
      </c>
      <c r="G591" s="215" t="s">
        <v>240</v>
      </c>
      <c r="H591" s="216">
        <v>1</v>
      </c>
      <c r="I591" s="217"/>
      <c r="J591" s="218"/>
      <c r="K591" s="219">
        <f>ROUND(P591*H591,2)</f>
        <v>0</v>
      </c>
      <c r="L591" s="214" t="s">
        <v>156</v>
      </c>
      <c r="M591" s="220"/>
      <c r="N591" s="221" t="s">
        <v>20</v>
      </c>
      <c r="O591" s="222" t="s">
        <v>40</v>
      </c>
      <c r="P591" s="223">
        <f>I591+J591</f>
        <v>0</v>
      </c>
      <c r="Q591" s="223">
        <f>ROUND(I591*H591,2)</f>
        <v>0</v>
      </c>
      <c r="R591" s="223">
        <f>ROUND(J591*H591,2)</f>
        <v>0</v>
      </c>
      <c r="S591" s="82"/>
      <c r="T591" s="224">
        <f>S591*H591</f>
        <v>0</v>
      </c>
      <c r="U591" s="224">
        <v>0</v>
      </c>
      <c r="V591" s="224">
        <f>U591*H591</f>
        <v>0</v>
      </c>
      <c r="W591" s="224">
        <v>0</v>
      </c>
      <c r="X591" s="225">
        <f>W591*H591</f>
        <v>0</v>
      </c>
      <c r="Y591" s="36"/>
      <c r="Z591" s="36"/>
      <c r="AA591" s="36"/>
      <c r="AB591" s="36"/>
      <c r="AC591" s="36"/>
      <c r="AD591" s="36"/>
      <c r="AE591" s="36"/>
      <c r="AR591" s="226" t="s">
        <v>80</v>
      </c>
      <c r="AT591" s="226" t="s">
        <v>152</v>
      </c>
      <c r="AU591" s="226" t="s">
        <v>71</v>
      </c>
      <c r="AY591" s="15" t="s">
        <v>158</v>
      </c>
      <c r="BE591" s="227">
        <f>IF(O591="základní",K591,0)</f>
        <v>0</v>
      </c>
      <c r="BF591" s="227">
        <f>IF(O591="snížená",K591,0)</f>
        <v>0</v>
      </c>
      <c r="BG591" s="227">
        <f>IF(O591="zákl. přenesená",K591,0)</f>
        <v>0</v>
      </c>
      <c r="BH591" s="227">
        <f>IF(O591="sníž. přenesená",K591,0)</f>
        <v>0</v>
      </c>
      <c r="BI591" s="227">
        <f>IF(O591="nulová",K591,0)</f>
        <v>0</v>
      </c>
      <c r="BJ591" s="15" t="s">
        <v>78</v>
      </c>
      <c r="BK591" s="227">
        <f>ROUND(P591*H591,2)</f>
        <v>0</v>
      </c>
      <c r="BL591" s="15" t="s">
        <v>78</v>
      </c>
      <c r="BM591" s="226" t="s">
        <v>1170</v>
      </c>
    </row>
    <row r="592" s="2" customFormat="1">
      <c r="A592" s="36"/>
      <c r="B592" s="37"/>
      <c r="C592" s="38"/>
      <c r="D592" s="228" t="s">
        <v>161</v>
      </c>
      <c r="E592" s="38"/>
      <c r="F592" s="229" t="s">
        <v>1169</v>
      </c>
      <c r="G592" s="38"/>
      <c r="H592" s="38"/>
      <c r="I592" s="150"/>
      <c r="J592" s="150"/>
      <c r="K592" s="38"/>
      <c r="L592" s="38"/>
      <c r="M592" s="42"/>
      <c r="N592" s="230"/>
      <c r="O592" s="231"/>
      <c r="P592" s="82"/>
      <c r="Q592" s="82"/>
      <c r="R592" s="82"/>
      <c r="S592" s="82"/>
      <c r="T592" s="82"/>
      <c r="U592" s="82"/>
      <c r="V592" s="82"/>
      <c r="W592" s="82"/>
      <c r="X592" s="83"/>
      <c r="Y592" s="36"/>
      <c r="Z592" s="36"/>
      <c r="AA592" s="36"/>
      <c r="AB592" s="36"/>
      <c r="AC592" s="36"/>
      <c r="AD592" s="36"/>
      <c r="AE592" s="36"/>
      <c r="AT592" s="15" t="s">
        <v>161</v>
      </c>
      <c r="AU592" s="15" t="s">
        <v>71</v>
      </c>
    </row>
    <row r="593" s="2" customFormat="1" ht="21.75" customHeight="1">
      <c r="A593" s="36"/>
      <c r="B593" s="37"/>
      <c r="C593" s="212" t="s">
        <v>1171</v>
      </c>
      <c r="D593" s="212" t="s">
        <v>152</v>
      </c>
      <c r="E593" s="213" t="s">
        <v>1172</v>
      </c>
      <c r="F593" s="214" t="s">
        <v>1173</v>
      </c>
      <c r="G593" s="215" t="s">
        <v>240</v>
      </c>
      <c r="H593" s="216">
        <v>1</v>
      </c>
      <c r="I593" s="217"/>
      <c r="J593" s="218"/>
      <c r="K593" s="219">
        <f>ROUND(P593*H593,2)</f>
        <v>0</v>
      </c>
      <c r="L593" s="214" t="s">
        <v>156</v>
      </c>
      <c r="M593" s="220"/>
      <c r="N593" s="221" t="s">
        <v>20</v>
      </c>
      <c r="O593" s="222" t="s">
        <v>40</v>
      </c>
      <c r="P593" s="223">
        <f>I593+J593</f>
        <v>0</v>
      </c>
      <c r="Q593" s="223">
        <f>ROUND(I593*H593,2)</f>
        <v>0</v>
      </c>
      <c r="R593" s="223">
        <f>ROUND(J593*H593,2)</f>
        <v>0</v>
      </c>
      <c r="S593" s="82"/>
      <c r="T593" s="224">
        <f>S593*H593</f>
        <v>0</v>
      </c>
      <c r="U593" s="224">
        <v>0</v>
      </c>
      <c r="V593" s="224">
        <f>U593*H593</f>
        <v>0</v>
      </c>
      <c r="W593" s="224">
        <v>0</v>
      </c>
      <c r="X593" s="225">
        <f>W593*H593</f>
        <v>0</v>
      </c>
      <c r="Y593" s="36"/>
      <c r="Z593" s="36"/>
      <c r="AA593" s="36"/>
      <c r="AB593" s="36"/>
      <c r="AC593" s="36"/>
      <c r="AD593" s="36"/>
      <c r="AE593" s="36"/>
      <c r="AR593" s="226" t="s">
        <v>80</v>
      </c>
      <c r="AT593" s="226" t="s">
        <v>152</v>
      </c>
      <c r="AU593" s="226" t="s">
        <v>71</v>
      </c>
      <c r="AY593" s="15" t="s">
        <v>158</v>
      </c>
      <c r="BE593" s="227">
        <f>IF(O593="základní",K593,0)</f>
        <v>0</v>
      </c>
      <c r="BF593" s="227">
        <f>IF(O593="snížená",K593,0)</f>
        <v>0</v>
      </c>
      <c r="BG593" s="227">
        <f>IF(O593="zákl. přenesená",K593,0)</f>
        <v>0</v>
      </c>
      <c r="BH593" s="227">
        <f>IF(O593="sníž. přenesená",K593,0)</f>
        <v>0</v>
      </c>
      <c r="BI593" s="227">
        <f>IF(O593="nulová",K593,0)</f>
        <v>0</v>
      </c>
      <c r="BJ593" s="15" t="s">
        <v>78</v>
      </c>
      <c r="BK593" s="227">
        <f>ROUND(P593*H593,2)</f>
        <v>0</v>
      </c>
      <c r="BL593" s="15" t="s">
        <v>78</v>
      </c>
      <c r="BM593" s="226" t="s">
        <v>1174</v>
      </c>
    </row>
    <row r="594" s="2" customFormat="1">
      <c r="A594" s="36"/>
      <c r="B594" s="37"/>
      <c r="C594" s="38"/>
      <c r="D594" s="228" t="s">
        <v>161</v>
      </c>
      <c r="E594" s="38"/>
      <c r="F594" s="229" t="s">
        <v>1173</v>
      </c>
      <c r="G594" s="38"/>
      <c r="H594" s="38"/>
      <c r="I594" s="150"/>
      <c r="J594" s="150"/>
      <c r="K594" s="38"/>
      <c r="L594" s="38"/>
      <c r="M594" s="42"/>
      <c r="N594" s="230"/>
      <c r="O594" s="231"/>
      <c r="P594" s="82"/>
      <c r="Q594" s="82"/>
      <c r="R594" s="82"/>
      <c r="S594" s="82"/>
      <c r="T594" s="82"/>
      <c r="U594" s="82"/>
      <c r="V594" s="82"/>
      <c r="W594" s="82"/>
      <c r="X594" s="83"/>
      <c r="Y594" s="36"/>
      <c r="Z594" s="36"/>
      <c r="AA594" s="36"/>
      <c r="AB594" s="36"/>
      <c r="AC594" s="36"/>
      <c r="AD594" s="36"/>
      <c r="AE594" s="36"/>
      <c r="AT594" s="15" t="s">
        <v>161</v>
      </c>
      <c r="AU594" s="15" t="s">
        <v>71</v>
      </c>
    </row>
    <row r="595" s="2" customFormat="1" ht="16.5" customHeight="1">
      <c r="A595" s="36"/>
      <c r="B595" s="37"/>
      <c r="C595" s="212" t="s">
        <v>1175</v>
      </c>
      <c r="D595" s="212" t="s">
        <v>152</v>
      </c>
      <c r="E595" s="213" t="s">
        <v>1176</v>
      </c>
      <c r="F595" s="214" t="s">
        <v>1177</v>
      </c>
      <c r="G595" s="215" t="s">
        <v>240</v>
      </c>
      <c r="H595" s="216">
        <v>1</v>
      </c>
      <c r="I595" s="217"/>
      <c r="J595" s="218"/>
      <c r="K595" s="219">
        <f>ROUND(P595*H595,2)</f>
        <v>0</v>
      </c>
      <c r="L595" s="214" t="s">
        <v>156</v>
      </c>
      <c r="M595" s="220"/>
      <c r="N595" s="221" t="s">
        <v>20</v>
      </c>
      <c r="O595" s="222" t="s">
        <v>40</v>
      </c>
      <c r="P595" s="223">
        <f>I595+J595</f>
        <v>0</v>
      </c>
      <c r="Q595" s="223">
        <f>ROUND(I595*H595,2)</f>
        <v>0</v>
      </c>
      <c r="R595" s="223">
        <f>ROUND(J595*H595,2)</f>
        <v>0</v>
      </c>
      <c r="S595" s="82"/>
      <c r="T595" s="224">
        <f>S595*H595</f>
        <v>0</v>
      </c>
      <c r="U595" s="224">
        <v>0</v>
      </c>
      <c r="V595" s="224">
        <f>U595*H595</f>
        <v>0</v>
      </c>
      <c r="W595" s="224">
        <v>0</v>
      </c>
      <c r="X595" s="225">
        <f>W595*H595</f>
        <v>0</v>
      </c>
      <c r="Y595" s="36"/>
      <c r="Z595" s="36"/>
      <c r="AA595" s="36"/>
      <c r="AB595" s="36"/>
      <c r="AC595" s="36"/>
      <c r="AD595" s="36"/>
      <c r="AE595" s="36"/>
      <c r="AR595" s="226" t="s">
        <v>80</v>
      </c>
      <c r="AT595" s="226" t="s">
        <v>152</v>
      </c>
      <c r="AU595" s="226" t="s">
        <v>71</v>
      </c>
      <c r="AY595" s="15" t="s">
        <v>158</v>
      </c>
      <c r="BE595" s="227">
        <f>IF(O595="základní",K595,0)</f>
        <v>0</v>
      </c>
      <c r="BF595" s="227">
        <f>IF(O595="snížená",K595,0)</f>
        <v>0</v>
      </c>
      <c r="BG595" s="227">
        <f>IF(O595="zákl. přenesená",K595,0)</f>
        <v>0</v>
      </c>
      <c r="BH595" s="227">
        <f>IF(O595="sníž. přenesená",K595,0)</f>
        <v>0</v>
      </c>
      <c r="BI595" s="227">
        <f>IF(O595="nulová",K595,0)</f>
        <v>0</v>
      </c>
      <c r="BJ595" s="15" t="s">
        <v>78</v>
      </c>
      <c r="BK595" s="227">
        <f>ROUND(P595*H595,2)</f>
        <v>0</v>
      </c>
      <c r="BL595" s="15" t="s">
        <v>78</v>
      </c>
      <c r="BM595" s="226" t="s">
        <v>1178</v>
      </c>
    </row>
    <row r="596" s="2" customFormat="1">
      <c r="A596" s="36"/>
      <c r="B596" s="37"/>
      <c r="C596" s="38"/>
      <c r="D596" s="228" t="s">
        <v>161</v>
      </c>
      <c r="E596" s="38"/>
      <c r="F596" s="229" t="s">
        <v>1177</v>
      </c>
      <c r="G596" s="38"/>
      <c r="H596" s="38"/>
      <c r="I596" s="150"/>
      <c r="J596" s="150"/>
      <c r="K596" s="38"/>
      <c r="L596" s="38"/>
      <c r="M596" s="42"/>
      <c r="N596" s="230"/>
      <c r="O596" s="231"/>
      <c r="P596" s="82"/>
      <c r="Q596" s="82"/>
      <c r="R596" s="82"/>
      <c r="S596" s="82"/>
      <c r="T596" s="82"/>
      <c r="U596" s="82"/>
      <c r="V596" s="82"/>
      <c r="W596" s="82"/>
      <c r="X596" s="83"/>
      <c r="Y596" s="36"/>
      <c r="Z596" s="36"/>
      <c r="AA596" s="36"/>
      <c r="AB596" s="36"/>
      <c r="AC596" s="36"/>
      <c r="AD596" s="36"/>
      <c r="AE596" s="36"/>
      <c r="AT596" s="15" t="s">
        <v>161</v>
      </c>
      <c r="AU596" s="15" t="s">
        <v>71</v>
      </c>
    </row>
    <row r="597" s="2" customFormat="1" ht="16.5" customHeight="1">
      <c r="A597" s="36"/>
      <c r="B597" s="37"/>
      <c r="C597" s="212" t="s">
        <v>1179</v>
      </c>
      <c r="D597" s="212" t="s">
        <v>152</v>
      </c>
      <c r="E597" s="213" t="s">
        <v>1180</v>
      </c>
      <c r="F597" s="214" t="s">
        <v>1181</v>
      </c>
      <c r="G597" s="215" t="s">
        <v>240</v>
      </c>
      <c r="H597" s="216">
        <v>2</v>
      </c>
      <c r="I597" s="217"/>
      <c r="J597" s="218"/>
      <c r="K597" s="219">
        <f>ROUND(P597*H597,2)</f>
        <v>0</v>
      </c>
      <c r="L597" s="214" t="s">
        <v>156</v>
      </c>
      <c r="M597" s="220"/>
      <c r="N597" s="221" t="s">
        <v>20</v>
      </c>
      <c r="O597" s="222" t="s">
        <v>40</v>
      </c>
      <c r="P597" s="223">
        <f>I597+J597</f>
        <v>0</v>
      </c>
      <c r="Q597" s="223">
        <f>ROUND(I597*H597,2)</f>
        <v>0</v>
      </c>
      <c r="R597" s="223">
        <f>ROUND(J597*H597,2)</f>
        <v>0</v>
      </c>
      <c r="S597" s="82"/>
      <c r="T597" s="224">
        <f>S597*H597</f>
        <v>0</v>
      </c>
      <c r="U597" s="224">
        <v>0</v>
      </c>
      <c r="V597" s="224">
        <f>U597*H597</f>
        <v>0</v>
      </c>
      <c r="W597" s="224">
        <v>0</v>
      </c>
      <c r="X597" s="225">
        <f>W597*H597</f>
        <v>0</v>
      </c>
      <c r="Y597" s="36"/>
      <c r="Z597" s="36"/>
      <c r="AA597" s="36"/>
      <c r="AB597" s="36"/>
      <c r="AC597" s="36"/>
      <c r="AD597" s="36"/>
      <c r="AE597" s="36"/>
      <c r="AR597" s="226" t="s">
        <v>80</v>
      </c>
      <c r="AT597" s="226" t="s">
        <v>152</v>
      </c>
      <c r="AU597" s="226" t="s">
        <v>71</v>
      </c>
      <c r="AY597" s="15" t="s">
        <v>158</v>
      </c>
      <c r="BE597" s="227">
        <f>IF(O597="základní",K597,0)</f>
        <v>0</v>
      </c>
      <c r="BF597" s="227">
        <f>IF(O597="snížená",K597,0)</f>
        <v>0</v>
      </c>
      <c r="BG597" s="227">
        <f>IF(O597="zákl. přenesená",K597,0)</f>
        <v>0</v>
      </c>
      <c r="BH597" s="227">
        <f>IF(O597="sníž. přenesená",K597,0)</f>
        <v>0</v>
      </c>
      <c r="BI597" s="227">
        <f>IF(O597="nulová",K597,0)</f>
        <v>0</v>
      </c>
      <c r="BJ597" s="15" t="s">
        <v>78</v>
      </c>
      <c r="BK597" s="227">
        <f>ROUND(P597*H597,2)</f>
        <v>0</v>
      </c>
      <c r="BL597" s="15" t="s">
        <v>78</v>
      </c>
      <c r="BM597" s="226" t="s">
        <v>1182</v>
      </c>
    </row>
    <row r="598" s="2" customFormat="1">
      <c r="A598" s="36"/>
      <c r="B598" s="37"/>
      <c r="C598" s="38"/>
      <c r="D598" s="228" t="s">
        <v>161</v>
      </c>
      <c r="E598" s="38"/>
      <c r="F598" s="229" t="s">
        <v>1181</v>
      </c>
      <c r="G598" s="38"/>
      <c r="H598" s="38"/>
      <c r="I598" s="150"/>
      <c r="J598" s="150"/>
      <c r="K598" s="38"/>
      <c r="L598" s="38"/>
      <c r="M598" s="42"/>
      <c r="N598" s="230"/>
      <c r="O598" s="231"/>
      <c r="P598" s="82"/>
      <c r="Q598" s="82"/>
      <c r="R598" s="82"/>
      <c r="S598" s="82"/>
      <c r="T598" s="82"/>
      <c r="U598" s="82"/>
      <c r="V598" s="82"/>
      <c r="W598" s="82"/>
      <c r="X598" s="83"/>
      <c r="Y598" s="36"/>
      <c r="Z598" s="36"/>
      <c r="AA598" s="36"/>
      <c r="AB598" s="36"/>
      <c r="AC598" s="36"/>
      <c r="AD598" s="36"/>
      <c r="AE598" s="36"/>
      <c r="AT598" s="15" t="s">
        <v>161</v>
      </c>
      <c r="AU598" s="15" t="s">
        <v>71</v>
      </c>
    </row>
    <row r="599" s="2" customFormat="1" ht="16.5" customHeight="1">
      <c r="A599" s="36"/>
      <c r="B599" s="37"/>
      <c r="C599" s="212" t="s">
        <v>1183</v>
      </c>
      <c r="D599" s="212" t="s">
        <v>152</v>
      </c>
      <c r="E599" s="213" t="s">
        <v>1184</v>
      </c>
      <c r="F599" s="214" t="s">
        <v>1185</v>
      </c>
      <c r="G599" s="215" t="s">
        <v>240</v>
      </c>
      <c r="H599" s="216">
        <v>3</v>
      </c>
      <c r="I599" s="217"/>
      <c r="J599" s="218"/>
      <c r="K599" s="219">
        <f>ROUND(P599*H599,2)</f>
        <v>0</v>
      </c>
      <c r="L599" s="214" t="s">
        <v>156</v>
      </c>
      <c r="M599" s="220"/>
      <c r="N599" s="221" t="s">
        <v>20</v>
      </c>
      <c r="O599" s="222" t="s">
        <v>40</v>
      </c>
      <c r="P599" s="223">
        <f>I599+J599</f>
        <v>0</v>
      </c>
      <c r="Q599" s="223">
        <f>ROUND(I599*H599,2)</f>
        <v>0</v>
      </c>
      <c r="R599" s="223">
        <f>ROUND(J599*H599,2)</f>
        <v>0</v>
      </c>
      <c r="S599" s="82"/>
      <c r="T599" s="224">
        <f>S599*H599</f>
        <v>0</v>
      </c>
      <c r="U599" s="224">
        <v>0</v>
      </c>
      <c r="V599" s="224">
        <f>U599*H599</f>
        <v>0</v>
      </c>
      <c r="W599" s="224">
        <v>0</v>
      </c>
      <c r="X599" s="225">
        <f>W599*H599</f>
        <v>0</v>
      </c>
      <c r="Y599" s="36"/>
      <c r="Z599" s="36"/>
      <c r="AA599" s="36"/>
      <c r="AB599" s="36"/>
      <c r="AC599" s="36"/>
      <c r="AD599" s="36"/>
      <c r="AE599" s="36"/>
      <c r="AR599" s="226" t="s">
        <v>80</v>
      </c>
      <c r="AT599" s="226" t="s">
        <v>152</v>
      </c>
      <c r="AU599" s="226" t="s">
        <v>71</v>
      </c>
      <c r="AY599" s="15" t="s">
        <v>158</v>
      </c>
      <c r="BE599" s="227">
        <f>IF(O599="základní",K599,0)</f>
        <v>0</v>
      </c>
      <c r="BF599" s="227">
        <f>IF(O599="snížená",K599,0)</f>
        <v>0</v>
      </c>
      <c r="BG599" s="227">
        <f>IF(O599="zákl. přenesená",K599,0)</f>
        <v>0</v>
      </c>
      <c r="BH599" s="227">
        <f>IF(O599="sníž. přenesená",K599,0)</f>
        <v>0</v>
      </c>
      <c r="BI599" s="227">
        <f>IF(O599="nulová",K599,0)</f>
        <v>0</v>
      </c>
      <c r="BJ599" s="15" t="s">
        <v>78</v>
      </c>
      <c r="BK599" s="227">
        <f>ROUND(P599*H599,2)</f>
        <v>0</v>
      </c>
      <c r="BL599" s="15" t="s">
        <v>78</v>
      </c>
      <c r="BM599" s="226" t="s">
        <v>1186</v>
      </c>
    </row>
    <row r="600" s="2" customFormat="1">
      <c r="A600" s="36"/>
      <c r="B600" s="37"/>
      <c r="C600" s="38"/>
      <c r="D600" s="228" t="s">
        <v>161</v>
      </c>
      <c r="E600" s="38"/>
      <c r="F600" s="229" t="s">
        <v>1185</v>
      </c>
      <c r="G600" s="38"/>
      <c r="H600" s="38"/>
      <c r="I600" s="150"/>
      <c r="J600" s="150"/>
      <c r="K600" s="38"/>
      <c r="L600" s="38"/>
      <c r="M600" s="42"/>
      <c r="N600" s="230"/>
      <c r="O600" s="231"/>
      <c r="P600" s="82"/>
      <c r="Q600" s="82"/>
      <c r="R600" s="82"/>
      <c r="S600" s="82"/>
      <c r="T600" s="82"/>
      <c r="U600" s="82"/>
      <c r="V600" s="82"/>
      <c r="W600" s="82"/>
      <c r="X600" s="83"/>
      <c r="Y600" s="36"/>
      <c r="Z600" s="36"/>
      <c r="AA600" s="36"/>
      <c r="AB600" s="36"/>
      <c r="AC600" s="36"/>
      <c r="AD600" s="36"/>
      <c r="AE600" s="36"/>
      <c r="AT600" s="15" t="s">
        <v>161</v>
      </c>
      <c r="AU600" s="15" t="s">
        <v>71</v>
      </c>
    </row>
    <row r="601" s="2" customFormat="1" ht="16.5" customHeight="1">
      <c r="A601" s="36"/>
      <c r="B601" s="37"/>
      <c r="C601" s="212" t="s">
        <v>1187</v>
      </c>
      <c r="D601" s="212" t="s">
        <v>152</v>
      </c>
      <c r="E601" s="213" t="s">
        <v>1188</v>
      </c>
      <c r="F601" s="214" t="s">
        <v>1189</v>
      </c>
      <c r="G601" s="215" t="s">
        <v>240</v>
      </c>
      <c r="H601" s="216">
        <v>1</v>
      </c>
      <c r="I601" s="217"/>
      <c r="J601" s="218"/>
      <c r="K601" s="219">
        <f>ROUND(P601*H601,2)</f>
        <v>0</v>
      </c>
      <c r="L601" s="214" t="s">
        <v>156</v>
      </c>
      <c r="M601" s="220"/>
      <c r="N601" s="221" t="s">
        <v>20</v>
      </c>
      <c r="O601" s="222" t="s">
        <v>40</v>
      </c>
      <c r="P601" s="223">
        <f>I601+J601</f>
        <v>0</v>
      </c>
      <c r="Q601" s="223">
        <f>ROUND(I601*H601,2)</f>
        <v>0</v>
      </c>
      <c r="R601" s="223">
        <f>ROUND(J601*H601,2)</f>
        <v>0</v>
      </c>
      <c r="S601" s="82"/>
      <c r="T601" s="224">
        <f>S601*H601</f>
        <v>0</v>
      </c>
      <c r="U601" s="224">
        <v>0</v>
      </c>
      <c r="V601" s="224">
        <f>U601*H601</f>
        <v>0</v>
      </c>
      <c r="W601" s="224">
        <v>0</v>
      </c>
      <c r="X601" s="225">
        <f>W601*H601</f>
        <v>0</v>
      </c>
      <c r="Y601" s="36"/>
      <c r="Z601" s="36"/>
      <c r="AA601" s="36"/>
      <c r="AB601" s="36"/>
      <c r="AC601" s="36"/>
      <c r="AD601" s="36"/>
      <c r="AE601" s="36"/>
      <c r="AR601" s="226" t="s">
        <v>80</v>
      </c>
      <c r="AT601" s="226" t="s">
        <v>152</v>
      </c>
      <c r="AU601" s="226" t="s">
        <v>71</v>
      </c>
      <c r="AY601" s="15" t="s">
        <v>158</v>
      </c>
      <c r="BE601" s="227">
        <f>IF(O601="základní",K601,0)</f>
        <v>0</v>
      </c>
      <c r="BF601" s="227">
        <f>IF(O601="snížená",K601,0)</f>
        <v>0</v>
      </c>
      <c r="BG601" s="227">
        <f>IF(O601="zákl. přenesená",K601,0)</f>
        <v>0</v>
      </c>
      <c r="BH601" s="227">
        <f>IF(O601="sníž. přenesená",K601,0)</f>
        <v>0</v>
      </c>
      <c r="BI601" s="227">
        <f>IF(O601="nulová",K601,0)</f>
        <v>0</v>
      </c>
      <c r="BJ601" s="15" t="s">
        <v>78</v>
      </c>
      <c r="BK601" s="227">
        <f>ROUND(P601*H601,2)</f>
        <v>0</v>
      </c>
      <c r="BL601" s="15" t="s">
        <v>78</v>
      </c>
      <c r="BM601" s="226" t="s">
        <v>1190</v>
      </c>
    </row>
    <row r="602" s="2" customFormat="1">
      <c r="A602" s="36"/>
      <c r="B602" s="37"/>
      <c r="C602" s="38"/>
      <c r="D602" s="228" t="s">
        <v>161</v>
      </c>
      <c r="E602" s="38"/>
      <c r="F602" s="229" t="s">
        <v>1189</v>
      </c>
      <c r="G602" s="38"/>
      <c r="H602" s="38"/>
      <c r="I602" s="150"/>
      <c r="J602" s="150"/>
      <c r="K602" s="38"/>
      <c r="L602" s="38"/>
      <c r="M602" s="42"/>
      <c r="N602" s="230"/>
      <c r="O602" s="231"/>
      <c r="P602" s="82"/>
      <c r="Q602" s="82"/>
      <c r="R602" s="82"/>
      <c r="S602" s="82"/>
      <c r="T602" s="82"/>
      <c r="U602" s="82"/>
      <c r="V602" s="82"/>
      <c r="W602" s="82"/>
      <c r="X602" s="83"/>
      <c r="Y602" s="36"/>
      <c r="Z602" s="36"/>
      <c r="AA602" s="36"/>
      <c r="AB602" s="36"/>
      <c r="AC602" s="36"/>
      <c r="AD602" s="36"/>
      <c r="AE602" s="36"/>
      <c r="AT602" s="15" t="s">
        <v>161</v>
      </c>
      <c r="AU602" s="15" t="s">
        <v>71</v>
      </c>
    </row>
    <row r="603" s="2" customFormat="1" ht="21.75" customHeight="1">
      <c r="A603" s="36"/>
      <c r="B603" s="37"/>
      <c r="C603" s="212" t="s">
        <v>1191</v>
      </c>
      <c r="D603" s="212" t="s">
        <v>152</v>
      </c>
      <c r="E603" s="213" t="s">
        <v>1192</v>
      </c>
      <c r="F603" s="214" t="s">
        <v>1193</v>
      </c>
      <c r="G603" s="215" t="s">
        <v>240</v>
      </c>
      <c r="H603" s="216">
        <v>1</v>
      </c>
      <c r="I603" s="217"/>
      <c r="J603" s="218"/>
      <c r="K603" s="219">
        <f>ROUND(P603*H603,2)</f>
        <v>0</v>
      </c>
      <c r="L603" s="214" t="s">
        <v>156</v>
      </c>
      <c r="M603" s="220"/>
      <c r="N603" s="221" t="s">
        <v>20</v>
      </c>
      <c r="O603" s="222" t="s">
        <v>40</v>
      </c>
      <c r="P603" s="223">
        <f>I603+J603</f>
        <v>0</v>
      </c>
      <c r="Q603" s="223">
        <f>ROUND(I603*H603,2)</f>
        <v>0</v>
      </c>
      <c r="R603" s="223">
        <f>ROUND(J603*H603,2)</f>
        <v>0</v>
      </c>
      <c r="S603" s="82"/>
      <c r="T603" s="224">
        <f>S603*H603</f>
        <v>0</v>
      </c>
      <c r="U603" s="224">
        <v>0</v>
      </c>
      <c r="V603" s="224">
        <f>U603*H603</f>
        <v>0</v>
      </c>
      <c r="W603" s="224">
        <v>0</v>
      </c>
      <c r="X603" s="225">
        <f>W603*H603</f>
        <v>0</v>
      </c>
      <c r="Y603" s="36"/>
      <c r="Z603" s="36"/>
      <c r="AA603" s="36"/>
      <c r="AB603" s="36"/>
      <c r="AC603" s="36"/>
      <c r="AD603" s="36"/>
      <c r="AE603" s="36"/>
      <c r="AR603" s="226" t="s">
        <v>189</v>
      </c>
      <c r="AT603" s="226" t="s">
        <v>152</v>
      </c>
      <c r="AU603" s="226" t="s">
        <v>71</v>
      </c>
      <c r="AY603" s="15" t="s">
        <v>158</v>
      </c>
      <c r="BE603" s="227">
        <f>IF(O603="základní",K603,0)</f>
        <v>0</v>
      </c>
      <c r="BF603" s="227">
        <f>IF(O603="snížená",K603,0)</f>
        <v>0</v>
      </c>
      <c r="BG603" s="227">
        <f>IF(O603="zákl. přenesená",K603,0)</f>
        <v>0</v>
      </c>
      <c r="BH603" s="227">
        <f>IF(O603="sníž. přenesená",K603,0)</f>
        <v>0</v>
      </c>
      <c r="BI603" s="227">
        <f>IF(O603="nulová",K603,0)</f>
        <v>0</v>
      </c>
      <c r="BJ603" s="15" t="s">
        <v>78</v>
      </c>
      <c r="BK603" s="227">
        <f>ROUND(P603*H603,2)</f>
        <v>0</v>
      </c>
      <c r="BL603" s="15" t="s">
        <v>189</v>
      </c>
      <c r="BM603" s="226" t="s">
        <v>1194</v>
      </c>
    </row>
    <row r="604" s="2" customFormat="1">
      <c r="A604" s="36"/>
      <c r="B604" s="37"/>
      <c r="C604" s="38"/>
      <c r="D604" s="228" t="s">
        <v>161</v>
      </c>
      <c r="E604" s="38"/>
      <c r="F604" s="229" t="s">
        <v>1193</v>
      </c>
      <c r="G604" s="38"/>
      <c r="H604" s="38"/>
      <c r="I604" s="150"/>
      <c r="J604" s="150"/>
      <c r="K604" s="38"/>
      <c r="L604" s="38"/>
      <c r="M604" s="42"/>
      <c r="N604" s="230"/>
      <c r="O604" s="231"/>
      <c r="P604" s="82"/>
      <c r="Q604" s="82"/>
      <c r="R604" s="82"/>
      <c r="S604" s="82"/>
      <c r="T604" s="82"/>
      <c r="U604" s="82"/>
      <c r="V604" s="82"/>
      <c r="W604" s="82"/>
      <c r="X604" s="83"/>
      <c r="Y604" s="36"/>
      <c r="Z604" s="36"/>
      <c r="AA604" s="36"/>
      <c r="AB604" s="36"/>
      <c r="AC604" s="36"/>
      <c r="AD604" s="36"/>
      <c r="AE604" s="36"/>
      <c r="AT604" s="15" t="s">
        <v>161</v>
      </c>
      <c r="AU604" s="15" t="s">
        <v>71</v>
      </c>
    </row>
    <row r="605" s="2" customFormat="1" ht="16.5" customHeight="1">
      <c r="A605" s="36"/>
      <c r="B605" s="37"/>
      <c r="C605" s="232" t="s">
        <v>230</v>
      </c>
      <c r="D605" s="232" t="s">
        <v>461</v>
      </c>
      <c r="E605" s="233" t="s">
        <v>1195</v>
      </c>
      <c r="F605" s="234" t="s">
        <v>1196</v>
      </c>
      <c r="G605" s="235" t="s">
        <v>240</v>
      </c>
      <c r="H605" s="236">
        <v>1</v>
      </c>
      <c r="I605" s="237"/>
      <c r="J605" s="237"/>
      <c r="K605" s="238">
        <f>ROUND(P605*H605,2)</f>
        <v>0</v>
      </c>
      <c r="L605" s="234" t="s">
        <v>156</v>
      </c>
      <c r="M605" s="42"/>
      <c r="N605" s="239" t="s">
        <v>20</v>
      </c>
      <c r="O605" s="222" t="s">
        <v>40</v>
      </c>
      <c r="P605" s="223">
        <f>I605+J605</f>
        <v>0</v>
      </c>
      <c r="Q605" s="223">
        <f>ROUND(I605*H605,2)</f>
        <v>0</v>
      </c>
      <c r="R605" s="223">
        <f>ROUND(J605*H605,2)</f>
        <v>0</v>
      </c>
      <c r="S605" s="82"/>
      <c r="T605" s="224">
        <f>S605*H605</f>
        <v>0</v>
      </c>
      <c r="U605" s="224">
        <v>0</v>
      </c>
      <c r="V605" s="224">
        <f>U605*H605</f>
        <v>0</v>
      </c>
      <c r="W605" s="224">
        <v>0</v>
      </c>
      <c r="X605" s="225">
        <f>W605*H605</f>
        <v>0</v>
      </c>
      <c r="Y605" s="36"/>
      <c r="Z605" s="36"/>
      <c r="AA605" s="36"/>
      <c r="AB605" s="36"/>
      <c r="AC605" s="36"/>
      <c r="AD605" s="36"/>
      <c r="AE605" s="36"/>
      <c r="AR605" s="226" t="s">
        <v>78</v>
      </c>
      <c r="AT605" s="226" t="s">
        <v>461</v>
      </c>
      <c r="AU605" s="226" t="s">
        <v>71</v>
      </c>
      <c r="AY605" s="15" t="s">
        <v>158</v>
      </c>
      <c r="BE605" s="227">
        <f>IF(O605="základní",K605,0)</f>
        <v>0</v>
      </c>
      <c r="BF605" s="227">
        <f>IF(O605="snížená",K605,0)</f>
        <v>0</v>
      </c>
      <c r="BG605" s="227">
        <f>IF(O605="zákl. přenesená",K605,0)</f>
        <v>0</v>
      </c>
      <c r="BH605" s="227">
        <f>IF(O605="sníž. přenesená",K605,0)</f>
        <v>0</v>
      </c>
      <c r="BI605" s="227">
        <f>IF(O605="nulová",K605,0)</f>
        <v>0</v>
      </c>
      <c r="BJ605" s="15" t="s">
        <v>78</v>
      </c>
      <c r="BK605" s="227">
        <f>ROUND(P605*H605,2)</f>
        <v>0</v>
      </c>
      <c r="BL605" s="15" t="s">
        <v>78</v>
      </c>
      <c r="BM605" s="226" t="s">
        <v>1197</v>
      </c>
    </row>
    <row r="606" s="2" customFormat="1">
      <c r="A606" s="36"/>
      <c r="B606" s="37"/>
      <c r="C606" s="38"/>
      <c r="D606" s="228" t="s">
        <v>161</v>
      </c>
      <c r="E606" s="38"/>
      <c r="F606" s="229" t="s">
        <v>1196</v>
      </c>
      <c r="G606" s="38"/>
      <c r="H606" s="38"/>
      <c r="I606" s="150"/>
      <c r="J606" s="150"/>
      <c r="K606" s="38"/>
      <c r="L606" s="38"/>
      <c r="M606" s="42"/>
      <c r="N606" s="230"/>
      <c r="O606" s="231"/>
      <c r="P606" s="82"/>
      <c r="Q606" s="82"/>
      <c r="R606" s="82"/>
      <c r="S606" s="82"/>
      <c r="T606" s="82"/>
      <c r="U606" s="82"/>
      <c r="V606" s="82"/>
      <c r="W606" s="82"/>
      <c r="X606" s="83"/>
      <c r="Y606" s="36"/>
      <c r="Z606" s="36"/>
      <c r="AA606" s="36"/>
      <c r="AB606" s="36"/>
      <c r="AC606" s="36"/>
      <c r="AD606" s="36"/>
      <c r="AE606" s="36"/>
      <c r="AT606" s="15" t="s">
        <v>161</v>
      </c>
      <c r="AU606" s="15" t="s">
        <v>71</v>
      </c>
    </row>
    <row r="607" s="2" customFormat="1" ht="16.5" customHeight="1">
      <c r="A607" s="36"/>
      <c r="B607" s="37"/>
      <c r="C607" s="232" t="s">
        <v>1198</v>
      </c>
      <c r="D607" s="232" t="s">
        <v>461</v>
      </c>
      <c r="E607" s="233" t="s">
        <v>1199</v>
      </c>
      <c r="F607" s="234" t="s">
        <v>1200</v>
      </c>
      <c r="G607" s="235" t="s">
        <v>1201</v>
      </c>
      <c r="H607" s="236">
        <v>32</v>
      </c>
      <c r="I607" s="237"/>
      <c r="J607" s="237"/>
      <c r="K607" s="238">
        <f>ROUND(P607*H607,2)</f>
        <v>0</v>
      </c>
      <c r="L607" s="234" t="s">
        <v>156</v>
      </c>
      <c r="M607" s="42"/>
      <c r="N607" s="239" t="s">
        <v>20</v>
      </c>
      <c r="O607" s="222" t="s">
        <v>40</v>
      </c>
      <c r="P607" s="223">
        <f>I607+J607</f>
        <v>0</v>
      </c>
      <c r="Q607" s="223">
        <f>ROUND(I607*H607,2)</f>
        <v>0</v>
      </c>
      <c r="R607" s="223">
        <f>ROUND(J607*H607,2)</f>
        <v>0</v>
      </c>
      <c r="S607" s="82"/>
      <c r="T607" s="224">
        <f>S607*H607</f>
        <v>0</v>
      </c>
      <c r="U607" s="224">
        <v>0</v>
      </c>
      <c r="V607" s="224">
        <f>U607*H607</f>
        <v>0</v>
      </c>
      <c r="W607" s="224">
        <v>0</v>
      </c>
      <c r="X607" s="225">
        <f>W607*H607</f>
        <v>0</v>
      </c>
      <c r="Y607" s="36"/>
      <c r="Z607" s="36"/>
      <c r="AA607" s="36"/>
      <c r="AB607" s="36"/>
      <c r="AC607" s="36"/>
      <c r="AD607" s="36"/>
      <c r="AE607" s="36"/>
      <c r="AR607" s="226" t="s">
        <v>78</v>
      </c>
      <c r="AT607" s="226" t="s">
        <v>461</v>
      </c>
      <c r="AU607" s="226" t="s">
        <v>71</v>
      </c>
      <c r="AY607" s="15" t="s">
        <v>158</v>
      </c>
      <c r="BE607" s="227">
        <f>IF(O607="základní",K607,0)</f>
        <v>0</v>
      </c>
      <c r="BF607" s="227">
        <f>IF(O607="snížená",K607,0)</f>
        <v>0</v>
      </c>
      <c r="BG607" s="227">
        <f>IF(O607="zákl. přenesená",K607,0)</f>
        <v>0</v>
      </c>
      <c r="BH607" s="227">
        <f>IF(O607="sníž. přenesená",K607,0)</f>
        <v>0</v>
      </c>
      <c r="BI607" s="227">
        <f>IF(O607="nulová",K607,0)</f>
        <v>0</v>
      </c>
      <c r="BJ607" s="15" t="s">
        <v>78</v>
      </c>
      <c r="BK607" s="227">
        <f>ROUND(P607*H607,2)</f>
        <v>0</v>
      </c>
      <c r="BL607" s="15" t="s">
        <v>78</v>
      </c>
      <c r="BM607" s="226" t="s">
        <v>1202</v>
      </c>
    </row>
    <row r="608" s="2" customFormat="1">
      <c r="A608" s="36"/>
      <c r="B608" s="37"/>
      <c r="C608" s="38"/>
      <c r="D608" s="228" t="s">
        <v>161</v>
      </c>
      <c r="E608" s="38"/>
      <c r="F608" s="229" t="s">
        <v>1200</v>
      </c>
      <c r="G608" s="38"/>
      <c r="H608" s="38"/>
      <c r="I608" s="150"/>
      <c r="J608" s="150"/>
      <c r="K608" s="38"/>
      <c r="L608" s="38"/>
      <c r="M608" s="42"/>
      <c r="N608" s="230"/>
      <c r="O608" s="231"/>
      <c r="P608" s="82"/>
      <c r="Q608" s="82"/>
      <c r="R608" s="82"/>
      <c r="S608" s="82"/>
      <c r="T608" s="82"/>
      <c r="U608" s="82"/>
      <c r="V608" s="82"/>
      <c r="W608" s="82"/>
      <c r="X608" s="83"/>
      <c r="Y608" s="36"/>
      <c r="Z608" s="36"/>
      <c r="AA608" s="36"/>
      <c r="AB608" s="36"/>
      <c r="AC608" s="36"/>
      <c r="AD608" s="36"/>
      <c r="AE608" s="36"/>
      <c r="AT608" s="15" t="s">
        <v>161</v>
      </c>
      <c r="AU608" s="15" t="s">
        <v>71</v>
      </c>
    </row>
    <row r="609" s="2" customFormat="1" ht="16.5" customHeight="1">
      <c r="A609" s="36"/>
      <c r="B609" s="37"/>
      <c r="C609" s="232" t="s">
        <v>1203</v>
      </c>
      <c r="D609" s="232" t="s">
        <v>461</v>
      </c>
      <c r="E609" s="233" t="s">
        <v>1204</v>
      </c>
      <c r="F609" s="234" t="s">
        <v>1205</v>
      </c>
      <c r="G609" s="235" t="s">
        <v>240</v>
      </c>
      <c r="H609" s="236">
        <v>1</v>
      </c>
      <c r="I609" s="237"/>
      <c r="J609" s="237"/>
      <c r="K609" s="238">
        <f>ROUND(P609*H609,2)</f>
        <v>0</v>
      </c>
      <c r="L609" s="234" t="s">
        <v>156</v>
      </c>
      <c r="M609" s="42"/>
      <c r="N609" s="239" t="s">
        <v>20</v>
      </c>
      <c r="O609" s="222" t="s">
        <v>40</v>
      </c>
      <c r="P609" s="223">
        <f>I609+J609</f>
        <v>0</v>
      </c>
      <c r="Q609" s="223">
        <f>ROUND(I609*H609,2)</f>
        <v>0</v>
      </c>
      <c r="R609" s="223">
        <f>ROUND(J609*H609,2)</f>
        <v>0</v>
      </c>
      <c r="S609" s="82"/>
      <c r="T609" s="224">
        <f>S609*H609</f>
        <v>0</v>
      </c>
      <c r="U609" s="224">
        <v>0</v>
      </c>
      <c r="V609" s="224">
        <f>U609*H609</f>
        <v>0</v>
      </c>
      <c r="W609" s="224">
        <v>0</v>
      </c>
      <c r="X609" s="225">
        <f>W609*H609</f>
        <v>0</v>
      </c>
      <c r="Y609" s="36"/>
      <c r="Z609" s="36"/>
      <c r="AA609" s="36"/>
      <c r="AB609" s="36"/>
      <c r="AC609" s="36"/>
      <c r="AD609" s="36"/>
      <c r="AE609" s="36"/>
      <c r="AR609" s="226" t="s">
        <v>78</v>
      </c>
      <c r="AT609" s="226" t="s">
        <v>461</v>
      </c>
      <c r="AU609" s="226" t="s">
        <v>71</v>
      </c>
      <c r="AY609" s="15" t="s">
        <v>158</v>
      </c>
      <c r="BE609" s="227">
        <f>IF(O609="základní",K609,0)</f>
        <v>0</v>
      </c>
      <c r="BF609" s="227">
        <f>IF(O609="snížená",K609,0)</f>
        <v>0</v>
      </c>
      <c r="BG609" s="227">
        <f>IF(O609="zákl. přenesená",K609,0)</f>
        <v>0</v>
      </c>
      <c r="BH609" s="227">
        <f>IF(O609="sníž. přenesená",K609,0)</f>
        <v>0</v>
      </c>
      <c r="BI609" s="227">
        <f>IF(O609="nulová",K609,0)</f>
        <v>0</v>
      </c>
      <c r="BJ609" s="15" t="s">
        <v>78</v>
      </c>
      <c r="BK609" s="227">
        <f>ROUND(P609*H609,2)</f>
        <v>0</v>
      </c>
      <c r="BL609" s="15" t="s">
        <v>78</v>
      </c>
      <c r="BM609" s="226" t="s">
        <v>1206</v>
      </c>
    </row>
    <row r="610" s="2" customFormat="1">
      <c r="A610" s="36"/>
      <c r="B610" s="37"/>
      <c r="C610" s="38"/>
      <c r="D610" s="228" t="s">
        <v>161</v>
      </c>
      <c r="E610" s="38"/>
      <c r="F610" s="229" t="s">
        <v>1205</v>
      </c>
      <c r="G610" s="38"/>
      <c r="H610" s="38"/>
      <c r="I610" s="150"/>
      <c r="J610" s="150"/>
      <c r="K610" s="38"/>
      <c r="L610" s="38"/>
      <c r="M610" s="42"/>
      <c r="N610" s="230"/>
      <c r="O610" s="231"/>
      <c r="P610" s="82"/>
      <c r="Q610" s="82"/>
      <c r="R610" s="82"/>
      <c r="S610" s="82"/>
      <c r="T610" s="82"/>
      <c r="U610" s="82"/>
      <c r="V610" s="82"/>
      <c r="W610" s="82"/>
      <c r="X610" s="83"/>
      <c r="Y610" s="36"/>
      <c r="Z610" s="36"/>
      <c r="AA610" s="36"/>
      <c r="AB610" s="36"/>
      <c r="AC610" s="36"/>
      <c r="AD610" s="36"/>
      <c r="AE610" s="36"/>
      <c r="AT610" s="15" t="s">
        <v>161</v>
      </c>
      <c r="AU610" s="15" t="s">
        <v>71</v>
      </c>
    </row>
    <row r="611" s="2" customFormat="1" ht="21.75" customHeight="1">
      <c r="A611" s="36"/>
      <c r="B611" s="37"/>
      <c r="C611" s="212" t="s">
        <v>1207</v>
      </c>
      <c r="D611" s="212" t="s">
        <v>152</v>
      </c>
      <c r="E611" s="213" t="s">
        <v>1208</v>
      </c>
      <c r="F611" s="214" t="s">
        <v>1209</v>
      </c>
      <c r="G611" s="215" t="s">
        <v>240</v>
      </c>
      <c r="H611" s="216">
        <v>2</v>
      </c>
      <c r="I611" s="217"/>
      <c r="J611" s="218"/>
      <c r="K611" s="219">
        <f>ROUND(P611*H611,2)</f>
        <v>0</v>
      </c>
      <c r="L611" s="214" t="s">
        <v>156</v>
      </c>
      <c r="M611" s="220"/>
      <c r="N611" s="221" t="s">
        <v>20</v>
      </c>
      <c r="O611" s="222" t="s">
        <v>40</v>
      </c>
      <c r="P611" s="223">
        <f>I611+J611</f>
        <v>0</v>
      </c>
      <c r="Q611" s="223">
        <f>ROUND(I611*H611,2)</f>
        <v>0</v>
      </c>
      <c r="R611" s="223">
        <f>ROUND(J611*H611,2)</f>
        <v>0</v>
      </c>
      <c r="S611" s="82"/>
      <c r="T611" s="224">
        <f>S611*H611</f>
        <v>0</v>
      </c>
      <c r="U611" s="224">
        <v>0</v>
      </c>
      <c r="V611" s="224">
        <f>U611*H611</f>
        <v>0</v>
      </c>
      <c r="W611" s="224">
        <v>0</v>
      </c>
      <c r="X611" s="225">
        <f>W611*H611</f>
        <v>0</v>
      </c>
      <c r="Y611" s="36"/>
      <c r="Z611" s="36"/>
      <c r="AA611" s="36"/>
      <c r="AB611" s="36"/>
      <c r="AC611" s="36"/>
      <c r="AD611" s="36"/>
      <c r="AE611" s="36"/>
      <c r="AR611" s="226" t="s">
        <v>189</v>
      </c>
      <c r="AT611" s="226" t="s">
        <v>152</v>
      </c>
      <c r="AU611" s="226" t="s">
        <v>71</v>
      </c>
      <c r="AY611" s="15" t="s">
        <v>158</v>
      </c>
      <c r="BE611" s="227">
        <f>IF(O611="základní",K611,0)</f>
        <v>0</v>
      </c>
      <c r="BF611" s="227">
        <f>IF(O611="snížená",K611,0)</f>
        <v>0</v>
      </c>
      <c r="BG611" s="227">
        <f>IF(O611="zákl. přenesená",K611,0)</f>
        <v>0</v>
      </c>
      <c r="BH611" s="227">
        <f>IF(O611="sníž. přenesená",K611,0)</f>
        <v>0</v>
      </c>
      <c r="BI611" s="227">
        <f>IF(O611="nulová",K611,0)</f>
        <v>0</v>
      </c>
      <c r="BJ611" s="15" t="s">
        <v>78</v>
      </c>
      <c r="BK611" s="227">
        <f>ROUND(P611*H611,2)</f>
        <v>0</v>
      </c>
      <c r="BL611" s="15" t="s">
        <v>189</v>
      </c>
      <c r="BM611" s="226" t="s">
        <v>1210</v>
      </c>
    </row>
    <row r="612" s="2" customFormat="1">
      <c r="A612" s="36"/>
      <c r="B612" s="37"/>
      <c r="C612" s="38"/>
      <c r="D612" s="228" t="s">
        <v>161</v>
      </c>
      <c r="E612" s="38"/>
      <c r="F612" s="229" t="s">
        <v>1209</v>
      </c>
      <c r="G612" s="38"/>
      <c r="H612" s="38"/>
      <c r="I612" s="150"/>
      <c r="J612" s="150"/>
      <c r="K612" s="38"/>
      <c r="L612" s="38"/>
      <c r="M612" s="42"/>
      <c r="N612" s="230"/>
      <c r="O612" s="231"/>
      <c r="P612" s="82"/>
      <c r="Q612" s="82"/>
      <c r="R612" s="82"/>
      <c r="S612" s="82"/>
      <c r="T612" s="82"/>
      <c r="U612" s="82"/>
      <c r="V612" s="82"/>
      <c r="W612" s="82"/>
      <c r="X612" s="83"/>
      <c r="Y612" s="36"/>
      <c r="Z612" s="36"/>
      <c r="AA612" s="36"/>
      <c r="AB612" s="36"/>
      <c r="AC612" s="36"/>
      <c r="AD612" s="36"/>
      <c r="AE612" s="36"/>
      <c r="AT612" s="15" t="s">
        <v>161</v>
      </c>
      <c r="AU612" s="15" t="s">
        <v>71</v>
      </c>
    </row>
    <row r="613" s="2" customFormat="1" ht="21.75" customHeight="1">
      <c r="A613" s="36"/>
      <c r="B613" s="37"/>
      <c r="C613" s="212" t="s">
        <v>1211</v>
      </c>
      <c r="D613" s="212" t="s">
        <v>152</v>
      </c>
      <c r="E613" s="213" t="s">
        <v>1212</v>
      </c>
      <c r="F613" s="214" t="s">
        <v>1213</v>
      </c>
      <c r="G613" s="215" t="s">
        <v>240</v>
      </c>
      <c r="H613" s="216">
        <v>2</v>
      </c>
      <c r="I613" s="217"/>
      <c r="J613" s="218"/>
      <c r="K613" s="219">
        <f>ROUND(P613*H613,2)</f>
        <v>0</v>
      </c>
      <c r="L613" s="214" t="s">
        <v>156</v>
      </c>
      <c r="M613" s="220"/>
      <c r="N613" s="221" t="s">
        <v>20</v>
      </c>
      <c r="O613" s="222" t="s">
        <v>40</v>
      </c>
      <c r="P613" s="223">
        <f>I613+J613</f>
        <v>0</v>
      </c>
      <c r="Q613" s="223">
        <f>ROUND(I613*H613,2)</f>
        <v>0</v>
      </c>
      <c r="R613" s="223">
        <f>ROUND(J613*H613,2)</f>
        <v>0</v>
      </c>
      <c r="S613" s="82"/>
      <c r="T613" s="224">
        <f>S613*H613</f>
        <v>0</v>
      </c>
      <c r="U613" s="224">
        <v>0</v>
      </c>
      <c r="V613" s="224">
        <f>U613*H613</f>
        <v>0</v>
      </c>
      <c r="W613" s="224">
        <v>0</v>
      </c>
      <c r="X613" s="225">
        <f>W613*H613</f>
        <v>0</v>
      </c>
      <c r="Y613" s="36"/>
      <c r="Z613" s="36"/>
      <c r="AA613" s="36"/>
      <c r="AB613" s="36"/>
      <c r="AC613" s="36"/>
      <c r="AD613" s="36"/>
      <c r="AE613" s="36"/>
      <c r="AR613" s="226" t="s">
        <v>189</v>
      </c>
      <c r="AT613" s="226" t="s">
        <v>152</v>
      </c>
      <c r="AU613" s="226" t="s">
        <v>71</v>
      </c>
      <c r="AY613" s="15" t="s">
        <v>158</v>
      </c>
      <c r="BE613" s="227">
        <f>IF(O613="základní",K613,0)</f>
        <v>0</v>
      </c>
      <c r="BF613" s="227">
        <f>IF(O613="snížená",K613,0)</f>
        <v>0</v>
      </c>
      <c r="BG613" s="227">
        <f>IF(O613="zákl. přenesená",K613,0)</f>
        <v>0</v>
      </c>
      <c r="BH613" s="227">
        <f>IF(O613="sníž. přenesená",K613,0)</f>
        <v>0</v>
      </c>
      <c r="BI613" s="227">
        <f>IF(O613="nulová",K613,0)</f>
        <v>0</v>
      </c>
      <c r="BJ613" s="15" t="s">
        <v>78</v>
      </c>
      <c r="BK613" s="227">
        <f>ROUND(P613*H613,2)</f>
        <v>0</v>
      </c>
      <c r="BL613" s="15" t="s">
        <v>189</v>
      </c>
      <c r="BM613" s="226" t="s">
        <v>1214</v>
      </c>
    </row>
    <row r="614" s="2" customFormat="1">
      <c r="A614" s="36"/>
      <c r="B614" s="37"/>
      <c r="C614" s="38"/>
      <c r="D614" s="228" t="s">
        <v>161</v>
      </c>
      <c r="E614" s="38"/>
      <c r="F614" s="229" t="s">
        <v>1213</v>
      </c>
      <c r="G614" s="38"/>
      <c r="H614" s="38"/>
      <c r="I614" s="150"/>
      <c r="J614" s="150"/>
      <c r="K614" s="38"/>
      <c r="L614" s="38"/>
      <c r="M614" s="42"/>
      <c r="N614" s="230"/>
      <c r="O614" s="231"/>
      <c r="P614" s="82"/>
      <c r="Q614" s="82"/>
      <c r="R614" s="82"/>
      <c r="S614" s="82"/>
      <c r="T614" s="82"/>
      <c r="U614" s="82"/>
      <c r="V614" s="82"/>
      <c r="W614" s="82"/>
      <c r="X614" s="83"/>
      <c r="Y614" s="36"/>
      <c r="Z614" s="36"/>
      <c r="AA614" s="36"/>
      <c r="AB614" s="36"/>
      <c r="AC614" s="36"/>
      <c r="AD614" s="36"/>
      <c r="AE614" s="36"/>
      <c r="AT614" s="15" t="s">
        <v>161</v>
      </c>
      <c r="AU614" s="15" t="s">
        <v>71</v>
      </c>
    </row>
    <row r="615" s="2" customFormat="1" ht="21.75" customHeight="1">
      <c r="A615" s="36"/>
      <c r="B615" s="37"/>
      <c r="C615" s="212" t="s">
        <v>1215</v>
      </c>
      <c r="D615" s="212" t="s">
        <v>152</v>
      </c>
      <c r="E615" s="213" t="s">
        <v>1216</v>
      </c>
      <c r="F615" s="214" t="s">
        <v>1217</v>
      </c>
      <c r="G615" s="215" t="s">
        <v>240</v>
      </c>
      <c r="H615" s="216">
        <v>2</v>
      </c>
      <c r="I615" s="217"/>
      <c r="J615" s="218"/>
      <c r="K615" s="219">
        <f>ROUND(P615*H615,2)</f>
        <v>0</v>
      </c>
      <c r="L615" s="214" t="s">
        <v>156</v>
      </c>
      <c r="M615" s="220"/>
      <c r="N615" s="221" t="s">
        <v>20</v>
      </c>
      <c r="O615" s="222" t="s">
        <v>40</v>
      </c>
      <c r="P615" s="223">
        <f>I615+J615</f>
        <v>0</v>
      </c>
      <c r="Q615" s="223">
        <f>ROUND(I615*H615,2)</f>
        <v>0</v>
      </c>
      <c r="R615" s="223">
        <f>ROUND(J615*H615,2)</f>
        <v>0</v>
      </c>
      <c r="S615" s="82"/>
      <c r="T615" s="224">
        <f>S615*H615</f>
        <v>0</v>
      </c>
      <c r="U615" s="224">
        <v>0</v>
      </c>
      <c r="V615" s="224">
        <f>U615*H615</f>
        <v>0</v>
      </c>
      <c r="W615" s="224">
        <v>0</v>
      </c>
      <c r="X615" s="225">
        <f>W615*H615</f>
        <v>0</v>
      </c>
      <c r="Y615" s="36"/>
      <c r="Z615" s="36"/>
      <c r="AA615" s="36"/>
      <c r="AB615" s="36"/>
      <c r="AC615" s="36"/>
      <c r="AD615" s="36"/>
      <c r="AE615" s="36"/>
      <c r="AR615" s="226" t="s">
        <v>189</v>
      </c>
      <c r="AT615" s="226" t="s">
        <v>152</v>
      </c>
      <c r="AU615" s="226" t="s">
        <v>71</v>
      </c>
      <c r="AY615" s="15" t="s">
        <v>158</v>
      </c>
      <c r="BE615" s="227">
        <f>IF(O615="základní",K615,0)</f>
        <v>0</v>
      </c>
      <c r="BF615" s="227">
        <f>IF(O615="snížená",K615,0)</f>
        <v>0</v>
      </c>
      <c r="BG615" s="227">
        <f>IF(O615="zákl. přenesená",K615,0)</f>
        <v>0</v>
      </c>
      <c r="BH615" s="227">
        <f>IF(O615="sníž. přenesená",K615,0)</f>
        <v>0</v>
      </c>
      <c r="BI615" s="227">
        <f>IF(O615="nulová",K615,0)</f>
        <v>0</v>
      </c>
      <c r="BJ615" s="15" t="s">
        <v>78</v>
      </c>
      <c r="BK615" s="227">
        <f>ROUND(P615*H615,2)</f>
        <v>0</v>
      </c>
      <c r="BL615" s="15" t="s">
        <v>189</v>
      </c>
      <c r="BM615" s="226" t="s">
        <v>1218</v>
      </c>
    </row>
    <row r="616" s="2" customFormat="1">
      <c r="A616" s="36"/>
      <c r="B616" s="37"/>
      <c r="C616" s="38"/>
      <c r="D616" s="228" t="s">
        <v>161</v>
      </c>
      <c r="E616" s="38"/>
      <c r="F616" s="229" t="s">
        <v>1217</v>
      </c>
      <c r="G616" s="38"/>
      <c r="H616" s="38"/>
      <c r="I616" s="150"/>
      <c r="J616" s="150"/>
      <c r="K616" s="38"/>
      <c r="L616" s="38"/>
      <c r="M616" s="42"/>
      <c r="N616" s="230"/>
      <c r="O616" s="231"/>
      <c r="P616" s="82"/>
      <c r="Q616" s="82"/>
      <c r="R616" s="82"/>
      <c r="S616" s="82"/>
      <c r="T616" s="82"/>
      <c r="U616" s="82"/>
      <c r="V616" s="82"/>
      <c r="W616" s="82"/>
      <c r="X616" s="83"/>
      <c r="Y616" s="36"/>
      <c r="Z616" s="36"/>
      <c r="AA616" s="36"/>
      <c r="AB616" s="36"/>
      <c r="AC616" s="36"/>
      <c r="AD616" s="36"/>
      <c r="AE616" s="36"/>
      <c r="AT616" s="15" t="s">
        <v>161</v>
      </c>
      <c r="AU616" s="15" t="s">
        <v>71</v>
      </c>
    </row>
    <row r="617" s="2" customFormat="1" ht="16.5" customHeight="1">
      <c r="A617" s="36"/>
      <c r="B617" s="37"/>
      <c r="C617" s="212" t="s">
        <v>1219</v>
      </c>
      <c r="D617" s="212" t="s">
        <v>152</v>
      </c>
      <c r="E617" s="213" t="s">
        <v>1220</v>
      </c>
      <c r="F617" s="214" t="s">
        <v>1221</v>
      </c>
      <c r="G617" s="215" t="s">
        <v>240</v>
      </c>
      <c r="H617" s="216">
        <v>10</v>
      </c>
      <c r="I617" s="217"/>
      <c r="J617" s="218"/>
      <c r="K617" s="219">
        <f>ROUND(P617*H617,2)</f>
        <v>0</v>
      </c>
      <c r="L617" s="214" t="s">
        <v>156</v>
      </c>
      <c r="M617" s="220"/>
      <c r="N617" s="221" t="s">
        <v>20</v>
      </c>
      <c r="O617" s="222" t="s">
        <v>40</v>
      </c>
      <c r="P617" s="223">
        <f>I617+J617</f>
        <v>0</v>
      </c>
      <c r="Q617" s="223">
        <f>ROUND(I617*H617,2)</f>
        <v>0</v>
      </c>
      <c r="R617" s="223">
        <f>ROUND(J617*H617,2)</f>
        <v>0</v>
      </c>
      <c r="S617" s="82"/>
      <c r="T617" s="224">
        <f>S617*H617</f>
        <v>0</v>
      </c>
      <c r="U617" s="224">
        <v>0</v>
      </c>
      <c r="V617" s="224">
        <f>U617*H617</f>
        <v>0</v>
      </c>
      <c r="W617" s="224">
        <v>0</v>
      </c>
      <c r="X617" s="225">
        <f>W617*H617</f>
        <v>0</v>
      </c>
      <c r="Y617" s="36"/>
      <c r="Z617" s="36"/>
      <c r="AA617" s="36"/>
      <c r="AB617" s="36"/>
      <c r="AC617" s="36"/>
      <c r="AD617" s="36"/>
      <c r="AE617" s="36"/>
      <c r="AR617" s="226" t="s">
        <v>189</v>
      </c>
      <c r="AT617" s="226" t="s">
        <v>152</v>
      </c>
      <c r="AU617" s="226" t="s">
        <v>71</v>
      </c>
      <c r="AY617" s="15" t="s">
        <v>158</v>
      </c>
      <c r="BE617" s="227">
        <f>IF(O617="základní",K617,0)</f>
        <v>0</v>
      </c>
      <c r="BF617" s="227">
        <f>IF(O617="snížená",K617,0)</f>
        <v>0</v>
      </c>
      <c r="BG617" s="227">
        <f>IF(O617="zákl. přenesená",K617,0)</f>
        <v>0</v>
      </c>
      <c r="BH617" s="227">
        <f>IF(O617="sníž. přenesená",K617,0)</f>
        <v>0</v>
      </c>
      <c r="BI617" s="227">
        <f>IF(O617="nulová",K617,0)</f>
        <v>0</v>
      </c>
      <c r="BJ617" s="15" t="s">
        <v>78</v>
      </c>
      <c r="BK617" s="227">
        <f>ROUND(P617*H617,2)</f>
        <v>0</v>
      </c>
      <c r="BL617" s="15" t="s">
        <v>189</v>
      </c>
      <c r="BM617" s="226" t="s">
        <v>1222</v>
      </c>
    </row>
    <row r="618" s="2" customFormat="1">
      <c r="A618" s="36"/>
      <c r="B618" s="37"/>
      <c r="C618" s="38"/>
      <c r="D618" s="228" t="s">
        <v>161</v>
      </c>
      <c r="E618" s="38"/>
      <c r="F618" s="229" t="s">
        <v>1221</v>
      </c>
      <c r="G618" s="38"/>
      <c r="H618" s="38"/>
      <c r="I618" s="150"/>
      <c r="J618" s="150"/>
      <c r="K618" s="38"/>
      <c r="L618" s="38"/>
      <c r="M618" s="42"/>
      <c r="N618" s="230"/>
      <c r="O618" s="231"/>
      <c r="P618" s="82"/>
      <c r="Q618" s="82"/>
      <c r="R618" s="82"/>
      <c r="S618" s="82"/>
      <c r="T618" s="82"/>
      <c r="U618" s="82"/>
      <c r="V618" s="82"/>
      <c r="W618" s="82"/>
      <c r="X618" s="83"/>
      <c r="Y618" s="36"/>
      <c r="Z618" s="36"/>
      <c r="AA618" s="36"/>
      <c r="AB618" s="36"/>
      <c r="AC618" s="36"/>
      <c r="AD618" s="36"/>
      <c r="AE618" s="36"/>
      <c r="AT618" s="15" t="s">
        <v>161</v>
      </c>
      <c r="AU618" s="15" t="s">
        <v>71</v>
      </c>
    </row>
    <row r="619" s="2" customFormat="1" ht="16.5" customHeight="1">
      <c r="A619" s="36"/>
      <c r="B619" s="37"/>
      <c r="C619" s="212" t="s">
        <v>1223</v>
      </c>
      <c r="D619" s="212" t="s">
        <v>152</v>
      </c>
      <c r="E619" s="213" t="s">
        <v>1224</v>
      </c>
      <c r="F619" s="214" t="s">
        <v>1225</v>
      </c>
      <c r="G619" s="215" t="s">
        <v>240</v>
      </c>
      <c r="H619" s="216">
        <v>10</v>
      </c>
      <c r="I619" s="217"/>
      <c r="J619" s="218"/>
      <c r="K619" s="219">
        <f>ROUND(P619*H619,2)</f>
        <v>0</v>
      </c>
      <c r="L619" s="214" t="s">
        <v>156</v>
      </c>
      <c r="M619" s="220"/>
      <c r="N619" s="221" t="s">
        <v>20</v>
      </c>
      <c r="O619" s="222" t="s">
        <v>40</v>
      </c>
      <c r="P619" s="223">
        <f>I619+J619</f>
        <v>0</v>
      </c>
      <c r="Q619" s="223">
        <f>ROUND(I619*H619,2)</f>
        <v>0</v>
      </c>
      <c r="R619" s="223">
        <f>ROUND(J619*H619,2)</f>
        <v>0</v>
      </c>
      <c r="S619" s="82"/>
      <c r="T619" s="224">
        <f>S619*H619</f>
        <v>0</v>
      </c>
      <c r="U619" s="224">
        <v>0</v>
      </c>
      <c r="V619" s="224">
        <f>U619*H619</f>
        <v>0</v>
      </c>
      <c r="W619" s="224">
        <v>0</v>
      </c>
      <c r="X619" s="225">
        <f>W619*H619</f>
        <v>0</v>
      </c>
      <c r="Y619" s="36"/>
      <c r="Z619" s="36"/>
      <c r="AA619" s="36"/>
      <c r="AB619" s="36"/>
      <c r="AC619" s="36"/>
      <c r="AD619" s="36"/>
      <c r="AE619" s="36"/>
      <c r="AR619" s="226" t="s">
        <v>189</v>
      </c>
      <c r="AT619" s="226" t="s">
        <v>152</v>
      </c>
      <c r="AU619" s="226" t="s">
        <v>71</v>
      </c>
      <c r="AY619" s="15" t="s">
        <v>158</v>
      </c>
      <c r="BE619" s="227">
        <f>IF(O619="základní",K619,0)</f>
        <v>0</v>
      </c>
      <c r="BF619" s="227">
        <f>IF(O619="snížená",K619,0)</f>
        <v>0</v>
      </c>
      <c r="BG619" s="227">
        <f>IF(O619="zákl. přenesená",K619,0)</f>
        <v>0</v>
      </c>
      <c r="BH619" s="227">
        <f>IF(O619="sníž. přenesená",K619,0)</f>
        <v>0</v>
      </c>
      <c r="BI619" s="227">
        <f>IF(O619="nulová",K619,0)</f>
        <v>0</v>
      </c>
      <c r="BJ619" s="15" t="s">
        <v>78</v>
      </c>
      <c r="BK619" s="227">
        <f>ROUND(P619*H619,2)</f>
        <v>0</v>
      </c>
      <c r="BL619" s="15" t="s">
        <v>189</v>
      </c>
      <c r="BM619" s="226" t="s">
        <v>1226</v>
      </c>
    </row>
    <row r="620" s="2" customFormat="1">
      <c r="A620" s="36"/>
      <c r="B620" s="37"/>
      <c r="C620" s="38"/>
      <c r="D620" s="228" t="s">
        <v>161</v>
      </c>
      <c r="E620" s="38"/>
      <c r="F620" s="229" t="s">
        <v>1225</v>
      </c>
      <c r="G620" s="38"/>
      <c r="H620" s="38"/>
      <c r="I620" s="150"/>
      <c r="J620" s="150"/>
      <c r="K620" s="38"/>
      <c r="L620" s="38"/>
      <c r="M620" s="42"/>
      <c r="N620" s="230"/>
      <c r="O620" s="231"/>
      <c r="P620" s="82"/>
      <c r="Q620" s="82"/>
      <c r="R620" s="82"/>
      <c r="S620" s="82"/>
      <c r="T620" s="82"/>
      <c r="U620" s="82"/>
      <c r="V620" s="82"/>
      <c r="W620" s="82"/>
      <c r="X620" s="83"/>
      <c r="Y620" s="36"/>
      <c r="Z620" s="36"/>
      <c r="AA620" s="36"/>
      <c r="AB620" s="36"/>
      <c r="AC620" s="36"/>
      <c r="AD620" s="36"/>
      <c r="AE620" s="36"/>
      <c r="AT620" s="15" t="s">
        <v>161</v>
      </c>
      <c r="AU620" s="15" t="s">
        <v>71</v>
      </c>
    </row>
    <row r="621" s="2" customFormat="1" ht="21.75" customHeight="1">
      <c r="A621" s="36"/>
      <c r="B621" s="37"/>
      <c r="C621" s="212" t="s">
        <v>1227</v>
      </c>
      <c r="D621" s="212" t="s">
        <v>152</v>
      </c>
      <c r="E621" s="213" t="s">
        <v>1228</v>
      </c>
      <c r="F621" s="214" t="s">
        <v>1229</v>
      </c>
      <c r="G621" s="215" t="s">
        <v>240</v>
      </c>
      <c r="H621" s="216">
        <v>1</v>
      </c>
      <c r="I621" s="217"/>
      <c r="J621" s="218"/>
      <c r="K621" s="219">
        <f>ROUND(P621*H621,2)</f>
        <v>0</v>
      </c>
      <c r="L621" s="214" t="s">
        <v>156</v>
      </c>
      <c r="M621" s="220"/>
      <c r="N621" s="221" t="s">
        <v>20</v>
      </c>
      <c r="O621" s="222" t="s">
        <v>40</v>
      </c>
      <c r="P621" s="223">
        <f>I621+J621</f>
        <v>0</v>
      </c>
      <c r="Q621" s="223">
        <f>ROUND(I621*H621,2)</f>
        <v>0</v>
      </c>
      <c r="R621" s="223">
        <f>ROUND(J621*H621,2)</f>
        <v>0</v>
      </c>
      <c r="S621" s="82"/>
      <c r="T621" s="224">
        <f>S621*H621</f>
        <v>0</v>
      </c>
      <c r="U621" s="224">
        <v>0</v>
      </c>
      <c r="V621" s="224">
        <f>U621*H621</f>
        <v>0</v>
      </c>
      <c r="W621" s="224">
        <v>0</v>
      </c>
      <c r="X621" s="225">
        <f>W621*H621</f>
        <v>0</v>
      </c>
      <c r="Y621" s="36"/>
      <c r="Z621" s="36"/>
      <c r="AA621" s="36"/>
      <c r="AB621" s="36"/>
      <c r="AC621" s="36"/>
      <c r="AD621" s="36"/>
      <c r="AE621" s="36"/>
      <c r="AR621" s="226" t="s">
        <v>189</v>
      </c>
      <c r="AT621" s="226" t="s">
        <v>152</v>
      </c>
      <c r="AU621" s="226" t="s">
        <v>71</v>
      </c>
      <c r="AY621" s="15" t="s">
        <v>158</v>
      </c>
      <c r="BE621" s="227">
        <f>IF(O621="základní",K621,0)</f>
        <v>0</v>
      </c>
      <c r="BF621" s="227">
        <f>IF(O621="snížená",K621,0)</f>
        <v>0</v>
      </c>
      <c r="BG621" s="227">
        <f>IF(O621="zákl. přenesená",K621,0)</f>
        <v>0</v>
      </c>
      <c r="BH621" s="227">
        <f>IF(O621="sníž. přenesená",K621,0)</f>
        <v>0</v>
      </c>
      <c r="BI621" s="227">
        <f>IF(O621="nulová",K621,0)</f>
        <v>0</v>
      </c>
      <c r="BJ621" s="15" t="s">
        <v>78</v>
      </c>
      <c r="BK621" s="227">
        <f>ROUND(P621*H621,2)</f>
        <v>0</v>
      </c>
      <c r="BL621" s="15" t="s">
        <v>189</v>
      </c>
      <c r="BM621" s="226" t="s">
        <v>1230</v>
      </c>
    </row>
    <row r="622" s="2" customFormat="1">
      <c r="A622" s="36"/>
      <c r="B622" s="37"/>
      <c r="C622" s="38"/>
      <c r="D622" s="228" t="s">
        <v>161</v>
      </c>
      <c r="E622" s="38"/>
      <c r="F622" s="229" t="s">
        <v>1229</v>
      </c>
      <c r="G622" s="38"/>
      <c r="H622" s="38"/>
      <c r="I622" s="150"/>
      <c r="J622" s="150"/>
      <c r="K622" s="38"/>
      <c r="L622" s="38"/>
      <c r="M622" s="42"/>
      <c r="N622" s="230"/>
      <c r="O622" s="231"/>
      <c r="P622" s="82"/>
      <c r="Q622" s="82"/>
      <c r="R622" s="82"/>
      <c r="S622" s="82"/>
      <c r="T622" s="82"/>
      <c r="U622" s="82"/>
      <c r="V622" s="82"/>
      <c r="W622" s="82"/>
      <c r="X622" s="83"/>
      <c r="Y622" s="36"/>
      <c r="Z622" s="36"/>
      <c r="AA622" s="36"/>
      <c r="AB622" s="36"/>
      <c r="AC622" s="36"/>
      <c r="AD622" s="36"/>
      <c r="AE622" s="36"/>
      <c r="AT622" s="15" t="s">
        <v>161</v>
      </c>
      <c r="AU622" s="15" t="s">
        <v>71</v>
      </c>
    </row>
    <row r="623" s="2" customFormat="1" ht="21.75" customHeight="1">
      <c r="A623" s="36"/>
      <c r="B623" s="37"/>
      <c r="C623" s="212" t="s">
        <v>1231</v>
      </c>
      <c r="D623" s="212" t="s">
        <v>152</v>
      </c>
      <c r="E623" s="213" t="s">
        <v>1232</v>
      </c>
      <c r="F623" s="214" t="s">
        <v>1233</v>
      </c>
      <c r="G623" s="215" t="s">
        <v>240</v>
      </c>
      <c r="H623" s="216">
        <v>1</v>
      </c>
      <c r="I623" s="217"/>
      <c r="J623" s="218"/>
      <c r="K623" s="219">
        <f>ROUND(P623*H623,2)</f>
        <v>0</v>
      </c>
      <c r="L623" s="214" t="s">
        <v>156</v>
      </c>
      <c r="M623" s="220"/>
      <c r="N623" s="221" t="s">
        <v>20</v>
      </c>
      <c r="O623" s="222" t="s">
        <v>40</v>
      </c>
      <c r="P623" s="223">
        <f>I623+J623</f>
        <v>0</v>
      </c>
      <c r="Q623" s="223">
        <f>ROUND(I623*H623,2)</f>
        <v>0</v>
      </c>
      <c r="R623" s="223">
        <f>ROUND(J623*H623,2)</f>
        <v>0</v>
      </c>
      <c r="S623" s="82"/>
      <c r="T623" s="224">
        <f>S623*H623</f>
        <v>0</v>
      </c>
      <c r="U623" s="224">
        <v>0</v>
      </c>
      <c r="V623" s="224">
        <f>U623*H623</f>
        <v>0</v>
      </c>
      <c r="W623" s="224">
        <v>0</v>
      </c>
      <c r="X623" s="225">
        <f>W623*H623</f>
        <v>0</v>
      </c>
      <c r="Y623" s="36"/>
      <c r="Z623" s="36"/>
      <c r="AA623" s="36"/>
      <c r="AB623" s="36"/>
      <c r="AC623" s="36"/>
      <c r="AD623" s="36"/>
      <c r="AE623" s="36"/>
      <c r="AR623" s="226" t="s">
        <v>189</v>
      </c>
      <c r="AT623" s="226" t="s">
        <v>152</v>
      </c>
      <c r="AU623" s="226" t="s">
        <v>71</v>
      </c>
      <c r="AY623" s="15" t="s">
        <v>158</v>
      </c>
      <c r="BE623" s="227">
        <f>IF(O623="základní",K623,0)</f>
        <v>0</v>
      </c>
      <c r="BF623" s="227">
        <f>IF(O623="snížená",K623,0)</f>
        <v>0</v>
      </c>
      <c r="BG623" s="227">
        <f>IF(O623="zákl. přenesená",K623,0)</f>
        <v>0</v>
      </c>
      <c r="BH623" s="227">
        <f>IF(O623="sníž. přenesená",K623,0)</f>
        <v>0</v>
      </c>
      <c r="BI623" s="227">
        <f>IF(O623="nulová",K623,0)</f>
        <v>0</v>
      </c>
      <c r="BJ623" s="15" t="s">
        <v>78</v>
      </c>
      <c r="BK623" s="227">
        <f>ROUND(P623*H623,2)</f>
        <v>0</v>
      </c>
      <c r="BL623" s="15" t="s">
        <v>189</v>
      </c>
      <c r="BM623" s="226" t="s">
        <v>1234</v>
      </c>
    </row>
    <row r="624" s="2" customFormat="1">
      <c r="A624" s="36"/>
      <c r="B624" s="37"/>
      <c r="C624" s="38"/>
      <c r="D624" s="228" t="s">
        <v>161</v>
      </c>
      <c r="E624" s="38"/>
      <c r="F624" s="229" t="s">
        <v>1233</v>
      </c>
      <c r="G624" s="38"/>
      <c r="H624" s="38"/>
      <c r="I624" s="150"/>
      <c r="J624" s="150"/>
      <c r="K624" s="38"/>
      <c r="L624" s="38"/>
      <c r="M624" s="42"/>
      <c r="N624" s="230"/>
      <c r="O624" s="231"/>
      <c r="P624" s="82"/>
      <c r="Q624" s="82"/>
      <c r="R624" s="82"/>
      <c r="S624" s="82"/>
      <c r="T624" s="82"/>
      <c r="U624" s="82"/>
      <c r="V624" s="82"/>
      <c r="W624" s="82"/>
      <c r="X624" s="83"/>
      <c r="Y624" s="36"/>
      <c r="Z624" s="36"/>
      <c r="AA624" s="36"/>
      <c r="AB624" s="36"/>
      <c r="AC624" s="36"/>
      <c r="AD624" s="36"/>
      <c r="AE624" s="36"/>
      <c r="AT624" s="15" t="s">
        <v>161</v>
      </c>
      <c r="AU624" s="15" t="s">
        <v>71</v>
      </c>
    </row>
    <row r="625" s="2" customFormat="1" ht="21.75" customHeight="1">
      <c r="A625" s="36"/>
      <c r="B625" s="37"/>
      <c r="C625" s="212" t="s">
        <v>1235</v>
      </c>
      <c r="D625" s="212" t="s">
        <v>152</v>
      </c>
      <c r="E625" s="213" t="s">
        <v>1236</v>
      </c>
      <c r="F625" s="214" t="s">
        <v>1237</v>
      </c>
      <c r="G625" s="215" t="s">
        <v>240</v>
      </c>
      <c r="H625" s="216">
        <v>1</v>
      </c>
      <c r="I625" s="217"/>
      <c r="J625" s="218"/>
      <c r="K625" s="219">
        <f>ROUND(P625*H625,2)</f>
        <v>0</v>
      </c>
      <c r="L625" s="214" t="s">
        <v>156</v>
      </c>
      <c r="M625" s="220"/>
      <c r="N625" s="221" t="s">
        <v>20</v>
      </c>
      <c r="O625" s="222" t="s">
        <v>40</v>
      </c>
      <c r="P625" s="223">
        <f>I625+J625</f>
        <v>0</v>
      </c>
      <c r="Q625" s="223">
        <f>ROUND(I625*H625,2)</f>
        <v>0</v>
      </c>
      <c r="R625" s="223">
        <f>ROUND(J625*H625,2)</f>
        <v>0</v>
      </c>
      <c r="S625" s="82"/>
      <c r="T625" s="224">
        <f>S625*H625</f>
        <v>0</v>
      </c>
      <c r="U625" s="224">
        <v>0</v>
      </c>
      <c r="V625" s="224">
        <f>U625*H625</f>
        <v>0</v>
      </c>
      <c r="W625" s="224">
        <v>0</v>
      </c>
      <c r="X625" s="225">
        <f>W625*H625</f>
        <v>0</v>
      </c>
      <c r="Y625" s="36"/>
      <c r="Z625" s="36"/>
      <c r="AA625" s="36"/>
      <c r="AB625" s="36"/>
      <c r="AC625" s="36"/>
      <c r="AD625" s="36"/>
      <c r="AE625" s="36"/>
      <c r="AR625" s="226" t="s">
        <v>189</v>
      </c>
      <c r="AT625" s="226" t="s">
        <v>152</v>
      </c>
      <c r="AU625" s="226" t="s">
        <v>71</v>
      </c>
      <c r="AY625" s="15" t="s">
        <v>158</v>
      </c>
      <c r="BE625" s="227">
        <f>IF(O625="základní",K625,0)</f>
        <v>0</v>
      </c>
      <c r="BF625" s="227">
        <f>IF(O625="snížená",K625,0)</f>
        <v>0</v>
      </c>
      <c r="BG625" s="227">
        <f>IF(O625="zákl. přenesená",K625,0)</f>
        <v>0</v>
      </c>
      <c r="BH625" s="227">
        <f>IF(O625="sníž. přenesená",K625,0)</f>
        <v>0</v>
      </c>
      <c r="BI625" s="227">
        <f>IF(O625="nulová",K625,0)</f>
        <v>0</v>
      </c>
      <c r="BJ625" s="15" t="s">
        <v>78</v>
      </c>
      <c r="BK625" s="227">
        <f>ROUND(P625*H625,2)</f>
        <v>0</v>
      </c>
      <c r="BL625" s="15" t="s">
        <v>189</v>
      </c>
      <c r="BM625" s="226" t="s">
        <v>1238</v>
      </c>
    </row>
    <row r="626" s="2" customFormat="1">
      <c r="A626" s="36"/>
      <c r="B626" s="37"/>
      <c r="C626" s="38"/>
      <c r="D626" s="228" t="s">
        <v>161</v>
      </c>
      <c r="E626" s="38"/>
      <c r="F626" s="229" t="s">
        <v>1237</v>
      </c>
      <c r="G626" s="38"/>
      <c r="H626" s="38"/>
      <c r="I626" s="150"/>
      <c r="J626" s="150"/>
      <c r="K626" s="38"/>
      <c r="L626" s="38"/>
      <c r="M626" s="42"/>
      <c r="N626" s="230"/>
      <c r="O626" s="231"/>
      <c r="P626" s="82"/>
      <c r="Q626" s="82"/>
      <c r="R626" s="82"/>
      <c r="S626" s="82"/>
      <c r="T626" s="82"/>
      <c r="U626" s="82"/>
      <c r="V626" s="82"/>
      <c r="W626" s="82"/>
      <c r="X626" s="83"/>
      <c r="Y626" s="36"/>
      <c r="Z626" s="36"/>
      <c r="AA626" s="36"/>
      <c r="AB626" s="36"/>
      <c r="AC626" s="36"/>
      <c r="AD626" s="36"/>
      <c r="AE626" s="36"/>
      <c r="AT626" s="15" t="s">
        <v>161</v>
      </c>
      <c r="AU626" s="15" t="s">
        <v>71</v>
      </c>
    </row>
    <row r="627" s="2" customFormat="1" ht="21.75" customHeight="1">
      <c r="A627" s="36"/>
      <c r="B627" s="37"/>
      <c r="C627" s="212" t="s">
        <v>1239</v>
      </c>
      <c r="D627" s="212" t="s">
        <v>152</v>
      </c>
      <c r="E627" s="213" t="s">
        <v>1240</v>
      </c>
      <c r="F627" s="214" t="s">
        <v>1241</v>
      </c>
      <c r="G627" s="215" t="s">
        <v>240</v>
      </c>
      <c r="H627" s="216">
        <v>2</v>
      </c>
      <c r="I627" s="217"/>
      <c r="J627" s="218"/>
      <c r="K627" s="219">
        <f>ROUND(P627*H627,2)</f>
        <v>0</v>
      </c>
      <c r="L627" s="214" t="s">
        <v>156</v>
      </c>
      <c r="M627" s="220"/>
      <c r="N627" s="221" t="s">
        <v>20</v>
      </c>
      <c r="O627" s="222" t="s">
        <v>40</v>
      </c>
      <c r="P627" s="223">
        <f>I627+J627</f>
        <v>0</v>
      </c>
      <c r="Q627" s="223">
        <f>ROUND(I627*H627,2)</f>
        <v>0</v>
      </c>
      <c r="R627" s="223">
        <f>ROUND(J627*H627,2)</f>
        <v>0</v>
      </c>
      <c r="S627" s="82"/>
      <c r="T627" s="224">
        <f>S627*H627</f>
        <v>0</v>
      </c>
      <c r="U627" s="224">
        <v>0</v>
      </c>
      <c r="V627" s="224">
        <f>U627*H627</f>
        <v>0</v>
      </c>
      <c r="W627" s="224">
        <v>0</v>
      </c>
      <c r="X627" s="225">
        <f>W627*H627</f>
        <v>0</v>
      </c>
      <c r="Y627" s="36"/>
      <c r="Z627" s="36"/>
      <c r="AA627" s="36"/>
      <c r="AB627" s="36"/>
      <c r="AC627" s="36"/>
      <c r="AD627" s="36"/>
      <c r="AE627" s="36"/>
      <c r="AR627" s="226" t="s">
        <v>189</v>
      </c>
      <c r="AT627" s="226" t="s">
        <v>152</v>
      </c>
      <c r="AU627" s="226" t="s">
        <v>71</v>
      </c>
      <c r="AY627" s="15" t="s">
        <v>158</v>
      </c>
      <c r="BE627" s="227">
        <f>IF(O627="základní",K627,0)</f>
        <v>0</v>
      </c>
      <c r="BF627" s="227">
        <f>IF(O627="snížená",K627,0)</f>
        <v>0</v>
      </c>
      <c r="BG627" s="227">
        <f>IF(O627="zákl. přenesená",K627,0)</f>
        <v>0</v>
      </c>
      <c r="BH627" s="227">
        <f>IF(O627="sníž. přenesená",K627,0)</f>
        <v>0</v>
      </c>
      <c r="BI627" s="227">
        <f>IF(O627="nulová",K627,0)</f>
        <v>0</v>
      </c>
      <c r="BJ627" s="15" t="s">
        <v>78</v>
      </c>
      <c r="BK627" s="227">
        <f>ROUND(P627*H627,2)</f>
        <v>0</v>
      </c>
      <c r="BL627" s="15" t="s">
        <v>189</v>
      </c>
      <c r="BM627" s="226" t="s">
        <v>1242</v>
      </c>
    </row>
    <row r="628" s="2" customFormat="1">
      <c r="A628" s="36"/>
      <c r="B628" s="37"/>
      <c r="C628" s="38"/>
      <c r="D628" s="228" t="s">
        <v>161</v>
      </c>
      <c r="E628" s="38"/>
      <c r="F628" s="229" t="s">
        <v>1241</v>
      </c>
      <c r="G628" s="38"/>
      <c r="H628" s="38"/>
      <c r="I628" s="150"/>
      <c r="J628" s="150"/>
      <c r="K628" s="38"/>
      <c r="L628" s="38"/>
      <c r="M628" s="42"/>
      <c r="N628" s="230"/>
      <c r="O628" s="231"/>
      <c r="P628" s="82"/>
      <c r="Q628" s="82"/>
      <c r="R628" s="82"/>
      <c r="S628" s="82"/>
      <c r="T628" s="82"/>
      <c r="U628" s="82"/>
      <c r="V628" s="82"/>
      <c r="W628" s="82"/>
      <c r="X628" s="83"/>
      <c r="Y628" s="36"/>
      <c r="Z628" s="36"/>
      <c r="AA628" s="36"/>
      <c r="AB628" s="36"/>
      <c r="AC628" s="36"/>
      <c r="AD628" s="36"/>
      <c r="AE628" s="36"/>
      <c r="AT628" s="15" t="s">
        <v>161</v>
      </c>
      <c r="AU628" s="15" t="s">
        <v>71</v>
      </c>
    </row>
    <row r="629" s="2" customFormat="1" ht="16.5" customHeight="1">
      <c r="A629" s="36"/>
      <c r="B629" s="37"/>
      <c r="C629" s="212" t="s">
        <v>1243</v>
      </c>
      <c r="D629" s="212" t="s">
        <v>152</v>
      </c>
      <c r="E629" s="213" t="s">
        <v>1244</v>
      </c>
      <c r="F629" s="214" t="s">
        <v>1245</v>
      </c>
      <c r="G629" s="215" t="s">
        <v>240</v>
      </c>
      <c r="H629" s="216">
        <v>4</v>
      </c>
      <c r="I629" s="217"/>
      <c r="J629" s="218"/>
      <c r="K629" s="219">
        <f>ROUND(P629*H629,2)</f>
        <v>0</v>
      </c>
      <c r="L629" s="214" t="s">
        <v>156</v>
      </c>
      <c r="M629" s="220"/>
      <c r="N629" s="221" t="s">
        <v>20</v>
      </c>
      <c r="O629" s="222" t="s">
        <v>40</v>
      </c>
      <c r="P629" s="223">
        <f>I629+J629</f>
        <v>0</v>
      </c>
      <c r="Q629" s="223">
        <f>ROUND(I629*H629,2)</f>
        <v>0</v>
      </c>
      <c r="R629" s="223">
        <f>ROUND(J629*H629,2)</f>
        <v>0</v>
      </c>
      <c r="S629" s="82"/>
      <c r="T629" s="224">
        <f>S629*H629</f>
        <v>0</v>
      </c>
      <c r="U629" s="224">
        <v>0</v>
      </c>
      <c r="V629" s="224">
        <f>U629*H629</f>
        <v>0</v>
      </c>
      <c r="W629" s="224">
        <v>0</v>
      </c>
      <c r="X629" s="225">
        <f>W629*H629</f>
        <v>0</v>
      </c>
      <c r="Y629" s="36"/>
      <c r="Z629" s="36"/>
      <c r="AA629" s="36"/>
      <c r="AB629" s="36"/>
      <c r="AC629" s="36"/>
      <c r="AD629" s="36"/>
      <c r="AE629" s="36"/>
      <c r="AR629" s="226" t="s">
        <v>189</v>
      </c>
      <c r="AT629" s="226" t="s">
        <v>152</v>
      </c>
      <c r="AU629" s="226" t="s">
        <v>71</v>
      </c>
      <c r="AY629" s="15" t="s">
        <v>158</v>
      </c>
      <c r="BE629" s="227">
        <f>IF(O629="základní",K629,0)</f>
        <v>0</v>
      </c>
      <c r="BF629" s="227">
        <f>IF(O629="snížená",K629,0)</f>
        <v>0</v>
      </c>
      <c r="BG629" s="227">
        <f>IF(O629="zákl. přenesená",K629,0)</f>
        <v>0</v>
      </c>
      <c r="BH629" s="227">
        <f>IF(O629="sníž. přenesená",K629,0)</f>
        <v>0</v>
      </c>
      <c r="BI629" s="227">
        <f>IF(O629="nulová",K629,0)</f>
        <v>0</v>
      </c>
      <c r="BJ629" s="15" t="s">
        <v>78</v>
      </c>
      <c r="BK629" s="227">
        <f>ROUND(P629*H629,2)</f>
        <v>0</v>
      </c>
      <c r="BL629" s="15" t="s">
        <v>189</v>
      </c>
      <c r="BM629" s="226" t="s">
        <v>1246</v>
      </c>
    </row>
    <row r="630" s="2" customFormat="1">
      <c r="A630" s="36"/>
      <c r="B630" s="37"/>
      <c r="C630" s="38"/>
      <c r="D630" s="228" t="s">
        <v>161</v>
      </c>
      <c r="E630" s="38"/>
      <c r="F630" s="229" t="s">
        <v>1245</v>
      </c>
      <c r="G630" s="38"/>
      <c r="H630" s="38"/>
      <c r="I630" s="150"/>
      <c r="J630" s="150"/>
      <c r="K630" s="38"/>
      <c r="L630" s="38"/>
      <c r="M630" s="42"/>
      <c r="N630" s="230"/>
      <c r="O630" s="231"/>
      <c r="P630" s="82"/>
      <c r="Q630" s="82"/>
      <c r="R630" s="82"/>
      <c r="S630" s="82"/>
      <c r="T630" s="82"/>
      <c r="U630" s="82"/>
      <c r="V630" s="82"/>
      <c r="W630" s="82"/>
      <c r="X630" s="83"/>
      <c r="Y630" s="36"/>
      <c r="Z630" s="36"/>
      <c r="AA630" s="36"/>
      <c r="AB630" s="36"/>
      <c r="AC630" s="36"/>
      <c r="AD630" s="36"/>
      <c r="AE630" s="36"/>
      <c r="AT630" s="15" t="s">
        <v>161</v>
      </c>
      <c r="AU630" s="15" t="s">
        <v>71</v>
      </c>
    </row>
    <row r="631" s="2" customFormat="1" ht="33" customHeight="1">
      <c r="A631" s="36"/>
      <c r="B631" s="37"/>
      <c r="C631" s="232" t="s">
        <v>1247</v>
      </c>
      <c r="D631" s="232" t="s">
        <v>461</v>
      </c>
      <c r="E631" s="233" t="s">
        <v>1248</v>
      </c>
      <c r="F631" s="234" t="s">
        <v>1249</v>
      </c>
      <c r="G631" s="235" t="s">
        <v>240</v>
      </c>
      <c r="H631" s="236">
        <v>1</v>
      </c>
      <c r="I631" s="237"/>
      <c r="J631" s="237"/>
      <c r="K631" s="238">
        <f>ROUND(P631*H631,2)</f>
        <v>0</v>
      </c>
      <c r="L631" s="234" t="s">
        <v>156</v>
      </c>
      <c r="M631" s="42"/>
      <c r="N631" s="239" t="s">
        <v>20</v>
      </c>
      <c r="O631" s="222" t="s">
        <v>40</v>
      </c>
      <c r="P631" s="223">
        <f>I631+J631</f>
        <v>0</v>
      </c>
      <c r="Q631" s="223">
        <f>ROUND(I631*H631,2)</f>
        <v>0</v>
      </c>
      <c r="R631" s="223">
        <f>ROUND(J631*H631,2)</f>
        <v>0</v>
      </c>
      <c r="S631" s="82"/>
      <c r="T631" s="224">
        <f>S631*H631</f>
        <v>0</v>
      </c>
      <c r="U631" s="224">
        <v>0</v>
      </c>
      <c r="V631" s="224">
        <f>U631*H631</f>
        <v>0</v>
      </c>
      <c r="W631" s="224">
        <v>0</v>
      </c>
      <c r="X631" s="225">
        <f>W631*H631</f>
        <v>0</v>
      </c>
      <c r="Y631" s="36"/>
      <c r="Z631" s="36"/>
      <c r="AA631" s="36"/>
      <c r="AB631" s="36"/>
      <c r="AC631" s="36"/>
      <c r="AD631" s="36"/>
      <c r="AE631" s="36"/>
      <c r="AR631" s="226" t="s">
        <v>236</v>
      </c>
      <c r="AT631" s="226" t="s">
        <v>461</v>
      </c>
      <c r="AU631" s="226" t="s">
        <v>71</v>
      </c>
      <c r="AY631" s="15" t="s">
        <v>158</v>
      </c>
      <c r="BE631" s="227">
        <f>IF(O631="základní",K631,0)</f>
        <v>0</v>
      </c>
      <c r="BF631" s="227">
        <f>IF(O631="snížená",K631,0)</f>
        <v>0</v>
      </c>
      <c r="BG631" s="227">
        <f>IF(O631="zákl. přenesená",K631,0)</f>
        <v>0</v>
      </c>
      <c r="BH631" s="227">
        <f>IF(O631="sníž. přenesená",K631,0)</f>
        <v>0</v>
      </c>
      <c r="BI631" s="227">
        <f>IF(O631="nulová",K631,0)</f>
        <v>0</v>
      </c>
      <c r="BJ631" s="15" t="s">
        <v>78</v>
      </c>
      <c r="BK631" s="227">
        <f>ROUND(P631*H631,2)</f>
        <v>0</v>
      </c>
      <c r="BL631" s="15" t="s">
        <v>236</v>
      </c>
      <c r="BM631" s="226" t="s">
        <v>1250</v>
      </c>
    </row>
    <row r="632" s="2" customFormat="1">
      <c r="A632" s="36"/>
      <c r="B632" s="37"/>
      <c r="C632" s="38"/>
      <c r="D632" s="228" t="s">
        <v>161</v>
      </c>
      <c r="E632" s="38"/>
      <c r="F632" s="229" t="s">
        <v>1251</v>
      </c>
      <c r="G632" s="38"/>
      <c r="H632" s="38"/>
      <c r="I632" s="150"/>
      <c r="J632" s="150"/>
      <c r="K632" s="38"/>
      <c r="L632" s="38"/>
      <c r="M632" s="42"/>
      <c r="N632" s="230"/>
      <c r="O632" s="231"/>
      <c r="P632" s="82"/>
      <c r="Q632" s="82"/>
      <c r="R632" s="82"/>
      <c r="S632" s="82"/>
      <c r="T632" s="82"/>
      <c r="U632" s="82"/>
      <c r="V632" s="82"/>
      <c r="W632" s="82"/>
      <c r="X632" s="83"/>
      <c r="Y632" s="36"/>
      <c r="Z632" s="36"/>
      <c r="AA632" s="36"/>
      <c r="AB632" s="36"/>
      <c r="AC632" s="36"/>
      <c r="AD632" s="36"/>
      <c r="AE632" s="36"/>
      <c r="AT632" s="15" t="s">
        <v>161</v>
      </c>
      <c r="AU632" s="15" t="s">
        <v>71</v>
      </c>
    </row>
    <row r="633" s="2" customFormat="1" ht="16.5" customHeight="1">
      <c r="A633" s="36"/>
      <c r="B633" s="37"/>
      <c r="C633" s="232" t="s">
        <v>1252</v>
      </c>
      <c r="D633" s="232" t="s">
        <v>461</v>
      </c>
      <c r="E633" s="233" t="s">
        <v>1253</v>
      </c>
      <c r="F633" s="234" t="s">
        <v>1254</v>
      </c>
      <c r="G633" s="235" t="s">
        <v>240</v>
      </c>
      <c r="H633" s="236">
        <v>20</v>
      </c>
      <c r="I633" s="237"/>
      <c r="J633" s="237"/>
      <c r="K633" s="238">
        <f>ROUND(P633*H633,2)</f>
        <v>0</v>
      </c>
      <c r="L633" s="234" t="s">
        <v>156</v>
      </c>
      <c r="M633" s="42"/>
      <c r="N633" s="239" t="s">
        <v>20</v>
      </c>
      <c r="O633" s="222" t="s">
        <v>40</v>
      </c>
      <c r="P633" s="223">
        <f>I633+J633</f>
        <v>0</v>
      </c>
      <c r="Q633" s="223">
        <f>ROUND(I633*H633,2)</f>
        <v>0</v>
      </c>
      <c r="R633" s="223">
        <f>ROUND(J633*H633,2)</f>
        <v>0</v>
      </c>
      <c r="S633" s="82"/>
      <c r="T633" s="224">
        <f>S633*H633</f>
        <v>0</v>
      </c>
      <c r="U633" s="224">
        <v>0</v>
      </c>
      <c r="V633" s="224">
        <f>U633*H633</f>
        <v>0</v>
      </c>
      <c r="W633" s="224">
        <v>0</v>
      </c>
      <c r="X633" s="225">
        <f>W633*H633</f>
        <v>0</v>
      </c>
      <c r="Y633" s="36"/>
      <c r="Z633" s="36"/>
      <c r="AA633" s="36"/>
      <c r="AB633" s="36"/>
      <c r="AC633" s="36"/>
      <c r="AD633" s="36"/>
      <c r="AE633" s="36"/>
      <c r="AR633" s="226" t="s">
        <v>236</v>
      </c>
      <c r="AT633" s="226" t="s">
        <v>461</v>
      </c>
      <c r="AU633" s="226" t="s">
        <v>71</v>
      </c>
      <c r="AY633" s="15" t="s">
        <v>158</v>
      </c>
      <c r="BE633" s="227">
        <f>IF(O633="základní",K633,0)</f>
        <v>0</v>
      </c>
      <c r="BF633" s="227">
        <f>IF(O633="snížená",K633,0)</f>
        <v>0</v>
      </c>
      <c r="BG633" s="227">
        <f>IF(O633="zákl. přenesená",K633,0)</f>
        <v>0</v>
      </c>
      <c r="BH633" s="227">
        <f>IF(O633="sníž. přenesená",K633,0)</f>
        <v>0</v>
      </c>
      <c r="BI633" s="227">
        <f>IF(O633="nulová",K633,0)</f>
        <v>0</v>
      </c>
      <c r="BJ633" s="15" t="s">
        <v>78</v>
      </c>
      <c r="BK633" s="227">
        <f>ROUND(P633*H633,2)</f>
        <v>0</v>
      </c>
      <c r="BL633" s="15" t="s">
        <v>236</v>
      </c>
      <c r="BM633" s="226" t="s">
        <v>1255</v>
      </c>
    </row>
    <row r="634" s="2" customFormat="1">
      <c r="A634" s="36"/>
      <c r="B634" s="37"/>
      <c r="C634" s="38"/>
      <c r="D634" s="228" t="s">
        <v>161</v>
      </c>
      <c r="E634" s="38"/>
      <c r="F634" s="229" t="s">
        <v>1254</v>
      </c>
      <c r="G634" s="38"/>
      <c r="H634" s="38"/>
      <c r="I634" s="150"/>
      <c r="J634" s="150"/>
      <c r="K634" s="38"/>
      <c r="L634" s="38"/>
      <c r="M634" s="42"/>
      <c r="N634" s="230"/>
      <c r="O634" s="231"/>
      <c r="P634" s="82"/>
      <c r="Q634" s="82"/>
      <c r="R634" s="82"/>
      <c r="S634" s="82"/>
      <c r="T634" s="82"/>
      <c r="U634" s="82"/>
      <c r="V634" s="82"/>
      <c r="W634" s="82"/>
      <c r="X634" s="83"/>
      <c r="Y634" s="36"/>
      <c r="Z634" s="36"/>
      <c r="AA634" s="36"/>
      <c r="AB634" s="36"/>
      <c r="AC634" s="36"/>
      <c r="AD634" s="36"/>
      <c r="AE634" s="36"/>
      <c r="AT634" s="15" t="s">
        <v>161</v>
      </c>
      <c r="AU634" s="15" t="s">
        <v>71</v>
      </c>
    </row>
    <row r="635" s="2" customFormat="1" ht="21.75" customHeight="1">
      <c r="A635" s="36"/>
      <c r="B635" s="37"/>
      <c r="C635" s="232" t="s">
        <v>1256</v>
      </c>
      <c r="D635" s="232" t="s">
        <v>461</v>
      </c>
      <c r="E635" s="233" t="s">
        <v>1257</v>
      </c>
      <c r="F635" s="234" t="s">
        <v>1258</v>
      </c>
      <c r="G635" s="235" t="s">
        <v>240</v>
      </c>
      <c r="H635" s="236">
        <v>1</v>
      </c>
      <c r="I635" s="237"/>
      <c r="J635" s="237"/>
      <c r="K635" s="238">
        <f>ROUND(P635*H635,2)</f>
        <v>0</v>
      </c>
      <c r="L635" s="234" t="s">
        <v>156</v>
      </c>
      <c r="M635" s="42"/>
      <c r="N635" s="239" t="s">
        <v>20</v>
      </c>
      <c r="O635" s="222" t="s">
        <v>40</v>
      </c>
      <c r="P635" s="223">
        <f>I635+J635</f>
        <v>0</v>
      </c>
      <c r="Q635" s="223">
        <f>ROUND(I635*H635,2)</f>
        <v>0</v>
      </c>
      <c r="R635" s="223">
        <f>ROUND(J635*H635,2)</f>
        <v>0</v>
      </c>
      <c r="S635" s="82"/>
      <c r="T635" s="224">
        <f>S635*H635</f>
        <v>0</v>
      </c>
      <c r="U635" s="224">
        <v>0</v>
      </c>
      <c r="V635" s="224">
        <f>U635*H635</f>
        <v>0</v>
      </c>
      <c r="W635" s="224">
        <v>0</v>
      </c>
      <c r="X635" s="225">
        <f>W635*H635</f>
        <v>0</v>
      </c>
      <c r="Y635" s="36"/>
      <c r="Z635" s="36"/>
      <c r="AA635" s="36"/>
      <c r="AB635" s="36"/>
      <c r="AC635" s="36"/>
      <c r="AD635" s="36"/>
      <c r="AE635" s="36"/>
      <c r="AR635" s="226" t="s">
        <v>78</v>
      </c>
      <c r="AT635" s="226" t="s">
        <v>461</v>
      </c>
      <c r="AU635" s="226" t="s">
        <v>71</v>
      </c>
      <c r="AY635" s="15" t="s">
        <v>158</v>
      </c>
      <c r="BE635" s="227">
        <f>IF(O635="základní",K635,0)</f>
        <v>0</v>
      </c>
      <c r="BF635" s="227">
        <f>IF(O635="snížená",K635,0)</f>
        <v>0</v>
      </c>
      <c r="BG635" s="227">
        <f>IF(O635="zákl. přenesená",K635,0)</f>
        <v>0</v>
      </c>
      <c r="BH635" s="227">
        <f>IF(O635="sníž. přenesená",K635,0)</f>
        <v>0</v>
      </c>
      <c r="BI635" s="227">
        <f>IF(O635="nulová",K635,0)</f>
        <v>0</v>
      </c>
      <c r="BJ635" s="15" t="s">
        <v>78</v>
      </c>
      <c r="BK635" s="227">
        <f>ROUND(P635*H635,2)</f>
        <v>0</v>
      </c>
      <c r="BL635" s="15" t="s">
        <v>78</v>
      </c>
      <c r="BM635" s="226" t="s">
        <v>1259</v>
      </c>
    </row>
    <row r="636" s="2" customFormat="1">
      <c r="A636" s="36"/>
      <c r="B636" s="37"/>
      <c r="C636" s="38"/>
      <c r="D636" s="228" t="s">
        <v>161</v>
      </c>
      <c r="E636" s="38"/>
      <c r="F636" s="229" t="s">
        <v>1258</v>
      </c>
      <c r="G636" s="38"/>
      <c r="H636" s="38"/>
      <c r="I636" s="150"/>
      <c r="J636" s="150"/>
      <c r="K636" s="38"/>
      <c r="L636" s="38"/>
      <c r="M636" s="42"/>
      <c r="N636" s="230"/>
      <c r="O636" s="231"/>
      <c r="P636" s="82"/>
      <c r="Q636" s="82"/>
      <c r="R636" s="82"/>
      <c r="S636" s="82"/>
      <c r="T636" s="82"/>
      <c r="U636" s="82"/>
      <c r="V636" s="82"/>
      <c r="W636" s="82"/>
      <c r="X636" s="83"/>
      <c r="Y636" s="36"/>
      <c r="Z636" s="36"/>
      <c r="AA636" s="36"/>
      <c r="AB636" s="36"/>
      <c r="AC636" s="36"/>
      <c r="AD636" s="36"/>
      <c r="AE636" s="36"/>
      <c r="AT636" s="15" t="s">
        <v>161</v>
      </c>
      <c r="AU636" s="15" t="s">
        <v>71</v>
      </c>
    </row>
    <row r="637" s="2" customFormat="1" ht="21.75" customHeight="1">
      <c r="A637" s="36"/>
      <c r="B637" s="37"/>
      <c r="C637" s="232" t="s">
        <v>1260</v>
      </c>
      <c r="D637" s="232" t="s">
        <v>461</v>
      </c>
      <c r="E637" s="233" t="s">
        <v>1261</v>
      </c>
      <c r="F637" s="234" t="s">
        <v>1262</v>
      </c>
      <c r="G637" s="235" t="s">
        <v>1201</v>
      </c>
      <c r="H637" s="236">
        <v>55</v>
      </c>
      <c r="I637" s="237"/>
      <c r="J637" s="237"/>
      <c r="K637" s="238">
        <f>ROUND(P637*H637,2)</f>
        <v>0</v>
      </c>
      <c r="L637" s="234" t="s">
        <v>156</v>
      </c>
      <c r="M637" s="42"/>
      <c r="N637" s="239" t="s">
        <v>20</v>
      </c>
      <c r="O637" s="222" t="s">
        <v>40</v>
      </c>
      <c r="P637" s="223">
        <f>I637+J637</f>
        <v>0</v>
      </c>
      <c r="Q637" s="223">
        <f>ROUND(I637*H637,2)</f>
        <v>0</v>
      </c>
      <c r="R637" s="223">
        <f>ROUND(J637*H637,2)</f>
        <v>0</v>
      </c>
      <c r="S637" s="82"/>
      <c r="T637" s="224">
        <f>S637*H637</f>
        <v>0</v>
      </c>
      <c r="U637" s="224">
        <v>0</v>
      </c>
      <c r="V637" s="224">
        <f>U637*H637</f>
        <v>0</v>
      </c>
      <c r="W637" s="224">
        <v>0</v>
      </c>
      <c r="X637" s="225">
        <f>W637*H637</f>
        <v>0</v>
      </c>
      <c r="Y637" s="36"/>
      <c r="Z637" s="36"/>
      <c r="AA637" s="36"/>
      <c r="AB637" s="36"/>
      <c r="AC637" s="36"/>
      <c r="AD637" s="36"/>
      <c r="AE637" s="36"/>
      <c r="AR637" s="226" t="s">
        <v>78</v>
      </c>
      <c r="AT637" s="226" t="s">
        <v>461</v>
      </c>
      <c r="AU637" s="226" t="s">
        <v>71</v>
      </c>
      <c r="AY637" s="15" t="s">
        <v>158</v>
      </c>
      <c r="BE637" s="227">
        <f>IF(O637="základní",K637,0)</f>
        <v>0</v>
      </c>
      <c r="BF637" s="227">
        <f>IF(O637="snížená",K637,0)</f>
        <v>0</v>
      </c>
      <c r="BG637" s="227">
        <f>IF(O637="zákl. přenesená",K637,0)</f>
        <v>0</v>
      </c>
      <c r="BH637" s="227">
        <f>IF(O637="sníž. přenesená",K637,0)</f>
        <v>0</v>
      </c>
      <c r="BI637" s="227">
        <f>IF(O637="nulová",K637,0)</f>
        <v>0</v>
      </c>
      <c r="BJ637" s="15" t="s">
        <v>78</v>
      </c>
      <c r="BK637" s="227">
        <f>ROUND(P637*H637,2)</f>
        <v>0</v>
      </c>
      <c r="BL637" s="15" t="s">
        <v>78</v>
      </c>
      <c r="BM637" s="226" t="s">
        <v>1263</v>
      </c>
    </row>
    <row r="638" s="2" customFormat="1">
      <c r="A638" s="36"/>
      <c r="B638" s="37"/>
      <c r="C638" s="38"/>
      <c r="D638" s="228" t="s">
        <v>161</v>
      </c>
      <c r="E638" s="38"/>
      <c r="F638" s="229" t="s">
        <v>1262</v>
      </c>
      <c r="G638" s="38"/>
      <c r="H638" s="38"/>
      <c r="I638" s="150"/>
      <c r="J638" s="150"/>
      <c r="K638" s="38"/>
      <c r="L638" s="38"/>
      <c r="M638" s="42"/>
      <c r="N638" s="230"/>
      <c r="O638" s="231"/>
      <c r="P638" s="82"/>
      <c r="Q638" s="82"/>
      <c r="R638" s="82"/>
      <c r="S638" s="82"/>
      <c r="T638" s="82"/>
      <c r="U638" s="82"/>
      <c r="V638" s="82"/>
      <c r="W638" s="82"/>
      <c r="X638" s="83"/>
      <c r="Y638" s="36"/>
      <c r="Z638" s="36"/>
      <c r="AA638" s="36"/>
      <c r="AB638" s="36"/>
      <c r="AC638" s="36"/>
      <c r="AD638" s="36"/>
      <c r="AE638" s="36"/>
      <c r="AT638" s="15" t="s">
        <v>161</v>
      </c>
      <c r="AU638" s="15" t="s">
        <v>71</v>
      </c>
    </row>
    <row r="639" s="2" customFormat="1" ht="16.5" customHeight="1">
      <c r="A639" s="36"/>
      <c r="B639" s="37"/>
      <c r="C639" s="232" t="s">
        <v>1264</v>
      </c>
      <c r="D639" s="232" t="s">
        <v>461</v>
      </c>
      <c r="E639" s="233" t="s">
        <v>1265</v>
      </c>
      <c r="F639" s="234" t="s">
        <v>1266</v>
      </c>
      <c r="G639" s="235" t="s">
        <v>1201</v>
      </c>
      <c r="H639" s="236">
        <v>40</v>
      </c>
      <c r="I639" s="237"/>
      <c r="J639" s="237"/>
      <c r="K639" s="238">
        <f>ROUND(P639*H639,2)</f>
        <v>0</v>
      </c>
      <c r="L639" s="234" t="s">
        <v>156</v>
      </c>
      <c r="M639" s="42"/>
      <c r="N639" s="239" t="s">
        <v>20</v>
      </c>
      <c r="O639" s="222" t="s">
        <v>40</v>
      </c>
      <c r="P639" s="223">
        <f>I639+J639</f>
        <v>0</v>
      </c>
      <c r="Q639" s="223">
        <f>ROUND(I639*H639,2)</f>
        <v>0</v>
      </c>
      <c r="R639" s="223">
        <f>ROUND(J639*H639,2)</f>
        <v>0</v>
      </c>
      <c r="S639" s="82"/>
      <c r="T639" s="224">
        <f>S639*H639</f>
        <v>0</v>
      </c>
      <c r="U639" s="224">
        <v>0</v>
      </c>
      <c r="V639" s="224">
        <f>U639*H639</f>
        <v>0</v>
      </c>
      <c r="W639" s="224">
        <v>0</v>
      </c>
      <c r="X639" s="225">
        <f>W639*H639</f>
        <v>0</v>
      </c>
      <c r="Y639" s="36"/>
      <c r="Z639" s="36"/>
      <c r="AA639" s="36"/>
      <c r="AB639" s="36"/>
      <c r="AC639" s="36"/>
      <c r="AD639" s="36"/>
      <c r="AE639" s="36"/>
      <c r="AR639" s="226" t="s">
        <v>78</v>
      </c>
      <c r="AT639" s="226" t="s">
        <v>461</v>
      </c>
      <c r="AU639" s="226" t="s">
        <v>71</v>
      </c>
      <c r="AY639" s="15" t="s">
        <v>158</v>
      </c>
      <c r="BE639" s="227">
        <f>IF(O639="základní",K639,0)</f>
        <v>0</v>
      </c>
      <c r="BF639" s="227">
        <f>IF(O639="snížená",K639,0)</f>
        <v>0</v>
      </c>
      <c r="BG639" s="227">
        <f>IF(O639="zákl. přenesená",K639,0)</f>
        <v>0</v>
      </c>
      <c r="BH639" s="227">
        <f>IF(O639="sníž. přenesená",K639,0)</f>
        <v>0</v>
      </c>
      <c r="BI639" s="227">
        <f>IF(O639="nulová",K639,0)</f>
        <v>0</v>
      </c>
      <c r="BJ639" s="15" t="s">
        <v>78</v>
      </c>
      <c r="BK639" s="227">
        <f>ROUND(P639*H639,2)</f>
        <v>0</v>
      </c>
      <c r="BL639" s="15" t="s">
        <v>78</v>
      </c>
      <c r="BM639" s="226" t="s">
        <v>1267</v>
      </c>
    </row>
    <row r="640" s="2" customFormat="1">
      <c r="A640" s="36"/>
      <c r="B640" s="37"/>
      <c r="C640" s="38"/>
      <c r="D640" s="228" t="s">
        <v>161</v>
      </c>
      <c r="E640" s="38"/>
      <c r="F640" s="229" t="s">
        <v>1266</v>
      </c>
      <c r="G640" s="38"/>
      <c r="H640" s="38"/>
      <c r="I640" s="150"/>
      <c r="J640" s="150"/>
      <c r="K640" s="38"/>
      <c r="L640" s="38"/>
      <c r="M640" s="42"/>
      <c r="N640" s="230"/>
      <c r="O640" s="231"/>
      <c r="P640" s="82"/>
      <c r="Q640" s="82"/>
      <c r="R640" s="82"/>
      <c r="S640" s="82"/>
      <c r="T640" s="82"/>
      <c r="U640" s="82"/>
      <c r="V640" s="82"/>
      <c r="W640" s="82"/>
      <c r="X640" s="83"/>
      <c r="Y640" s="36"/>
      <c r="Z640" s="36"/>
      <c r="AA640" s="36"/>
      <c r="AB640" s="36"/>
      <c r="AC640" s="36"/>
      <c r="AD640" s="36"/>
      <c r="AE640" s="36"/>
      <c r="AT640" s="15" t="s">
        <v>161</v>
      </c>
      <c r="AU640" s="15" t="s">
        <v>71</v>
      </c>
    </row>
    <row r="641" s="2" customFormat="1" ht="21.75" customHeight="1">
      <c r="A641" s="36"/>
      <c r="B641" s="37"/>
      <c r="C641" s="232" t="s">
        <v>1268</v>
      </c>
      <c r="D641" s="232" t="s">
        <v>461</v>
      </c>
      <c r="E641" s="233" t="s">
        <v>1269</v>
      </c>
      <c r="F641" s="234" t="s">
        <v>1270</v>
      </c>
      <c r="G641" s="235" t="s">
        <v>1201</v>
      </c>
      <c r="H641" s="236">
        <v>36</v>
      </c>
      <c r="I641" s="237"/>
      <c r="J641" s="237"/>
      <c r="K641" s="238">
        <f>ROUND(P641*H641,2)</f>
        <v>0</v>
      </c>
      <c r="L641" s="234" t="s">
        <v>156</v>
      </c>
      <c r="M641" s="42"/>
      <c r="N641" s="239" t="s">
        <v>20</v>
      </c>
      <c r="O641" s="222" t="s">
        <v>40</v>
      </c>
      <c r="P641" s="223">
        <f>I641+J641</f>
        <v>0</v>
      </c>
      <c r="Q641" s="223">
        <f>ROUND(I641*H641,2)</f>
        <v>0</v>
      </c>
      <c r="R641" s="223">
        <f>ROUND(J641*H641,2)</f>
        <v>0</v>
      </c>
      <c r="S641" s="82"/>
      <c r="T641" s="224">
        <f>S641*H641</f>
        <v>0</v>
      </c>
      <c r="U641" s="224">
        <v>0</v>
      </c>
      <c r="V641" s="224">
        <f>U641*H641</f>
        <v>0</v>
      </c>
      <c r="W641" s="224">
        <v>0</v>
      </c>
      <c r="X641" s="225">
        <f>W641*H641</f>
        <v>0</v>
      </c>
      <c r="Y641" s="36"/>
      <c r="Z641" s="36"/>
      <c r="AA641" s="36"/>
      <c r="AB641" s="36"/>
      <c r="AC641" s="36"/>
      <c r="AD641" s="36"/>
      <c r="AE641" s="36"/>
      <c r="AR641" s="226" t="s">
        <v>78</v>
      </c>
      <c r="AT641" s="226" t="s">
        <v>461</v>
      </c>
      <c r="AU641" s="226" t="s">
        <v>71</v>
      </c>
      <c r="AY641" s="15" t="s">
        <v>158</v>
      </c>
      <c r="BE641" s="227">
        <f>IF(O641="základní",K641,0)</f>
        <v>0</v>
      </c>
      <c r="BF641" s="227">
        <f>IF(O641="snížená",K641,0)</f>
        <v>0</v>
      </c>
      <c r="BG641" s="227">
        <f>IF(O641="zákl. přenesená",K641,0)</f>
        <v>0</v>
      </c>
      <c r="BH641" s="227">
        <f>IF(O641="sníž. přenesená",K641,0)</f>
        <v>0</v>
      </c>
      <c r="BI641" s="227">
        <f>IF(O641="nulová",K641,0)</f>
        <v>0</v>
      </c>
      <c r="BJ641" s="15" t="s">
        <v>78</v>
      </c>
      <c r="BK641" s="227">
        <f>ROUND(P641*H641,2)</f>
        <v>0</v>
      </c>
      <c r="BL641" s="15" t="s">
        <v>78</v>
      </c>
      <c r="BM641" s="226" t="s">
        <v>1271</v>
      </c>
    </row>
    <row r="642" s="2" customFormat="1">
      <c r="A642" s="36"/>
      <c r="B642" s="37"/>
      <c r="C642" s="38"/>
      <c r="D642" s="228" t="s">
        <v>161</v>
      </c>
      <c r="E642" s="38"/>
      <c r="F642" s="229" t="s">
        <v>1270</v>
      </c>
      <c r="G642" s="38"/>
      <c r="H642" s="38"/>
      <c r="I642" s="150"/>
      <c r="J642" s="150"/>
      <c r="K642" s="38"/>
      <c r="L642" s="38"/>
      <c r="M642" s="42"/>
      <c r="N642" s="230"/>
      <c r="O642" s="231"/>
      <c r="P642" s="82"/>
      <c r="Q642" s="82"/>
      <c r="R642" s="82"/>
      <c r="S642" s="82"/>
      <c r="T642" s="82"/>
      <c r="U642" s="82"/>
      <c r="V642" s="82"/>
      <c r="W642" s="82"/>
      <c r="X642" s="83"/>
      <c r="Y642" s="36"/>
      <c r="Z642" s="36"/>
      <c r="AA642" s="36"/>
      <c r="AB642" s="36"/>
      <c r="AC642" s="36"/>
      <c r="AD642" s="36"/>
      <c r="AE642" s="36"/>
      <c r="AT642" s="15" t="s">
        <v>161</v>
      </c>
      <c r="AU642" s="15" t="s">
        <v>71</v>
      </c>
    </row>
    <row r="643" s="2" customFormat="1" ht="16.5" customHeight="1">
      <c r="A643" s="36"/>
      <c r="B643" s="37"/>
      <c r="C643" s="232" t="s">
        <v>1272</v>
      </c>
      <c r="D643" s="232" t="s">
        <v>461</v>
      </c>
      <c r="E643" s="233" t="s">
        <v>1273</v>
      </c>
      <c r="F643" s="234" t="s">
        <v>1274</v>
      </c>
      <c r="G643" s="235" t="s">
        <v>240</v>
      </c>
      <c r="H643" s="236">
        <v>16</v>
      </c>
      <c r="I643" s="237"/>
      <c r="J643" s="237"/>
      <c r="K643" s="238">
        <f>ROUND(P643*H643,2)</f>
        <v>0</v>
      </c>
      <c r="L643" s="234" t="s">
        <v>20</v>
      </c>
      <c r="M643" s="42"/>
      <c r="N643" s="239" t="s">
        <v>20</v>
      </c>
      <c r="O643" s="222" t="s">
        <v>40</v>
      </c>
      <c r="P643" s="223">
        <f>I643+J643</f>
        <v>0</v>
      </c>
      <c r="Q643" s="223">
        <f>ROUND(I643*H643,2)</f>
        <v>0</v>
      </c>
      <c r="R643" s="223">
        <f>ROUND(J643*H643,2)</f>
        <v>0</v>
      </c>
      <c r="S643" s="82"/>
      <c r="T643" s="224">
        <f>S643*H643</f>
        <v>0</v>
      </c>
      <c r="U643" s="224">
        <v>0</v>
      </c>
      <c r="V643" s="224">
        <f>U643*H643</f>
        <v>0</v>
      </c>
      <c r="W643" s="224">
        <v>0</v>
      </c>
      <c r="X643" s="225">
        <f>W643*H643</f>
        <v>0</v>
      </c>
      <c r="Y643" s="36"/>
      <c r="Z643" s="36"/>
      <c r="AA643" s="36"/>
      <c r="AB643" s="36"/>
      <c r="AC643" s="36"/>
      <c r="AD643" s="36"/>
      <c r="AE643" s="36"/>
      <c r="AR643" s="226" t="s">
        <v>236</v>
      </c>
      <c r="AT643" s="226" t="s">
        <v>461</v>
      </c>
      <c r="AU643" s="226" t="s">
        <v>71</v>
      </c>
      <c r="AY643" s="15" t="s">
        <v>158</v>
      </c>
      <c r="BE643" s="227">
        <f>IF(O643="základní",K643,0)</f>
        <v>0</v>
      </c>
      <c r="BF643" s="227">
        <f>IF(O643="snížená",K643,0)</f>
        <v>0</v>
      </c>
      <c r="BG643" s="227">
        <f>IF(O643="zákl. přenesená",K643,0)</f>
        <v>0</v>
      </c>
      <c r="BH643" s="227">
        <f>IF(O643="sníž. přenesená",K643,0)</f>
        <v>0</v>
      </c>
      <c r="BI643" s="227">
        <f>IF(O643="nulová",K643,0)</f>
        <v>0</v>
      </c>
      <c r="BJ643" s="15" t="s">
        <v>78</v>
      </c>
      <c r="BK643" s="227">
        <f>ROUND(P643*H643,2)</f>
        <v>0</v>
      </c>
      <c r="BL643" s="15" t="s">
        <v>236</v>
      </c>
      <c r="BM643" s="226" t="s">
        <v>1275</v>
      </c>
    </row>
    <row r="644" s="2" customFormat="1">
      <c r="A644" s="36"/>
      <c r="B644" s="37"/>
      <c r="C644" s="38"/>
      <c r="D644" s="228" t="s">
        <v>161</v>
      </c>
      <c r="E644" s="38"/>
      <c r="F644" s="229" t="s">
        <v>1274</v>
      </c>
      <c r="G644" s="38"/>
      <c r="H644" s="38"/>
      <c r="I644" s="150"/>
      <c r="J644" s="150"/>
      <c r="K644" s="38"/>
      <c r="L644" s="38"/>
      <c r="M644" s="42"/>
      <c r="N644" s="230"/>
      <c r="O644" s="231"/>
      <c r="P644" s="82"/>
      <c r="Q644" s="82"/>
      <c r="R644" s="82"/>
      <c r="S644" s="82"/>
      <c r="T644" s="82"/>
      <c r="U644" s="82"/>
      <c r="V644" s="82"/>
      <c r="W644" s="82"/>
      <c r="X644" s="83"/>
      <c r="Y644" s="36"/>
      <c r="Z644" s="36"/>
      <c r="AA644" s="36"/>
      <c r="AB644" s="36"/>
      <c r="AC644" s="36"/>
      <c r="AD644" s="36"/>
      <c r="AE644" s="36"/>
      <c r="AT644" s="15" t="s">
        <v>161</v>
      </c>
      <c r="AU644" s="15" t="s">
        <v>71</v>
      </c>
    </row>
    <row r="645" s="2" customFormat="1" ht="16.5" customHeight="1">
      <c r="A645" s="36"/>
      <c r="B645" s="37"/>
      <c r="C645" s="232" t="s">
        <v>1276</v>
      </c>
      <c r="D645" s="232" t="s">
        <v>461</v>
      </c>
      <c r="E645" s="233" t="s">
        <v>1277</v>
      </c>
      <c r="F645" s="234" t="s">
        <v>1278</v>
      </c>
      <c r="G645" s="235" t="s">
        <v>240</v>
      </c>
      <c r="H645" s="236">
        <v>16</v>
      </c>
      <c r="I645" s="237"/>
      <c r="J645" s="237"/>
      <c r="K645" s="238">
        <f>ROUND(P645*H645,2)</f>
        <v>0</v>
      </c>
      <c r="L645" s="234" t="s">
        <v>20</v>
      </c>
      <c r="M645" s="42"/>
      <c r="N645" s="239" t="s">
        <v>20</v>
      </c>
      <c r="O645" s="222" t="s">
        <v>40</v>
      </c>
      <c r="P645" s="223">
        <f>I645+J645</f>
        <v>0</v>
      </c>
      <c r="Q645" s="223">
        <f>ROUND(I645*H645,2)</f>
        <v>0</v>
      </c>
      <c r="R645" s="223">
        <f>ROUND(J645*H645,2)</f>
        <v>0</v>
      </c>
      <c r="S645" s="82"/>
      <c r="T645" s="224">
        <f>S645*H645</f>
        <v>0</v>
      </c>
      <c r="U645" s="224">
        <v>0</v>
      </c>
      <c r="V645" s="224">
        <f>U645*H645</f>
        <v>0</v>
      </c>
      <c r="W645" s="224">
        <v>0</v>
      </c>
      <c r="X645" s="225">
        <f>W645*H645</f>
        <v>0</v>
      </c>
      <c r="Y645" s="36"/>
      <c r="Z645" s="36"/>
      <c r="AA645" s="36"/>
      <c r="AB645" s="36"/>
      <c r="AC645" s="36"/>
      <c r="AD645" s="36"/>
      <c r="AE645" s="36"/>
      <c r="AR645" s="226" t="s">
        <v>236</v>
      </c>
      <c r="AT645" s="226" t="s">
        <v>461</v>
      </c>
      <c r="AU645" s="226" t="s">
        <v>71</v>
      </c>
      <c r="AY645" s="15" t="s">
        <v>158</v>
      </c>
      <c r="BE645" s="227">
        <f>IF(O645="základní",K645,0)</f>
        <v>0</v>
      </c>
      <c r="BF645" s="227">
        <f>IF(O645="snížená",K645,0)</f>
        <v>0</v>
      </c>
      <c r="BG645" s="227">
        <f>IF(O645="zákl. přenesená",K645,0)</f>
        <v>0</v>
      </c>
      <c r="BH645" s="227">
        <f>IF(O645="sníž. přenesená",K645,0)</f>
        <v>0</v>
      </c>
      <c r="BI645" s="227">
        <f>IF(O645="nulová",K645,0)</f>
        <v>0</v>
      </c>
      <c r="BJ645" s="15" t="s">
        <v>78</v>
      </c>
      <c r="BK645" s="227">
        <f>ROUND(P645*H645,2)</f>
        <v>0</v>
      </c>
      <c r="BL645" s="15" t="s">
        <v>236</v>
      </c>
      <c r="BM645" s="226" t="s">
        <v>1279</v>
      </c>
    </row>
    <row r="646" s="2" customFormat="1">
      <c r="A646" s="36"/>
      <c r="B646" s="37"/>
      <c r="C646" s="38"/>
      <c r="D646" s="228" t="s">
        <v>161</v>
      </c>
      <c r="E646" s="38"/>
      <c r="F646" s="229" t="s">
        <v>1278</v>
      </c>
      <c r="G646" s="38"/>
      <c r="H646" s="38"/>
      <c r="I646" s="150"/>
      <c r="J646" s="150"/>
      <c r="K646" s="38"/>
      <c r="L646" s="38"/>
      <c r="M646" s="42"/>
      <c r="N646" s="230"/>
      <c r="O646" s="231"/>
      <c r="P646" s="82"/>
      <c r="Q646" s="82"/>
      <c r="R646" s="82"/>
      <c r="S646" s="82"/>
      <c r="T646" s="82"/>
      <c r="U646" s="82"/>
      <c r="V646" s="82"/>
      <c r="W646" s="82"/>
      <c r="X646" s="83"/>
      <c r="Y646" s="36"/>
      <c r="Z646" s="36"/>
      <c r="AA646" s="36"/>
      <c r="AB646" s="36"/>
      <c r="AC646" s="36"/>
      <c r="AD646" s="36"/>
      <c r="AE646" s="36"/>
      <c r="AT646" s="15" t="s">
        <v>161</v>
      </c>
      <c r="AU646" s="15" t="s">
        <v>71</v>
      </c>
    </row>
    <row r="647" s="2" customFormat="1" ht="16.5" customHeight="1">
      <c r="A647" s="36"/>
      <c r="B647" s="37"/>
      <c r="C647" s="232" t="s">
        <v>1280</v>
      </c>
      <c r="D647" s="232" t="s">
        <v>461</v>
      </c>
      <c r="E647" s="233" t="s">
        <v>1281</v>
      </c>
      <c r="F647" s="234" t="s">
        <v>1282</v>
      </c>
      <c r="G647" s="235" t="s">
        <v>240</v>
      </c>
      <c r="H647" s="236">
        <v>16</v>
      </c>
      <c r="I647" s="237"/>
      <c r="J647" s="237"/>
      <c r="K647" s="238">
        <f>ROUND(P647*H647,2)</f>
        <v>0</v>
      </c>
      <c r="L647" s="234" t="s">
        <v>20</v>
      </c>
      <c r="M647" s="42"/>
      <c r="N647" s="239" t="s">
        <v>20</v>
      </c>
      <c r="O647" s="222" t="s">
        <v>40</v>
      </c>
      <c r="P647" s="223">
        <f>I647+J647</f>
        <v>0</v>
      </c>
      <c r="Q647" s="223">
        <f>ROUND(I647*H647,2)</f>
        <v>0</v>
      </c>
      <c r="R647" s="223">
        <f>ROUND(J647*H647,2)</f>
        <v>0</v>
      </c>
      <c r="S647" s="82"/>
      <c r="T647" s="224">
        <f>S647*H647</f>
        <v>0</v>
      </c>
      <c r="U647" s="224">
        <v>0</v>
      </c>
      <c r="V647" s="224">
        <f>U647*H647</f>
        <v>0</v>
      </c>
      <c r="W647" s="224">
        <v>0</v>
      </c>
      <c r="X647" s="225">
        <f>W647*H647</f>
        <v>0</v>
      </c>
      <c r="Y647" s="36"/>
      <c r="Z647" s="36"/>
      <c r="AA647" s="36"/>
      <c r="AB647" s="36"/>
      <c r="AC647" s="36"/>
      <c r="AD647" s="36"/>
      <c r="AE647" s="36"/>
      <c r="AR647" s="226" t="s">
        <v>236</v>
      </c>
      <c r="AT647" s="226" t="s">
        <v>461</v>
      </c>
      <c r="AU647" s="226" t="s">
        <v>71</v>
      </c>
      <c r="AY647" s="15" t="s">
        <v>158</v>
      </c>
      <c r="BE647" s="227">
        <f>IF(O647="základní",K647,0)</f>
        <v>0</v>
      </c>
      <c r="BF647" s="227">
        <f>IF(O647="snížená",K647,0)</f>
        <v>0</v>
      </c>
      <c r="BG647" s="227">
        <f>IF(O647="zákl. přenesená",K647,0)</f>
        <v>0</v>
      </c>
      <c r="BH647" s="227">
        <f>IF(O647="sníž. přenesená",K647,0)</f>
        <v>0</v>
      </c>
      <c r="BI647" s="227">
        <f>IF(O647="nulová",K647,0)</f>
        <v>0</v>
      </c>
      <c r="BJ647" s="15" t="s">
        <v>78</v>
      </c>
      <c r="BK647" s="227">
        <f>ROUND(P647*H647,2)</f>
        <v>0</v>
      </c>
      <c r="BL647" s="15" t="s">
        <v>236</v>
      </c>
      <c r="BM647" s="226" t="s">
        <v>1283</v>
      </c>
    </row>
    <row r="648" s="2" customFormat="1">
      <c r="A648" s="36"/>
      <c r="B648" s="37"/>
      <c r="C648" s="38"/>
      <c r="D648" s="228" t="s">
        <v>161</v>
      </c>
      <c r="E648" s="38"/>
      <c r="F648" s="229" t="s">
        <v>1282</v>
      </c>
      <c r="G648" s="38"/>
      <c r="H648" s="38"/>
      <c r="I648" s="150"/>
      <c r="J648" s="150"/>
      <c r="K648" s="38"/>
      <c r="L648" s="38"/>
      <c r="M648" s="42"/>
      <c r="N648" s="230"/>
      <c r="O648" s="231"/>
      <c r="P648" s="82"/>
      <c r="Q648" s="82"/>
      <c r="R648" s="82"/>
      <c r="S648" s="82"/>
      <c r="T648" s="82"/>
      <c r="U648" s="82"/>
      <c r="V648" s="82"/>
      <c r="W648" s="82"/>
      <c r="X648" s="83"/>
      <c r="Y648" s="36"/>
      <c r="Z648" s="36"/>
      <c r="AA648" s="36"/>
      <c r="AB648" s="36"/>
      <c r="AC648" s="36"/>
      <c r="AD648" s="36"/>
      <c r="AE648" s="36"/>
      <c r="AT648" s="15" t="s">
        <v>161</v>
      </c>
      <c r="AU648" s="15" t="s">
        <v>71</v>
      </c>
    </row>
    <row r="649" s="2" customFormat="1" ht="33" customHeight="1">
      <c r="A649" s="36"/>
      <c r="B649" s="37"/>
      <c r="C649" s="232" t="s">
        <v>1284</v>
      </c>
      <c r="D649" s="232" t="s">
        <v>461</v>
      </c>
      <c r="E649" s="233" t="s">
        <v>1285</v>
      </c>
      <c r="F649" s="234" t="s">
        <v>1286</v>
      </c>
      <c r="G649" s="235" t="s">
        <v>1287</v>
      </c>
      <c r="H649" s="236">
        <v>15</v>
      </c>
      <c r="I649" s="237"/>
      <c r="J649" s="237"/>
      <c r="K649" s="238">
        <f>ROUND(P649*H649,2)</f>
        <v>0</v>
      </c>
      <c r="L649" s="234" t="s">
        <v>156</v>
      </c>
      <c r="M649" s="42"/>
      <c r="N649" s="239" t="s">
        <v>20</v>
      </c>
      <c r="O649" s="222" t="s">
        <v>40</v>
      </c>
      <c r="P649" s="223">
        <f>I649+J649</f>
        <v>0</v>
      </c>
      <c r="Q649" s="223">
        <f>ROUND(I649*H649,2)</f>
        <v>0</v>
      </c>
      <c r="R649" s="223">
        <f>ROUND(J649*H649,2)</f>
        <v>0</v>
      </c>
      <c r="S649" s="82"/>
      <c r="T649" s="224">
        <f>S649*H649</f>
        <v>0</v>
      </c>
      <c r="U649" s="224">
        <v>0</v>
      </c>
      <c r="V649" s="224">
        <f>U649*H649</f>
        <v>0</v>
      </c>
      <c r="W649" s="224">
        <v>0</v>
      </c>
      <c r="X649" s="225">
        <f>W649*H649</f>
        <v>0</v>
      </c>
      <c r="Y649" s="36"/>
      <c r="Z649" s="36"/>
      <c r="AA649" s="36"/>
      <c r="AB649" s="36"/>
      <c r="AC649" s="36"/>
      <c r="AD649" s="36"/>
      <c r="AE649" s="36"/>
      <c r="AR649" s="226" t="s">
        <v>236</v>
      </c>
      <c r="AT649" s="226" t="s">
        <v>461</v>
      </c>
      <c r="AU649" s="226" t="s">
        <v>71</v>
      </c>
      <c r="AY649" s="15" t="s">
        <v>158</v>
      </c>
      <c r="BE649" s="227">
        <f>IF(O649="základní",K649,0)</f>
        <v>0</v>
      </c>
      <c r="BF649" s="227">
        <f>IF(O649="snížená",K649,0)</f>
        <v>0</v>
      </c>
      <c r="BG649" s="227">
        <f>IF(O649="zákl. přenesená",K649,0)</f>
        <v>0</v>
      </c>
      <c r="BH649" s="227">
        <f>IF(O649="sníž. přenesená",K649,0)</f>
        <v>0</v>
      </c>
      <c r="BI649" s="227">
        <f>IF(O649="nulová",K649,0)</f>
        <v>0</v>
      </c>
      <c r="BJ649" s="15" t="s">
        <v>78</v>
      </c>
      <c r="BK649" s="227">
        <f>ROUND(P649*H649,2)</f>
        <v>0</v>
      </c>
      <c r="BL649" s="15" t="s">
        <v>236</v>
      </c>
      <c r="BM649" s="226" t="s">
        <v>1288</v>
      </c>
    </row>
    <row r="650" s="2" customFormat="1">
      <c r="A650" s="36"/>
      <c r="B650" s="37"/>
      <c r="C650" s="38"/>
      <c r="D650" s="228" t="s">
        <v>161</v>
      </c>
      <c r="E650" s="38"/>
      <c r="F650" s="229" t="s">
        <v>1289</v>
      </c>
      <c r="G650" s="38"/>
      <c r="H650" s="38"/>
      <c r="I650" s="150"/>
      <c r="J650" s="150"/>
      <c r="K650" s="38"/>
      <c r="L650" s="38"/>
      <c r="M650" s="42"/>
      <c r="N650" s="230"/>
      <c r="O650" s="231"/>
      <c r="P650" s="82"/>
      <c r="Q650" s="82"/>
      <c r="R650" s="82"/>
      <c r="S650" s="82"/>
      <c r="T650" s="82"/>
      <c r="U650" s="82"/>
      <c r="V650" s="82"/>
      <c r="W650" s="82"/>
      <c r="X650" s="83"/>
      <c r="Y650" s="36"/>
      <c r="Z650" s="36"/>
      <c r="AA650" s="36"/>
      <c r="AB650" s="36"/>
      <c r="AC650" s="36"/>
      <c r="AD650" s="36"/>
      <c r="AE650" s="36"/>
      <c r="AT650" s="15" t="s">
        <v>161</v>
      </c>
      <c r="AU650" s="15" t="s">
        <v>71</v>
      </c>
    </row>
    <row r="651" s="2" customFormat="1" ht="33" customHeight="1">
      <c r="A651" s="36"/>
      <c r="B651" s="37"/>
      <c r="C651" s="232" t="s">
        <v>1290</v>
      </c>
      <c r="D651" s="232" t="s">
        <v>461</v>
      </c>
      <c r="E651" s="233" t="s">
        <v>1291</v>
      </c>
      <c r="F651" s="234" t="s">
        <v>1292</v>
      </c>
      <c r="G651" s="235" t="s">
        <v>240</v>
      </c>
      <c r="H651" s="236">
        <v>18</v>
      </c>
      <c r="I651" s="237"/>
      <c r="J651" s="237"/>
      <c r="K651" s="238">
        <f>ROUND(P651*H651,2)</f>
        <v>0</v>
      </c>
      <c r="L651" s="234" t="s">
        <v>156</v>
      </c>
      <c r="M651" s="42"/>
      <c r="N651" s="239" t="s">
        <v>20</v>
      </c>
      <c r="O651" s="222" t="s">
        <v>40</v>
      </c>
      <c r="P651" s="223">
        <f>I651+J651</f>
        <v>0</v>
      </c>
      <c r="Q651" s="223">
        <f>ROUND(I651*H651,2)</f>
        <v>0</v>
      </c>
      <c r="R651" s="223">
        <f>ROUND(J651*H651,2)</f>
        <v>0</v>
      </c>
      <c r="S651" s="82"/>
      <c r="T651" s="224">
        <f>S651*H651</f>
        <v>0</v>
      </c>
      <c r="U651" s="224">
        <v>0</v>
      </c>
      <c r="V651" s="224">
        <f>U651*H651</f>
        <v>0</v>
      </c>
      <c r="W651" s="224">
        <v>0</v>
      </c>
      <c r="X651" s="225">
        <f>W651*H651</f>
        <v>0</v>
      </c>
      <c r="Y651" s="36"/>
      <c r="Z651" s="36"/>
      <c r="AA651" s="36"/>
      <c r="AB651" s="36"/>
      <c r="AC651" s="36"/>
      <c r="AD651" s="36"/>
      <c r="AE651" s="36"/>
      <c r="AR651" s="226" t="s">
        <v>236</v>
      </c>
      <c r="AT651" s="226" t="s">
        <v>461</v>
      </c>
      <c r="AU651" s="226" t="s">
        <v>71</v>
      </c>
      <c r="AY651" s="15" t="s">
        <v>158</v>
      </c>
      <c r="BE651" s="227">
        <f>IF(O651="základní",K651,0)</f>
        <v>0</v>
      </c>
      <c r="BF651" s="227">
        <f>IF(O651="snížená",K651,0)</f>
        <v>0</v>
      </c>
      <c r="BG651" s="227">
        <f>IF(O651="zákl. přenesená",K651,0)</f>
        <v>0</v>
      </c>
      <c r="BH651" s="227">
        <f>IF(O651="sníž. přenesená",K651,0)</f>
        <v>0</v>
      </c>
      <c r="BI651" s="227">
        <f>IF(O651="nulová",K651,0)</f>
        <v>0</v>
      </c>
      <c r="BJ651" s="15" t="s">
        <v>78</v>
      </c>
      <c r="BK651" s="227">
        <f>ROUND(P651*H651,2)</f>
        <v>0</v>
      </c>
      <c r="BL651" s="15" t="s">
        <v>236</v>
      </c>
      <c r="BM651" s="226" t="s">
        <v>1293</v>
      </c>
    </row>
    <row r="652" s="2" customFormat="1">
      <c r="A652" s="36"/>
      <c r="B652" s="37"/>
      <c r="C652" s="38"/>
      <c r="D652" s="228" t="s">
        <v>161</v>
      </c>
      <c r="E652" s="38"/>
      <c r="F652" s="229" t="s">
        <v>1294</v>
      </c>
      <c r="G652" s="38"/>
      <c r="H652" s="38"/>
      <c r="I652" s="150"/>
      <c r="J652" s="150"/>
      <c r="K652" s="38"/>
      <c r="L652" s="38"/>
      <c r="M652" s="42"/>
      <c r="N652" s="230"/>
      <c r="O652" s="231"/>
      <c r="P652" s="82"/>
      <c r="Q652" s="82"/>
      <c r="R652" s="82"/>
      <c r="S652" s="82"/>
      <c r="T652" s="82"/>
      <c r="U652" s="82"/>
      <c r="V652" s="82"/>
      <c r="W652" s="82"/>
      <c r="X652" s="83"/>
      <c r="Y652" s="36"/>
      <c r="Z652" s="36"/>
      <c r="AA652" s="36"/>
      <c r="AB652" s="36"/>
      <c r="AC652" s="36"/>
      <c r="AD652" s="36"/>
      <c r="AE652" s="36"/>
      <c r="AT652" s="15" t="s">
        <v>161</v>
      </c>
      <c r="AU652" s="15" t="s">
        <v>71</v>
      </c>
    </row>
    <row r="653" s="2" customFormat="1" ht="33" customHeight="1">
      <c r="A653" s="36"/>
      <c r="B653" s="37"/>
      <c r="C653" s="232" t="s">
        <v>1295</v>
      </c>
      <c r="D653" s="232" t="s">
        <v>461</v>
      </c>
      <c r="E653" s="233" t="s">
        <v>1296</v>
      </c>
      <c r="F653" s="234" t="s">
        <v>1297</v>
      </c>
      <c r="G653" s="235" t="s">
        <v>240</v>
      </c>
      <c r="H653" s="236">
        <v>12</v>
      </c>
      <c r="I653" s="237"/>
      <c r="J653" s="237"/>
      <c r="K653" s="238">
        <f>ROUND(P653*H653,2)</f>
        <v>0</v>
      </c>
      <c r="L653" s="234" t="s">
        <v>156</v>
      </c>
      <c r="M653" s="42"/>
      <c r="N653" s="239" t="s">
        <v>20</v>
      </c>
      <c r="O653" s="222" t="s">
        <v>40</v>
      </c>
      <c r="P653" s="223">
        <f>I653+J653</f>
        <v>0</v>
      </c>
      <c r="Q653" s="223">
        <f>ROUND(I653*H653,2)</f>
        <v>0</v>
      </c>
      <c r="R653" s="223">
        <f>ROUND(J653*H653,2)</f>
        <v>0</v>
      </c>
      <c r="S653" s="82"/>
      <c r="T653" s="224">
        <f>S653*H653</f>
        <v>0</v>
      </c>
      <c r="U653" s="224">
        <v>0</v>
      </c>
      <c r="V653" s="224">
        <f>U653*H653</f>
        <v>0</v>
      </c>
      <c r="W653" s="224">
        <v>0</v>
      </c>
      <c r="X653" s="225">
        <f>W653*H653</f>
        <v>0</v>
      </c>
      <c r="Y653" s="36"/>
      <c r="Z653" s="36"/>
      <c r="AA653" s="36"/>
      <c r="AB653" s="36"/>
      <c r="AC653" s="36"/>
      <c r="AD653" s="36"/>
      <c r="AE653" s="36"/>
      <c r="AR653" s="226" t="s">
        <v>236</v>
      </c>
      <c r="AT653" s="226" t="s">
        <v>461</v>
      </c>
      <c r="AU653" s="226" t="s">
        <v>71</v>
      </c>
      <c r="AY653" s="15" t="s">
        <v>158</v>
      </c>
      <c r="BE653" s="227">
        <f>IF(O653="základní",K653,0)</f>
        <v>0</v>
      </c>
      <c r="BF653" s="227">
        <f>IF(O653="snížená",K653,0)</f>
        <v>0</v>
      </c>
      <c r="BG653" s="227">
        <f>IF(O653="zákl. přenesená",K653,0)</f>
        <v>0</v>
      </c>
      <c r="BH653" s="227">
        <f>IF(O653="sníž. přenesená",K653,0)</f>
        <v>0</v>
      </c>
      <c r="BI653" s="227">
        <f>IF(O653="nulová",K653,0)</f>
        <v>0</v>
      </c>
      <c r="BJ653" s="15" t="s">
        <v>78</v>
      </c>
      <c r="BK653" s="227">
        <f>ROUND(P653*H653,2)</f>
        <v>0</v>
      </c>
      <c r="BL653" s="15" t="s">
        <v>236</v>
      </c>
      <c r="BM653" s="226" t="s">
        <v>1298</v>
      </c>
    </row>
    <row r="654" s="2" customFormat="1">
      <c r="A654" s="36"/>
      <c r="B654" s="37"/>
      <c r="C654" s="38"/>
      <c r="D654" s="228" t="s">
        <v>161</v>
      </c>
      <c r="E654" s="38"/>
      <c r="F654" s="229" t="s">
        <v>1299</v>
      </c>
      <c r="G654" s="38"/>
      <c r="H654" s="38"/>
      <c r="I654" s="150"/>
      <c r="J654" s="150"/>
      <c r="K654" s="38"/>
      <c r="L654" s="38"/>
      <c r="M654" s="42"/>
      <c r="N654" s="230"/>
      <c r="O654" s="231"/>
      <c r="P654" s="82"/>
      <c r="Q654" s="82"/>
      <c r="R654" s="82"/>
      <c r="S654" s="82"/>
      <c r="T654" s="82"/>
      <c r="U654" s="82"/>
      <c r="V654" s="82"/>
      <c r="W654" s="82"/>
      <c r="X654" s="83"/>
      <c r="Y654" s="36"/>
      <c r="Z654" s="36"/>
      <c r="AA654" s="36"/>
      <c r="AB654" s="36"/>
      <c r="AC654" s="36"/>
      <c r="AD654" s="36"/>
      <c r="AE654" s="36"/>
      <c r="AT654" s="15" t="s">
        <v>161</v>
      </c>
      <c r="AU654" s="15" t="s">
        <v>71</v>
      </c>
    </row>
    <row r="655" s="2" customFormat="1" ht="33" customHeight="1">
      <c r="A655" s="36"/>
      <c r="B655" s="37"/>
      <c r="C655" s="232" t="s">
        <v>1300</v>
      </c>
      <c r="D655" s="232" t="s">
        <v>461</v>
      </c>
      <c r="E655" s="233" t="s">
        <v>1301</v>
      </c>
      <c r="F655" s="234" t="s">
        <v>1302</v>
      </c>
      <c r="G655" s="235" t="s">
        <v>1287</v>
      </c>
      <c r="H655" s="236">
        <v>15</v>
      </c>
      <c r="I655" s="237"/>
      <c r="J655" s="237"/>
      <c r="K655" s="238">
        <f>ROUND(P655*H655,2)</f>
        <v>0</v>
      </c>
      <c r="L655" s="234" t="s">
        <v>156</v>
      </c>
      <c r="M655" s="42"/>
      <c r="N655" s="239" t="s">
        <v>20</v>
      </c>
      <c r="O655" s="222" t="s">
        <v>40</v>
      </c>
      <c r="P655" s="223">
        <f>I655+J655</f>
        <v>0</v>
      </c>
      <c r="Q655" s="223">
        <f>ROUND(I655*H655,2)</f>
        <v>0</v>
      </c>
      <c r="R655" s="223">
        <f>ROUND(J655*H655,2)</f>
        <v>0</v>
      </c>
      <c r="S655" s="82"/>
      <c r="T655" s="224">
        <f>S655*H655</f>
        <v>0</v>
      </c>
      <c r="U655" s="224">
        <v>0</v>
      </c>
      <c r="V655" s="224">
        <f>U655*H655</f>
        <v>0</v>
      </c>
      <c r="W655" s="224">
        <v>0</v>
      </c>
      <c r="X655" s="225">
        <f>W655*H655</f>
        <v>0</v>
      </c>
      <c r="Y655" s="36"/>
      <c r="Z655" s="36"/>
      <c r="AA655" s="36"/>
      <c r="AB655" s="36"/>
      <c r="AC655" s="36"/>
      <c r="AD655" s="36"/>
      <c r="AE655" s="36"/>
      <c r="AR655" s="226" t="s">
        <v>236</v>
      </c>
      <c r="AT655" s="226" t="s">
        <v>461</v>
      </c>
      <c r="AU655" s="226" t="s">
        <v>71</v>
      </c>
      <c r="AY655" s="15" t="s">
        <v>158</v>
      </c>
      <c r="BE655" s="227">
        <f>IF(O655="základní",K655,0)</f>
        <v>0</v>
      </c>
      <c r="BF655" s="227">
        <f>IF(O655="snížená",K655,0)</f>
        <v>0</v>
      </c>
      <c r="BG655" s="227">
        <f>IF(O655="zákl. přenesená",K655,0)</f>
        <v>0</v>
      </c>
      <c r="BH655" s="227">
        <f>IF(O655="sníž. přenesená",K655,0)</f>
        <v>0</v>
      </c>
      <c r="BI655" s="227">
        <f>IF(O655="nulová",K655,0)</f>
        <v>0</v>
      </c>
      <c r="BJ655" s="15" t="s">
        <v>78</v>
      </c>
      <c r="BK655" s="227">
        <f>ROUND(P655*H655,2)</f>
        <v>0</v>
      </c>
      <c r="BL655" s="15" t="s">
        <v>236</v>
      </c>
      <c r="BM655" s="226" t="s">
        <v>1303</v>
      </c>
    </row>
    <row r="656" s="2" customFormat="1">
      <c r="A656" s="36"/>
      <c r="B656" s="37"/>
      <c r="C656" s="38"/>
      <c r="D656" s="228" t="s">
        <v>161</v>
      </c>
      <c r="E656" s="38"/>
      <c r="F656" s="229" t="s">
        <v>1304</v>
      </c>
      <c r="G656" s="38"/>
      <c r="H656" s="38"/>
      <c r="I656" s="150"/>
      <c r="J656" s="150"/>
      <c r="K656" s="38"/>
      <c r="L656" s="38"/>
      <c r="M656" s="42"/>
      <c r="N656" s="230"/>
      <c r="O656" s="231"/>
      <c r="P656" s="82"/>
      <c r="Q656" s="82"/>
      <c r="R656" s="82"/>
      <c r="S656" s="82"/>
      <c r="T656" s="82"/>
      <c r="U656" s="82"/>
      <c r="V656" s="82"/>
      <c r="W656" s="82"/>
      <c r="X656" s="83"/>
      <c r="Y656" s="36"/>
      <c r="Z656" s="36"/>
      <c r="AA656" s="36"/>
      <c r="AB656" s="36"/>
      <c r="AC656" s="36"/>
      <c r="AD656" s="36"/>
      <c r="AE656" s="36"/>
      <c r="AT656" s="15" t="s">
        <v>161</v>
      </c>
      <c r="AU656" s="15" t="s">
        <v>71</v>
      </c>
    </row>
    <row r="657" s="2" customFormat="1" ht="33" customHeight="1">
      <c r="A657" s="36"/>
      <c r="B657" s="37"/>
      <c r="C657" s="232" t="s">
        <v>1305</v>
      </c>
      <c r="D657" s="232" t="s">
        <v>461</v>
      </c>
      <c r="E657" s="233" t="s">
        <v>1306</v>
      </c>
      <c r="F657" s="234" t="s">
        <v>1307</v>
      </c>
      <c r="G657" s="235" t="s">
        <v>1287</v>
      </c>
      <c r="H657" s="236">
        <v>1</v>
      </c>
      <c r="I657" s="237"/>
      <c r="J657" s="237"/>
      <c r="K657" s="238">
        <f>ROUND(P657*H657,2)</f>
        <v>0</v>
      </c>
      <c r="L657" s="234" t="s">
        <v>156</v>
      </c>
      <c r="M657" s="42"/>
      <c r="N657" s="239" t="s">
        <v>20</v>
      </c>
      <c r="O657" s="222" t="s">
        <v>40</v>
      </c>
      <c r="P657" s="223">
        <f>I657+J657</f>
        <v>0</v>
      </c>
      <c r="Q657" s="223">
        <f>ROUND(I657*H657,2)</f>
        <v>0</v>
      </c>
      <c r="R657" s="223">
        <f>ROUND(J657*H657,2)</f>
        <v>0</v>
      </c>
      <c r="S657" s="82"/>
      <c r="T657" s="224">
        <f>S657*H657</f>
        <v>0</v>
      </c>
      <c r="U657" s="224">
        <v>0</v>
      </c>
      <c r="V657" s="224">
        <f>U657*H657</f>
        <v>0</v>
      </c>
      <c r="W657" s="224">
        <v>0</v>
      </c>
      <c r="X657" s="225">
        <f>W657*H657</f>
        <v>0</v>
      </c>
      <c r="Y657" s="36"/>
      <c r="Z657" s="36"/>
      <c r="AA657" s="36"/>
      <c r="AB657" s="36"/>
      <c r="AC657" s="36"/>
      <c r="AD657" s="36"/>
      <c r="AE657" s="36"/>
      <c r="AR657" s="226" t="s">
        <v>236</v>
      </c>
      <c r="AT657" s="226" t="s">
        <v>461</v>
      </c>
      <c r="AU657" s="226" t="s">
        <v>71</v>
      </c>
      <c r="AY657" s="15" t="s">
        <v>158</v>
      </c>
      <c r="BE657" s="227">
        <f>IF(O657="základní",K657,0)</f>
        <v>0</v>
      </c>
      <c r="BF657" s="227">
        <f>IF(O657="snížená",K657,0)</f>
        <v>0</v>
      </c>
      <c r="BG657" s="227">
        <f>IF(O657="zákl. přenesená",K657,0)</f>
        <v>0</v>
      </c>
      <c r="BH657" s="227">
        <f>IF(O657="sníž. přenesená",K657,0)</f>
        <v>0</v>
      </c>
      <c r="BI657" s="227">
        <f>IF(O657="nulová",K657,0)</f>
        <v>0</v>
      </c>
      <c r="BJ657" s="15" t="s">
        <v>78</v>
      </c>
      <c r="BK657" s="227">
        <f>ROUND(P657*H657,2)</f>
        <v>0</v>
      </c>
      <c r="BL657" s="15" t="s">
        <v>236</v>
      </c>
      <c r="BM657" s="226" t="s">
        <v>1308</v>
      </c>
    </row>
    <row r="658" s="2" customFormat="1">
      <c r="A658" s="36"/>
      <c r="B658" s="37"/>
      <c r="C658" s="38"/>
      <c r="D658" s="228" t="s">
        <v>161</v>
      </c>
      <c r="E658" s="38"/>
      <c r="F658" s="229" t="s">
        <v>1309</v>
      </c>
      <c r="G658" s="38"/>
      <c r="H658" s="38"/>
      <c r="I658" s="150"/>
      <c r="J658" s="150"/>
      <c r="K658" s="38"/>
      <c r="L658" s="38"/>
      <c r="M658" s="42"/>
      <c r="N658" s="230"/>
      <c r="O658" s="231"/>
      <c r="P658" s="82"/>
      <c r="Q658" s="82"/>
      <c r="R658" s="82"/>
      <c r="S658" s="82"/>
      <c r="T658" s="82"/>
      <c r="U658" s="82"/>
      <c r="V658" s="82"/>
      <c r="W658" s="82"/>
      <c r="X658" s="83"/>
      <c r="Y658" s="36"/>
      <c r="Z658" s="36"/>
      <c r="AA658" s="36"/>
      <c r="AB658" s="36"/>
      <c r="AC658" s="36"/>
      <c r="AD658" s="36"/>
      <c r="AE658" s="36"/>
      <c r="AT658" s="15" t="s">
        <v>161</v>
      </c>
      <c r="AU658" s="15" t="s">
        <v>71</v>
      </c>
    </row>
    <row r="659" s="2" customFormat="1" ht="16.5" customHeight="1">
      <c r="A659" s="36"/>
      <c r="B659" s="37"/>
      <c r="C659" s="232" t="s">
        <v>1310</v>
      </c>
      <c r="D659" s="232" t="s">
        <v>461</v>
      </c>
      <c r="E659" s="233" t="s">
        <v>1311</v>
      </c>
      <c r="F659" s="234" t="s">
        <v>1312</v>
      </c>
      <c r="G659" s="235" t="s">
        <v>240</v>
      </c>
      <c r="H659" s="236">
        <v>1</v>
      </c>
      <c r="I659" s="237"/>
      <c r="J659" s="237"/>
      <c r="K659" s="238">
        <f>ROUND(P659*H659,2)</f>
        <v>0</v>
      </c>
      <c r="L659" s="234" t="s">
        <v>20</v>
      </c>
      <c r="M659" s="42"/>
      <c r="N659" s="239" t="s">
        <v>20</v>
      </c>
      <c r="O659" s="222" t="s">
        <v>40</v>
      </c>
      <c r="P659" s="223">
        <f>I659+J659</f>
        <v>0</v>
      </c>
      <c r="Q659" s="223">
        <f>ROUND(I659*H659,2)</f>
        <v>0</v>
      </c>
      <c r="R659" s="223">
        <f>ROUND(J659*H659,2)</f>
        <v>0</v>
      </c>
      <c r="S659" s="82"/>
      <c r="T659" s="224">
        <f>S659*H659</f>
        <v>0</v>
      </c>
      <c r="U659" s="224">
        <v>0</v>
      </c>
      <c r="V659" s="224">
        <f>U659*H659</f>
        <v>0</v>
      </c>
      <c r="W659" s="224">
        <v>0</v>
      </c>
      <c r="X659" s="225">
        <f>W659*H659</f>
        <v>0</v>
      </c>
      <c r="Y659" s="36"/>
      <c r="Z659" s="36"/>
      <c r="AA659" s="36"/>
      <c r="AB659" s="36"/>
      <c r="AC659" s="36"/>
      <c r="AD659" s="36"/>
      <c r="AE659" s="36"/>
      <c r="AR659" s="226" t="s">
        <v>236</v>
      </c>
      <c r="AT659" s="226" t="s">
        <v>461</v>
      </c>
      <c r="AU659" s="226" t="s">
        <v>71</v>
      </c>
      <c r="AY659" s="15" t="s">
        <v>158</v>
      </c>
      <c r="BE659" s="227">
        <f>IF(O659="základní",K659,0)</f>
        <v>0</v>
      </c>
      <c r="BF659" s="227">
        <f>IF(O659="snížená",K659,0)</f>
        <v>0</v>
      </c>
      <c r="BG659" s="227">
        <f>IF(O659="zákl. přenesená",K659,0)</f>
        <v>0</v>
      </c>
      <c r="BH659" s="227">
        <f>IF(O659="sníž. přenesená",K659,0)</f>
        <v>0</v>
      </c>
      <c r="BI659" s="227">
        <f>IF(O659="nulová",K659,0)</f>
        <v>0</v>
      </c>
      <c r="BJ659" s="15" t="s">
        <v>78</v>
      </c>
      <c r="BK659" s="227">
        <f>ROUND(P659*H659,2)</f>
        <v>0</v>
      </c>
      <c r="BL659" s="15" t="s">
        <v>236</v>
      </c>
      <c r="BM659" s="226" t="s">
        <v>1313</v>
      </c>
    </row>
    <row r="660" s="2" customFormat="1">
      <c r="A660" s="36"/>
      <c r="B660" s="37"/>
      <c r="C660" s="38"/>
      <c r="D660" s="228" t="s">
        <v>161</v>
      </c>
      <c r="E660" s="38"/>
      <c r="F660" s="229" t="s">
        <v>1312</v>
      </c>
      <c r="G660" s="38"/>
      <c r="H660" s="38"/>
      <c r="I660" s="150"/>
      <c r="J660" s="150"/>
      <c r="K660" s="38"/>
      <c r="L660" s="38"/>
      <c r="M660" s="42"/>
      <c r="N660" s="230"/>
      <c r="O660" s="231"/>
      <c r="P660" s="82"/>
      <c r="Q660" s="82"/>
      <c r="R660" s="82"/>
      <c r="S660" s="82"/>
      <c r="T660" s="82"/>
      <c r="U660" s="82"/>
      <c r="V660" s="82"/>
      <c r="W660" s="82"/>
      <c r="X660" s="83"/>
      <c r="Y660" s="36"/>
      <c r="Z660" s="36"/>
      <c r="AA660" s="36"/>
      <c r="AB660" s="36"/>
      <c r="AC660" s="36"/>
      <c r="AD660" s="36"/>
      <c r="AE660" s="36"/>
      <c r="AT660" s="15" t="s">
        <v>161</v>
      </c>
      <c r="AU660" s="15" t="s">
        <v>71</v>
      </c>
    </row>
    <row r="661" s="2" customFormat="1" ht="16.5" customHeight="1">
      <c r="A661" s="36"/>
      <c r="B661" s="37"/>
      <c r="C661" s="232" t="s">
        <v>1314</v>
      </c>
      <c r="D661" s="232" t="s">
        <v>461</v>
      </c>
      <c r="E661" s="233" t="s">
        <v>1315</v>
      </c>
      <c r="F661" s="234" t="s">
        <v>1316</v>
      </c>
      <c r="G661" s="235" t="s">
        <v>1317</v>
      </c>
      <c r="H661" s="236">
        <v>1</v>
      </c>
      <c r="I661" s="237"/>
      <c r="J661" s="237"/>
      <c r="K661" s="238">
        <f>ROUND(P661*H661,2)</f>
        <v>0</v>
      </c>
      <c r="L661" s="234" t="s">
        <v>20</v>
      </c>
      <c r="M661" s="42"/>
      <c r="N661" s="239" t="s">
        <v>20</v>
      </c>
      <c r="O661" s="222" t="s">
        <v>40</v>
      </c>
      <c r="P661" s="223">
        <f>I661+J661</f>
        <v>0</v>
      </c>
      <c r="Q661" s="223">
        <f>ROUND(I661*H661,2)</f>
        <v>0</v>
      </c>
      <c r="R661" s="223">
        <f>ROUND(J661*H661,2)</f>
        <v>0</v>
      </c>
      <c r="S661" s="82"/>
      <c r="T661" s="224">
        <f>S661*H661</f>
        <v>0</v>
      </c>
      <c r="U661" s="224">
        <v>0</v>
      </c>
      <c r="V661" s="224">
        <f>U661*H661</f>
        <v>0</v>
      </c>
      <c r="W661" s="224">
        <v>0</v>
      </c>
      <c r="X661" s="225">
        <f>W661*H661</f>
        <v>0</v>
      </c>
      <c r="Y661" s="36"/>
      <c r="Z661" s="36"/>
      <c r="AA661" s="36"/>
      <c r="AB661" s="36"/>
      <c r="AC661" s="36"/>
      <c r="AD661" s="36"/>
      <c r="AE661" s="36"/>
      <c r="AR661" s="226" t="s">
        <v>236</v>
      </c>
      <c r="AT661" s="226" t="s">
        <v>461</v>
      </c>
      <c r="AU661" s="226" t="s">
        <v>71</v>
      </c>
      <c r="AY661" s="15" t="s">
        <v>158</v>
      </c>
      <c r="BE661" s="227">
        <f>IF(O661="základní",K661,0)</f>
        <v>0</v>
      </c>
      <c r="BF661" s="227">
        <f>IF(O661="snížená",K661,0)</f>
        <v>0</v>
      </c>
      <c r="BG661" s="227">
        <f>IF(O661="zákl. přenesená",K661,0)</f>
        <v>0</v>
      </c>
      <c r="BH661" s="227">
        <f>IF(O661="sníž. přenesená",K661,0)</f>
        <v>0</v>
      </c>
      <c r="BI661" s="227">
        <f>IF(O661="nulová",K661,0)</f>
        <v>0</v>
      </c>
      <c r="BJ661" s="15" t="s">
        <v>78</v>
      </c>
      <c r="BK661" s="227">
        <f>ROUND(P661*H661,2)</f>
        <v>0</v>
      </c>
      <c r="BL661" s="15" t="s">
        <v>236</v>
      </c>
      <c r="BM661" s="226" t="s">
        <v>1318</v>
      </c>
    </row>
    <row r="662" s="2" customFormat="1">
      <c r="A662" s="36"/>
      <c r="B662" s="37"/>
      <c r="C662" s="38"/>
      <c r="D662" s="228" t="s">
        <v>161</v>
      </c>
      <c r="E662" s="38"/>
      <c r="F662" s="229" t="s">
        <v>1319</v>
      </c>
      <c r="G662" s="38"/>
      <c r="H662" s="38"/>
      <c r="I662" s="150"/>
      <c r="J662" s="150"/>
      <c r="K662" s="38"/>
      <c r="L662" s="38"/>
      <c r="M662" s="42"/>
      <c r="N662" s="230"/>
      <c r="O662" s="231"/>
      <c r="P662" s="82"/>
      <c r="Q662" s="82"/>
      <c r="R662" s="82"/>
      <c r="S662" s="82"/>
      <c r="T662" s="82"/>
      <c r="U662" s="82"/>
      <c r="V662" s="82"/>
      <c r="W662" s="82"/>
      <c r="X662" s="83"/>
      <c r="Y662" s="36"/>
      <c r="Z662" s="36"/>
      <c r="AA662" s="36"/>
      <c r="AB662" s="36"/>
      <c r="AC662" s="36"/>
      <c r="AD662" s="36"/>
      <c r="AE662" s="36"/>
      <c r="AT662" s="15" t="s">
        <v>161</v>
      </c>
      <c r="AU662" s="15" t="s">
        <v>71</v>
      </c>
    </row>
    <row r="663" s="2" customFormat="1" ht="16.5" customHeight="1">
      <c r="A663" s="36"/>
      <c r="B663" s="37"/>
      <c r="C663" s="232" t="s">
        <v>1320</v>
      </c>
      <c r="D663" s="232" t="s">
        <v>461</v>
      </c>
      <c r="E663" s="233" t="s">
        <v>1321</v>
      </c>
      <c r="F663" s="234" t="s">
        <v>1322</v>
      </c>
      <c r="G663" s="235" t="s">
        <v>240</v>
      </c>
      <c r="H663" s="236">
        <v>26</v>
      </c>
      <c r="I663" s="237"/>
      <c r="J663" s="237"/>
      <c r="K663" s="238">
        <f>ROUND(P663*H663,2)</f>
        <v>0</v>
      </c>
      <c r="L663" s="234" t="s">
        <v>20</v>
      </c>
      <c r="M663" s="42"/>
      <c r="N663" s="239" t="s">
        <v>20</v>
      </c>
      <c r="O663" s="222" t="s">
        <v>40</v>
      </c>
      <c r="P663" s="223">
        <f>I663+J663</f>
        <v>0</v>
      </c>
      <c r="Q663" s="223">
        <f>ROUND(I663*H663,2)</f>
        <v>0</v>
      </c>
      <c r="R663" s="223">
        <f>ROUND(J663*H663,2)</f>
        <v>0</v>
      </c>
      <c r="S663" s="82"/>
      <c r="T663" s="224">
        <f>S663*H663</f>
        <v>0</v>
      </c>
      <c r="U663" s="224">
        <v>0</v>
      </c>
      <c r="V663" s="224">
        <f>U663*H663</f>
        <v>0</v>
      </c>
      <c r="W663" s="224">
        <v>0</v>
      </c>
      <c r="X663" s="225">
        <f>W663*H663</f>
        <v>0</v>
      </c>
      <c r="Y663" s="36"/>
      <c r="Z663" s="36"/>
      <c r="AA663" s="36"/>
      <c r="AB663" s="36"/>
      <c r="AC663" s="36"/>
      <c r="AD663" s="36"/>
      <c r="AE663" s="36"/>
      <c r="AR663" s="226" t="s">
        <v>236</v>
      </c>
      <c r="AT663" s="226" t="s">
        <v>461</v>
      </c>
      <c r="AU663" s="226" t="s">
        <v>71</v>
      </c>
      <c r="AY663" s="15" t="s">
        <v>158</v>
      </c>
      <c r="BE663" s="227">
        <f>IF(O663="základní",K663,0)</f>
        <v>0</v>
      </c>
      <c r="BF663" s="227">
        <f>IF(O663="snížená",K663,0)</f>
        <v>0</v>
      </c>
      <c r="BG663" s="227">
        <f>IF(O663="zákl. přenesená",K663,0)</f>
        <v>0</v>
      </c>
      <c r="BH663" s="227">
        <f>IF(O663="sníž. přenesená",K663,0)</f>
        <v>0</v>
      </c>
      <c r="BI663" s="227">
        <f>IF(O663="nulová",K663,0)</f>
        <v>0</v>
      </c>
      <c r="BJ663" s="15" t="s">
        <v>78</v>
      </c>
      <c r="BK663" s="227">
        <f>ROUND(P663*H663,2)</f>
        <v>0</v>
      </c>
      <c r="BL663" s="15" t="s">
        <v>236</v>
      </c>
      <c r="BM663" s="226" t="s">
        <v>1323</v>
      </c>
    </row>
    <row r="664" s="2" customFormat="1">
      <c r="A664" s="36"/>
      <c r="B664" s="37"/>
      <c r="C664" s="38"/>
      <c r="D664" s="228" t="s">
        <v>161</v>
      </c>
      <c r="E664" s="38"/>
      <c r="F664" s="229" t="s">
        <v>1322</v>
      </c>
      <c r="G664" s="38"/>
      <c r="H664" s="38"/>
      <c r="I664" s="150"/>
      <c r="J664" s="150"/>
      <c r="K664" s="38"/>
      <c r="L664" s="38"/>
      <c r="M664" s="42"/>
      <c r="N664" s="230"/>
      <c r="O664" s="231"/>
      <c r="P664" s="82"/>
      <c r="Q664" s="82"/>
      <c r="R664" s="82"/>
      <c r="S664" s="82"/>
      <c r="T664" s="82"/>
      <c r="U664" s="82"/>
      <c r="V664" s="82"/>
      <c r="W664" s="82"/>
      <c r="X664" s="83"/>
      <c r="Y664" s="36"/>
      <c r="Z664" s="36"/>
      <c r="AA664" s="36"/>
      <c r="AB664" s="36"/>
      <c r="AC664" s="36"/>
      <c r="AD664" s="36"/>
      <c r="AE664" s="36"/>
      <c r="AT664" s="15" t="s">
        <v>161</v>
      </c>
      <c r="AU664" s="15" t="s">
        <v>71</v>
      </c>
    </row>
    <row r="665" s="2" customFormat="1" ht="33" customHeight="1">
      <c r="A665" s="36"/>
      <c r="B665" s="37"/>
      <c r="C665" s="232" t="s">
        <v>1324</v>
      </c>
      <c r="D665" s="232" t="s">
        <v>461</v>
      </c>
      <c r="E665" s="233" t="s">
        <v>1325</v>
      </c>
      <c r="F665" s="234" t="s">
        <v>1326</v>
      </c>
      <c r="G665" s="235" t="s">
        <v>155</v>
      </c>
      <c r="H665" s="236">
        <v>3700</v>
      </c>
      <c r="I665" s="237"/>
      <c r="J665" s="237"/>
      <c r="K665" s="238">
        <f>ROUND(P665*H665,2)</f>
        <v>0</v>
      </c>
      <c r="L665" s="234" t="s">
        <v>156</v>
      </c>
      <c r="M665" s="42"/>
      <c r="N665" s="239" t="s">
        <v>20</v>
      </c>
      <c r="O665" s="222" t="s">
        <v>40</v>
      </c>
      <c r="P665" s="223">
        <f>I665+J665</f>
        <v>0</v>
      </c>
      <c r="Q665" s="223">
        <f>ROUND(I665*H665,2)</f>
        <v>0</v>
      </c>
      <c r="R665" s="223">
        <f>ROUND(J665*H665,2)</f>
        <v>0</v>
      </c>
      <c r="S665" s="82"/>
      <c r="T665" s="224">
        <f>S665*H665</f>
        <v>0</v>
      </c>
      <c r="U665" s="224">
        <v>0</v>
      </c>
      <c r="V665" s="224">
        <f>U665*H665</f>
        <v>0</v>
      </c>
      <c r="W665" s="224">
        <v>0</v>
      </c>
      <c r="X665" s="225">
        <f>W665*H665</f>
        <v>0</v>
      </c>
      <c r="Y665" s="36"/>
      <c r="Z665" s="36"/>
      <c r="AA665" s="36"/>
      <c r="AB665" s="36"/>
      <c r="AC665" s="36"/>
      <c r="AD665" s="36"/>
      <c r="AE665" s="36"/>
      <c r="AR665" s="226" t="s">
        <v>236</v>
      </c>
      <c r="AT665" s="226" t="s">
        <v>461</v>
      </c>
      <c r="AU665" s="226" t="s">
        <v>71</v>
      </c>
      <c r="AY665" s="15" t="s">
        <v>158</v>
      </c>
      <c r="BE665" s="227">
        <f>IF(O665="základní",K665,0)</f>
        <v>0</v>
      </c>
      <c r="BF665" s="227">
        <f>IF(O665="snížená",K665,0)</f>
        <v>0</v>
      </c>
      <c r="BG665" s="227">
        <f>IF(O665="zákl. přenesená",K665,0)</f>
        <v>0</v>
      </c>
      <c r="BH665" s="227">
        <f>IF(O665="sníž. přenesená",K665,0)</f>
        <v>0</v>
      </c>
      <c r="BI665" s="227">
        <f>IF(O665="nulová",K665,0)</f>
        <v>0</v>
      </c>
      <c r="BJ665" s="15" t="s">
        <v>78</v>
      </c>
      <c r="BK665" s="227">
        <f>ROUND(P665*H665,2)</f>
        <v>0</v>
      </c>
      <c r="BL665" s="15" t="s">
        <v>236</v>
      </c>
      <c r="BM665" s="226" t="s">
        <v>1327</v>
      </c>
    </row>
    <row r="666" s="2" customFormat="1">
      <c r="A666" s="36"/>
      <c r="B666" s="37"/>
      <c r="C666" s="38"/>
      <c r="D666" s="228" t="s">
        <v>161</v>
      </c>
      <c r="E666" s="38"/>
      <c r="F666" s="229" t="s">
        <v>1328</v>
      </c>
      <c r="G666" s="38"/>
      <c r="H666" s="38"/>
      <c r="I666" s="150"/>
      <c r="J666" s="150"/>
      <c r="K666" s="38"/>
      <c r="L666" s="38"/>
      <c r="M666" s="42"/>
      <c r="N666" s="230"/>
      <c r="O666" s="231"/>
      <c r="P666" s="82"/>
      <c r="Q666" s="82"/>
      <c r="R666" s="82"/>
      <c r="S666" s="82"/>
      <c r="T666" s="82"/>
      <c r="U666" s="82"/>
      <c r="V666" s="82"/>
      <c r="W666" s="82"/>
      <c r="X666" s="83"/>
      <c r="Y666" s="36"/>
      <c r="Z666" s="36"/>
      <c r="AA666" s="36"/>
      <c r="AB666" s="36"/>
      <c r="AC666" s="36"/>
      <c r="AD666" s="36"/>
      <c r="AE666" s="36"/>
      <c r="AT666" s="15" t="s">
        <v>161</v>
      </c>
      <c r="AU666" s="15" t="s">
        <v>71</v>
      </c>
    </row>
    <row r="667" s="2" customFormat="1" ht="33" customHeight="1">
      <c r="A667" s="36"/>
      <c r="B667" s="37"/>
      <c r="C667" s="232" t="s">
        <v>1329</v>
      </c>
      <c r="D667" s="232" t="s">
        <v>461</v>
      </c>
      <c r="E667" s="233" t="s">
        <v>1330</v>
      </c>
      <c r="F667" s="234" t="s">
        <v>1331</v>
      </c>
      <c r="G667" s="235" t="s">
        <v>155</v>
      </c>
      <c r="H667" s="236">
        <v>1750</v>
      </c>
      <c r="I667" s="237"/>
      <c r="J667" s="237"/>
      <c r="K667" s="238">
        <f>ROUND(P667*H667,2)</f>
        <v>0</v>
      </c>
      <c r="L667" s="234" t="s">
        <v>156</v>
      </c>
      <c r="M667" s="42"/>
      <c r="N667" s="239" t="s">
        <v>20</v>
      </c>
      <c r="O667" s="222" t="s">
        <v>40</v>
      </c>
      <c r="P667" s="223">
        <f>I667+J667</f>
        <v>0</v>
      </c>
      <c r="Q667" s="223">
        <f>ROUND(I667*H667,2)</f>
        <v>0</v>
      </c>
      <c r="R667" s="223">
        <f>ROUND(J667*H667,2)</f>
        <v>0</v>
      </c>
      <c r="S667" s="82"/>
      <c r="T667" s="224">
        <f>S667*H667</f>
        <v>0</v>
      </c>
      <c r="U667" s="224">
        <v>0</v>
      </c>
      <c r="V667" s="224">
        <f>U667*H667</f>
        <v>0</v>
      </c>
      <c r="W667" s="224">
        <v>0</v>
      </c>
      <c r="X667" s="225">
        <f>W667*H667</f>
        <v>0</v>
      </c>
      <c r="Y667" s="36"/>
      <c r="Z667" s="36"/>
      <c r="AA667" s="36"/>
      <c r="AB667" s="36"/>
      <c r="AC667" s="36"/>
      <c r="AD667" s="36"/>
      <c r="AE667" s="36"/>
      <c r="AR667" s="226" t="s">
        <v>236</v>
      </c>
      <c r="AT667" s="226" t="s">
        <v>461</v>
      </c>
      <c r="AU667" s="226" t="s">
        <v>71</v>
      </c>
      <c r="AY667" s="15" t="s">
        <v>158</v>
      </c>
      <c r="BE667" s="227">
        <f>IF(O667="základní",K667,0)</f>
        <v>0</v>
      </c>
      <c r="BF667" s="227">
        <f>IF(O667="snížená",K667,0)</f>
        <v>0</v>
      </c>
      <c r="BG667" s="227">
        <f>IF(O667="zákl. přenesená",K667,0)</f>
        <v>0</v>
      </c>
      <c r="BH667" s="227">
        <f>IF(O667="sníž. přenesená",K667,0)</f>
        <v>0</v>
      </c>
      <c r="BI667" s="227">
        <f>IF(O667="nulová",K667,0)</f>
        <v>0</v>
      </c>
      <c r="BJ667" s="15" t="s">
        <v>78</v>
      </c>
      <c r="BK667" s="227">
        <f>ROUND(P667*H667,2)</f>
        <v>0</v>
      </c>
      <c r="BL667" s="15" t="s">
        <v>236</v>
      </c>
      <c r="BM667" s="226" t="s">
        <v>1332</v>
      </c>
    </row>
    <row r="668" s="2" customFormat="1">
      <c r="A668" s="36"/>
      <c r="B668" s="37"/>
      <c r="C668" s="38"/>
      <c r="D668" s="228" t="s">
        <v>161</v>
      </c>
      <c r="E668" s="38"/>
      <c r="F668" s="229" t="s">
        <v>1333</v>
      </c>
      <c r="G668" s="38"/>
      <c r="H668" s="38"/>
      <c r="I668" s="150"/>
      <c r="J668" s="150"/>
      <c r="K668" s="38"/>
      <c r="L668" s="38"/>
      <c r="M668" s="42"/>
      <c r="N668" s="230"/>
      <c r="O668" s="231"/>
      <c r="P668" s="82"/>
      <c r="Q668" s="82"/>
      <c r="R668" s="82"/>
      <c r="S668" s="82"/>
      <c r="T668" s="82"/>
      <c r="U668" s="82"/>
      <c r="V668" s="82"/>
      <c r="W668" s="82"/>
      <c r="X668" s="83"/>
      <c r="Y668" s="36"/>
      <c r="Z668" s="36"/>
      <c r="AA668" s="36"/>
      <c r="AB668" s="36"/>
      <c r="AC668" s="36"/>
      <c r="AD668" s="36"/>
      <c r="AE668" s="36"/>
      <c r="AT668" s="15" t="s">
        <v>161</v>
      </c>
      <c r="AU668" s="15" t="s">
        <v>71</v>
      </c>
    </row>
    <row r="669" s="2" customFormat="1" ht="33" customHeight="1">
      <c r="A669" s="36"/>
      <c r="B669" s="37"/>
      <c r="C669" s="232" t="s">
        <v>1334</v>
      </c>
      <c r="D669" s="232" t="s">
        <v>461</v>
      </c>
      <c r="E669" s="233" t="s">
        <v>1335</v>
      </c>
      <c r="F669" s="234" t="s">
        <v>1336</v>
      </c>
      <c r="G669" s="235" t="s">
        <v>155</v>
      </c>
      <c r="H669" s="236">
        <v>1860</v>
      </c>
      <c r="I669" s="237"/>
      <c r="J669" s="237"/>
      <c r="K669" s="238">
        <f>ROUND(P669*H669,2)</f>
        <v>0</v>
      </c>
      <c r="L669" s="234" t="s">
        <v>156</v>
      </c>
      <c r="M669" s="42"/>
      <c r="N669" s="239" t="s">
        <v>20</v>
      </c>
      <c r="O669" s="222" t="s">
        <v>40</v>
      </c>
      <c r="P669" s="223">
        <f>I669+J669</f>
        <v>0</v>
      </c>
      <c r="Q669" s="223">
        <f>ROUND(I669*H669,2)</f>
        <v>0</v>
      </c>
      <c r="R669" s="223">
        <f>ROUND(J669*H669,2)</f>
        <v>0</v>
      </c>
      <c r="S669" s="82"/>
      <c r="T669" s="224">
        <f>S669*H669</f>
        <v>0</v>
      </c>
      <c r="U669" s="224">
        <v>0</v>
      </c>
      <c r="V669" s="224">
        <f>U669*H669</f>
        <v>0</v>
      </c>
      <c r="W669" s="224">
        <v>0</v>
      </c>
      <c r="X669" s="225">
        <f>W669*H669</f>
        <v>0</v>
      </c>
      <c r="Y669" s="36"/>
      <c r="Z669" s="36"/>
      <c r="AA669" s="36"/>
      <c r="AB669" s="36"/>
      <c r="AC669" s="36"/>
      <c r="AD669" s="36"/>
      <c r="AE669" s="36"/>
      <c r="AR669" s="226" t="s">
        <v>236</v>
      </c>
      <c r="AT669" s="226" t="s">
        <v>461</v>
      </c>
      <c r="AU669" s="226" t="s">
        <v>71</v>
      </c>
      <c r="AY669" s="15" t="s">
        <v>158</v>
      </c>
      <c r="BE669" s="227">
        <f>IF(O669="základní",K669,0)</f>
        <v>0</v>
      </c>
      <c r="BF669" s="227">
        <f>IF(O669="snížená",K669,0)</f>
        <v>0</v>
      </c>
      <c r="BG669" s="227">
        <f>IF(O669="zákl. přenesená",K669,0)</f>
        <v>0</v>
      </c>
      <c r="BH669" s="227">
        <f>IF(O669="sníž. přenesená",K669,0)</f>
        <v>0</v>
      </c>
      <c r="BI669" s="227">
        <f>IF(O669="nulová",K669,0)</f>
        <v>0</v>
      </c>
      <c r="BJ669" s="15" t="s">
        <v>78</v>
      </c>
      <c r="BK669" s="227">
        <f>ROUND(P669*H669,2)</f>
        <v>0</v>
      </c>
      <c r="BL669" s="15" t="s">
        <v>236</v>
      </c>
      <c r="BM669" s="226" t="s">
        <v>1337</v>
      </c>
    </row>
    <row r="670" s="2" customFormat="1">
      <c r="A670" s="36"/>
      <c r="B670" s="37"/>
      <c r="C670" s="38"/>
      <c r="D670" s="228" t="s">
        <v>161</v>
      </c>
      <c r="E670" s="38"/>
      <c r="F670" s="229" t="s">
        <v>1338</v>
      </c>
      <c r="G670" s="38"/>
      <c r="H670" s="38"/>
      <c r="I670" s="150"/>
      <c r="J670" s="150"/>
      <c r="K670" s="38"/>
      <c r="L670" s="38"/>
      <c r="M670" s="42"/>
      <c r="N670" s="230"/>
      <c r="O670" s="231"/>
      <c r="P670" s="82"/>
      <c r="Q670" s="82"/>
      <c r="R670" s="82"/>
      <c r="S670" s="82"/>
      <c r="T670" s="82"/>
      <c r="U670" s="82"/>
      <c r="V670" s="82"/>
      <c r="W670" s="82"/>
      <c r="X670" s="83"/>
      <c r="Y670" s="36"/>
      <c r="Z670" s="36"/>
      <c r="AA670" s="36"/>
      <c r="AB670" s="36"/>
      <c r="AC670" s="36"/>
      <c r="AD670" s="36"/>
      <c r="AE670" s="36"/>
      <c r="AT670" s="15" t="s">
        <v>161</v>
      </c>
      <c r="AU670" s="15" t="s">
        <v>71</v>
      </c>
    </row>
    <row r="671" s="2" customFormat="1" ht="33" customHeight="1">
      <c r="A671" s="36"/>
      <c r="B671" s="37"/>
      <c r="C671" s="232" t="s">
        <v>1339</v>
      </c>
      <c r="D671" s="232" t="s">
        <v>461</v>
      </c>
      <c r="E671" s="233" t="s">
        <v>1340</v>
      </c>
      <c r="F671" s="234" t="s">
        <v>1341</v>
      </c>
      <c r="G671" s="235" t="s">
        <v>240</v>
      </c>
      <c r="H671" s="236">
        <v>16</v>
      </c>
      <c r="I671" s="237"/>
      <c r="J671" s="237"/>
      <c r="K671" s="238">
        <f>ROUND(P671*H671,2)</f>
        <v>0</v>
      </c>
      <c r="L671" s="234" t="s">
        <v>156</v>
      </c>
      <c r="M671" s="42"/>
      <c r="N671" s="239" t="s">
        <v>20</v>
      </c>
      <c r="O671" s="222" t="s">
        <v>40</v>
      </c>
      <c r="P671" s="223">
        <f>I671+J671</f>
        <v>0</v>
      </c>
      <c r="Q671" s="223">
        <f>ROUND(I671*H671,2)</f>
        <v>0</v>
      </c>
      <c r="R671" s="223">
        <f>ROUND(J671*H671,2)</f>
        <v>0</v>
      </c>
      <c r="S671" s="82"/>
      <c r="T671" s="224">
        <f>S671*H671</f>
        <v>0</v>
      </c>
      <c r="U671" s="224">
        <v>0</v>
      </c>
      <c r="V671" s="224">
        <f>U671*H671</f>
        <v>0</v>
      </c>
      <c r="W671" s="224">
        <v>0</v>
      </c>
      <c r="X671" s="225">
        <f>W671*H671</f>
        <v>0</v>
      </c>
      <c r="Y671" s="36"/>
      <c r="Z671" s="36"/>
      <c r="AA671" s="36"/>
      <c r="AB671" s="36"/>
      <c r="AC671" s="36"/>
      <c r="AD671" s="36"/>
      <c r="AE671" s="36"/>
      <c r="AR671" s="226" t="s">
        <v>236</v>
      </c>
      <c r="AT671" s="226" t="s">
        <v>461</v>
      </c>
      <c r="AU671" s="226" t="s">
        <v>71</v>
      </c>
      <c r="AY671" s="15" t="s">
        <v>158</v>
      </c>
      <c r="BE671" s="227">
        <f>IF(O671="základní",K671,0)</f>
        <v>0</v>
      </c>
      <c r="BF671" s="227">
        <f>IF(O671="snížená",K671,0)</f>
        <v>0</v>
      </c>
      <c r="BG671" s="227">
        <f>IF(O671="zákl. přenesená",K671,0)</f>
        <v>0</v>
      </c>
      <c r="BH671" s="227">
        <f>IF(O671="sníž. přenesená",K671,0)</f>
        <v>0</v>
      </c>
      <c r="BI671" s="227">
        <f>IF(O671="nulová",K671,0)</f>
        <v>0</v>
      </c>
      <c r="BJ671" s="15" t="s">
        <v>78</v>
      </c>
      <c r="BK671" s="227">
        <f>ROUND(P671*H671,2)</f>
        <v>0</v>
      </c>
      <c r="BL671" s="15" t="s">
        <v>236</v>
      </c>
      <c r="BM671" s="226" t="s">
        <v>1342</v>
      </c>
    </row>
    <row r="672" s="2" customFormat="1">
      <c r="A672" s="36"/>
      <c r="B672" s="37"/>
      <c r="C672" s="38"/>
      <c r="D672" s="228" t="s">
        <v>161</v>
      </c>
      <c r="E672" s="38"/>
      <c r="F672" s="229" t="s">
        <v>1343</v>
      </c>
      <c r="G672" s="38"/>
      <c r="H672" s="38"/>
      <c r="I672" s="150"/>
      <c r="J672" s="150"/>
      <c r="K672" s="38"/>
      <c r="L672" s="38"/>
      <c r="M672" s="42"/>
      <c r="N672" s="230"/>
      <c r="O672" s="231"/>
      <c r="P672" s="82"/>
      <c r="Q672" s="82"/>
      <c r="R672" s="82"/>
      <c r="S672" s="82"/>
      <c r="T672" s="82"/>
      <c r="U672" s="82"/>
      <c r="V672" s="82"/>
      <c r="W672" s="82"/>
      <c r="X672" s="83"/>
      <c r="Y672" s="36"/>
      <c r="Z672" s="36"/>
      <c r="AA672" s="36"/>
      <c r="AB672" s="36"/>
      <c r="AC672" s="36"/>
      <c r="AD672" s="36"/>
      <c r="AE672" s="36"/>
      <c r="AT672" s="15" t="s">
        <v>161</v>
      </c>
      <c r="AU672" s="15" t="s">
        <v>71</v>
      </c>
    </row>
    <row r="673" s="2" customFormat="1" ht="33" customHeight="1">
      <c r="A673" s="36"/>
      <c r="B673" s="37"/>
      <c r="C673" s="232" t="s">
        <v>1344</v>
      </c>
      <c r="D673" s="232" t="s">
        <v>461</v>
      </c>
      <c r="E673" s="233" t="s">
        <v>1345</v>
      </c>
      <c r="F673" s="234" t="s">
        <v>1346</v>
      </c>
      <c r="G673" s="235" t="s">
        <v>240</v>
      </c>
      <c r="H673" s="236">
        <v>18</v>
      </c>
      <c r="I673" s="237"/>
      <c r="J673" s="237"/>
      <c r="K673" s="238">
        <f>ROUND(P673*H673,2)</f>
        <v>0</v>
      </c>
      <c r="L673" s="234" t="s">
        <v>156</v>
      </c>
      <c r="M673" s="42"/>
      <c r="N673" s="239" t="s">
        <v>20</v>
      </c>
      <c r="O673" s="222" t="s">
        <v>40</v>
      </c>
      <c r="P673" s="223">
        <f>I673+J673</f>
        <v>0</v>
      </c>
      <c r="Q673" s="223">
        <f>ROUND(I673*H673,2)</f>
        <v>0</v>
      </c>
      <c r="R673" s="223">
        <f>ROUND(J673*H673,2)</f>
        <v>0</v>
      </c>
      <c r="S673" s="82"/>
      <c r="T673" s="224">
        <f>S673*H673</f>
        <v>0</v>
      </c>
      <c r="U673" s="224">
        <v>0</v>
      </c>
      <c r="V673" s="224">
        <f>U673*H673</f>
        <v>0</v>
      </c>
      <c r="W673" s="224">
        <v>0</v>
      </c>
      <c r="X673" s="225">
        <f>W673*H673</f>
        <v>0</v>
      </c>
      <c r="Y673" s="36"/>
      <c r="Z673" s="36"/>
      <c r="AA673" s="36"/>
      <c r="AB673" s="36"/>
      <c r="AC673" s="36"/>
      <c r="AD673" s="36"/>
      <c r="AE673" s="36"/>
      <c r="AR673" s="226" t="s">
        <v>236</v>
      </c>
      <c r="AT673" s="226" t="s">
        <v>461</v>
      </c>
      <c r="AU673" s="226" t="s">
        <v>71</v>
      </c>
      <c r="AY673" s="15" t="s">
        <v>158</v>
      </c>
      <c r="BE673" s="227">
        <f>IF(O673="základní",K673,0)</f>
        <v>0</v>
      </c>
      <c r="BF673" s="227">
        <f>IF(O673="snížená",K673,0)</f>
        <v>0</v>
      </c>
      <c r="BG673" s="227">
        <f>IF(O673="zákl. přenesená",K673,0)</f>
        <v>0</v>
      </c>
      <c r="BH673" s="227">
        <f>IF(O673="sníž. přenesená",K673,0)</f>
        <v>0</v>
      </c>
      <c r="BI673" s="227">
        <f>IF(O673="nulová",K673,0)</f>
        <v>0</v>
      </c>
      <c r="BJ673" s="15" t="s">
        <v>78</v>
      </c>
      <c r="BK673" s="227">
        <f>ROUND(P673*H673,2)</f>
        <v>0</v>
      </c>
      <c r="BL673" s="15" t="s">
        <v>236</v>
      </c>
      <c r="BM673" s="226" t="s">
        <v>1347</v>
      </c>
    </row>
    <row r="674" s="2" customFormat="1">
      <c r="A674" s="36"/>
      <c r="B674" s="37"/>
      <c r="C674" s="38"/>
      <c r="D674" s="228" t="s">
        <v>161</v>
      </c>
      <c r="E674" s="38"/>
      <c r="F674" s="229" t="s">
        <v>1348</v>
      </c>
      <c r="G674" s="38"/>
      <c r="H674" s="38"/>
      <c r="I674" s="150"/>
      <c r="J674" s="150"/>
      <c r="K674" s="38"/>
      <c r="L674" s="38"/>
      <c r="M674" s="42"/>
      <c r="N674" s="230"/>
      <c r="O674" s="231"/>
      <c r="P674" s="82"/>
      <c r="Q674" s="82"/>
      <c r="R674" s="82"/>
      <c r="S674" s="82"/>
      <c r="T674" s="82"/>
      <c r="U674" s="82"/>
      <c r="V674" s="82"/>
      <c r="W674" s="82"/>
      <c r="X674" s="83"/>
      <c r="Y674" s="36"/>
      <c r="Z674" s="36"/>
      <c r="AA674" s="36"/>
      <c r="AB674" s="36"/>
      <c r="AC674" s="36"/>
      <c r="AD674" s="36"/>
      <c r="AE674" s="36"/>
      <c r="AT674" s="15" t="s">
        <v>161</v>
      </c>
      <c r="AU674" s="15" t="s">
        <v>71</v>
      </c>
    </row>
    <row r="675" s="2" customFormat="1" ht="33" customHeight="1">
      <c r="A675" s="36"/>
      <c r="B675" s="37"/>
      <c r="C675" s="232" t="s">
        <v>1349</v>
      </c>
      <c r="D675" s="232" t="s">
        <v>461</v>
      </c>
      <c r="E675" s="233" t="s">
        <v>1350</v>
      </c>
      <c r="F675" s="234" t="s">
        <v>1351</v>
      </c>
      <c r="G675" s="235" t="s">
        <v>240</v>
      </c>
      <c r="H675" s="236">
        <v>8</v>
      </c>
      <c r="I675" s="237"/>
      <c r="J675" s="237"/>
      <c r="K675" s="238">
        <f>ROUND(P675*H675,2)</f>
        <v>0</v>
      </c>
      <c r="L675" s="234" t="s">
        <v>156</v>
      </c>
      <c r="M675" s="42"/>
      <c r="N675" s="239" t="s">
        <v>20</v>
      </c>
      <c r="O675" s="222" t="s">
        <v>40</v>
      </c>
      <c r="P675" s="223">
        <f>I675+J675</f>
        <v>0</v>
      </c>
      <c r="Q675" s="223">
        <f>ROUND(I675*H675,2)</f>
        <v>0</v>
      </c>
      <c r="R675" s="223">
        <f>ROUND(J675*H675,2)</f>
        <v>0</v>
      </c>
      <c r="S675" s="82"/>
      <c r="T675" s="224">
        <f>S675*H675</f>
        <v>0</v>
      </c>
      <c r="U675" s="224">
        <v>0</v>
      </c>
      <c r="V675" s="224">
        <f>U675*H675</f>
        <v>0</v>
      </c>
      <c r="W675" s="224">
        <v>0</v>
      </c>
      <c r="X675" s="225">
        <f>W675*H675</f>
        <v>0</v>
      </c>
      <c r="Y675" s="36"/>
      <c r="Z675" s="36"/>
      <c r="AA675" s="36"/>
      <c r="AB675" s="36"/>
      <c r="AC675" s="36"/>
      <c r="AD675" s="36"/>
      <c r="AE675" s="36"/>
      <c r="AR675" s="226" t="s">
        <v>236</v>
      </c>
      <c r="AT675" s="226" t="s">
        <v>461</v>
      </c>
      <c r="AU675" s="226" t="s">
        <v>71</v>
      </c>
      <c r="AY675" s="15" t="s">
        <v>158</v>
      </c>
      <c r="BE675" s="227">
        <f>IF(O675="základní",K675,0)</f>
        <v>0</v>
      </c>
      <c r="BF675" s="227">
        <f>IF(O675="snížená",K675,0)</f>
        <v>0</v>
      </c>
      <c r="BG675" s="227">
        <f>IF(O675="zákl. přenesená",K675,0)</f>
        <v>0</v>
      </c>
      <c r="BH675" s="227">
        <f>IF(O675="sníž. přenesená",K675,0)</f>
        <v>0</v>
      </c>
      <c r="BI675" s="227">
        <f>IF(O675="nulová",K675,0)</f>
        <v>0</v>
      </c>
      <c r="BJ675" s="15" t="s">
        <v>78</v>
      </c>
      <c r="BK675" s="227">
        <f>ROUND(P675*H675,2)</f>
        <v>0</v>
      </c>
      <c r="BL675" s="15" t="s">
        <v>236</v>
      </c>
      <c r="BM675" s="226" t="s">
        <v>1352</v>
      </c>
    </row>
    <row r="676" s="2" customFormat="1">
      <c r="A676" s="36"/>
      <c r="B676" s="37"/>
      <c r="C676" s="38"/>
      <c r="D676" s="228" t="s">
        <v>161</v>
      </c>
      <c r="E676" s="38"/>
      <c r="F676" s="229" t="s">
        <v>1353</v>
      </c>
      <c r="G676" s="38"/>
      <c r="H676" s="38"/>
      <c r="I676" s="150"/>
      <c r="J676" s="150"/>
      <c r="K676" s="38"/>
      <c r="L676" s="38"/>
      <c r="M676" s="42"/>
      <c r="N676" s="230"/>
      <c r="O676" s="231"/>
      <c r="P676" s="82"/>
      <c r="Q676" s="82"/>
      <c r="R676" s="82"/>
      <c r="S676" s="82"/>
      <c r="T676" s="82"/>
      <c r="U676" s="82"/>
      <c r="V676" s="82"/>
      <c r="W676" s="82"/>
      <c r="X676" s="83"/>
      <c r="Y676" s="36"/>
      <c r="Z676" s="36"/>
      <c r="AA676" s="36"/>
      <c r="AB676" s="36"/>
      <c r="AC676" s="36"/>
      <c r="AD676" s="36"/>
      <c r="AE676" s="36"/>
      <c r="AT676" s="15" t="s">
        <v>161</v>
      </c>
      <c r="AU676" s="15" t="s">
        <v>71</v>
      </c>
    </row>
    <row r="677" s="2" customFormat="1" ht="33" customHeight="1">
      <c r="A677" s="36"/>
      <c r="B677" s="37"/>
      <c r="C677" s="232" t="s">
        <v>1354</v>
      </c>
      <c r="D677" s="232" t="s">
        <v>461</v>
      </c>
      <c r="E677" s="233" t="s">
        <v>1355</v>
      </c>
      <c r="F677" s="234" t="s">
        <v>1356</v>
      </c>
      <c r="G677" s="235" t="s">
        <v>240</v>
      </c>
      <c r="H677" s="236">
        <v>10</v>
      </c>
      <c r="I677" s="237"/>
      <c r="J677" s="237"/>
      <c r="K677" s="238">
        <f>ROUND(P677*H677,2)</f>
        <v>0</v>
      </c>
      <c r="L677" s="234" t="s">
        <v>156</v>
      </c>
      <c r="M677" s="42"/>
      <c r="N677" s="239" t="s">
        <v>20</v>
      </c>
      <c r="O677" s="222" t="s">
        <v>40</v>
      </c>
      <c r="P677" s="223">
        <f>I677+J677</f>
        <v>0</v>
      </c>
      <c r="Q677" s="223">
        <f>ROUND(I677*H677,2)</f>
        <v>0</v>
      </c>
      <c r="R677" s="223">
        <f>ROUND(J677*H677,2)</f>
        <v>0</v>
      </c>
      <c r="S677" s="82"/>
      <c r="T677" s="224">
        <f>S677*H677</f>
        <v>0</v>
      </c>
      <c r="U677" s="224">
        <v>0</v>
      </c>
      <c r="V677" s="224">
        <f>U677*H677</f>
        <v>0</v>
      </c>
      <c r="W677" s="224">
        <v>0</v>
      </c>
      <c r="X677" s="225">
        <f>W677*H677</f>
        <v>0</v>
      </c>
      <c r="Y677" s="36"/>
      <c r="Z677" s="36"/>
      <c r="AA677" s="36"/>
      <c r="AB677" s="36"/>
      <c r="AC677" s="36"/>
      <c r="AD677" s="36"/>
      <c r="AE677" s="36"/>
      <c r="AR677" s="226" t="s">
        <v>236</v>
      </c>
      <c r="AT677" s="226" t="s">
        <v>461</v>
      </c>
      <c r="AU677" s="226" t="s">
        <v>71</v>
      </c>
      <c r="AY677" s="15" t="s">
        <v>158</v>
      </c>
      <c r="BE677" s="227">
        <f>IF(O677="základní",K677,0)</f>
        <v>0</v>
      </c>
      <c r="BF677" s="227">
        <f>IF(O677="snížená",K677,0)</f>
        <v>0</v>
      </c>
      <c r="BG677" s="227">
        <f>IF(O677="zákl. přenesená",K677,0)</f>
        <v>0</v>
      </c>
      <c r="BH677" s="227">
        <f>IF(O677="sníž. přenesená",K677,0)</f>
        <v>0</v>
      </c>
      <c r="BI677" s="227">
        <f>IF(O677="nulová",K677,0)</f>
        <v>0</v>
      </c>
      <c r="BJ677" s="15" t="s">
        <v>78</v>
      </c>
      <c r="BK677" s="227">
        <f>ROUND(P677*H677,2)</f>
        <v>0</v>
      </c>
      <c r="BL677" s="15" t="s">
        <v>236</v>
      </c>
      <c r="BM677" s="226" t="s">
        <v>1357</v>
      </c>
    </row>
    <row r="678" s="2" customFormat="1">
      <c r="A678" s="36"/>
      <c r="B678" s="37"/>
      <c r="C678" s="38"/>
      <c r="D678" s="228" t="s">
        <v>161</v>
      </c>
      <c r="E678" s="38"/>
      <c r="F678" s="229" t="s">
        <v>1358</v>
      </c>
      <c r="G678" s="38"/>
      <c r="H678" s="38"/>
      <c r="I678" s="150"/>
      <c r="J678" s="150"/>
      <c r="K678" s="38"/>
      <c r="L678" s="38"/>
      <c r="M678" s="42"/>
      <c r="N678" s="230"/>
      <c r="O678" s="231"/>
      <c r="P678" s="82"/>
      <c r="Q678" s="82"/>
      <c r="R678" s="82"/>
      <c r="S678" s="82"/>
      <c r="T678" s="82"/>
      <c r="U678" s="82"/>
      <c r="V678" s="82"/>
      <c r="W678" s="82"/>
      <c r="X678" s="83"/>
      <c r="Y678" s="36"/>
      <c r="Z678" s="36"/>
      <c r="AA678" s="36"/>
      <c r="AB678" s="36"/>
      <c r="AC678" s="36"/>
      <c r="AD678" s="36"/>
      <c r="AE678" s="36"/>
      <c r="AT678" s="15" t="s">
        <v>161</v>
      </c>
      <c r="AU678" s="15" t="s">
        <v>71</v>
      </c>
    </row>
    <row r="679" s="2" customFormat="1" ht="33" customHeight="1">
      <c r="A679" s="36"/>
      <c r="B679" s="37"/>
      <c r="C679" s="232" t="s">
        <v>1359</v>
      </c>
      <c r="D679" s="232" t="s">
        <v>461</v>
      </c>
      <c r="E679" s="233" t="s">
        <v>1360</v>
      </c>
      <c r="F679" s="234" t="s">
        <v>1361</v>
      </c>
      <c r="G679" s="235" t="s">
        <v>240</v>
      </c>
      <c r="H679" s="236">
        <v>2</v>
      </c>
      <c r="I679" s="237"/>
      <c r="J679" s="237"/>
      <c r="K679" s="238">
        <f>ROUND(P679*H679,2)</f>
        <v>0</v>
      </c>
      <c r="L679" s="234" t="s">
        <v>156</v>
      </c>
      <c r="M679" s="42"/>
      <c r="N679" s="239" t="s">
        <v>20</v>
      </c>
      <c r="O679" s="222" t="s">
        <v>40</v>
      </c>
      <c r="P679" s="223">
        <f>I679+J679</f>
        <v>0</v>
      </c>
      <c r="Q679" s="223">
        <f>ROUND(I679*H679,2)</f>
        <v>0</v>
      </c>
      <c r="R679" s="223">
        <f>ROUND(J679*H679,2)</f>
        <v>0</v>
      </c>
      <c r="S679" s="82"/>
      <c r="T679" s="224">
        <f>S679*H679</f>
        <v>0</v>
      </c>
      <c r="U679" s="224">
        <v>0</v>
      </c>
      <c r="V679" s="224">
        <f>U679*H679</f>
        <v>0</v>
      </c>
      <c r="W679" s="224">
        <v>0</v>
      </c>
      <c r="X679" s="225">
        <f>W679*H679</f>
        <v>0</v>
      </c>
      <c r="Y679" s="36"/>
      <c r="Z679" s="36"/>
      <c r="AA679" s="36"/>
      <c r="AB679" s="36"/>
      <c r="AC679" s="36"/>
      <c r="AD679" s="36"/>
      <c r="AE679" s="36"/>
      <c r="AR679" s="226" t="s">
        <v>236</v>
      </c>
      <c r="AT679" s="226" t="s">
        <v>461</v>
      </c>
      <c r="AU679" s="226" t="s">
        <v>71</v>
      </c>
      <c r="AY679" s="15" t="s">
        <v>158</v>
      </c>
      <c r="BE679" s="227">
        <f>IF(O679="základní",K679,0)</f>
        <v>0</v>
      </c>
      <c r="BF679" s="227">
        <f>IF(O679="snížená",K679,0)</f>
        <v>0</v>
      </c>
      <c r="BG679" s="227">
        <f>IF(O679="zákl. přenesená",K679,0)</f>
        <v>0</v>
      </c>
      <c r="BH679" s="227">
        <f>IF(O679="sníž. přenesená",K679,0)</f>
        <v>0</v>
      </c>
      <c r="BI679" s="227">
        <f>IF(O679="nulová",K679,0)</f>
        <v>0</v>
      </c>
      <c r="BJ679" s="15" t="s">
        <v>78</v>
      </c>
      <c r="BK679" s="227">
        <f>ROUND(P679*H679,2)</f>
        <v>0</v>
      </c>
      <c r="BL679" s="15" t="s">
        <v>236</v>
      </c>
      <c r="BM679" s="226" t="s">
        <v>1362</v>
      </c>
    </row>
    <row r="680" s="2" customFormat="1">
      <c r="A680" s="36"/>
      <c r="B680" s="37"/>
      <c r="C680" s="38"/>
      <c r="D680" s="228" t="s">
        <v>161</v>
      </c>
      <c r="E680" s="38"/>
      <c r="F680" s="229" t="s">
        <v>1363</v>
      </c>
      <c r="G680" s="38"/>
      <c r="H680" s="38"/>
      <c r="I680" s="150"/>
      <c r="J680" s="150"/>
      <c r="K680" s="38"/>
      <c r="L680" s="38"/>
      <c r="M680" s="42"/>
      <c r="N680" s="230"/>
      <c r="O680" s="231"/>
      <c r="P680" s="82"/>
      <c r="Q680" s="82"/>
      <c r="R680" s="82"/>
      <c r="S680" s="82"/>
      <c r="T680" s="82"/>
      <c r="U680" s="82"/>
      <c r="V680" s="82"/>
      <c r="W680" s="82"/>
      <c r="X680" s="83"/>
      <c r="Y680" s="36"/>
      <c r="Z680" s="36"/>
      <c r="AA680" s="36"/>
      <c r="AB680" s="36"/>
      <c r="AC680" s="36"/>
      <c r="AD680" s="36"/>
      <c r="AE680" s="36"/>
      <c r="AT680" s="15" t="s">
        <v>161</v>
      </c>
      <c r="AU680" s="15" t="s">
        <v>71</v>
      </c>
    </row>
    <row r="681" s="2" customFormat="1" ht="33" customHeight="1">
      <c r="A681" s="36"/>
      <c r="B681" s="37"/>
      <c r="C681" s="232" t="s">
        <v>1364</v>
      </c>
      <c r="D681" s="232" t="s">
        <v>461</v>
      </c>
      <c r="E681" s="233" t="s">
        <v>1365</v>
      </c>
      <c r="F681" s="234" t="s">
        <v>1366</v>
      </c>
      <c r="G681" s="235" t="s">
        <v>240</v>
      </c>
      <c r="H681" s="236">
        <v>8</v>
      </c>
      <c r="I681" s="237"/>
      <c r="J681" s="237"/>
      <c r="K681" s="238">
        <f>ROUND(P681*H681,2)</f>
        <v>0</v>
      </c>
      <c r="L681" s="234" t="s">
        <v>156</v>
      </c>
      <c r="M681" s="42"/>
      <c r="N681" s="239" t="s">
        <v>20</v>
      </c>
      <c r="O681" s="222" t="s">
        <v>40</v>
      </c>
      <c r="P681" s="223">
        <f>I681+J681</f>
        <v>0</v>
      </c>
      <c r="Q681" s="223">
        <f>ROUND(I681*H681,2)</f>
        <v>0</v>
      </c>
      <c r="R681" s="223">
        <f>ROUND(J681*H681,2)</f>
        <v>0</v>
      </c>
      <c r="S681" s="82"/>
      <c r="T681" s="224">
        <f>S681*H681</f>
        <v>0</v>
      </c>
      <c r="U681" s="224">
        <v>0</v>
      </c>
      <c r="V681" s="224">
        <f>U681*H681</f>
        <v>0</v>
      </c>
      <c r="W681" s="224">
        <v>0</v>
      </c>
      <c r="X681" s="225">
        <f>W681*H681</f>
        <v>0</v>
      </c>
      <c r="Y681" s="36"/>
      <c r="Z681" s="36"/>
      <c r="AA681" s="36"/>
      <c r="AB681" s="36"/>
      <c r="AC681" s="36"/>
      <c r="AD681" s="36"/>
      <c r="AE681" s="36"/>
      <c r="AR681" s="226" t="s">
        <v>236</v>
      </c>
      <c r="AT681" s="226" t="s">
        <v>461</v>
      </c>
      <c r="AU681" s="226" t="s">
        <v>71</v>
      </c>
      <c r="AY681" s="15" t="s">
        <v>158</v>
      </c>
      <c r="BE681" s="227">
        <f>IF(O681="základní",K681,0)</f>
        <v>0</v>
      </c>
      <c r="BF681" s="227">
        <f>IF(O681="snížená",K681,0)</f>
        <v>0</v>
      </c>
      <c r="BG681" s="227">
        <f>IF(O681="zákl. přenesená",K681,0)</f>
        <v>0</v>
      </c>
      <c r="BH681" s="227">
        <f>IF(O681="sníž. přenesená",K681,0)</f>
        <v>0</v>
      </c>
      <c r="BI681" s="227">
        <f>IF(O681="nulová",K681,0)</f>
        <v>0</v>
      </c>
      <c r="BJ681" s="15" t="s">
        <v>78</v>
      </c>
      <c r="BK681" s="227">
        <f>ROUND(P681*H681,2)</f>
        <v>0</v>
      </c>
      <c r="BL681" s="15" t="s">
        <v>236</v>
      </c>
      <c r="BM681" s="226" t="s">
        <v>1367</v>
      </c>
    </row>
    <row r="682" s="2" customFormat="1">
      <c r="A682" s="36"/>
      <c r="B682" s="37"/>
      <c r="C682" s="38"/>
      <c r="D682" s="228" t="s">
        <v>161</v>
      </c>
      <c r="E682" s="38"/>
      <c r="F682" s="229" t="s">
        <v>1368</v>
      </c>
      <c r="G682" s="38"/>
      <c r="H682" s="38"/>
      <c r="I682" s="150"/>
      <c r="J682" s="150"/>
      <c r="K682" s="38"/>
      <c r="L682" s="38"/>
      <c r="M682" s="42"/>
      <c r="N682" s="230"/>
      <c r="O682" s="231"/>
      <c r="P682" s="82"/>
      <c r="Q682" s="82"/>
      <c r="R682" s="82"/>
      <c r="S682" s="82"/>
      <c r="T682" s="82"/>
      <c r="U682" s="82"/>
      <c r="V682" s="82"/>
      <c r="W682" s="82"/>
      <c r="X682" s="83"/>
      <c r="Y682" s="36"/>
      <c r="Z682" s="36"/>
      <c r="AA682" s="36"/>
      <c r="AB682" s="36"/>
      <c r="AC682" s="36"/>
      <c r="AD682" s="36"/>
      <c r="AE682" s="36"/>
      <c r="AT682" s="15" t="s">
        <v>161</v>
      </c>
      <c r="AU682" s="15" t="s">
        <v>71</v>
      </c>
    </row>
    <row r="683" s="2" customFormat="1" ht="33" customHeight="1">
      <c r="A683" s="36"/>
      <c r="B683" s="37"/>
      <c r="C683" s="232" t="s">
        <v>1369</v>
      </c>
      <c r="D683" s="232" t="s">
        <v>461</v>
      </c>
      <c r="E683" s="233" t="s">
        <v>1370</v>
      </c>
      <c r="F683" s="234" t="s">
        <v>1371</v>
      </c>
      <c r="G683" s="235" t="s">
        <v>240</v>
      </c>
      <c r="H683" s="236">
        <v>4</v>
      </c>
      <c r="I683" s="237"/>
      <c r="J683" s="237"/>
      <c r="K683" s="238">
        <f>ROUND(P683*H683,2)</f>
        <v>0</v>
      </c>
      <c r="L683" s="234" t="s">
        <v>156</v>
      </c>
      <c r="M683" s="42"/>
      <c r="N683" s="239" t="s">
        <v>20</v>
      </c>
      <c r="O683" s="222" t="s">
        <v>40</v>
      </c>
      <c r="P683" s="223">
        <f>I683+J683</f>
        <v>0</v>
      </c>
      <c r="Q683" s="223">
        <f>ROUND(I683*H683,2)</f>
        <v>0</v>
      </c>
      <c r="R683" s="223">
        <f>ROUND(J683*H683,2)</f>
        <v>0</v>
      </c>
      <c r="S683" s="82"/>
      <c r="T683" s="224">
        <f>S683*H683</f>
        <v>0</v>
      </c>
      <c r="U683" s="224">
        <v>0</v>
      </c>
      <c r="V683" s="224">
        <f>U683*H683</f>
        <v>0</v>
      </c>
      <c r="W683" s="224">
        <v>0</v>
      </c>
      <c r="X683" s="225">
        <f>W683*H683</f>
        <v>0</v>
      </c>
      <c r="Y683" s="36"/>
      <c r="Z683" s="36"/>
      <c r="AA683" s="36"/>
      <c r="AB683" s="36"/>
      <c r="AC683" s="36"/>
      <c r="AD683" s="36"/>
      <c r="AE683" s="36"/>
      <c r="AR683" s="226" t="s">
        <v>236</v>
      </c>
      <c r="AT683" s="226" t="s">
        <v>461</v>
      </c>
      <c r="AU683" s="226" t="s">
        <v>71</v>
      </c>
      <c r="AY683" s="15" t="s">
        <v>158</v>
      </c>
      <c r="BE683" s="227">
        <f>IF(O683="základní",K683,0)</f>
        <v>0</v>
      </c>
      <c r="BF683" s="227">
        <f>IF(O683="snížená",K683,0)</f>
        <v>0</v>
      </c>
      <c r="BG683" s="227">
        <f>IF(O683="zákl. přenesená",K683,0)</f>
        <v>0</v>
      </c>
      <c r="BH683" s="227">
        <f>IF(O683="sníž. přenesená",K683,0)</f>
        <v>0</v>
      </c>
      <c r="BI683" s="227">
        <f>IF(O683="nulová",K683,0)</f>
        <v>0</v>
      </c>
      <c r="BJ683" s="15" t="s">
        <v>78</v>
      </c>
      <c r="BK683" s="227">
        <f>ROUND(P683*H683,2)</f>
        <v>0</v>
      </c>
      <c r="BL683" s="15" t="s">
        <v>236</v>
      </c>
      <c r="BM683" s="226" t="s">
        <v>1372</v>
      </c>
    </row>
    <row r="684" s="2" customFormat="1">
      <c r="A684" s="36"/>
      <c r="B684" s="37"/>
      <c r="C684" s="38"/>
      <c r="D684" s="228" t="s">
        <v>161</v>
      </c>
      <c r="E684" s="38"/>
      <c r="F684" s="229" t="s">
        <v>1373</v>
      </c>
      <c r="G684" s="38"/>
      <c r="H684" s="38"/>
      <c r="I684" s="150"/>
      <c r="J684" s="150"/>
      <c r="K684" s="38"/>
      <c r="L684" s="38"/>
      <c r="M684" s="42"/>
      <c r="N684" s="230"/>
      <c r="O684" s="231"/>
      <c r="P684" s="82"/>
      <c r="Q684" s="82"/>
      <c r="R684" s="82"/>
      <c r="S684" s="82"/>
      <c r="T684" s="82"/>
      <c r="U684" s="82"/>
      <c r="V684" s="82"/>
      <c r="W684" s="82"/>
      <c r="X684" s="83"/>
      <c r="Y684" s="36"/>
      <c r="Z684" s="36"/>
      <c r="AA684" s="36"/>
      <c r="AB684" s="36"/>
      <c r="AC684" s="36"/>
      <c r="AD684" s="36"/>
      <c r="AE684" s="36"/>
      <c r="AT684" s="15" t="s">
        <v>161</v>
      </c>
      <c r="AU684" s="15" t="s">
        <v>71</v>
      </c>
    </row>
    <row r="685" s="2" customFormat="1" ht="21.75" customHeight="1">
      <c r="A685" s="36"/>
      <c r="B685" s="37"/>
      <c r="C685" s="232" t="s">
        <v>1374</v>
      </c>
      <c r="D685" s="232" t="s">
        <v>461</v>
      </c>
      <c r="E685" s="233" t="s">
        <v>1375</v>
      </c>
      <c r="F685" s="234" t="s">
        <v>1376</v>
      </c>
      <c r="G685" s="235" t="s">
        <v>1377</v>
      </c>
      <c r="H685" s="236">
        <v>8</v>
      </c>
      <c r="I685" s="237"/>
      <c r="J685" s="237"/>
      <c r="K685" s="238">
        <f>ROUND(P685*H685,2)</f>
        <v>0</v>
      </c>
      <c r="L685" s="234" t="s">
        <v>20</v>
      </c>
      <c r="M685" s="42"/>
      <c r="N685" s="239" t="s">
        <v>20</v>
      </c>
      <c r="O685" s="222" t="s">
        <v>40</v>
      </c>
      <c r="P685" s="223">
        <f>I685+J685</f>
        <v>0</v>
      </c>
      <c r="Q685" s="223">
        <f>ROUND(I685*H685,2)</f>
        <v>0</v>
      </c>
      <c r="R685" s="223">
        <f>ROUND(J685*H685,2)</f>
        <v>0</v>
      </c>
      <c r="S685" s="82"/>
      <c r="T685" s="224">
        <f>S685*H685</f>
        <v>0</v>
      </c>
      <c r="U685" s="224">
        <v>0</v>
      </c>
      <c r="V685" s="224">
        <f>U685*H685</f>
        <v>0</v>
      </c>
      <c r="W685" s="224">
        <v>0</v>
      </c>
      <c r="X685" s="225">
        <f>W685*H685</f>
        <v>0</v>
      </c>
      <c r="Y685" s="36"/>
      <c r="Z685" s="36"/>
      <c r="AA685" s="36"/>
      <c r="AB685" s="36"/>
      <c r="AC685" s="36"/>
      <c r="AD685" s="36"/>
      <c r="AE685" s="36"/>
      <c r="AR685" s="226" t="s">
        <v>236</v>
      </c>
      <c r="AT685" s="226" t="s">
        <v>461</v>
      </c>
      <c r="AU685" s="226" t="s">
        <v>71</v>
      </c>
      <c r="AY685" s="15" t="s">
        <v>158</v>
      </c>
      <c r="BE685" s="227">
        <f>IF(O685="základní",K685,0)</f>
        <v>0</v>
      </c>
      <c r="BF685" s="227">
        <f>IF(O685="snížená",K685,0)</f>
        <v>0</v>
      </c>
      <c r="BG685" s="227">
        <f>IF(O685="zákl. přenesená",K685,0)</f>
        <v>0</v>
      </c>
      <c r="BH685" s="227">
        <f>IF(O685="sníž. přenesená",K685,0)</f>
        <v>0</v>
      </c>
      <c r="BI685" s="227">
        <f>IF(O685="nulová",K685,0)</f>
        <v>0</v>
      </c>
      <c r="BJ685" s="15" t="s">
        <v>78</v>
      </c>
      <c r="BK685" s="227">
        <f>ROUND(P685*H685,2)</f>
        <v>0</v>
      </c>
      <c r="BL685" s="15" t="s">
        <v>236</v>
      </c>
      <c r="BM685" s="226" t="s">
        <v>1378</v>
      </c>
    </row>
    <row r="686" s="2" customFormat="1">
      <c r="A686" s="36"/>
      <c r="B686" s="37"/>
      <c r="C686" s="38"/>
      <c r="D686" s="228" t="s">
        <v>161</v>
      </c>
      <c r="E686" s="38"/>
      <c r="F686" s="229" t="s">
        <v>1376</v>
      </c>
      <c r="G686" s="38"/>
      <c r="H686" s="38"/>
      <c r="I686" s="150"/>
      <c r="J686" s="150"/>
      <c r="K686" s="38"/>
      <c r="L686" s="38"/>
      <c r="M686" s="42"/>
      <c r="N686" s="230"/>
      <c r="O686" s="231"/>
      <c r="P686" s="82"/>
      <c r="Q686" s="82"/>
      <c r="R686" s="82"/>
      <c r="S686" s="82"/>
      <c r="T686" s="82"/>
      <c r="U686" s="82"/>
      <c r="V686" s="82"/>
      <c r="W686" s="82"/>
      <c r="X686" s="83"/>
      <c r="Y686" s="36"/>
      <c r="Z686" s="36"/>
      <c r="AA686" s="36"/>
      <c r="AB686" s="36"/>
      <c r="AC686" s="36"/>
      <c r="AD686" s="36"/>
      <c r="AE686" s="36"/>
      <c r="AT686" s="15" t="s">
        <v>161</v>
      </c>
      <c r="AU686" s="15" t="s">
        <v>71</v>
      </c>
    </row>
    <row r="687" s="2" customFormat="1" ht="21.75" customHeight="1">
      <c r="A687" s="36"/>
      <c r="B687" s="37"/>
      <c r="C687" s="232" t="s">
        <v>1379</v>
      </c>
      <c r="D687" s="232" t="s">
        <v>461</v>
      </c>
      <c r="E687" s="233" t="s">
        <v>1380</v>
      </c>
      <c r="F687" s="234" t="s">
        <v>1381</v>
      </c>
      <c r="G687" s="235" t="s">
        <v>1377</v>
      </c>
      <c r="H687" s="236">
        <v>4</v>
      </c>
      <c r="I687" s="237"/>
      <c r="J687" s="237"/>
      <c r="K687" s="238">
        <f>ROUND(P687*H687,2)</f>
        <v>0</v>
      </c>
      <c r="L687" s="234" t="s">
        <v>20</v>
      </c>
      <c r="M687" s="42"/>
      <c r="N687" s="239" t="s">
        <v>20</v>
      </c>
      <c r="O687" s="222" t="s">
        <v>40</v>
      </c>
      <c r="P687" s="223">
        <f>I687+J687</f>
        <v>0</v>
      </c>
      <c r="Q687" s="223">
        <f>ROUND(I687*H687,2)</f>
        <v>0</v>
      </c>
      <c r="R687" s="223">
        <f>ROUND(J687*H687,2)</f>
        <v>0</v>
      </c>
      <c r="S687" s="82"/>
      <c r="T687" s="224">
        <f>S687*H687</f>
        <v>0</v>
      </c>
      <c r="U687" s="224">
        <v>0</v>
      </c>
      <c r="V687" s="224">
        <f>U687*H687</f>
        <v>0</v>
      </c>
      <c r="W687" s="224">
        <v>0</v>
      </c>
      <c r="X687" s="225">
        <f>W687*H687</f>
        <v>0</v>
      </c>
      <c r="Y687" s="36"/>
      <c r="Z687" s="36"/>
      <c r="AA687" s="36"/>
      <c r="AB687" s="36"/>
      <c r="AC687" s="36"/>
      <c r="AD687" s="36"/>
      <c r="AE687" s="36"/>
      <c r="AR687" s="226" t="s">
        <v>236</v>
      </c>
      <c r="AT687" s="226" t="s">
        <v>461</v>
      </c>
      <c r="AU687" s="226" t="s">
        <v>71</v>
      </c>
      <c r="AY687" s="15" t="s">
        <v>158</v>
      </c>
      <c r="BE687" s="227">
        <f>IF(O687="základní",K687,0)</f>
        <v>0</v>
      </c>
      <c r="BF687" s="227">
        <f>IF(O687="snížená",K687,0)</f>
        <v>0</v>
      </c>
      <c r="BG687" s="227">
        <f>IF(O687="zákl. přenesená",K687,0)</f>
        <v>0</v>
      </c>
      <c r="BH687" s="227">
        <f>IF(O687="sníž. přenesená",K687,0)</f>
        <v>0</v>
      </c>
      <c r="BI687" s="227">
        <f>IF(O687="nulová",K687,0)</f>
        <v>0</v>
      </c>
      <c r="BJ687" s="15" t="s">
        <v>78</v>
      </c>
      <c r="BK687" s="227">
        <f>ROUND(P687*H687,2)</f>
        <v>0</v>
      </c>
      <c r="BL687" s="15" t="s">
        <v>236</v>
      </c>
      <c r="BM687" s="226" t="s">
        <v>1382</v>
      </c>
    </row>
    <row r="688" s="2" customFormat="1">
      <c r="A688" s="36"/>
      <c r="B688" s="37"/>
      <c r="C688" s="38"/>
      <c r="D688" s="228" t="s">
        <v>161</v>
      </c>
      <c r="E688" s="38"/>
      <c r="F688" s="229" t="s">
        <v>1381</v>
      </c>
      <c r="G688" s="38"/>
      <c r="H688" s="38"/>
      <c r="I688" s="150"/>
      <c r="J688" s="150"/>
      <c r="K688" s="38"/>
      <c r="L688" s="38"/>
      <c r="M688" s="42"/>
      <c r="N688" s="230"/>
      <c r="O688" s="231"/>
      <c r="P688" s="82"/>
      <c r="Q688" s="82"/>
      <c r="R688" s="82"/>
      <c r="S688" s="82"/>
      <c r="T688" s="82"/>
      <c r="U688" s="82"/>
      <c r="V688" s="82"/>
      <c r="W688" s="82"/>
      <c r="X688" s="83"/>
      <c r="Y688" s="36"/>
      <c r="Z688" s="36"/>
      <c r="AA688" s="36"/>
      <c r="AB688" s="36"/>
      <c r="AC688" s="36"/>
      <c r="AD688" s="36"/>
      <c r="AE688" s="36"/>
      <c r="AT688" s="15" t="s">
        <v>161</v>
      </c>
      <c r="AU688" s="15" t="s">
        <v>71</v>
      </c>
    </row>
    <row r="689" s="2" customFormat="1" ht="21.75" customHeight="1">
      <c r="A689" s="36"/>
      <c r="B689" s="37"/>
      <c r="C689" s="232" t="s">
        <v>1383</v>
      </c>
      <c r="D689" s="232" t="s">
        <v>461</v>
      </c>
      <c r="E689" s="233" t="s">
        <v>1384</v>
      </c>
      <c r="F689" s="234" t="s">
        <v>1385</v>
      </c>
      <c r="G689" s="235" t="s">
        <v>240</v>
      </c>
      <c r="H689" s="236">
        <v>16</v>
      </c>
      <c r="I689" s="237"/>
      <c r="J689" s="237"/>
      <c r="K689" s="238">
        <f>ROUND(P689*H689,2)</f>
        <v>0</v>
      </c>
      <c r="L689" s="234" t="s">
        <v>156</v>
      </c>
      <c r="M689" s="42"/>
      <c r="N689" s="239" t="s">
        <v>20</v>
      </c>
      <c r="O689" s="222" t="s">
        <v>40</v>
      </c>
      <c r="P689" s="223">
        <f>I689+J689</f>
        <v>0</v>
      </c>
      <c r="Q689" s="223">
        <f>ROUND(I689*H689,2)</f>
        <v>0</v>
      </c>
      <c r="R689" s="223">
        <f>ROUND(J689*H689,2)</f>
        <v>0</v>
      </c>
      <c r="S689" s="82"/>
      <c r="T689" s="224">
        <f>S689*H689</f>
        <v>0</v>
      </c>
      <c r="U689" s="224">
        <v>0</v>
      </c>
      <c r="V689" s="224">
        <f>U689*H689</f>
        <v>0</v>
      </c>
      <c r="W689" s="224">
        <v>0</v>
      </c>
      <c r="X689" s="225">
        <f>W689*H689</f>
        <v>0</v>
      </c>
      <c r="Y689" s="36"/>
      <c r="Z689" s="36"/>
      <c r="AA689" s="36"/>
      <c r="AB689" s="36"/>
      <c r="AC689" s="36"/>
      <c r="AD689" s="36"/>
      <c r="AE689" s="36"/>
      <c r="AR689" s="226" t="s">
        <v>236</v>
      </c>
      <c r="AT689" s="226" t="s">
        <v>461</v>
      </c>
      <c r="AU689" s="226" t="s">
        <v>71</v>
      </c>
      <c r="AY689" s="15" t="s">
        <v>158</v>
      </c>
      <c r="BE689" s="227">
        <f>IF(O689="základní",K689,0)</f>
        <v>0</v>
      </c>
      <c r="BF689" s="227">
        <f>IF(O689="snížená",K689,0)</f>
        <v>0</v>
      </c>
      <c r="BG689" s="227">
        <f>IF(O689="zákl. přenesená",K689,0)</f>
        <v>0</v>
      </c>
      <c r="BH689" s="227">
        <f>IF(O689="sníž. přenesená",K689,0)</f>
        <v>0</v>
      </c>
      <c r="BI689" s="227">
        <f>IF(O689="nulová",K689,0)</f>
        <v>0</v>
      </c>
      <c r="BJ689" s="15" t="s">
        <v>78</v>
      </c>
      <c r="BK689" s="227">
        <f>ROUND(P689*H689,2)</f>
        <v>0</v>
      </c>
      <c r="BL689" s="15" t="s">
        <v>236</v>
      </c>
      <c r="BM689" s="226" t="s">
        <v>1386</v>
      </c>
    </row>
    <row r="690" s="2" customFormat="1">
      <c r="A690" s="36"/>
      <c r="B690" s="37"/>
      <c r="C690" s="38"/>
      <c r="D690" s="228" t="s">
        <v>161</v>
      </c>
      <c r="E690" s="38"/>
      <c r="F690" s="229" t="s">
        <v>1385</v>
      </c>
      <c r="G690" s="38"/>
      <c r="H690" s="38"/>
      <c r="I690" s="150"/>
      <c r="J690" s="150"/>
      <c r="K690" s="38"/>
      <c r="L690" s="38"/>
      <c r="M690" s="42"/>
      <c r="N690" s="230"/>
      <c r="O690" s="231"/>
      <c r="P690" s="82"/>
      <c r="Q690" s="82"/>
      <c r="R690" s="82"/>
      <c r="S690" s="82"/>
      <c r="T690" s="82"/>
      <c r="U690" s="82"/>
      <c r="V690" s="82"/>
      <c r="W690" s="82"/>
      <c r="X690" s="83"/>
      <c r="Y690" s="36"/>
      <c r="Z690" s="36"/>
      <c r="AA690" s="36"/>
      <c r="AB690" s="36"/>
      <c r="AC690" s="36"/>
      <c r="AD690" s="36"/>
      <c r="AE690" s="36"/>
      <c r="AT690" s="15" t="s">
        <v>161</v>
      </c>
      <c r="AU690" s="15" t="s">
        <v>71</v>
      </c>
    </row>
    <row r="691" s="2" customFormat="1" ht="16.5" customHeight="1">
      <c r="A691" s="36"/>
      <c r="B691" s="37"/>
      <c r="C691" s="232" t="s">
        <v>1387</v>
      </c>
      <c r="D691" s="232" t="s">
        <v>461</v>
      </c>
      <c r="E691" s="233" t="s">
        <v>1388</v>
      </c>
      <c r="F691" s="234" t="s">
        <v>1389</v>
      </c>
      <c r="G691" s="235" t="s">
        <v>240</v>
      </c>
      <c r="H691" s="236">
        <v>16</v>
      </c>
      <c r="I691" s="237"/>
      <c r="J691" s="237"/>
      <c r="K691" s="238">
        <f>ROUND(P691*H691,2)</f>
        <v>0</v>
      </c>
      <c r="L691" s="234" t="s">
        <v>156</v>
      </c>
      <c r="M691" s="42"/>
      <c r="N691" s="239" t="s">
        <v>20</v>
      </c>
      <c r="O691" s="222" t="s">
        <v>40</v>
      </c>
      <c r="P691" s="223">
        <f>I691+J691</f>
        <v>0</v>
      </c>
      <c r="Q691" s="223">
        <f>ROUND(I691*H691,2)</f>
        <v>0</v>
      </c>
      <c r="R691" s="223">
        <f>ROUND(J691*H691,2)</f>
        <v>0</v>
      </c>
      <c r="S691" s="82"/>
      <c r="T691" s="224">
        <f>S691*H691</f>
        <v>0</v>
      </c>
      <c r="U691" s="224">
        <v>0</v>
      </c>
      <c r="V691" s="224">
        <f>U691*H691</f>
        <v>0</v>
      </c>
      <c r="W691" s="224">
        <v>0</v>
      </c>
      <c r="X691" s="225">
        <f>W691*H691</f>
        <v>0</v>
      </c>
      <c r="Y691" s="36"/>
      <c r="Z691" s="36"/>
      <c r="AA691" s="36"/>
      <c r="AB691" s="36"/>
      <c r="AC691" s="36"/>
      <c r="AD691" s="36"/>
      <c r="AE691" s="36"/>
      <c r="AR691" s="226" t="s">
        <v>236</v>
      </c>
      <c r="AT691" s="226" t="s">
        <v>461</v>
      </c>
      <c r="AU691" s="226" t="s">
        <v>71</v>
      </c>
      <c r="AY691" s="15" t="s">
        <v>158</v>
      </c>
      <c r="BE691" s="227">
        <f>IF(O691="základní",K691,0)</f>
        <v>0</v>
      </c>
      <c r="BF691" s="227">
        <f>IF(O691="snížená",K691,0)</f>
        <v>0</v>
      </c>
      <c r="BG691" s="227">
        <f>IF(O691="zákl. přenesená",K691,0)</f>
        <v>0</v>
      </c>
      <c r="BH691" s="227">
        <f>IF(O691="sníž. přenesená",K691,0)</f>
        <v>0</v>
      </c>
      <c r="BI691" s="227">
        <f>IF(O691="nulová",K691,0)</f>
        <v>0</v>
      </c>
      <c r="BJ691" s="15" t="s">
        <v>78</v>
      </c>
      <c r="BK691" s="227">
        <f>ROUND(P691*H691,2)</f>
        <v>0</v>
      </c>
      <c r="BL691" s="15" t="s">
        <v>236</v>
      </c>
      <c r="BM691" s="226" t="s">
        <v>1390</v>
      </c>
    </row>
    <row r="692" s="2" customFormat="1">
      <c r="A692" s="36"/>
      <c r="B692" s="37"/>
      <c r="C692" s="38"/>
      <c r="D692" s="228" t="s">
        <v>161</v>
      </c>
      <c r="E692" s="38"/>
      <c r="F692" s="229" t="s">
        <v>1389</v>
      </c>
      <c r="G692" s="38"/>
      <c r="H692" s="38"/>
      <c r="I692" s="150"/>
      <c r="J692" s="150"/>
      <c r="K692" s="38"/>
      <c r="L692" s="38"/>
      <c r="M692" s="42"/>
      <c r="N692" s="230"/>
      <c r="O692" s="231"/>
      <c r="P692" s="82"/>
      <c r="Q692" s="82"/>
      <c r="R692" s="82"/>
      <c r="S692" s="82"/>
      <c r="T692" s="82"/>
      <c r="U692" s="82"/>
      <c r="V692" s="82"/>
      <c r="W692" s="82"/>
      <c r="X692" s="83"/>
      <c r="Y692" s="36"/>
      <c r="Z692" s="36"/>
      <c r="AA692" s="36"/>
      <c r="AB692" s="36"/>
      <c r="AC692" s="36"/>
      <c r="AD692" s="36"/>
      <c r="AE692" s="36"/>
      <c r="AT692" s="15" t="s">
        <v>161</v>
      </c>
      <c r="AU692" s="15" t="s">
        <v>71</v>
      </c>
    </row>
    <row r="693" s="2" customFormat="1" ht="21.75" customHeight="1">
      <c r="A693" s="36"/>
      <c r="B693" s="37"/>
      <c r="C693" s="232" t="s">
        <v>1391</v>
      </c>
      <c r="D693" s="232" t="s">
        <v>461</v>
      </c>
      <c r="E693" s="233" t="s">
        <v>1392</v>
      </c>
      <c r="F693" s="234" t="s">
        <v>1393</v>
      </c>
      <c r="G693" s="235" t="s">
        <v>240</v>
      </c>
      <c r="H693" s="236">
        <v>2</v>
      </c>
      <c r="I693" s="237"/>
      <c r="J693" s="237"/>
      <c r="K693" s="238">
        <f>ROUND(P693*H693,2)</f>
        <v>0</v>
      </c>
      <c r="L693" s="234" t="s">
        <v>156</v>
      </c>
      <c r="M693" s="42"/>
      <c r="N693" s="239" t="s">
        <v>20</v>
      </c>
      <c r="O693" s="222" t="s">
        <v>40</v>
      </c>
      <c r="P693" s="223">
        <f>I693+J693</f>
        <v>0</v>
      </c>
      <c r="Q693" s="223">
        <f>ROUND(I693*H693,2)</f>
        <v>0</v>
      </c>
      <c r="R693" s="223">
        <f>ROUND(J693*H693,2)</f>
        <v>0</v>
      </c>
      <c r="S693" s="82"/>
      <c r="T693" s="224">
        <f>S693*H693</f>
        <v>0</v>
      </c>
      <c r="U693" s="224">
        <v>0</v>
      </c>
      <c r="V693" s="224">
        <f>U693*H693</f>
        <v>0</v>
      </c>
      <c r="W693" s="224">
        <v>0</v>
      </c>
      <c r="X693" s="225">
        <f>W693*H693</f>
        <v>0</v>
      </c>
      <c r="Y693" s="36"/>
      <c r="Z693" s="36"/>
      <c r="AA693" s="36"/>
      <c r="AB693" s="36"/>
      <c r="AC693" s="36"/>
      <c r="AD693" s="36"/>
      <c r="AE693" s="36"/>
      <c r="AR693" s="226" t="s">
        <v>236</v>
      </c>
      <c r="AT693" s="226" t="s">
        <v>461</v>
      </c>
      <c r="AU693" s="226" t="s">
        <v>71</v>
      </c>
      <c r="AY693" s="15" t="s">
        <v>158</v>
      </c>
      <c r="BE693" s="227">
        <f>IF(O693="základní",K693,0)</f>
        <v>0</v>
      </c>
      <c r="BF693" s="227">
        <f>IF(O693="snížená",K693,0)</f>
        <v>0</v>
      </c>
      <c r="BG693" s="227">
        <f>IF(O693="zákl. přenesená",K693,0)</f>
        <v>0</v>
      </c>
      <c r="BH693" s="227">
        <f>IF(O693="sníž. přenesená",K693,0)</f>
        <v>0</v>
      </c>
      <c r="BI693" s="227">
        <f>IF(O693="nulová",K693,0)</f>
        <v>0</v>
      </c>
      <c r="BJ693" s="15" t="s">
        <v>78</v>
      </c>
      <c r="BK693" s="227">
        <f>ROUND(P693*H693,2)</f>
        <v>0</v>
      </c>
      <c r="BL693" s="15" t="s">
        <v>236</v>
      </c>
      <c r="BM693" s="226" t="s">
        <v>1394</v>
      </c>
    </row>
    <row r="694" s="2" customFormat="1">
      <c r="A694" s="36"/>
      <c r="B694" s="37"/>
      <c r="C694" s="38"/>
      <c r="D694" s="228" t="s">
        <v>161</v>
      </c>
      <c r="E694" s="38"/>
      <c r="F694" s="229" t="s">
        <v>1393</v>
      </c>
      <c r="G694" s="38"/>
      <c r="H694" s="38"/>
      <c r="I694" s="150"/>
      <c r="J694" s="150"/>
      <c r="K694" s="38"/>
      <c r="L694" s="38"/>
      <c r="M694" s="42"/>
      <c r="N694" s="230"/>
      <c r="O694" s="231"/>
      <c r="P694" s="82"/>
      <c r="Q694" s="82"/>
      <c r="R694" s="82"/>
      <c r="S694" s="82"/>
      <c r="T694" s="82"/>
      <c r="U694" s="82"/>
      <c r="V694" s="82"/>
      <c r="W694" s="82"/>
      <c r="X694" s="83"/>
      <c r="Y694" s="36"/>
      <c r="Z694" s="36"/>
      <c r="AA694" s="36"/>
      <c r="AB694" s="36"/>
      <c r="AC694" s="36"/>
      <c r="AD694" s="36"/>
      <c r="AE694" s="36"/>
      <c r="AT694" s="15" t="s">
        <v>161</v>
      </c>
      <c r="AU694" s="15" t="s">
        <v>71</v>
      </c>
    </row>
    <row r="695" s="2" customFormat="1" ht="16.5" customHeight="1">
      <c r="A695" s="36"/>
      <c r="B695" s="37"/>
      <c r="C695" s="232" t="s">
        <v>1395</v>
      </c>
      <c r="D695" s="232" t="s">
        <v>461</v>
      </c>
      <c r="E695" s="233" t="s">
        <v>1396</v>
      </c>
      <c r="F695" s="234" t="s">
        <v>1397</v>
      </c>
      <c r="G695" s="235" t="s">
        <v>240</v>
      </c>
      <c r="H695" s="236">
        <v>2</v>
      </c>
      <c r="I695" s="237"/>
      <c r="J695" s="237"/>
      <c r="K695" s="238">
        <f>ROUND(P695*H695,2)</f>
        <v>0</v>
      </c>
      <c r="L695" s="234" t="s">
        <v>156</v>
      </c>
      <c r="M695" s="42"/>
      <c r="N695" s="239" t="s">
        <v>20</v>
      </c>
      <c r="O695" s="222" t="s">
        <v>40</v>
      </c>
      <c r="P695" s="223">
        <f>I695+J695</f>
        <v>0</v>
      </c>
      <c r="Q695" s="223">
        <f>ROUND(I695*H695,2)</f>
        <v>0</v>
      </c>
      <c r="R695" s="223">
        <f>ROUND(J695*H695,2)</f>
        <v>0</v>
      </c>
      <c r="S695" s="82"/>
      <c r="T695" s="224">
        <f>S695*H695</f>
        <v>0</v>
      </c>
      <c r="U695" s="224">
        <v>0</v>
      </c>
      <c r="V695" s="224">
        <f>U695*H695</f>
        <v>0</v>
      </c>
      <c r="W695" s="224">
        <v>0</v>
      </c>
      <c r="X695" s="225">
        <f>W695*H695</f>
        <v>0</v>
      </c>
      <c r="Y695" s="36"/>
      <c r="Z695" s="36"/>
      <c r="AA695" s="36"/>
      <c r="AB695" s="36"/>
      <c r="AC695" s="36"/>
      <c r="AD695" s="36"/>
      <c r="AE695" s="36"/>
      <c r="AR695" s="226" t="s">
        <v>236</v>
      </c>
      <c r="AT695" s="226" t="s">
        <v>461</v>
      </c>
      <c r="AU695" s="226" t="s">
        <v>71</v>
      </c>
      <c r="AY695" s="15" t="s">
        <v>158</v>
      </c>
      <c r="BE695" s="227">
        <f>IF(O695="základní",K695,0)</f>
        <v>0</v>
      </c>
      <c r="BF695" s="227">
        <f>IF(O695="snížená",K695,0)</f>
        <v>0</v>
      </c>
      <c r="BG695" s="227">
        <f>IF(O695="zákl. přenesená",K695,0)</f>
        <v>0</v>
      </c>
      <c r="BH695" s="227">
        <f>IF(O695="sníž. přenesená",K695,0)</f>
        <v>0</v>
      </c>
      <c r="BI695" s="227">
        <f>IF(O695="nulová",K695,0)</f>
        <v>0</v>
      </c>
      <c r="BJ695" s="15" t="s">
        <v>78</v>
      </c>
      <c r="BK695" s="227">
        <f>ROUND(P695*H695,2)</f>
        <v>0</v>
      </c>
      <c r="BL695" s="15" t="s">
        <v>236</v>
      </c>
      <c r="BM695" s="226" t="s">
        <v>1398</v>
      </c>
    </row>
    <row r="696" s="2" customFormat="1">
      <c r="A696" s="36"/>
      <c r="B696" s="37"/>
      <c r="C696" s="38"/>
      <c r="D696" s="228" t="s">
        <v>161</v>
      </c>
      <c r="E696" s="38"/>
      <c r="F696" s="229" t="s">
        <v>1397</v>
      </c>
      <c r="G696" s="38"/>
      <c r="H696" s="38"/>
      <c r="I696" s="150"/>
      <c r="J696" s="150"/>
      <c r="K696" s="38"/>
      <c r="L696" s="38"/>
      <c r="M696" s="42"/>
      <c r="N696" s="230"/>
      <c r="O696" s="231"/>
      <c r="P696" s="82"/>
      <c r="Q696" s="82"/>
      <c r="R696" s="82"/>
      <c r="S696" s="82"/>
      <c r="T696" s="82"/>
      <c r="U696" s="82"/>
      <c r="V696" s="82"/>
      <c r="W696" s="82"/>
      <c r="X696" s="83"/>
      <c r="Y696" s="36"/>
      <c r="Z696" s="36"/>
      <c r="AA696" s="36"/>
      <c r="AB696" s="36"/>
      <c r="AC696" s="36"/>
      <c r="AD696" s="36"/>
      <c r="AE696" s="36"/>
      <c r="AT696" s="15" t="s">
        <v>161</v>
      </c>
      <c r="AU696" s="15" t="s">
        <v>71</v>
      </c>
    </row>
    <row r="697" s="2" customFormat="1" ht="16.5" customHeight="1">
      <c r="A697" s="36"/>
      <c r="B697" s="37"/>
      <c r="C697" s="232" t="s">
        <v>1399</v>
      </c>
      <c r="D697" s="232" t="s">
        <v>461</v>
      </c>
      <c r="E697" s="233" t="s">
        <v>1400</v>
      </c>
      <c r="F697" s="234" t="s">
        <v>1401</v>
      </c>
      <c r="G697" s="235" t="s">
        <v>240</v>
      </c>
      <c r="H697" s="236">
        <v>4</v>
      </c>
      <c r="I697" s="237"/>
      <c r="J697" s="237"/>
      <c r="K697" s="238">
        <f>ROUND(P697*H697,2)</f>
        <v>0</v>
      </c>
      <c r="L697" s="234" t="s">
        <v>156</v>
      </c>
      <c r="M697" s="42"/>
      <c r="N697" s="239" t="s">
        <v>20</v>
      </c>
      <c r="O697" s="222" t="s">
        <v>40</v>
      </c>
      <c r="P697" s="223">
        <f>I697+J697</f>
        <v>0</v>
      </c>
      <c r="Q697" s="223">
        <f>ROUND(I697*H697,2)</f>
        <v>0</v>
      </c>
      <c r="R697" s="223">
        <f>ROUND(J697*H697,2)</f>
        <v>0</v>
      </c>
      <c r="S697" s="82"/>
      <c r="T697" s="224">
        <f>S697*H697</f>
        <v>0</v>
      </c>
      <c r="U697" s="224">
        <v>0</v>
      </c>
      <c r="V697" s="224">
        <f>U697*H697</f>
        <v>0</v>
      </c>
      <c r="W697" s="224">
        <v>0</v>
      </c>
      <c r="X697" s="225">
        <f>W697*H697</f>
        <v>0</v>
      </c>
      <c r="Y697" s="36"/>
      <c r="Z697" s="36"/>
      <c r="AA697" s="36"/>
      <c r="AB697" s="36"/>
      <c r="AC697" s="36"/>
      <c r="AD697" s="36"/>
      <c r="AE697" s="36"/>
      <c r="AR697" s="226" t="s">
        <v>78</v>
      </c>
      <c r="AT697" s="226" t="s">
        <v>461</v>
      </c>
      <c r="AU697" s="226" t="s">
        <v>71</v>
      </c>
      <c r="AY697" s="15" t="s">
        <v>158</v>
      </c>
      <c r="BE697" s="227">
        <f>IF(O697="základní",K697,0)</f>
        <v>0</v>
      </c>
      <c r="BF697" s="227">
        <f>IF(O697="snížená",K697,0)</f>
        <v>0</v>
      </c>
      <c r="BG697" s="227">
        <f>IF(O697="zákl. přenesená",K697,0)</f>
        <v>0</v>
      </c>
      <c r="BH697" s="227">
        <f>IF(O697="sníž. přenesená",K697,0)</f>
        <v>0</v>
      </c>
      <c r="BI697" s="227">
        <f>IF(O697="nulová",K697,0)</f>
        <v>0</v>
      </c>
      <c r="BJ697" s="15" t="s">
        <v>78</v>
      </c>
      <c r="BK697" s="227">
        <f>ROUND(P697*H697,2)</f>
        <v>0</v>
      </c>
      <c r="BL697" s="15" t="s">
        <v>78</v>
      </c>
      <c r="BM697" s="226" t="s">
        <v>1402</v>
      </c>
    </row>
    <row r="698" s="2" customFormat="1">
      <c r="A698" s="36"/>
      <c r="B698" s="37"/>
      <c r="C698" s="38"/>
      <c r="D698" s="228" t="s">
        <v>161</v>
      </c>
      <c r="E698" s="38"/>
      <c r="F698" s="229" t="s">
        <v>1401</v>
      </c>
      <c r="G698" s="38"/>
      <c r="H698" s="38"/>
      <c r="I698" s="150"/>
      <c r="J698" s="150"/>
      <c r="K698" s="38"/>
      <c r="L698" s="38"/>
      <c r="M698" s="42"/>
      <c r="N698" s="230"/>
      <c r="O698" s="231"/>
      <c r="P698" s="82"/>
      <c r="Q698" s="82"/>
      <c r="R698" s="82"/>
      <c r="S698" s="82"/>
      <c r="T698" s="82"/>
      <c r="U698" s="82"/>
      <c r="V698" s="82"/>
      <c r="W698" s="82"/>
      <c r="X698" s="83"/>
      <c r="Y698" s="36"/>
      <c r="Z698" s="36"/>
      <c r="AA698" s="36"/>
      <c r="AB698" s="36"/>
      <c r="AC698" s="36"/>
      <c r="AD698" s="36"/>
      <c r="AE698" s="36"/>
      <c r="AT698" s="15" t="s">
        <v>161</v>
      </c>
      <c r="AU698" s="15" t="s">
        <v>71</v>
      </c>
    </row>
    <row r="699" s="2" customFormat="1" ht="21.75" customHeight="1">
      <c r="A699" s="36"/>
      <c r="B699" s="37"/>
      <c r="C699" s="232" t="s">
        <v>1403</v>
      </c>
      <c r="D699" s="232" t="s">
        <v>461</v>
      </c>
      <c r="E699" s="233" t="s">
        <v>1404</v>
      </c>
      <c r="F699" s="234" t="s">
        <v>1405</v>
      </c>
      <c r="G699" s="235" t="s">
        <v>240</v>
      </c>
      <c r="H699" s="236">
        <v>10</v>
      </c>
      <c r="I699" s="237"/>
      <c r="J699" s="237"/>
      <c r="K699" s="238">
        <f>ROUND(P699*H699,2)</f>
        <v>0</v>
      </c>
      <c r="L699" s="234" t="s">
        <v>156</v>
      </c>
      <c r="M699" s="42"/>
      <c r="N699" s="239" t="s">
        <v>20</v>
      </c>
      <c r="O699" s="222" t="s">
        <v>40</v>
      </c>
      <c r="P699" s="223">
        <f>I699+J699</f>
        <v>0</v>
      </c>
      <c r="Q699" s="223">
        <f>ROUND(I699*H699,2)</f>
        <v>0</v>
      </c>
      <c r="R699" s="223">
        <f>ROUND(J699*H699,2)</f>
        <v>0</v>
      </c>
      <c r="S699" s="82"/>
      <c r="T699" s="224">
        <f>S699*H699</f>
        <v>0</v>
      </c>
      <c r="U699" s="224">
        <v>0</v>
      </c>
      <c r="V699" s="224">
        <f>U699*H699</f>
        <v>0</v>
      </c>
      <c r="W699" s="224">
        <v>0</v>
      </c>
      <c r="X699" s="225">
        <f>W699*H699</f>
        <v>0</v>
      </c>
      <c r="Y699" s="36"/>
      <c r="Z699" s="36"/>
      <c r="AA699" s="36"/>
      <c r="AB699" s="36"/>
      <c r="AC699" s="36"/>
      <c r="AD699" s="36"/>
      <c r="AE699" s="36"/>
      <c r="AR699" s="226" t="s">
        <v>236</v>
      </c>
      <c r="AT699" s="226" t="s">
        <v>461</v>
      </c>
      <c r="AU699" s="226" t="s">
        <v>71</v>
      </c>
      <c r="AY699" s="15" t="s">
        <v>158</v>
      </c>
      <c r="BE699" s="227">
        <f>IF(O699="základní",K699,0)</f>
        <v>0</v>
      </c>
      <c r="BF699" s="227">
        <f>IF(O699="snížená",K699,0)</f>
        <v>0</v>
      </c>
      <c r="BG699" s="227">
        <f>IF(O699="zákl. přenesená",K699,0)</f>
        <v>0</v>
      </c>
      <c r="BH699" s="227">
        <f>IF(O699="sníž. přenesená",K699,0)</f>
        <v>0</v>
      </c>
      <c r="BI699" s="227">
        <f>IF(O699="nulová",K699,0)</f>
        <v>0</v>
      </c>
      <c r="BJ699" s="15" t="s">
        <v>78</v>
      </c>
      <c r="BK699" s="227">
        <f>ROUND(P699*H699,2)</f>
        <v>0</v>
      </c>
      <c r="BL699" s="15" t="s">
        <v>236</v>
      </c>
      <c r="BM699" s="226" t="s">
        <v>1406</v>
      </c>
    </row>
    <row r="700" s="2" customFormat="1">
      <c r="A700" s="36"/>
      <c r="B700" s="37"/>
      <c r="C700" s="38"/>
      <c r="D700" s="228" t="s">
        <v>161</v>
      </c>
      <c r="E700" s="38"/>
      <c r="F700" s="229" t="s">
        <v>1405</v>
      </c>
      <c r="G700" s="38"/>
      <c r="H700" s="38"/>
      <c r="I700" s="150"/>
      <c r="J700" s="150"/>
      <c r="K700" s="38"/>
      <c r="L700" s="38"/>
      <c r="M700" s="42"/>
      <c r="N700" s="230"/>
      <c r="O700" s="231"/>
      <c r="P700" s="82"/>
      <c r="Q700" s="82"/>
      <c r="R700" s="82"/>
      <c r="S700" s="82"/>
      <c r="T700" s="82"/>
      <c r="U700" s="82"/>
      <c r="V700" s="82"/>
      <c r="W700" s="82"/>
      <c r="X700" s="83"/>
      <c r="Y700" s="36"/>
      <c r="Z700" s="36"/>
      <c r="AA700" s="36"/>
      <c r="AB700" s="36"/>
      <c r="AC700" s="36"/>
      <c r="AD700" s="36"/>
      <c r="AE700" s="36"/>
      <c r="AT700" s="15" t="s">
        <v>161</v>
      </c>
      <c r="AU700" s="15" t="s">
        <v>71</v>
      </c>
    </row>
    <row r="701" s="2" customFormat="1" ht="16.5" customHeight="1">
      <c r="A701" s="36"/>
      <c r="B701" s="37"/>
      <c r="C701" s="232" t="s">
        <v>1407</v>
      </c>
      <c r="D701" s="232" t="s">
        <v>461</v>
      </c>
      <c r="E701" s="233" t="s">
        <v>1408</v>
      </c>
      <c r="F701" s="234" t="s">
        <v>1409</v>
      </c>
      <c r="G701" s="235" t="s">
        <v>240</v>
      </c>
      <c r="H701" s="236">
        <v>10</v>
      </c>
      <c r="I701" s="237"/>
      <c r="J701" s="237"/>
      <c r="K701" s="238">
        <f>ROUND(P701*H701,2)</f>
        <v>0</v>
      </c>
      <c r="L701" s="234" t="s">
        <v>156</v>
      </c>
      <c r="M701" s="42"/>
      <c r="N701" s="239" t="s">
        <v>20</v>
      </c>
      <c r="O701" s="222" t="s">
        <v>40</v>
      </c>
      <c r="P701" s="223">
        <f>I701+J701</f>
        <v>0</v>
      </c>
      <c r="Q701" s="223">
        <f>ROUND(I701*H701,2)</f>
        <v>0</v>
      </c>
      <c r="R701" s="223">
        <f>ROUND(J701*H701,2)</f>
        <v>0</v>
      </c>
      <c r="S701" s="82"/>
      <c r="T701" s="224">
        <f>S701*H701</f>
        <v>0</v>
      </c>
      <c r="U701" s="224">
        <v>0</v>
      </c>
      <c r="V701" s="224">
        <f>U701*H701</f>
        <v>0</v>
      </c>
      <c r="W701" s="224">
        <v>0</v>
      </c>
      <c r="X701" s="225">
        <f>W701*H701</f>
        <v>0</v>
      </c>
      <c r="Y701" s="36"/>
      <c r="Z701" s="36"/>
      <c r="AA701" s="36"/>
      <c r="AB701" s="36"/>
      <c r="AC701" s="36"/>
      <c r="AD701" s="36"/>
      <c r="AE701" s="36"/>
      <c r="AR701" s="226" t="s">
        <v>78</v>
      </c>
      <c r="AT701" s="226" t="s">
        <v>461</v>
      </c>
      <c r="AU701" s="226" t="s">
        <v>71</v>
      </c>
      <c r="AY701" s="15" t="s">
        <v>158</v>
      </c>
      <c r="BE701" s="227">
        <f>IF(O701="základní",K701,0)</f>
        <v>0</v>
      </c>
      <c r="BF701" s="227">
        <f>IF(O701="snížená",K701,0)</f>
        <v>0</v>
      </c>
      <c r="BG701" s="227">
        <f>IF(O701="zákl. přenesená",K701,0)</f>
        <v>0</v>
      </c>
      <c r="BH701" s="227">
        <f>IF(O701="sníž. přenesená",K701,0)</f>
        <v>0</v>
      </c>
      <c r="BI701" s="227">
        <f>IF(O701="nulová",K701,0)</f>
        <v>0</v>
      </c>
      <c r="BJ701" s="15" t="s">
        <v>78</v>
      </c>
      <c r="BK701" s="227">
        <f>ROUND(P701*H701,2)</f>
        <v>0</v>
      </c>
      <c r="BL701" s="15" t="s">
        <v>78</v>
      </c>
      <c r="BM701" s="226" t="s">
        <v>1410</v>
      </c>
    </row>
    <row r="702" s="2" customFormat="1">
      <c r="A702" s="36"/>
      <c r="B702" s="37"/>
      <c r="C702" s="38"/>
      <c r="D702" s="228" t="s">
        <v>161</v>
      </c>
      <c r="E702" s="38"/>
      <c r="F702" s="229" t="s">
        <v>1409</v>
      </c>
      <c r="G702" s="38"/>
      <c r="H702" s="38"/>
      <c r="I702" s="150"/>
      <c r="J702" s="150"/>
      <c r="K702" s="38"/>
      <c r="L702" s="38"/>
      <c r="M702" s="42"/>
      <c r="N702" s="230"/>
      <c r="O702" s="231"/>
      <c r="P702" s="82"/>
      <c r="Q702" s="82"/>
      <c r="R702" s="82"/>
      <c r="S702" s="82"/>
      <c r="T702" s="82"/>
      <c r="U702" s="82"/>
      <c r="V702" s="82"/>
      <c r="W702" s="82"/>
      <c r="X702" s="83"/>
      <c r="Y702" s="36"/>
      <c r="Z702" s="36"/>
      <c r="AA702" s="36"/>
      <c r="AB702" s="36"/>
      <c r="AC702" s="36"/>
      <c r="AD702" s="36"/>
      <c r="AE702" s="36"/>
      <c r="AT702" s="15" t="s">
        <v>161</v>
      </c>
      <c r="AU702" s="15" t="s">
        <v>71</v>
      </c>
    </row>
    <row r="703" s="2" customFormat="1" ht="16.5" customHeight="1">
      <c r="A703" s="36"/>
      <c r="B703" s="37"/>
      <c r="C703" s="232" t="s">
        <v>1411</v>
      </c>
      <c r="D703" s="232" t="s">
        <v>461</v>
      </c>
      <c r="E703" s="233" t="s">
        <v>1412</v>
      </c>
      <c r="F703" s="234" t="s">
        <v>1413</v>
      </c>
      <c r="G703" s="235" t="s">
        <v>240</v>
      </c>
      <c r="H703" s="236">
        <v>10</v>
      </c>
      <c r="I703" s="237"/>
      <c r="J703" s="237"/>
      <c r="K703" s="238">
        <f>ROUND(P703*H703,2)</f>
        <v>0</v>
      </c>
      <c r="L703" s="234" t="s">
        <v>156</v>
      </c>
      <c r="M703" s="42"/>
      <c r="N703" s="239" t="s">
        <v>20</v>
      </c>
      <c r="O703" s="222" t="s">
        <v>40</v>
      </c>
      <c r="P703" s="223">
        <f>I703+J703</f>
        <v>0</v>
      </c>
      <c r="Q703" s="223">
        <f>ROUND(I703*H703,2)</f>
        <v>0</v>
      </c>
      <c r="R703" s="223">
        <f>ROUND(J703*H703,2)</f>
        <v>0</v>
      </c>
      <c r="S703" s="82"/>
      <c r="T703" s="224">
        <f>S703*H703</f>
        <v>0</v>
      </c>
      <c r="U703" s="224">
        <v>0</v>
      </c>
      <c r="V703" s="224">
        <f>U703*H703</f>
        <v>0</v>
      </c>
      <c r="W703" s="224">
        <v>0</v>
      </c>
      <c r="X703" s="225">
        <f>W703*H703</f>
        <v>0</v>
      </c>
      <c r="Y703" s="36"/>
      <c r="Z703" s="36"/>
      <c r="AA703" s="36"/>
      <c r="AB703" s="36"/>
      <c r="AC703" s="36"/>
      <c r="AD703" s="36"/>
      <c r="AE703" s="36"/>
      <c r="AR703" s="226" t="s">
        <v>78</v>
      </c>
      <c r="AT703" s="226" t="s">
        <v>461</v>
      </c>
      <c r="AU703" s="226" t="s">
        <v>71</v>
      </c>
      <c r="AY703" s="15" t="s">
        <v>158</v>
      </c>
      <c r="BE703" s="227">
        <f>IF(O703="základní",K703,0)</f>
        <v>0</v>
      </c>
      <c r="BF703" s="227">
        <f>IF(O703="snížená",K703,0)</f>
        <v>0</v>
      </c>
      <c r="BG703" s="227">
        <f>IF(O703="zákl. přenesená",K703,0)</f>
        <v>0</v>
      </c>
      <c r="BH703" s="227">
        <f>IF(O703="sníž. přenesená",K703,0)</f>
        <v>0</v>
      </c>
      <c r="BI703" s="227">
        <f>IF(O703="nulová",K703,0)</f>
        <v>0</v>
      </c>
      <c r="BJ703" s="15" t="s">
        <v>78</v>
      </c>
      <c r="BK703" s="227">
        <f>ROUND(P703*H703,2)</f>
        <v>0</v>
      </c>
      <c r="BL703" s="15" t="s">
        <v>78</v>
      </c>
      <c r="BM703" s="226" t="s">
        <v>1414</v>
      </c>
    </row>
    <row r="704" s="2" customFormat="1">
      <c r="A704" s="36"/>
      <c r="B704" s="37"/>
      <c r="C704" s="38"/>
      <c r="D704" s="228" t="s">
        <v>161</v>
      </c>
      <c r="E704" s="38"/>
      <c r="F704" s="229" t="s">
        <v>1413</v>
      </c>
      <c r="G704" s="38"/>
      <c r="H704" s="38"/>
      <c r="I704" s="150"/>
      <c r="J704" s="150"/>
      <c r="K704" s="38"/>
      <c r="L704" s="38"/>
      <c r="M704" s="42"/>
      <c r="N704" s="230"/>
      <c r="O704" s="231"/>
      <c r="P704" s="82"/>
      <c r="Q704" s="82"/>
      <c r="R704" s="82"/>
      <c r="S704" s="82"/>
      <c r="T704" s="82"/>
      <c r="U704" s="82"/>
      <c r="V704" s="82"/>
      <c r="W704" s="82"/>
      <c r="X704" s="83"/>
      <c r="Y704" s="36"/>
      <c r="Z704" s="36"/>
      <c r="AA704" s="36"/>
      <c r="AB704" s="36"/>
      <c r="AC704" s="36"/>
      <c r="AD704" s="36"/>
      <c r="AE704" s="36"/>
      <c r="AT704" s="15" t="s">
        <v>161</v>
      </c>
      <c r="AU704" s="15" t="s">
        <v>71</v>
      </c>
    </row>
    <row r="705" s="2" customFormat="1" ht="21.75" customHeight="1">
      <c r="A705" s="36"/>
      <c r="B705" s="37"/>
      <c r="C705" s="232" t="s">
        <v>1415</v>
      </c>
      <c r="D705" s="232" t="s">
        <v>461</v>
      </c>
      <c r="E705" s="233" t="s">
        <v>1416</v>
      </c>
      <c r="F705" s="234" t="s">
        <v>1417</v>
      </c>
      <c r="G705" s="235" t="s">
        <v>240</v>
      </c>
      <c r="H705" s="236">
        <v>10</v>
      </c>
      <c r="I705" s="237"/>
      <c r="J705" s="237"/>
      <c r="K705" s="238">
        <f>ROUND(P705*H705,2)</f>
        <v>0</v>
      </c>
      <c r="L705" s="234" t="s">
        <v>582</v>
      </c>
      <c r="M705" s="42"/>
      <c r="N705" s="239" t="s">
        <v>20</v>
      </c>
      <c r="O705" s="222" t="s">
        <v>40</v>
      </c>
      <c r="P705" s="223">
        <f>I705+J705</f>
        <v>0</v>
      </c>
      <c r="Q705" s="223">
        <f>ROUND(I705*H705,2)</f>
        <v>0</v>
      </c>
      <c r="R705" s="223">
        <f>ROUND(J705*H705,2)</f>
        <v>0</v>
      </c>
      <c r="S705" s="82"/>
      <c r="T705" s="224">
        <f>S705*H705</f>
        <v>0</v>
      </c>
      <c r="U705" s="224">
        <v>0</v>
      </c>
      <c r="V705" s="224">
        <f>U705*H705</f>
        <v>0</v>
      </c>
      <c r="W705" s="224">
        <v>0</v>
      </c>
      <c r="X705" s="225">
        <f>W705*H705</f>
        <v>0</v>
      </c>
      <c r="Y705" s="36"/>
      <c r="Z705" s="36"/>
      <c r="AA705" s="36"/>
      <c r="AB705" s="36"/>
      <c r="AC705" s="36"/>
      <c r="AD705" s="36"/>
      <c r="AE705" s="36"/>
      <c r="AR705" s="226" t="s">
        <v>236</v>
      </c>
      <c r="AT705" s="226" t="s">
        <v>461</v>
      </c>
      <c r="AU705" s="226" t="s">
        <v>71</v>
      </c>
      <c r="AY705" s="15" t="s">
        <v>158</v>
      </c>
      <c r="BE705" s="227">
        <f>IF(O705="základní",K705,0)</f>
        <v>0</v>
      </c>
      <c r="BF705" s="227">
        <f>IF(O705="snížená",K705,0)</f>
        <v>0</v>
      </c>
      <c r="BG705" s="227">
        <f>IF(O705="zákl. přenesená",K705,0)</f>
        <v>0</v>
      </c>
      <c r="BH705" s="227">
        <f>IF(O705="sníž. přenesená",K705,0)</f>
        <v>0</v>
      </c>
      <c r="BI705" s="227">
        <f>IF(O705="nulová",K705,0)</f>
        <v>0</v>
      </c>
      <c r="BJ705" s="15" t="s">
        <v>78</v>
      </c>
      <c r="BK705" s="227">
        <f>ROUND(P705*H705,2)</f>
        <v>0</v>
      </c>
      <c r="BL705" s="15" t="s">
        <v>236</v>
      </c>
      <c r="BM705" s="226" t="s">
        <v>1418</v>
      </c>
    </row>
    <row r="706" s="2" customFormat="1">
      <c r="A706" s="36"/>
      <c r="B706" s="37"/>
      <c r="C706" s="38"/>
      <c r="D706" s="228" t="s">
        <v>161</v>
      </c>
      <c r="E706" s="38"/>
      <c r="F706" s="229" t="s">
        <v>1417</v>
      </c>
      <c r="G706" s="38"/>
      <c r="H706" s="38"/>
      <c r="I706" s="150"/>
      <c r="J706" s="150"/>
      <c r="K706" s="38"/>
      <c r="L706" s="38"/>
      <c r="M706" s="42"/>
      <c r="N706" s="230"/>
      <c r="O706" s="231"/>
      <c r="P706" s="82"/>
      <c r="Q706" s="82"/>
      <c r="R706" s="82"/>
      <c r="S706" s="82"/>
      <c r="T706" s="82"/>
      <c r="U706" s="82"/>
      <c r="V706" s="82"/>
      <c r="W706" s="82"/>
      <c r="X706" s="83"/>
      <c r="Y706" s="36"/>
      <c r="Z706" s="36"/>
      <c r="AA706" s="36"/>
      <c r="AB706" s="36"/>
      <c r="AC706" s="36"/>
      <c r="AD706" s="36"/>
      <c r="AE706" s="36"/>
      <c r="AT706" s="15" t="s">
        <v>161</v>
      </c>
      <c r="AU706" s="15" t="s">
        <v>71</v>
      </c>
    </row>
    <row r="707" s="2" customFormat="1" ht="16.5" customHeight="1">
      <c r="A707" s="36"/>
      <c r="B707" s="37"/>
      <c r="C707" s="232" t="s">
        <v>1419</v>
      </c>
      <c r="D707" s="232" t="s">
        <v>461</v>
      </c>
      <c r="E707" s="233" t="s">
        <v>1420</v>
      </c>
      <c r="F707" s="234" t="s">
        <v>1421</v>
      </c>
      <c r="G707" s="235" t="s">
        <v>240</v>
      </c>
      <c r="H707" s="236">
        <v>10</v>
      </c>
      <c r="I707" s="237"/>
      <c r="J707" s="237"/>
      <c r="K707" s="238">
        <f>ROUND(P707*H707,2)</f>
        <v>0</v>
      </c>
      <c r="L707" s="234" t="s">
        <v>156</v>
      </c>
      <c r="M707" s="42"/>
      <c r="N707" s="239" t="s">
        <v>20</v>
      </c>
      <c r="O707" s="222" t="s">
        <v>40</v>
      </c>
      <c r="P707" s="223">
        <f>I707+J707</f>
        <v>0</v>
      </c>
      <c r="Q707" s="223">
        <f>ROUND(I707*H707,2)</f>
        <v>0</v>
      </c>
      <c r="R707" s="223">
        <f>ROUND(J707*H707,2)</f>
        <v>0</v>
      </c>
      <c r="S707" s="82"/>
      <c r="T707" s="224">
        <f>S707*H707</f>
        <v>0</v>
      </c>
      <c r="U707" s="224">
        <v>0</v>
      </c>
      <c r="V707" s="224">
        <f>U707*H707</f>
        <v>0</v>
      </c>
      <c r="W707" s="224">
        <v>0</v>
      </c>
      <c r="X707" s="225">
        <f>W707*H707</f>
        <v>0</v>
      </c>
      <c r="Y707" s="36"/>
      <c r="Z707" s="36"/>
      <c r="AA707" s="36"/>
      <c r="AB707" s="36"/>
      <c r="AC707" s="36"/>
      <c r="AD707" s="36"/>
      <c r="AE707" s="36"/>
      <c r="AR707" s="226" t="s">
        <v>78</v>
      </c>
      <c r="AT707" s="226" t="s">
        <v>461</v>
      </c>
      <c r="AU707" s="226" t="s">
        <v>71</v>
      </c>
      <c r="AY707" s="15" t="s">
        <v>158</v>
      </c>
      <c r="BE707" s="227">
        <f>IF(O707="základní",K707,0)</f>
        <v>0</v>
      </c>
      <c r="BF707" s="227">
        <f>IF(O707="snížená",K707,0)</f>
        <v>0</v>
      </c>
      <c r="BG707" s="227">
        <f>IF(O707="zákl. přenesená",K707,0)</f>
        <v>0</v>
      </c>
      <c r="BH707" s="227">
        <f>IF(O707="sníž. přenesená",K707,0)</f>
        <v>0</v>
      </c>
      <c r="BI707" s="227">
        <f>IF(O707="nulová",K707,0)</f>
        <v>0</v>
      </c>
      <c r="BJ707" s="15" t="s">
        <v>78</v>
      </c>
      <c r="BK707" s="227">
        <f>ROUND(P707*H707,2)</f>
        <v>0</v>
      </c>
      <c r="BL707" s="15" t="s">
        <v>78</v>
      </c>
      <c r="BM707" s="226" t="s">
        <v>1422</v>
      </c>
    </row>
    <row r="708" s="2" customFormat="1">
      <c r="A708" s="36"/>
      <c r="B708" s="37"/>
      <c r="C708" s="38"/>
      <c r="D708" s="228" t="s">
        <v>161</v>
      </c>
      <c r="E708" s="38"/>
      <c r="F708" s="229" t="s">
        <v>1421</v>
      </c>
      <c r="G708" s="38"/>
      <c r="H708" s="38"/>
      <c r="I708" s="150"/>
      <c r="J708" s="150"/>
      <c r="K708" s="38"/>
      <c r="L708" s="38"/>
      <c r="M708" s="42"/>
      <c r="N708" s="230"/>
      <c r="O708" s="231"/>
      <c r="P708" s="82"/>
      <c r="Q708" s="82"/>
      <c r="R708" s="82"/>
      <c r="S708" s="82"/>
      <c r="T708" s="82"/>
      <c r="U708" s="82"/>
      <c r="V708" s="82"/>
      <c r="W708" s="82"/>
      <c r="X708" s="83"/>
      <c r="Y708" s="36"/>
      <c r="Z708" s="36"/>
      <c r="AA708" s="36"/>
      <c r="AB708" s="36"/>
      <c r="AC708" s="36"/>
      <c r="AD708" s="36"/>
      <c r="AE708" s="36"/>
      <c r="AT708" s="15" t="s">
        <v>161</v>
      </c>
      <c r="AU708" s="15" t="s">
        <v>71</v>
      </c>
    </row>
    <row r="709" s="2" customFormat="1" ht="21.75" customHeight="1">
      <c r="A709" s="36"/>
      <c r="B709" s="37"/>
      <c r="C709" s="232" t="s">
        <v>1423</v>
      </c>
      <c r="D709" s="232" t="s">
        <v>461</v>
      </c>
      <c r="E709" s="233" t="s">
        <v>1424</v>
      </c>
      <c r="F709" s="234" t="s">
        <v>1425</v>
      </c>
      <c r="G709" s="235" t="s">
        <v>240</v>
      </c>
      <c r="H709" s="236">
        <v>10</v>
      </c>
      <c r="I709" s="237"/>
      <c r="J709" s="237"/>
      <c r="K709" s="238">
        <f>ROUND(P709*H709,2)</f>
        <v>0</v>
      </c>
      <c r="L709" s="234" t="s">
        <v>582</v>
      </c>
      <c r="M709" s="42"/>
      <c r="N709" s="239" t="s">
        <v>20</v>
      </c>
      <c r="O709" s="222" t="s">
        <v>40</v>
      </c>
      <c r="P709" s="223">
        <f>I709+J709</f>
        <v>0</v>
      </c>
      <c r="Q709" s="223">
        <f>ROUND(I709*H709,2)</f>
        <v>0</v>
      </c>
      <c r="R709" s="223">
        <f>ROUND(J709*H709,2)</f>
        <v>0</v>
      </c>
      <c r="S709" s="82"/>
      <c r="T709" s="224">
        <f>S709*H709</f>
        <v>0</v>
      </c>
      <c r="U709" s="224">
        <v>0</v>
      </c>
      <c r="V709" s="224">
        <f>U709*H709</f>
        <v>0</v>
      </c>
      <c r="W709" s="224">
        <v>0</v>
      </c>
      <c r="X709" s="225">
        <f>W709*H709</f>
        <v>0</v>
      </c>
      <c r="Y709" s="36"/>
      <c r="Z709" s="36"/>
      <c r="AA709" s="36"/>
      <c r="AB709" s="36"/>
      <c r="AC709" s="36"/>
      <c r="AD709" s="36"/>
      <c r="AE709" s="36"/>
      <c r="AR709" s="226" t="s">
        <v>236</v>
      </c>
      <c r="AT709" s="226" t="s">
        <v>461</v>
      </c>
      <c r="AU709" s="226" t="s">
        <v>71</v>
      </c>
      <c r="AY709" s="15" t="s">
        <v>158</v>
      </c>
      <c r="BE709" s="227">
        <f>IF(O709="základní",K709,0)</f>
        <v>0</v>
      </c>
      <c r="BF709" s="227">
        <f>IF(O709="snížená",K709,0)</f>
        <v>0</v>
      </c>
      <c r="BG709" s="227">
        <f>IF(O709="zákl. přenesená",K709,0)</f>
        <v>0</v>
      </c>
      <c r="BH709" s="227">
        <f>IF(O709="sníž. přenesená",K709,0)</f>
        <v>0</v>
      </c>
      <c r="BI709" s="227">
        <f>IF(O709="nulová",K709,0)</f>
        <v>0</v>
      </c>
      <c r="BJ709" s="15" t="s">
        <v>78</v>
      </c>
      <c r="BK709" s="227">
        <f>ROUND(P709*H709,2)</f>
        <v>0</v>
      </c>
      <c r="BL709" s="15" t="s">
        <v>236</v>
      </c>
      <c r="BM709" s="226" t="s">
        <v>1426</v>
      </c>
    </row>
    <row r="710" s="2" customFormat="1">
      <c r="A710" s="36"/>
      <c r="B710" s="37"/>
      <c r="C710" s="38"/>
      <c r="D710" s="228" t="s">
        <v>161</v>
      </c>
      <c r="E710" s="38"/>
      <c r="F710" s="229" t="s">
        <v>1425</v>
      </c>
      <c r="G710" s="38"/>
      <c r="H710" s="38"/>
      <c r="I710" s="150"/>
      <c r="J710" s="150"/>
      <c r="K710" s="38"/>
      <c r="L710" s="38"/>
      <c r="M710" s="42"/>
      <c r="N710" s="230"/>
      <c r="O710" s="231"/>
      <c r="P710" s="82"/>
      <c r="Q710" s="82"/>
      <c r="R710" s="82"/>
      <c r="S710" s="82"/>
      <c r="T710" s="82"/>
      <c r="U710" s="82"/>
      <c r="V710" s="82"/>
      <c r="W710" s="82"/>
      <c r="X710" s="83"/>
      <c r="Y710" s="36"/>
      <c r="Z710" s="36"/>
      <c r="AA710" s="36"/>
      <c r="AB710" s="36"/>
      <c r="AC710" s="36"/>
      <c r="AD710" s="36"/>
      <c r="AE710" s="36"/>
      <c r="AT710" s="15" t="s">
        <v>161</v>
      </c>
      <c r="AU710" s="15" t="s">
        <v>71</v>
      </c>
    </row>
    <row r="711" s="2" customFormat="1" ht="21.75" customHeight="1">
      <c r="A711" s="36"/>
      <c r="B711" s="37"/>
      <c r="C711" s="232" t="s">
        <v>1427</v>
      </c>
      <c r="D711" s="232" t="s">
        <v>461</v>
      </c>
      <c r="E711" s="233" t="s">
        <v>1428</v>
      </c>
      <c r="F711" s="234" t="s">
        <v>1429</v>
      </c>
      <c r="G711" s="235" t="s">
        <v>240</v>
      </c>
      <c r="H711" s="236">
        <v>8</v>
      </c>
      <c r="I711" s="237"/>
      <c r="J711" s="237"/>
      <c r="K711" s="238">
        <f>ROUND(P711*H711,2)</f>
        <v>0</v>
      </c>
      <c r="L711" s="234" t="s">
        <v>582</v>
      </c>
      <c r="M711" s="42"/>
      <c r="N711" s="239" t="s">
        <v>20</v>
      </c>
      <c r="O711" s="222" t="s">
        <v>40</v>
      </c>
      <c r="P711" s="223">
        <f>I711+J711</f>
        <v>0</v>
      </c>
      <c r="Q711" s="223">
        <f>ROUND(I711*H711,2)</f>
        <v>0</v>
      </c>
      <c r="R711" s="223">
        <f>ROUND(J711*H711,2)</f>
        <v>0</v>
      </c>
      <c r="S711" s="82"/>
      <c r="T711" s="224">
        <f>S711*H711</f>
        <v>0</v>
      </c>
      <c r="U711" s="224">
        <v>0</v>
      </c>
      <c r="V711" s="224">
        <f>U711*H711</f>
        <v>0</v>
      </c>
      <c r="W711" s="224">
        <v>0</v>
      </c>
      <c r="X711" s="225">
        <f>W711*H711</f>
        <v>0</v>
      </c>
      <c r="Y711" s="36"/>
      <c r="Z711" s="36"/>
      <c r="AA711" s="36"/>
      <c r="AB711" s="36"/>
      <c r="AC711" s="36"/>
      <c r="AD711" s="36"/>
      <c r="AE711" s="36"/>
      <c r="AR711" s="226" t="s">
        <v>236</v>
      </c>
      <c r="AT711" s="226" t="s">
        <v>461</v>
      </c>
      <c r="AU711" s="226" t="s">
        <v>71</v>
      </c>
      <c r="AY711" s="15" t="s">
        <v>158</v>
      </c>
      <c r="BE711" s="227">
        <f>IF(O711="základní",K711,0)</f>
        <v>0</v>
      </c>
      <c r="BF711" s="227">
        <f>IF(O711="snížená",K711,0)</f>
        <v>0</v>
      </c>
      <c r="BG711" s="227">
        <f>IF(O711="zákl. přenesená",K711,0)</f>
        <v>0</v>
      </c>
      <c r="BH711" s="227">
        <f>IF(O711="sníž. přenesená",K711,0)</f>
        <v>0</v>
      </c>
      <c r="BI711" s="227">
        <f>IF(O711="nulová",K711,0)</f>
        <v>0</v>
      </c>
      <c r="BJ711" s="15" t="s">
        <v>78</v>
      </c>
      <c r="BK711" s="227">
        <f>ROUND(P711*H711,2)</f>
        <v>0</v>
      </c>
      <c r="BL711" s="15" t="s">
        <v>236</v>
      </c>
      <c r="BM711" s="226" t="s">
        <v>1430</v>
      </c>
    </row>
    <row r="712" s="2" customFormat="1">
      <c r="A712" s="36"/>
      <c r="B712" s="37"/>
      <c r="C712" s="38"/>
      <c r="D712" s="228" t="s">
        <v>161</v>
      </c>
      <c r="E712" s="38"/>
      <c r="F712" s="229" t="s">
        <v>1429</v>
      </c>
      <c r="G712" s="38"/>
      <c r="H712" s="38"/>
      <c r="I712" s="150"/>
      <c r="J712" s="150"/>
      <c r="K712" s="38"/>
      <c r="L712" s="38"/>
      <c r="M712" s="42"/>
      <c r="N712" s="230"/>
      <c r="O712" s="231"/>
      <c r="P712" s="82"/>
      <c r="Q712" s="82"/>
      <c r="R712" s="82"/>
      <c r="S712" s="82"/>
      <c r="T712" s="82"/>
      <c r="U712" s="82"/>
      <c r="V712" s="82"/>
      <c r="W712" s="82"/>
      <c r="X712" s="83"/>
      <c r="Y712" s="36"/>
      <c r="Z712" s="36"/>
      <c r="AA712" s="36"/>
      <c r="AB712" s="36"/>
      <c r="AC712" s="36"/>
      <c r="AD712" s="36"/>
      <c r="AE712" s="36"/>
      <c r="AT712" s="15" t="s">
        <v>161</v>
      </c>
      <c r="AU712" s="15" t="s">
        <v>71</v>
      </c>
    </row>
    <row r="713" s="2" customFormat="1" ht="16.5" customHeight="1">
      <c r="A713" s="36"/>
      <c r="B713" s="37"/>
      <c r="C713" s="232" t="s">
        <v>1431</v>
      </c>
      <c r="D713" s="232" t="s">
        <v>461</v>
      </c>
      <c r="E713" s="233" t="s">
        <v>1432</v>
      </c>
      <c r="F713" s="234" t="s">
        <v>1433</v>
      </c>
      <c r="G713" s="235" t="s">
        <v>1052</v>
      </c>
      <c r="H713" s="236">
        <v>1</v>
      </c>
      <c r="I713" s="237"/>
      <c r="J713" s="237"/>
      <c r="K713" s="238">
        <f>ROUND(P713*H713,2)</f>
        <v>0</v>
      </c>
      <c r="L713" s="234" t="s">
        <v>20</v>
      </c>
      <c r="M713" s="42"/>
      <c r="N713" s="239" t="s">
        <v>20</v>
      </c>
      <c r="O713" s="222" t="s">
        <v>40</v>
      </c>
      <c r="P713" s="223">
        <f>I713+J713</f>
        <v>0</v>
      </c>
      <c r="Q713" s="223">
        <f>ROUND(I713*H713,2)</f>
        <v>0</v>
      </c>
      <c r="R713" s="223">
        <f>ROUND(J713*H713,2)</f>
        <v>0</v>
      </c>
      <c r="S713" s="82"/>
      <c r="T713" s="224">
        <f>S713*H713</f>
        <v>0</v>
      </c>
      <c r="U713" s="224">
        <v>0</v>
      </c>
      <c r="V713" s="224">
        <f>U713*H713</f>
        <v>0</v>
      </c>
      <c r="W713" s="224">
        <v>0</v>
      </c>
      <c r="X713" s="225">
        <f>W713*H713</f>
        <v>0</v>
      </c>
      <c r="Y713" s="36"/>
      <c r="Z713" s="36"/>
      <c r="AA713" s="36"/>
      <c r="AB713" s="36"/>
      <c r="AC713" s="36"/>
      <c r="AD713" s="36"/>
      <c r="AE713" s="36"/>
      <c r="AR713" s="226" t="s">
        <v>214</v>
      </c>
      <c r="AT713" s="226" t="s">
        <v>461</v>
      </c>
      <c r="AU713" s="226" t="s">
        <v>71</v>
      </c>
      <c r="AY713" s="15" t="s">
        <v>158</v>
      </c>
      <c r="BE713" s="227">
        <f>IF(O713="základní",K713,0)</f>
        <v>0</v>
      </c>
      <c r="BF713" s="227">
        <f>IF(O713="snížená",K713,0)</f>
        <v>0</v>
      </c>
      <c r="BG713" s="227">
        <f>IF(O713="zákl. přenesená",K713,0)</f>
        <v>0</v>
      </c>
      <c r="BH713" s="227">
        <f>IF(O713="sníž. přenesená",K713,0)</f>
        <v>0</v>
      </c>
      <c r="BI713" s="227">
        <f>IF(O713="nulová",K713,0)</f>
        <v>0</v>
      </c>
      <c r="BJ713" s="15" t="s">
        <v>78</v>
      </c>
      <c r="BK713" s="227">
        <f>ROUND(P713*H713,2)</f>
        <v>0</v>
      </c>
      <c r="BL713" s="15" t="s">
        <v>214</v>
      </c>
      <c r="BM713" s="226" t="s">
        <v>1434</v>
      </c>
    </row>
    <row r="714" s="2" customFormat="1">
      <c r="A714" s="36"/>
      <c r="B714" s="37"/>
      <c r="C714" s="38"/>
      <c r="D714" s="228" t="s">
        <v>161</v>
      </c>
      <c r="E714" s="38"/>
      <c r="F714" s="229" t="s">
        <v>1433</v>
      </c>
      <c r="G714" s="38"/>
      <c r="H714" s="38"/>
      <c r="I714" s="150"/>
      <c r="J714" s="150"/>
      <c r="K714" s="38"/>
      <c r="L714" s="38"/>
      <c r="M714" s="42"/>
      <c r="N714" s="230"/>
      <c r="O714" s="231"/>
      <c r="P714" s="82"/>
      <c r="Q714" s="82"/>
      <c r="R714" s="82"/>
      <c r="S714" s="82"/>
      <c r="T714" s="82"/>
      <c r="U714" s="82"/>
      <c r="V714" s="82"/>
      <c r="W714" s="82"/>
      <c r="X714" s="83"/>
      <c r="Y714" s="36"/>
      <c r="Z714" s="36"/>
      <c r="AA714" s="36"/>
      <c r="AB714" s="36"/>
      <c r="AC714" s="36"/>
      <c r="AD714" s="36"/>
      <c r="AE714" s="36"/>
      <c r="AT714" s="15" t="s">
        <v>161</v>
      </c>
      <c r="AU714" s="15" t="s">
        <v>71</v>
      </c>
    </row>
    <row r="715" s="2" customFormat="1" ht="33" customHeight="1">
      <c r="A715" s="36"/>
      <c r="B715" s="37"/>
      <c r="C715" s="232" t="s">
        <v>1435</v>
      </c>
      <c r="D715" s="232" t="s">
        <v>461</v>
      </c>
      <c r="E715" s="233" t="s">
        <v>1436</v>
      </c>
      <c r="F715" s="234" t="s">
        <v>1437</v>
      </c>
      <c r="G715" s="235" t="s">
        <v>240</v>
      </c>
      <c r="H715" s="236">
        <v>1</v>
      </c>
      <c r="I715" s="237"/>
      <c r="J715" s="237"/>
      <c r="K715" s="238">
        <f>ROUND(P715*H715,2)</f>
        <v>0</v>
      </c>
      <c r="L715" s="234" t="s">
        <v>20</v>
      </c>
      <c r="M715" s="42"/>
      <c r="N715" s="239" t="s">
        <v>20</v>
      </c>
      <c r="O715" s="222" t="s">
        <v>40</v>
      </c>
      <c r="P715" s="223">
        <f>I715+J715</f>
        <v>0</v>
      </c>
      <c r="Q715" s="223">
        <f>ROUND(I715*H715,2)</f>
        <v>0</v>
      </c>
      <c r="R715" s="223">
        <f>ROUND(J715*H715,2)</f>
        <v>0</v>
      </c>
      <c r="S715" s="82"/>
      <c r="T715" s="224">
        <f>S715*H715</f>
        <v>0</v>
      </c>
      <c r="U715" s="224">
        <v>0</v>
      </c>
      <c r="V715" s="224">
        <f>U715*H715</f>
        <v>0</v>
      </c>
      <c r="W715" s="224">
        <v>0</v>
      </c>
      <c r="X715" s="225">
        <f>W715*H715</f>
        <v>0</v>
      </c>
      <c r="Y715" s="36"/>
      <c r="Z715" s="36"/>
      <c r="AA715" s="36"/>
      <c r="AB715" s="36"/>
      <c r="AC715" s="36"/>
      <c r="AD715" s="36"/>
      <c r="AE715" s="36"/>
      <c r="AR715" s="226" t="s">
        <v>236</v>
      </c>
      <c r="AT715" s="226" t="s">
        <v>461</v>
      </c>
      <c r="AU715" s="226" t="s">
        <v>71</v>
      </c>
      <c r="AY715" s="15" t="s">
        <v>158</v>
      </c>
      <c r="BE715" s="227">
        <f>IF(O715="základní",K715,0)</f>
        <v>0</v>
      </c>
      <c r="BF715" s="227">
        <f>IF(O715="snížená",K715,0)</f>
        <v>0</v>
      </c>
      <c r="BG715" s="227">
        <f>IF(O715="zákl. přenesená",K715,0)</f>
        <v>0</v>
      </c>
      <c r="BH715" s="227">
        <f>IF(O715="sníž. přenesená",K715,0)</f>
        <v>0</v>
      </c>
      <c r="BI715" s="227">
        <f>IF(O715="nulová",K715,0)</f>
        <v>0</v>
      </c>
      <c r="BJ715" s="15" t="s">
        <v>78</v>
      </c>
      <c r="BK715" s="227">
        <f>ROUND(P715*H715,2)</f>
        <v>0</v>
      </c>
      <c r="BL715" s="15" t="s">
        <v>236</v>
      </c>
      <c r="BM715" s="226" t="s">
        <v>1438</v>
      </c>
    </row>
    <row r="716" s="2" customFormat="1">
      <c r="A716" s="36"/>
      <c r="B716" s="37"/>
      <c r="C716" s="38"/>
      <c r="D716" s="228" t="s">
        <v>161</v>
      </c>
      <c r="E716" s="38"/>
      <c r="F716" s="229" t="s">
        <v>1439</v>
      </c>
      <c r="G716" s="38"/>
      <c r="H716" s="38"/>
      <c r="I716" s="150"/>
      <c r="J716" s="150"/>
      <c r="K716" s="38"/>
      <c r="L716" s="38"/>
      <c r="M716" s="42"/>
      <c r="N716" s="230"/>
      <c r="O716" s="231"/>
      <c r="P716" s="82"/>
      <c r="Q716" s="82"/>
      <c r="R716" s="82"/>
      <c r="S716" s="82"/>
      <c r="T716" s="82"/>
      <c r="U716" s="82"/>
      <c r="V716" s="82"/>
      <c r="W716" s="82"/>
      <c r="X716" s="83"/>
      <c r="Y716" s="36"/>
      <c r="Z716" s="36"/>
      <c r="AA716" s="36"/>
      <c r="AB716" s="36"/>
      <c r="AC716" s="36"/>
      <c r="AD716" s="36"/>
      <c r="AE716" s="36"/>
      <c r="AT716" s="15" t="s">
        <v>161</v>
      </c>
      <c r="AU716" s="15" t="s">
        <v>71</v>
      </c>
    </row>
    <row r="717" s="2" customFormat="1" ht="33" customHeight="1">
      <c r="A717" s="36"/>
      <c r="B717" s="37"/>
      <c r="C717" s="232" t="s">
        <v>1440</v>
      </c>
      <c r="D717" s="232" t="s">
        <v>461</v>
      </c>
      <c r="E717" s="233" t="s">
        <v>1441</v>
      </c>
      <c r="F717" s="234" t="s">
        <v>1442</v>
      </c>
      <c r="G717" s="235" t="s">
        <v>240</v>
      </c>
      <c r="H717" s="236">
        <v>2</v>
      </c>
      <c r="I717" s="237"/>
      <c r="J717" s="237"/>
      <c r="K717" s="238">
        <f>ROUND(P717*H717,2)</f>
        <v>0</v>
      </c>
      <c r="L717" s="234" t="s">
        <v>20</v>
      </c>
      <c r="M717" s="42"/>
      <c r="N717" s="239" t="s">
        <v>20</v>
      </c>
      <c r="O717" s="222" t="s">
        <v>40</v>
      </c>
      <c r="P717" s="223">
        <f>I717+J717</f>
        <v>0</v>
      </c>
      <c r="Q717" s="223">
        <f>ROUND(I717*H717,2)</f>
        <v>0</v>
      </c>
      <c r="R717" s="223">
        <f>ROUND(J717*H717,2)</f>
        <v>0</v>
      </c>
      <c r="S717" s="82"/>
      <c r="T717" s="224">
        <f>S717*H717</f>
        <v>0</v>
      </c>
      <c r="U717" s="224">
        <v>0</v>
      </c>
      <c r="V717" s="224">
        <f>U717*H717</f>
        <v>0</v>
      </c>
      <c r="W717" s="224">
        <v>0</v>
      </c>
      <c r="X717" s="225">
        <f>W717*H717</f>
        <v>0</v>
      </c>
      <c r="Y717" s="36"/>
      <c r="Z717" s="36"/>
      <c r="AA717" s="36"/>
      <c r="AB717" s="36"/>
      <c r="AC717" s="36"/>
      <c r="AD717" s="36"/>
      <c r="AE717" s="36"/>
      <c r="AR717" s="226" t="s">
        <v>236</v>
      </c>
      <c r="AT717" s="226" t="s">
        <v>461</v>
      </c>
      <c r="AU717" s="226" t="s">
        <v>71</v>
      </c>
      <c r="AY717" s="15" t="s">
        <v>158</v>
      </c>
      <c r="BE717" s="227">
        <f>IF(O717="základní",K717,0)</f>
        <v>0</v>
      </c>
      <c r="BF717" s="227">
        <f>IF(O717="snížená",K717,0)</f>
        <v>0</v>
      </c>
      <c r="BG717" s="227">
        <f>IF(O717="zákl. přenesená",K717,0)</f>
        <v>0</v>
      </c>
      <c r="BH717" s="227">
        <f>IF(O717="sníž. přenesená",K717,0)</f>
        <v>0</v>
      </c>
      <c r="BI717" s="227">
        <f>IF(O717="nulová",K717,0)</f>
        <v>0</v>
      </c>
      <c r="BJ717" s="15" t="s">
        <v>78</v>
      </c>
      <c r="BK717" s="227">
        <f>ROUND(P717*H717,2)</f>
        <v>0</v>
      </c>
      <c r="BL717" s="15" t="s">
        <v>236</v>
      </c>
      <c r="BM717" s="226" t="s">
        <v>1443</v>
      </c>
    </row>
    <row r="718" s="2" customFormat="1">
      <c r="A718" s="36"/>
      <c r="B718" s="37"/>
      <c r="C718" s="38"/>
      <c r="D718" s="228" t="s">
        <v>161</v>
      </c>
      <c r="E718" s="38"/>
      <c r="F718" s="229" t="s">
        <v>1444</v>
      </c>
      <c r="G718" s="38"/>
      <c r="H718" s="38"/>
      <c r="I718" s="150"/>
      <c r="J718" s="150"/>
      <c r="K718" s="38"/>
      <c r="L718" s="38"/>
      <c r="M718" s="42"/>
      <c r="N718" s="230"/>
      <c r="O718" s="231"/>
      <c r="P718" s="82"/>
      <c r="Q718" s="82"/>
      <c r="R718" s="82"/>
      <c r="S718" s="82"/>
      <c r="T718" s="82"/>
      <c r="U718" s="82"/>
      <c r="V718" s="82"/>
      <c r="W718" s="82"/>
      <c r="X718" s="83"/>
      <c r="Y718" s="36"/>
      <c r="Z718" s="36"/>
      <c r="AA718" s="36"/>
      <c r="AB718" s="36"/>
      <c r="AC718" s="36"/>
      <c r="AD718" s="36"/>
      <c r="AE718" s="36"/>
      <c r="AT718" s="15" t="s">
        <v>161</v>
      </c>
      <c r="AU718" s="15" t="s">
        <v>71</v>
      </c>
    </row>
    <row r="719" s="2" customFormat="1" ht="33" customHeight="1">
      <c r="A719" s="36"/>
      <c r="B719" s="37"/>
      <c r="C719" s="232" t="s">
        <v>1445</v>
      </c>
      <c r="D719" s="232" t="s">
        <v>461</v>
      </c>
      <c r="E719" s="233" t="s">
        <v>1446</v>
      </c>
      <c r="F719" s="234" t="s">
        <v>1447</v>
      </c>
      <c r="G719" s="235" t="s">
        <v>240</v>
      </c>
      <c r="H719" s="236">
        <v>2</v>
      </c>
      <c r="I719" s="237"/>
      <c r="J719" s="237"/>
      <c r="K719" s="238">
        <f>ROUND(P719*H719,2)</f>
        <v>0</v>
      </c>
      <c r="L719" s="234" t="s">
        <v>20</v>
      </c>
      <c r="M719" s="42"/>
      <c r="N719" s="239" t="s">
        <v>20</v>
      </c>
      <c r="O719" s="222" t="s">
        <v>40</v>
      </c>
      <c r="P719" s="223">
        <f>I719+J719</f>
        <v>0</v>
      </c>
      <c r="Q719" s="223">
        <f>ROUND(I719*H719,2)</f>
        <v>0</v>
      </c>
      <c r="R719" s="223">
        <f>ROUND(J719*H719,2)</f>
        <v>0</v>
      </c>
      <c r="S719" s="82"/>
      <c r="T719" s="224">
        <f>S719*H719</f>
        <v>0</v>
      </c>
      <c r="U719" s="224">
        <v>0</v>
      </c>
      <c r="V719" s="224">
        <f>U719*H719</f>
        <v>0</v>
      </c>
      <c r="W719" s="224">
        <v>0</v>
      </c>
      <c r="X719" s="225">
        <f>W719*H719</f>
        <v>0</v>
      </c>
      <c r="Y719" s="36"/>
      <c r="Z719" s="36"/>
      <c r="AA719" s="36"/>
      <c r="AB719" s="36"/>
      <c r="AC719" s="36"/>
      <c r="AD719" s="36"/>
      <c r="AE719" s="36"/>
      <c r="AR719" s="226" t="s">
        <v>236</v>
      </c>
      <c r="AT719" s="226" t="s">
        <v>461</v>
      </c>
      <c r="AU719" s="226" t="s">
        <v>71</v>
      </c>
      <c r="AY719" s="15" t="s">
        <v>158</v>
      </c>
      <c r="BE719" s="227">
        <f>IF(O719="základní",K719,0)</f>
        <v>0</v>
      </c>
      <c r="BF719" s="227">
        <f>IF(O719="snížená",K719,0)</f>
        <v>0</v>
      </c>
      <c r="BG719" s="227">
        <f>IF(O719="zákl. přenesená",K719,0)</f>
        <v>0</v>
      </c>
      <c r="BH719" s="227">
        <f>IF(O719="sníž. přenesená",K719,0)</f>
        <v>0</v>
      </c>
      <c r="BI719" s="227">
        <f>IF(O719="nulová",K719,0)</f>
        <v>0</v>
      </c>
      <c r="BJ719" s="15" t="s">
        <v>78</v>
      </c>
      <c r="BK719" s="227">
        <f>ROUND(P719*H719,2)</f>
        <v>0</v>
      </c>
      <c r="BL719" s="15" t="s">
        <v>236</v>
      </c>
      <c r="BM719" s="226" t="s">
        <v>1448</v>
      </c>
    </row>
    <row r="720" s="2" customFormat="1">
      <c r="A720" s="36"/>
      <c r="B720" s="37"/>
      <c r="C720" s="38"/>
      <c r="D720" s="228" t="s">
        <v>161</v>
      </c>
      <c r="E720" s="38"/>
      <c r="F720" s="229" t="s">
        <v>1449</v>
      </c>
      <c r="G720" s="38"/>
      <c r="H720" s="38"/>
      <c r="I720" s="150"/>
      <c r="J720" s="150"/>
      <c r="K720" s="38"/>
      <c r="L720" s="38"/>
      <c r="M720" s="42"/>
      <c r="N720" s="230"/>
      <c r="O720" s="231"/>
      <c r="P720" s="82"/>
      <c r="Q720" s="82"/>
      <c r="R720" s="82"/>
      <c r="S720" s="82"/>
      <c r="T720" s="82"/>
      <c r="U720" s="82"/>
      <c r="V720" s="82"/>
      <c r="W720" s="82"/>
      <c r="X720" s="83"/>
      <c r="Y720" s="36"/>
      <c r="Z720" s="36"/>
      <c r="AA720" s="36"/>
      <c r="AB720" s="36"/>
      <c r="AC720" s="36"/>
      <c r="AD720" s="36"/>
      <c r="AE720" s="36"/>
      <c r="AT720" s="15" t="s">
        <v>161</v>
      </c>
      <c r="AU720" s="15" t="s">
        <v>71</v>
      </c>
    </row>
    <row r="721" s="2" customFormat="1" ht="33" customHeight="1">
      <c r="A721" s="36"/>
      <c r="B721" s="37"/>
      <c r="C721" s="232" t="s">
        <v>1450</v>
      </c>
      <c r="D721" s="232" t="s">
        <v>461</v>
      </c>
      <c r="E721" s="233" t="s">
        <v>1451</v>
      </c>
      <c r="F721" s="234" t="s">
        <v>1452</v>
      </c>
      <c r="G721" s="235" t="s">
        <v>240</v>
      </c>
      <c r="H721" s="236">
        <v>2</v>
      </c>
      <c r="I721" s="237"/>
      <c r="J721" s="237"/>
      <c r="K721" s="238">
        <f>ROUND(P721*H721,2)</f>
        <v>0</v>
      </c>
      <c r="L721" s="234" t="s">
        <v>20</v>
      </c>
      <c r="M721" s="42"/>
      <c r="N721" s="239" t="s">
        <v>20</v>
      </c>
      <c r="O721" s="222" t="s">
        <v>40</v>
      </c>
      <c r="P721" s="223">
        <f>I721+J721</f>
        <v>0</v>
      </c>
      <c r="Q721" s="223">
        <f>ROUND(I721*H721,2)</f>
        <v>0</v>
      </c>
      <c r="R721" s="223">
        <f>ROUND(J721*H721,2)</f>
        <v>0</v>
      </c>
      <c r="S721" s="82"/>
      <c r="T721" s="224">
        <f>S721*H721</f>
        <v>0</v>
      </c>
      <c r="U721" s="224">
        <v>0</v>
      </c>
      <c r="V721" s="224">
        <f>U721*H721</f>
        <v>0</v>
      </c>
      <c r="W721" s="224">
        <v>0</v>
      </c>
      <c r="X721" s="225">
        <f>W721*H721</f>
        <v>0</v>
      </c>
      <c r="Y721" s="36"/>
      <c r="Z721" s="36"/>
      <c r="AA721" s="36"/>
      <c r="AB721" s="36"/>
      <c r="AC721" s="36"/>
      <c r="AD721" s="36"/>
      <c r="AE721" s="36"/>
      <c r="AR721" s="226" t="s">
        <v>236</v>
      </c>
      <c r="AT721" s="226" t="s">
        <v>461</v>
      </c>
      <c r="AU721" s="226" t="s">
        <v>71</v>
      </c>
      <c r="AY721" s="15" t="s">
        <v>158</v>
      </c>
      <c r="BE721" s="227">
        <f>IF(O721="základní",K721,0)</f>
        <v>0</v>
      </c>
      <c r="BF721" s="227">
        <f>IF(O721="snížená",K721,0)</f>
        <v>0</v>
      </c>
      <c r="BG721" s="227">
        <f>IF(O721="zákl. přenesená",K721,0)</f>
        <v>0</v>
      </c>
      <c r="BH721" s="227">
        <f>IF(O721="sníž. přenesená",K721,0)</f>
        <v>0</v>
      </c>
      <c r="BI721" s="227">
        <f>IF(O721="nulová",K721,0)</f>
        <v>0</v>
      </c>
      <c r="BJ721" s="15" t="s">
        <v>78</v>
      </c>
      <c r="BK721" s="227">
        <f>ROUND(P721*H721,2)</f>
        <v>0</v>
      </c>
      <c r="BL721" s="15" t="s">
        <v>236</v>
      </c>
      <c r="BM721" s="226" t="s">
        <v>1453</v>
      </c>
    </row>
    <row r="722" s="2" customFormat="1">
      <c r="A722" s="36"/>
      <c r="B722" s="37"/>
      <c r="C722" s="38"/>
      <c r="D722" s="228" t="s">
        <v>161</v>
      </c>
      <c r="E722" s="38"/>
      <c r="F722" s="229" t="s">
        <v>1454</v>
      </c>
      <c r="G722" s="38"/>
      <c r="H722" s="38"/>
      <c r="I722" s="150"/>
      <c r="J722" s="150"/>
      <c r="K722" s="38"/>
      <c r="L722" s="38"/>
      <c r="M722" s="42"/>
      <c r="N722" s="230"/>
      <c r="O722" s="231"/>
      <c r="P722" s="82"/>
      <c r="Q722" s="82"/>
      <c r="R722" s="82"/>
      <c r="S722" s="82"/>
      <c r="T722" s="82"/>
      <c r="U722" s="82"/>
      <c r="V722" s="82"/>
      <c r="W722" s="82"/>
      <c r="X722" s="83"/>
      <c r="Y722" s="36"/>
      <c r="Z722" s="36"/>
      <c r="AA722" s="36"/>
      <c r="AB722" s="36"/>
      <c r="AC722" s="36"/>
      <c r="AD722" s="36"/>
      <c r="AE722" s="36"/>
      <c r="AT722" s="15" t="s">
        <v>161</v>
      </c>
      <c r="AU722" s="15" t="s">
        <v>71</v>
      </c>
    </row>
    <row r="723" s="2" customFormat="1" ht="33" customHeight="1">
      <c r="A723" s="36"/>
      <c r="B723" s="37"/>
      <c r="C723" s="232" t="s">
        <v>1455</v>
      </c>
      <c r="D723" s="232" t="s">
        <v>461</v>
      </c>
      <c r="E723" s="233" t="s">
        <v>1456</v>
      </c>
      <c r="F723" s="234" t="s">
        <v>1457</v>
      </c>
      <c r="G723" s="235" t="s">
        <v>240</v>
      </c>
      <c r="H723" s="236">
        <v>2</v>
      </c>
      <c r="I723" s="237"/>
      <c r="J723" s="237"/>
      <c r="K723" s="238">
        <f>ROUND(P723*H723,2)</f>
        <v>0</v>
      </c>
      <c r="L723" s="234" t="s">
        <v>156</v>
      </c>
      <c r="M723" s="42"/>
      <c r="N723" s="239" t="s">
        <v>20</v>
      </c>
      <c r="O723" s="222" t="s">
        <v>40</v>
      </c>
      <c r="P723" s="223">
        <f>I723+J723</f>
        <v>0</v>
      </c>
      <c r="Q723" s="223">
        <f>ROUND(I723*H723,2)</f>
        <v>0</v>
      </c>
      <c r="R723" s="223">
        <f>ROUND(J723*H723,2)</f>
        <v>0</v>
      </c>
      <c r="S723" s="82"/>
      <c r="T723" s="224">
        <f>S723*H723</f>
        <v>0</v>
      </c>
      <c r="U723" s="224">
        <v>0</v>
      </c>
      <c r="V723" s="224">
        <f>U723*H723</f>
        <v>0</v>
      </c>
      <c r="W723" s="224">
        <v>0</v>
      </c>
      <c r="X723" s="225">
        <f>W723*H723</f>
        <v>0</v>
      </c>
      <c r="Y723" s="36"/>
      <c r="Z723" s="36"/>
      <c r="AA723" s="36"/>
      <c r="AB723" s="36"/>
      <c r="AC723" s="36"/>
      <c r="AD723" s="36"/>
      <c r="AE723" s="36"/>
      <c r="AR723" s="226" t="s">
        <v>236</v>
      </c>
      <c r="AT723" s="226" t="s">
        <v>461</v>
      </c>
      <c r="AU723" s="226" t="s">
        <v>71</v>
      </c>
      <c r="AY723" s="15" t="s">
        <v>158</v>
      </c>
      <c r="BE723" s="227">
        <f>IF(O723="základní",K723,0)</f>
        <v>0</v>
      </c>
      <c r="BF723" s="227">
        <f>IF(O723="snížená",K723,0)</f>
        <v>0</v>
      </c>
      <c r="BG723" s="227">
        <f>IF(O723="zákl. přenesená",K723,0)</f>
        <v>0</v>
      </c>
      <c r="BH723" s="227">
        <f>IF(O723="sníž. přenesená",K723,0)</f>
        <v>0</v>
      </c>
      <c r="BI723" s="227">
        <f>IF(O723="nulová",K723,0)</f>
        <v>0</v>
      </c>
      <c r="BJ723" s="15" t="s">
        <v>78</v>
      </c>
      <c r="BK723" s="227">
        <f>ROUND(P723*H723,2)</f>
        <v>0</v>
      </c>
      <c r="BL723" s="15" t="s">
        <v>236</v>
      </c>
      <c r="BM723" s="226" t="s">
        <v>1458</v>
      </c>
    </row>
    <row r="724" s="2" customFormat="1">
      <c r="A724" s="36"/>
      <c r="B724" s="37"/>
      <c r="C724" s="38"/>
      <c r="D724" s="228" t="s">
        <v>161</v>
      </c>
      <c r="E724" s="38"/>
      <c r="F724" s="229" t="s">
        <v>1459</v>
      </c>
      <c r="G724" s="38"/>
      <c r="H724" s="38"/>
      <c r="I724" s="150"/>
      <c r="J724" s="150"/>
      <c r="K724" s="38"/>
      <c r="L724" s="38"/>
      <c r="M724" s="42"/>
      <c r="N724" s="230"/>
      <c r="O724" s="231"/>
      <c r="P724" s="82"/>
      <c r="Q724" s="82"/>
      <c r="R724" s="82"/>
      <c r="S724" s="82"/>
      <c r="T724" s="82"/>
      <c r="U724" s="82"/>
      <c r="V724" s="82"/>
      <c r="W724" s="82"/>
      <c r="X724" s="83"/>
      <c r="Y724" s="36"/>
      <c r="Z724" s="36"/>
      <c r="AA724" s="36"/>
      <c r="AB724" s="36"/>
      <c r="AC724" s="36"/>
      <c r="AD724" s="36"/>
      <c r="AE724" s="36"/>
      <c r="AT724" s="15" t="s">
        <v>161</v>
      </c>
      <c r="AU724" s="15" t="s">
        <v>71</v>
      </c>
    </row>
    <row r="725" s="2" customFormat="1" ht="33" customHeight="1">
      <c r="A725" s="36"/>
      <c r="B725" s="37"/>
      <c r="C725" s="232" t="s">
        <v>1460</v>
      </c>
      <c r="D725" s="232" t="s">
        <v>461</v>
      </c>
      <c r="E725" s="233" t="s">
        <v>1461</v>
      </c>
      <c r="F725" s="234" t="s">
        <v>1462</v>
      </c>
      <c r="G725" s="235" t="s">
        <v>240</v>
      </c>
      <c r="H725" s="236">
        <v>10</v>
      </c>
      <c r="I725" s="237"/>
      <c r="J725" s="237"/>
      <c r="K725" s="238">
        <f>ROUND(P725*H725,2)</f>
        <v>0</v>
      </c>
      <c r="L725" s="234" t="s">
        <v>20</v>
      </c>
      <c r="M725" s="42"/>
      <c r="N725" s="239" t="s">
        <v>20</v>
      </c>
      <c r="O725" s="222" t="s">
        <v>40</v>
      </c>
      <c r="P725" s="223">
        <f>I725+J725</f>
        <v>0</v>
      </c>
      <c r="Q725" s="223">
        <f>ROUND(I725*H725,2)</f>
        <v>0</v>
      </c>
      <c r="R725" s="223">
        <f>ROUND(J725*H725,2)</f>
        <v>0</v>
      </c>
      <c r="S725" s="82"/>
      <c r="T725" s="224">
        <f>S725*H725</f>
        <v>0</v>
      </c>
      <c r="U725" s="224">
        <v>0</v>
      </c>
      <c r="V725" s="224">
        <f>U725*H725</f>
        <v>0</v>
      </c>
      <c r="W725" s="224">
        <v>0</v>
      </c>
      <c r="X725" s="225">
        <f>W725*H725</f>
        <v>0</v>
      </c>
      <c r="Y725" s="36"/>
      <c r="Z725" s="36"/>
      <c r="AA725" s="36"/>
      <c r="AB725" s="36"/>
      <c r="AC725" s="36"/>
      <c r="AD725" s="36"/>
      <c r="AE725" s="36"/>
      <c r="AR725" s="226" t="s">
        <v>236</v>
      </c>
      <c r="AT725" s="226" t="s">
        <v>461</v>
      </c>
      <c r="AU725" s="226" t="s">
        <v>71</v>
      </c>
      <c r="AY725" s="15" t="s">
        <v>158</v>
      </c>
      <c r="BE725" s="227">
        <f>IF(O725="základní",K725,0)</f>
        <v>0</v>
      </c>
      <c r="BF725" s="227">
        <f>IF(O725="snížená",K725,0)</f>
        <v>0</v>
      </c>
      <c r="BG725" s="227">
        <f>IF(O725="zákl. přenesená",K725,0)</f>
        <v>0</v>
      </c>
      <c r="BH725" s="227">
        <f>IF(O725="sníž. přenesená",K725,0)</f>
        <v>0</v>
      </c>
      <c r="BI725" s="227">
        <f>IF(O725="nulová",K725,0)</f>
        <v>0</v>
      </c>
      <c r="BJ725" s="15" t="s">
        <v>78</v>
      </c>
      <c r="BK725" s="227">
        <f>ROUND(P725*H725,2)</f>
        <v>0</v>
      </c>
      <c r="BL725" s="15" t="s">
        <v>236</v>
      </c>
      <c r="BM725" s="226" t="s">
        <v>1463</v>
      </c>
    </row>
    <row r="726" s="2" customFormat="1">
      <c r="A726" s="36"/>
      <c r="B726" s="37"/>
      <c r="C726" s="38"/>
      <c r="D726" s="228" t="s">
        <v>161</v>
      </c>
      <c r="E726" s="38"/>
      <c r="F726" s="229" t="s">
        <v>1464</v>
      </c>
      <c r="G726" s="38"/>
      <c r="H726" s="38"/>
      <c r="I726" s="150"/>
      <c r="J726" s="150"/>
      <c r="K726" s="38"/>
      <c r="L726" s="38"/>
      <c r="M726" s="42"/>
      <c r="N726" s="230"/>
      <c r="O726" s="231"/>
      <c r="P726" s="82"/>
      <c r="Q726" s="82"/>
      <c r="R726" s="82"/>
      <c r="S726" s="82"/>
      <c r="T726" s="82"/>
      <c r="U726" s="82"/>
      <c r="V726" s="82"/>
      <c r="W726" s="82"/>
      <c r="X726" s="83"/>
      <c r="Y726" s="36"/>
      <c r="Z726" s="36"/>
      <c r="AA726" s="36"/>
      <c r="AB726" s="36"/>
      <c r="AC726" s="36"/>
      <c r="AD726" s="36"/>
      <c r="AE726" s="36"/>
      <c r="AT726" s="15" t="s">
        <v>161</v>
      </c>
      <c r="AU726" s="15" t="s">
        <v>71</v>
      </c>
    </row>
    <row r="727" s="2" customFormat="1" ht="21.75" customHeight="1">
      <c r="A727" s="36"/>
      <c r="B727" s="37"/>
      <c r="C727" s="232" t="s">
        <v>1465</v>
      </c>
      <c r="D727" s="232" t="s">
        <v>461</v>
      </c>
      <c r="E727" s="233" t="s">
        <v>1466</v>
      </c>
      <c r="F727" s="234" t="s">
        <v>1467</v>
      </c>
      <c r="G727" s="235" t="s">
        <v>240</v>
      </c>
      <c r="H727" s="236">
        <v>10</v>
      </c>
      <c r="I727" s="237"/>
      <c r="J727" s="237"/>
      <c r="K727" s="238">
        <f>ROUND(P727*H727,2)</f>
        <v>0</v>
      </c>
      <c r="L727" s="234" t="s">
        <v>20</v>
      </c>
      <c r="M727" s="42"/>
      <c r="N727" s="239" t="s">
        <v>20</v>
      </c>
      <c r="O727" s="222" t="s">
        <v>40</v>
      </c>
      <c r="P727" s="223">
        <f>I727+J727</f>
        <v>0</v>
      </c>
      <c r="Q727" s="223">
        <f>ROUND(I727*H727,2)</f>
        <v>0</v>
      </c>
      <c r="R727" s="223">
        <f>ROUND(J727*H727,2)</f>
        <v>0</v>
      </c>
      <c r="S727" s="82"/>
      <c r="T727" s="224">
        <f>S727*H727</f>
        <v>0</v>
      </c>
      <c r="U727" s="224">
        <v>0</v>
      </c>
      <c r="V727" s="224">
        <f>U727*H727</f>
        <v>0</v>
      </c>
      <c r="W727" s="224">
        <v>0</v>
      </c>
      <c r="X727" s="225">
        <f>W727*H727</f>
        <v>0</v>
      </c>
      <c r="Y727" s="36"/>
      <c r="Z727" s="36"/>
      <c r="AA727" s="36"/>
      <c r="AB727" s="36"/>
      <c r="AC727" s="36"/>
      <c r="AD727" s="36"/>
      <c r="AE727" s="36"/>
      <c r="AR727" s="226" t="s">
        <v>236</v>
      </c>
      <c r="AT727" s="226" t="s">
        <v>461</v>
      </c>
      <c r="AU727" s="226" t="s">
        <v>71</v>
      </c>
      <c r="AY727" s="15" t="s">
        <v>158</v>
      </c>
      <c r="BE727" s="227">
        <f>IF(O727="základní",K727,0)</f>
        <v>0</v>
      </c>
      <c r="BF727" s="227">
        <f>IF(O727="snížená",K727,0)</f>
        <v>0</v>
      </c>
      <c r="BG727" s="227">
        <f>IF(O727="zákl. přenesená",K727,0)</f>
        <v>0</v>
      </c>
      <c r="BH727" s="227">
        <f>IF(O727="sníž. přenesená",K727,0)</f>
        <v>0</v>
      </c>
      <c r="BI727" s="227">
        <f>IF(O727="nulová",K727,0)</f>
        <v>0</v>
      </c>
      <c r="BJ727" s="15" t="s">
        <v>78</v>
      </c>
      <c r="BK727" s="227">
        <f>ROUND(P727*H727,2)</f>
        <v>0</v>
      </c>
      <c r="BL727" s="15" t="s">
        <v>236</v>
      </c>
      <c r="BM727" s="226" t="s">
        <v>1468</v>
      </c>
    </row>
    <row r="728" s="2" customFormat="1">
      <c r="A728" s="36"/>
      <c r="B728" s="37"/>
      <c r="C728" s="38"/>
      <c r="D728" s="228" t="s">
        <v>161</v>
      </c>
      <c r="E728" s="38"/>
      <c r="F728" s="229" t="s">
        <v>1467</v>
      </c>
      <c r="G728" s="38"/>
      <c r="H728" s="38"/>
      <c r="I728" s="150"/>
      <c r="J728" s="150"/>
      <c r="K728" s="38"/>
      <c r="L728" s="38"/>
      <c r="M728" s="42"/>
      <c r="N728" s="230"/>
      <c r="O728" s="231"/>
      <c r="P728" s="82"/>
      <c r="Q728" s="82"/>
      <c r="R728" s="82"/>
      <c r="S728" s="82"/>
      <c r="T728" s="82"/>
      <c r="U728" s="82"/>
      <c r="V728" s="82"/>
      <c r="W728" s="82"/>
      <c r="X728" s="83"/>
      <c r="Y728" s="36"/>
      <c r="Z728" s="36"/>
      <c r="AA728" s="36"/>
      <c r="AB728" s="36"/>
      <c r="AC728" s="36"/>
      <c r="AD728" s="36"/>
      <c r="AE728" s="36"/>
      <c r="AT728" s="15" t="s">
        <v>161</v>
      </c>
      <c r="AU728" s="15" t="s">
        <v>71</v>
      </c>
    </row>
    <row r="729" s="2" customFormat="1" ht="16.5" customHeight="1">
      <c r="A729" s="36"/>
      <c r="B729" s="37"/>
      <c r="C729" s="232" t="s">
        <v>1469</v>
      </c>
      <c r="D729" s="232" t="s">
        <v>461</v>
      </c>
      <c r="E729" s="233" t="s">
        <v>1470</v>
      </c>
      <c r="F729" s="234" t="s">
        <v>1471</v>
      </c>
      <c r="G729" s="235" t="s">
        <v>240</v>
      </c>
      <c r="H729" s="236">
        <v>10</v>
      </c>
      <c r="I729" s="237"/>
      <c r="J729" s="237"/>
      <c r="K729" s="238">
        <f>ROUND(P729*H729,2)</f>
        <v>0</v>
      </c>
      <c r="L729" s="234" t="s">
        <v>20</v>
      </c>
      <c r="M729" s="42"/>
      <c r="N729" s="239" t="s">
        <v>20</v>
      </c>
      <c r="O729" s="222" t="s">
        <v>40</v>
      </c>
      <c r="P729" s="223">
        <f>I729+J729</f>
        <v>0</v>
      </c>
      <c r="Q729" s="223">
        <f>ROUND(I729*H729,2)</f>
        <v>0</v>
      </c>
      <c r="R729" s="223">
        <f>ROUND(J729*H729,2)</f>
        <v>0</v>
      </c>
      <c r="S729" s="82"/>
      <c r="T729" s="224">
        <f>S729*H729</f>
        <v>0</v>
      </c>
      <c r="U729" s="224">
        <v>0</v>
      </c>
      <c r="V729" s="224">
        <f>U729*H729</f>
        <v>0</v>
      </c>
      <c r="W729" s="224">
        <v>0</v>
      </c>
      <c r="X729" s="225">
        <f>W729*H729</f>
        <v>0</v>
      </c>
      <c r="Y729" s="36"/>
      <c r="Z729" s="36"/>
      <c r="AA729" s="36"/>
      <c r="AB729" s="36"/>
      <c r="AC729" s="36"/>
      <c r="AD729" s="36"/>
      <c r="AE729" s="36"/>
      <c r="AR729" s="226" t="s">
        <v>236</v>
      </c>
      <c r="AT729" s="226" t="s">
        <v>461</v>
      </c>
      <c r="AU729" s="226" t="s">
        <v>71</v>
      </c>
      <c r="AY729" s="15" t="s">
        <v>158</v>
      </c>
      <c r="BE729" s="227">
        <f>IF(O729="základní",K729,0)</f>
        <v>0</v>
      </c>
      <c r="BF729" s="227">
        <f>IF(O729="snížená",K729,0)</f>
        <v>0</v>
      </c>
      <c r="BG729" s="227">
        <f>IF(O729="zákl. přenesená",K729,0)</f>
        <v>0</v>
      </c>
      <c r="BH729" s="227">
        <f>IF(O729="sníž. přenesená",K729,0)</f>
        <v>0</v>
      </c>
      <c r="BI729" s="227">
        <f>IF(O729="nulová",K729,0)</f>
        <v>0</v>
      </c>
      <c r="BJ729" s="15" t="s">
        <v>78</v>
      </c>
      <c r="BK729" s="227">
        <f>ROUND(P729*H729,2)</f>
        <v>0</v>
      </c>
      <c r="BL729" s="15" t="s">
        <v>236</v>
      </c>
      <c r="BM729" s="226" t="s">
        <v>1472</v>
      </c>
    </row>
    <row r="730" s="2" customFormat="1">
      <c r="A730" s="36"/>
      <c r="B730" s="37"/>
      <c r="C730" s="38"/>
      <c r="D730" s="228" t="s">
        <v>161</v>
      </c>
      <c r="E730" s="38"/>
      <c r="F730" s="229" t="s">
        <v>1471</v>
      </c>
      <c r="G730" s="38"/>
      <c r="H730" s="38"/>
      <c r="I730" s="150"/>
      <c r="J730" s="150"/>
      <c r="K730" s="38"/>
      <c r="L730" s="38"/>
      <c r="M730" s="42"/>
      <c r="N730" s="230"/>
      <c r="O730" s="231"/>
      <c r="P730" s="82"/>
      <c r="Q730" s="82"/>
      <c r="R730" s="82"/>
      <c r="S730" s="82"/>
      <c r="T730" s="82"/>
      <c r="U730" s="82"/>
      <c r="V730" s="82"/>
      <c r="W730" s="82"/>
      <c r="X730" s="83"/>
      <c r="Y730" s="36"/>
      <c r="Z730" s="36"/>
      <c r="AA730" s="36"/>
      <c r="AB730" s="36"/>
      <c r="AC730" s="36"/>
      <c r="AD730" s="36"/>
      <c r="AE730" s="36"/>
      <c r="AT730" s="15" t="s">
        <v>161</v>
      </c>
      <c r="AU730" s="15" t="s">
        <v>71</v>
      </c>
    </row>
    <row r="731" s="2" customFormat="1" ht="16.5" customHeight="1">
      <c r="A731" s="36"/>
      <c r="B731" s="37"/>
      <c r="C731" s="232" t="s">
        <v>1473</v>
      </c>
      <c r="D731" s="232" t="s">
        <v>461</v>
      </c>
      <c r="E731" s="233" t="s">
        <v>1474</v>
      </c>
      <c r="F731" s="234" t="s">
        <v>1475</v>
      </c>
      <c r="G731" s="235" t="s">
        <v>240</v>
      </c>
      <c r="H731" s="236">
        <v>10</v>
      </c>
      <c r="I731" s="237"/>
      <c r="J731" s="237"/>
      <c r="K731" s="238">
        <f>ROUND(P731*H731,2)</f>
        <v>0</v>
      </c>
      <c r="L731" s="234" t="s">
        <v>20</v>
      </c>
      <c r="M731" s="42"/>
      <c r="N731" s="239" t="s">
        <v>20</v>
      </c>
      <c r="O731" s="222" t="s">
        <v>40</v>
      </c>
      <c r="P731" s="223">
        <f>I731+J731</f>
        <v>0</v>
      </c>
      <c r="Q731" s="223">
        <f>ROUND(I731*H731,2)</f>
        <v>0</v>
      </c>
      <c r="R731" s="223">
        <f>ROUND(J731*H731,2)</f>
        <v>0</v>
      </c>
      <c r="S731" s="82"/>
      <c r="T731" s="224">
        <f>S731*H731</f>
        <v>0</v>
      </c>
      <c r="U731" s="224">
        <v>0</v>
      </c>
      <c r="V731" s="224">
        <f>U731*H731</f>
        <v>0</v>
      </c>
      <c r="W731" s="224">
        <v>0</v>
      </c>
      <c r="X731" s="225">
        <f>W731*H731</f>
        <v>0</v>
      </c>
      <c r="Y731" s="36"/>
      <c r="Z731" s="36"/>
      <c r="AA731" s="36"/>
      <c r="AB731" s="36"/>
      <c r="AC731" s="36"/>
      <c r="AD731" s="36"/>
      <c r="AE731" s="36"/>
      <c r="AR731" s="226" t="s">
        <v>236</v>
      </c>
      <c r="AT731" s="226" t="s">
        <v>461</v>
      </c>
      <c r="AU731" s="226" t="s">
        <v>71</v>
      </c>
      <c r="AY731" s="15" t="s">
        <v>158</v>
      </c>
      <c r="BE731" s="227">
        <f>IF(O731="základní",K731,0)</f>
        <v>0</v>
      </c>
      <c r="BF731" s="227">
        <f>IF(O731="snížená",K731,0)</f>
        <v>0</v>
      </c>
      <c r="BG731" s="227">
        <f>IF(O731="zákl. přenesená",K731,0)</f>
        <v>0</v>
      </c>
      <c r="BH731" s="227">
        <f>IF(O731="sníž. přenesená",K731,0)</f>
        <v>0</v>
      </c>
      <c r="BI731" s="227">
        <f>IF(O731="nulová",K731,0)</f>
        <v>0</v>
      </c>
      <c r="BJ731" s="15" t="s">
        <v>78</v>
      </c>
      <c r="BK731" s="227">
        <f>ROUND(P731*H731,2)</f>
        <v>0</v>
      </c>
      <c r="BL731" s="15" t="s">
        <v>236</v>
      </c>
      <c r="BM731" s="226" t="s">
        <v>1476</v>
      </c>
    </row>
    <row r="732" s="2" customFormat="1">
      <c r="A732" s="36"/>
      <c r="B732" s="37"/>
      <c r="C732" s="38"/>
      <c r="D732" s="228" t="s">
        <v>161</v>
      </c>
      <c r="E732" s="38"/>
      <c r="F732" s="229" t="s">
        <v>1475</v>
      </c>
      <c r="G732" s="38"/>
      <c r="H732" s="38"/>
      <c r="I732" s="150"/>
      <c r="J732" s="150"/>
      <c r="K732" s="38"/>
      <c r="L732" s="38"/>
      <c r="M732" s="42"/>
      <c r="N732" s="230"/>
      <c r="O732" s="231"/>
      <c r="P732" s="82"/>
      <c r="Q732" s="82"/>
      <c r="R732" s="82"/>
      <c r="S732" s="82"/>
      <c r="T732" s="82"/>
      <c r="U732" s="82"/>
      <c r="V732" s="82"/>
      <c r="W732" s="82"/>
      <c r="X732" s="83"/>
      <c r="Y732" s="36"/>
      <c r="Z732" s="36"/>
      <c r="AA732" s="36"/>
      <c r="AB732" s="36"/>
      <c r="AC732" s="36"/>
      <c r="AD732" s="36"/>
      <c r="AE732" s="36"/>
      <c r="AT732" s="15" t="s">
        <v>161</v>
      </c>
      <c r="AU732" s="15" t="s">
        <v>71</v>
      </c>
    </row>
    <row r="733" s="2" customFormat="1" ht="16.5" customHeight="1">
      <c r="A733" s="36"/>
      <c r="B733" s="37"/>
      <c r="C733" s="232" t="s">
        <v>1477</v>
      </c>
      <c r="D733" s="232" t="s">
        <v>461</v>
      </c>
      <c r="E733" s="233" t="s">
        <v>1478</v>
      </c>
      <c r="F733" s="234" t="s">
        <v>1479</v>
      </c>
      <c r="G733" s="235" t="s">
        <v>240</v>
      </c>
      <c r="H733" s="236">
        <v>6</v>
      </c>
      <c r="I733" s="237"/>
      <c r="J733" s="237"/>
      <c r="K733" s="238">
        <f>ROUND(P733*H733,2)</f>
        <v>0</v>
      </c>
      <c r="L733" s="234" t="s">
        <v>20</v>
      </c>
      <c r="M733" s="42"/>
      <c r="N733" s="239" t="s">
        <v>20</v>
      </c>
      <c r="O733" s="222" t="s">
        <v>40</v>
      </c>
      <c r="P733" s="223">
        <f>I733+J733</f>
        <v>0</v>
      </c>
      <c r="Q733" s="223">
        <f>ROUND(I733*H733,2)</f>
        <v>0</v>
      </c>
      <c r="R733" s="223">
        <f>ROUND(J733*H733,2)</f>
        <v>0</v>
      </c>
      <c r="S733" s="82"/>
      <c r="T733" s="224">
        <f>S733*H733</f>
        <v>0</v>
      </c>
      <c r="U733" s="224">
        <v>0</v>
      </c>
      <c r="V733" s="224">
        <f>U733*H733</f>
        <v>0</v>
      </c>
      <c r="W733" s="224">
        <v>0</v>
      </c>
      <c r="X733" s="225">
        <f>W733*H733</f>
        <v>0</v>
      </c>
      <c r="Y733" s="36"/>
      <c r="Z733" s="36"/>
      <c r="AA733" s="36"/>
      <c r="AB733" s="36"/>
      <c r="AC733" s="36"/>
      <c r="AD733" s="36"/>
      <c r="AE733" s="36"/>
      <c r="AR733" s="226" t="s">
        <v>236</v>
      </c>
      <c r="AT733" s="226" t="s">
        <v>461</v>
      </c>
      <c r="AU733" s="226" t="s">
        <v>71</v>
      </c>
      <c r="AY733" s="15" t="s">
        <v>158</v>
      </c>
      <c r="BE733" s="227">
        <f>IF(O733="základní",K733,0)</f>
        <v>0</v>
      </c>
      <c r="BF733" s="227">
        <f>IF(O733="snížená",K733,0)</f>
        <v>0</v>
      </c>
      <c r="BG733" s="227">
        <f>IF(O733="zákl. přenesená",K733,0)</f>
        <v>0</v>
      </c>
      <c r="BH733" s="227">
        <f>IF(O733="sníž. přenesená",K733,0)</f>
        <v>0</v>
      </c>
      <c r="BI733" s="227">
        <f>IF(O733="nulová",K733,0)</f>
        <v>0</v>
      </c>
      <c r="BJ733" s="15" t="s">
        <v>78</v>
      </c>
      <c r="BK733" s="227">
        <f>ROUND(P733*H733,2)</f>
        <v>0</v>
      </c>
      <c r="BL733" s="15" t="s">
        <v>236</v>
      </c>
      <c r="BM733" s="226" t="s">
        <v>1480</v>
      </c>
    </row>
    <row r="734" s="2" customFormat="1">
      <c r="A734" s="36"/>
      <c r="B734" s="37"/>
      <c r="C734" s="38"/>
      <c r="D734" s="228" t="s">
        <v>161</v>
      </c>
      <c r="E734" s="38"/>
      <c r="F734" s="229" t="s">
        <v>1479</v>
      </c>
      <c r="G734" s="38"/>
      <c r="H734" s="38"/>
      <c r="I734" s="150"/>
      <c r="J734" s="150"/>
      <c r="K734" s="38"/>
      <c r="L734" s="38"/>
      <c r="M734" s="42"/>
      <c r="N734" s="230"/>
      <c r="O734" s="231"/>
      <c r="P734" s="82"/>
      <c r="Q734" s="82"/>
      <c r="R734" s="82"/>
      <c r="S734" s="82"/>
      <c r="T734" s="82"/>
      <c r="U734" s="82"/>
      <c r="V734" s="82"/>
      <c r="W734" s="82"/>
      <c r="X734" s="83"/>
      <c r="Y734" s="36"/>
      <c r="Z734" s="36"/>
      <c r="AA734" s="36"/>
      <c r="AB734" s="36"/>
      <c r="AC734" s="36"/>
      <c r="AD734" s="36"/>
      <c r="AE734" s="36"/>
      <c r="AT734" s="15" t="s">
        <v>161</v>
      </c>
      <c r="AU734" s="15" t="s">
        <v>71</v>
      </c>
    </row>
    <row r="735" s="2" customFormat="1" ht="16.5" customHeight="1">
      <c r="A735" s="36"/>
      <c r="B735" s="37"/>
      <c r="C735" s="232" t="s">
        <v>1481</v>
      </c>
      <c r="D735" s="232" t="s">
        <v>461</v>
      </c>
      <c r="E735" s="233" t="s">
        <v>1482</v>
      </c>
      <c r="F735" s="234" t="s">
        <v>1483</v>
      </c>
      <c r="G735" s="235" t="s">
        <v>240</v>
      </c>
      <c r="H735" s="236">
        <v>9</v>
      </c>
      <c r="I735" s="237"/>
      <c r="J735" s="237"/>
      <c r="K735" s="238">
        <f>ROUND(P735*H735,2)</f>
        <v>0</v>
      </c>
      <c r="L735" s="234" t="s">
        <v>20</v>
      </c>
      <c r="M735" s="42"/>
      <c r="N735" s="239" t="s">
        <v>20</v>
      </c>
      <c r="O735" s="222" t="s">
        <v>40</v>
      </c>
      <c r="P735" s="223">
        <f>I735+J735</f>
        <v>0</v>
      </c>
      <c r="Q735" s="223">
        <f>ROUND(I735*H735,2)</f>
        <v>0</v>
      </c>
      <c r="R735" s="223">
        <f>ROUND(J735*H735,2)</f>
        <v>0</v>
      </c>
      <c r="S735" s="82"/>
      <c r="T735" s="224">
        <f>S735*H735</f>
        <v>0</v>
      </c>
      <c r="U735" s="224">
        <v>0</v>
      </c>
      <c r="V735" s="224">
        <f>U735*H735</f>
        <v>0</v>
      </c>
      <c r="W735" s="224">
        <v>0</v>
      </c>
      <c r="X735" s="225">
        <f>W735*H735</f>
        <v>0</v>
      </c>
      <c r="Y735" s="36"/>
      <c r="Z735" s="36"/>
      <c r="AA735" s="36"/>
      <c r="AB735" s="36"/>
      <c r="AC735" s="36"/>
      <c r="AD735" s="36"/>
      <c r="AE735" s="36"/>
      <c r="AR735" s="226" t="s">
        <v>236</v>
      </c>
      <c r="AT735" s="226" t="s">
        <v>461</v>
      </c>
      <c r="AU735" s="226" t="s">
        <v>71</v>
      </c>
      <c r="AY735" s="15" t="s">
        <v>158</v>
      </c>
      <c r="BE735" s="227">
        <f>IF(O735="základní",K735,0)</f>
        <v>0</v>
      </c>
      <c r="BF735" s="227">
        <f>IF(O735="snížená",K735,0)</f>
        <v>0</v>
      </c>
      <c r="BG735" s="227">
        <f>IF(O735="zákl. přenesená",K735,0)</f>
        <v>0</v>
      </c>
      <c r="BH735" s="227">
        <f>IF(O735="sníž. přenesená",K735,0)</f>
        <v>0</v>
      </c>
      <c r="BI735" s="227">
        <f>IF(O735="nulová",K735,0)</f>
        <v>0</v>
      </c>
      <c r="BJ735" s="15" t="s">
        <v>78</v>
      </c>
      <c r="BK735" s="227">
        <f>ROUND(P735*H735,2)</f>
        <v>0</v>
      </c>
      <c r="BL735" s="15" t="s">
        <v>236</v>
      </c>
      <c r="BM735" s="226" t="s">
        <v>1484</v>
      </c>
    </row>
    <row r="736" s="2" customFormat="1">
      <c r="A736" s="36"/>
      <c r="B736" s="37"/>
      <c r="C736" s="38"/>
      <c r="D736" s="228" t="s">
        <v>161</v>
      </c>
      <c r="E736" s="38"/>
      <c r="F736" s="229" t="s">
        <v>1483</v>
      </c>
      <c r="G736" s="38"/>
      <c r="H736" s="38"/>
      <c r="I736" s="150"/>
      <c r="J736" s="150"/>
      <c r="K736" s="38"/>
      <c r="L736" s="38"/>
      <c r="M736" s="42"/>
      <c r="N736" s="230"/>
      <c r="O736" s="231"/>
      <c r="P736" s="82"/>
      <c r="Q736" s="82"/>
      <c r="R736" s="82"/>
      <c r="S736" s="82"/>
      <c r="T736" s="82"/>
      <c r="U736" s="82"/>
      <c r="V736" s="82"/>
      <c r="W736" s="82"/>
      <c r="X736" s="83"/>
      <c r="Y736" s="36"/>
      <c r="Z736" s="36"/>
      <c r="AA736" s="36"/>
      <c r="AB736" s="36"/>
      <c r="AC736" s="36"/>
      <c r="AD736" s="36"/>
      <c r="AE736" s="36"/>
      <c r="AT736" s="15" t="s">
        <v>161</v>
      </c>
      <c r="AU736" s="15" t="s">
        <v>71</v>
      </c>
    </row>
    <row r="737" s="2" customFormat="1" ht="16.5" customHeight="1">
      <c r="A737" s="36"/>
      <c r="B737" s="37"/>
      <c r="C737" s="232" t="s">
        <v>1485</v>
      </c>
      <c r="D737" s="232" t="s">
        <v>461</v>
      </c>
      <c r="E737" s="233" t="s">
        <v>1486</v>
      </c>
      <c r="F737" s="234" t="s">
        <v>1487</v>
      </c>
      <c r="G737" s="235" t="s">
        <v>240</v>
      </c>
      <c r="H737" s="236">
        <v>2</v>
      </c>
      <c r="I737" s="237"/>
      <c r="J737" s="237"/>
      <c r="K737" s="238">
        <f>ROUND(P737*H737,2)</f>
        <v>0</v>
      </c>
      <c r="L737" s="234" t="s">
        <v>20</v>
      </c>
      <c r="M737" s="42"/>
      <c r="N737" s="239" t="s">
        <v>20</v>
      </c>
      <c r="O737" s="222" t="s">
        <v>40</v>
      </c>
      <c r="P737" s="223">
        <f>I737+J737</f>
        <v>0</v>
      </c>
      <c r="Q737" s="223">
        <f>ROUND(I737*H737,2)</f>
        <v>0</v>
      </c>
      <c r="R737" s="223">
        <f>ROUND(J737*H737,2)</f>
        <v>0</v>
      </c>
      <c r="S737" s="82"/>
      <c r="T737" s="224">
        <f>S737*H737</f>
        <v>0</v>
      </c>
      <c r="U737" s="224">
        <v>0</v>
      </c>
      <c r="V737" s="224">
        <f>U737*H737</f>
        <v>0</v>
      </c>
      <c r="W737" s="224">
        <v>0</v>
      </c>
      <c r="X737" s="225">
        <f>W737*H737</f>
        <v>0</v>
      </c>
      <c r="Y737" s="36"/>
      <c r="Z737" s="36"/>
      <c r="AA737" s="36"/>
      <c r="AB737" s="36"/>
      <c r="AC737" s="36"/>
      <c r="AD737" s="36"/>
      <c r="AE737" s="36"/>
      <c r="AR737" s="226" t="s">
        <v>236</v>
      </c>
      <c r="AT737" s="226" t="s">
        <v>461</v>
      </c>
      <c r="AU737" s="226" t="s">
        <v>71</v>
      </c>
      <c r="AY737" s="15" t="s">
        <v>158</v>
      </c>
      <c r="BE737" s="227">
        <f>IF(O737="základní",K737,0)</f>
        <v>0</v>
      </c>
      <c r="BF737" s="227">
        <f>IF(O737="snížená",K737,0)</f>
        <v>0</v>
      </c>
      <c r="BG737" s="227">
        <f>IF(O737="zákl. přenesená",K737,0)</f>
        <v>0</v>
      </c>
      <c r="BH737" s="227">
        <f>IF(O737="sníž. přenesená",K737,0)</f>
        <v>0</v>
      </c>
      <c r="BI737" s="227">
        <f>IF(O737="nulová",K737,0)</f>
        <v>0</v>
      </c>
      <c r="BJ737" s="15" t="s">
        <v>78</v>
      </c>
      <c r="BK737" s="227">
        <f>ROUND(P737*H737,2)</f>
        <v>0</v>
      </c>
      <c r="BL737" s="15" t="s">
        <v>236</v>
      </c>
      <c r="BM737" s="226" t="s">
        <v>1488</v>
      </c>
    </row>
    <row r="738" s="2" customFormat="1">
      <c r="A738" s="36"/>
      <c r="B738" s="37"/>
      <c r="C738" s="38"/>
      <c r="D738" s="228" t="s">
        <v>161</v>
      </c>
      <c r="E738" s="38"/>
      <c r="F738" s="229" t="s">
        <v>1487</v>
      </c>
      <c r="G738" s="38"/>
      <c r="H738" s="38"/>
      <c r="I738" s="150"/>
      <c r="J738" s="150"/>
      <c r="K738" s="38"/>
      <c r="L738" s="38"/>
      <c r="M738" s="42"/>
      <c r="N738" s="230"/>
      <c r="O738" s="231"/>
      <c r="P738" s="82"/>
      <c r="Q738" s="82"/>
      <c r="R738" s="82"/>
      <c r="S738" s="82"/>
      <c r="T738" s="82"/>
      <c r="U738" s="82"/>
      <c r="V738" s="82"/>
      <c r="W738" s="82"/>
      <c r="X738" s="83"/>
      <c r="Y738" s="36"/>
      <c r="Z738" s="36"/>
      <c r="AA738" s="36"/>
      <c r="AB738" s="36"/>
      <c r="AC738" s="36"/>
      <c r="AD738" s="36"/>
      <c r="AE738" s="36"/>
      <c r="AT738" s="15" t="s">
        <v>161</v>
      </c>
      <c r="AU738" s="15" t="s">
        <v>71</v>
      </c>
    </row>
    <row r="739" s="2" customFormat="1" ht="16.5" customHeight="1">
      <c r="A739" s="36"/>
      <c r="B739" s="37"/>
      <c r="C739" s="232" t="s">
        <v>1489</v>
      </c>
      <c r="D739" s="232" t="s">
        <v>461</v>
      </c>
      <c r="E739" s="233" t="s">
        <v>1490</v>
      </c>
      <c r="F739" s="234" t="s">
        <v>1491</v>
      </c>
      <c r="G739" s="235" t="s">
        <v>240</v>
      </c>
      <c r="H739" s="236">
        <v>9</v>
      </c>
      <c r="I739" s="237"/>
      <c r="J739" s="237"/>
      <c r="K739" s="238">
        <f>ROUND(P739*H739,2)</f>
        <v>0</v>
      </c>
      <c r="L739" s="234" t="s">
        <v>20</v>
      </c>
      <c r="M739" s="42"/>
      <c r="N739" s="239" t="s">
        <v>20</v>
      </c>
      <c r="O739" s="222" t="s">
        <v>40</v>
      </c>
      <c r="P739" s="223">
        <f>I739+J739</f>
        <v>0</v>
      </c>
      <c r="Q739" s="223">
        <f>ROUND(I739*H739,2)</f>
        <v>0</v>
      </c>
      <c r="R739" s="223">
        <f>ROUND(J739*H739,2)</f>
        <v>0</v>
      </c>
      <c r="S739" s="82"/>
      <c r="T739" s="224">
        <f>S739*H739</f>
        <v>0</v>
      </c>
      <c r="U739" s="224">
        <v>0</v>
      </c>
      <c r="V739" s="224">
        <f>U739*H739</f>
        <v>0</v>
      </c>
      <c r="W739" s="224">
        <v>0</v>
      </c>
      <c r="X739" s="225">
        <f>W739*H739</f>
        <v>0</v>
      </c>
      <c r="Y739" s="36"/>
      <c r="Z739" s="36"/>
      <c r="AA739" s="36"/>
      <c r="AB739" s="36"/>
      <c r="AC739" s="36"/>
      <c r="AD739" s="36"/>
      <c r="AE739" s="36"/>
      <c r="AR739" s="226" t="s">
        <v>236</v>
      </c>
      <c r="AT739" s="226" t="s">
        <v>461</v>
      </c>
      <c r="AU739" s="226" t="s">
        <v>71</v>
      </c>
      <c r="AY739" s="15" t="s">
        <v>158</v>
      </c>
      <c r="BE739" s="227">
        <f>IF(O739="základní",K739,0)</f>
        <v>0</v>
      </c>
      <c r="BF739" s="227">
        <f>IF(O739="snížená",K739,0)</f>
        <v>0</v>
      </c>
      <c r="BG739" s="227">
        <f>IF(O739="zákl. přenesená",K739,0)</f>
        <v>0</v>
      </c>
      <c r="BH739" s="227">
        <f>IF(O739="sníž. přenesená",K739,0)</f>
        <v>0</v>
      </c>
      <c r="BI739" s="227">
        <f>IF(O739="nulová",K739,0)</f>
        <v>0</v>
      </c>
      <c r="BJ739" s="15" t="s">
        <v>78</v>
      </c>
      <c r="BK739" s="227">
        <f>ROUND(P739*H739,2)</f>
        <v>0</v>
      </c>
      <c r="BL739" s="15" t="s">
        <v>236</v>
      </c>
      <c r="BM739" s="226" t="s">
        <v>1492</v>
      </c>
    </row>
    <row r="740" s="2" customFormat="1">
      <c r="A740" s="36"/>
      <c r="B740" s="37"/>
      <c r="C740" s="38"/>
      <c r="D740" s="228" t="s">
        <v>161</v>
      </c>
      <c r="E740" s="38"/>
      <c r="F740" s="229" t="s">
        <v>1491</v>
      </c>
      <c r="G740" s="38"/>
      <c r="H740" s="38"/>
      <c r="I740" s="150"/>
      <c r="J740" s="150"/>
      <c r="K740" s="38"/>
      <c r="L740" s="38"/>
      <c r="M740" s="42"/>
      <c r="N740" s="230"/>
      <c r="O740" s="231"/>
      <c r="P740" s="82"/>
      <c r="Q740" s="82"/>
      <c r="R740" s="82"/>
      <c r="S740" s="82"/>
      <c r="T740" s="82"/>
      <c r="U740" s="82"/>
      <c r="V740" s="82"/>
      <c r="W740" s="82"/>
      <c r="X740" s="83"/>
      <c r="Y740" s="36"/>
      <c r="Z740" s="36"/>
      <c r="AA740" s="36"/>
      <c r="AB740" s="36"/>
      <c r="AC740" s="36"/>
      <c r="AD740" s="36"/>
      <c r="AE740" s="36"/>
      <c r="AT740" s="15" t="s">
        <v>161</v>
      </c>
      <c r="AU740" s="15" t="s">
        <v>71</v>
      </c>
    </row>
    <row r="741" s="2" customFormat="1" ht="16.5" customHeight="1">
      <c r="A741" s="36"/>
      <c r="B741" s="37"/>
      <c r="C741" s="232" t="s">
        <v>1493</v>
      </c>
      <c r="D741" s="232" t="s">
        <v>461</v>
      </c>
      <c r="E741" s="233" t="s">
        <v>1494</v>
      </c>
      <c r="F741" s="234" t="s">
        <v>1495</v>
      </c>
      <c r="G741" s="235" t="s">
        <v>240</v>
      </c>
      <c r="H741" s="236">
        <v>11</v>
      </c>
      <c r="I741" s="237"/>
      <c r="J741" s="237"/>
      <c r="K741" s="238">
        <f>ROUND(P741*H741,2)</f>
        <v>0</v>
      </c>
      <c r="L741" s="234" t="s">
        <v>20</v>
      </c>
      <c r="M741" s="42"/>
      <c r="N741" s="239" t="s">
        <v>20</v>
      </c>
      <c r="O741" s="222" t="s">
        <v>40</v>
      </c>
      <c r="P741" s="223">
        <f>I741+J741</f>
        <v>0</v>
      </c>
      <c r="Q741" s="223">
        <f>ROUND(I741*H741,2)</f>
        <v>0</v>
      </c>
      <c r="R741" s="223">
        <f>ROUND(J741*H741,2)</f>
        <v>0</v>
      </c>
      <c r="S741" s="82"/>
      <c r="T741" s="224">
        <f>S741*H741</f>
        <v>0</v>
      </c>
      <c r="U741" s="224">
        <v>0</v>
      </c>
      <c r="V741" s="224">
        <f>U741*H741</f>
        <v>0</v>
      </c>
      <c r="W741" s="224">
        <v>0</v>
      </c>
      <c r="X741" s="225">
        <f>W741*H741</f>
        <v>0</v>
      </c>
      <c r="Y741" s="36"/>
      <c r="Z741" s="36"/>
      <c r="AA741" s="36"/>
      <c r="AB741" s="36"/>
      <c r="AC741" s="36"/>
      <c r="AD741" s="36"/>
      <c r="AE741" s="36"/>
      <c r="AR741" s="226" t="s">
        <v>236</v>
      </c>
      <c r="AT741" s="226" t="s">
        <v>461</v>
      </c>
      <c r="AU741" s="226" t="s">
        <v>71</v>
      </c>
      <c r="AY741" s="15" t="s">
        <v>158</v>
      </c>
      <c r="BE741" s="227">
        <f>IF(O741="základní",K741,0)</f>
        <v>0</v>
      </c>
      <c r="BF741" s="227">
        <f>IF(O741="snížená",K741,0)</f>
        <v>0</v>
      </c>
      <c r="BG741" s="227">
        <f>IF(O741="zákl. přenesená",K741,0)</f>
        <v>0</v>
      </c>
      <c r="BH741" s="227">
        <f>IF(O741="sníž. přenesená",K741,0)</f>
        <v>0</v>
      </c>
      <c r="BI741" s="227">
        <f>IF(O741="nulová",K741,0)</f>
        <v>0</v>
      </c>
      <c r="BJ741" s="15" t="s">
        <v>78</v>
      </c>
      <c r="BK741" s="227">
        <f>ROUND(P741*H741,2)</f>
        <v>0</v>
      </c>
      <c r="BL741" s="15" t="s">
        <v>236</v>
      </c>
      <c r="BM741" s="226" t="s">
        <v>1496</v>
      </c>
    </row>
    <row r="742" s="2" customFormat="1">
      <c r="A742" s="36"/>
      <c r="B742" s="37"/>
      <c r="C742" s="38"/>
      <c r="D742" s="228" t="s">
        <v>161</v>
      </c>
      <c r="E742" s="38"/>
      <c r="F742" s="229" t="s">
        <v>1495</v>
      </c>
      <c r="G742" s="38"/>
      <c r="H742" s="38"/>
      <c r="I742" s="150"/>
      <c r="J742" s="150"/>
      <c r="K742" s="38"/>
      <c r="L742" s="38"/>
      <c r="M742" s="42"/>
      <c r="N742" s="230"/>
      <c r="O742" s="231"/>
      <c r="P742" s="82"/>
      <c r="Q742" s="82"/>
      <c r="R742" s="82"/>
      <c r="S742" s="82"/>
      <c r="T742" s="82"/>
      <c r="U742" s="82"/>
      <c r="V742" s="82"/>
      <c r="W742" s="82"/>
      <c r="X742" s="83"/>
      <c r="Y742" s="36"/>
      <c r="Z742" s="36"/>
      <c r="AA742" s="36"/>
      <c r="AB742" s="36"/>
      <c r="AC742" s="36"/>
      <c r="AD742" s="36"/>
      <c r="AE742" s="36"/>
      <c r="AT742" s="15" t="s">
        <v>161</v>
      </c>
      <c r="AU742" s="15" t="s">
        <v>71</v>
      </c>
    </row>
    <row r="743" s="2" customFormat="1" ht="16.5" customHeight="1">
      <c r="A743" s="36"/>
      <c r="B743" s="37"/>
      <c r="C743" s="232" t="s">
        <v>1497</v>
      </c>
      <c r="D743" s="232" t="s">
        <v>461</v>
      </c>
      <c r="E743" s="233" t="s">
        <v>1498</v>
      </c>
      <c r="F743" s="234" t="s">
        <v>1499</v>
      </c>
      <c r="G743" s="235" t="s">
        <v>240</v>
      </c>
      <c r="H743" s="236">
        <v>11</v>
      </c>
      <c r="I743" s="237"/>
      <c r="J743" s="237"/>
      <c r="K743" s="238">
        <f>ROUND(P743*H743,2)</f>
        <v>0</v>
      </c>
      <c r="L743" s="234" t="s">
        <v>20</v>
      </c>
      <c r="M743" s="42"/>
      <c r="N743" s="239" t="s">
        <v>20</v>
      </c>
      <c r="O743" s="222" t="s">
        <v>40</v>
      </c>
      <c r="P743" s="223">
        <f>I743+J743</f>
        <v>0</v>
      </c>
      <c r="Q743" s="223">
        <f>ROUND(I743*H743,2)</f>
        <v>0</v>
      </c>
      <c r="R743" s="223">
        <f>ROUND(J743*H743,2)</f>
        <v>0</v>
      </c>
      <c r="S743" s="82"/>
      <c r="T743" s="224">
        <f>S743*H743</f>
        <v>0</v>
      </c>
      <c r="U743" s="224">
        <v>0</v>
      </c>
      <c r="V743" s="224">
        <f>U743*H743</f>
        <v>0</v>
      </c>
      <c r="W743" s="224">
        <v>0</v>
      </c>
      <c r="X743" s="225">
        <f>W743*H743</f>
        <v>0</v>
      </c>
      <c r="Y743" s="36"/>
      <c r="Z743" s="36"/>
      <c r="AA743" s="36"/>
      <c r="AB743" s="36"/>
      <c r="AC743" s="36"/>
      <c r="AD743" s="36"/>
      <c r="AE743" s="36"/>
      <c r="AR743" s="226" t="s">
        <v>236</v>
      </c>
      <c r="AT743" s="226" t="s">
        <v>461</v>
      </c>
      <c r="AU743" s="226" t="s">
        <v>71</v>
      </c>
      <c r="AY743" s="15" t="s">
        <v>158</v>
      </c>
      <c r="BE743" s="227">
        <f>IF(O743="základní",K743,0)</f>
        <v>0</v>
      </c>
      <c r="BF743" s="227">
        <f>IF(O743="snížená",K743,0)</f>
        <v>0</v>
      </c>
      <c r="BG743" s="227">
        <f>IF(O743="zákl. přenesená",K743,0)</f>
        <v>0</v>
      </c>
      <c r="BH743" s="227">
        <f>IF(O743="sníž. přenesená",K743,0)</f>
        <v>0</v>
      </c>
      <c r="BI743" s="227">
        <f>IF(O743="nulová",K743,0)</f>
        <v>0</v>
      </c>
      <c r="BJ743" s="15" t="s">
        <v>78</v>
      </c>
      <c r="BK743" s="227">
        <f>ROUND(P743*H743,2)</f>
        <v>0</v>
      </c>
      <c r="BL743" s="15" t="s">
        <v>236</v>
      </c>
      <c r="BM743" s="226" t="s">
        <v>1500</v>
      </c>
    </row>
    <row r="744" s="2" customFormat="1">
      <c r="A744" s="36"/>
      <c r="B744" s="37"/>
      <c r="C744" s="38"/>
      <c r="D744" s="228" t="s">
        <v>161</v>
      </c>
      <c r="E744" s="38"/>
      <c r="F744" s="229" t="s">
        <v>1499</v>
      </c>
      <c r="G744" s="38"/>
      <c r="H744" s="38"/>
      <c r="I744" s="150"/>
      <c r="J744" s="150"/>
      <c r="K744" s="38"/>
      <c r="L744" s="38"/>
      <c r="M744" s="42"/>
      <c r="N744" s="230"/>
      <c r="O744" s="231"/>
      <c r="P744" s="82"/>
      <c r="Q744" s="82"/>
      <c r="R744" s="82"/>
      <c r="S744" s="82"/>
      <c r="T744" s="82"/>
      <c r="U744" s="82"/>
      <c r="V744" s="82"/>
      <c r="W744" s="82"/>
      <c r="X744" s="83"/>
      <c r="Y744" s="36"/>
      <c r="Z744" s="36"/>
      <c r="AA744" s="36"/>
      <c r="AB744" s="36"/>
      <c r="AC744" s="36"/>
      <c r="AD744" s="36"/>
      <c r="AE744" s="36"/>
      <c r="AT744" s="15" t="s">
        <v>161</v>
      </c>
      <c r="AU744" s="15" t="s">
        <v>71</v>
      </c>
    </row>
    <row r="745" s="2" customFormat="1" ht="16.5" customHeight="1">
      <c r="A745" s="36"/>
      <c r="B745" s="37"/>
      <c r="C745" s="232" t="s">
        <v>1501</v>
      </c>
      <c r="D745" s="232" t="s">
        <v>461</v>
      </c>
      <c r="E745" s="233" t="s">
        <v>1502</v>
      </c>
      <c r="F745" s="234" t="s">
        <v>1503</v>
      </c>
      <c r="G745" s="235" t="s">
        <v>240</v>
      </c>
      <c r="H745" s="236">
        <v>1</v>
      </c>
      <c r="I745" s="237"/>
      <c r="J745" s="237"/>
      <c r="K745" s="238">
        <f>ROUND(P745*H745,2)</f>
        <v>0</v>
      </c>
      <c r="L745" s="234" t="s">
        <v>20</v>
      </c>
      <c r="M745" s="42"/>
      <c r="N745" s="239" t="s">
        <v>20</v>
      </c>
      <c r="O745" s="222" t="s">
        <v>40</v>
      </c>
      <c r="P745" s="223">
        <f>I745+J745</f>
        <v>0</v>
      </c>
      <c r="Q745" s="223">
        <f>ROUND(I745*H745,2)</f>
        <v>0</v>
      </c>
      <c r="R745" s="223">
        <f>ROUND(J745*H745,2)</f>
        <v>0</v>
      </c>
      <c r="S745" s="82"/>
      <c r="T745" s="224">
        <f>S745*H745</f>
        <v>0</v>
      </c>
      <c r="U745" s="224">
        <v>0</v>
      </c>
      <c r="V745" s="224">
        <f>U745*H745</f>
        <v>0</v>
      </c>
      <c r="W745" s="224">
        <v>0</v>
      </c>
      <c r="X745" s="225">
        <f>W745*H745</f>
        <v>0</v>
      </c>
      <c r="Y745" s="36"/>
      <c r="Z745" s="36"/>
      <c r="AA745" s="36"/>
      <c r="AB745" s="36"/>
      <c r="AC745" s="36"/>
      <c r="AD745" s="36"/>
      <c r="AE745" s="36"/>
      <c r="AR745" s="226" t="s">
        <v>236</v>
      </c>
      <c r="AT745" s="226" t="s">
        <v>461</v>
      </c>
      <c r="AU745" s="226" t="s">
        <v>71</v>
      </c>
      <c r="AY745" s="15" t="s">
        <v>158</v>
      </c>
      <c r="BE745" s="227">
        <f>IF(O745="základní",K745,0)</f>
        <v>0</v>
      </c>
      <c r="BF745" s="227">
        <f>IF(O745="snížená",K745,0)</f>
        <v>0</v>
      </c>
      <c r="BG745" s="227">
        <f>IF(O745="zákl. přenesená",K745,0)</f>
        <v>0</v>
      </c>
      <c r="BH745" s="227">
        <f>IF(O745="sníž. přenesená",K745,0)</f>
        <v>0</v>
      </c>
      <c r="BI745" s="227">
        <f>IF(O745="nulová",K745,0)</f>
        <v>0</v>
      </c>
      <c r="BJ745" s="15" t="s">
        <v>78</v>
      </c>
      <c r="BK745" s="227">
        <f>ROUND(P745*H745,2)</f>
        <v>0</v>
      </c>
      <c r="BL745" s="15" t="s">
        <v>236</v>
      </c>
      <c r="BM745" s="226" t="s">
        <v>1504</v>
      </c>
    </row>
    <row r="746" s="2" customFormat="1">
      <c r="A746" s="36"/>
      <c r="B746" s="37"/>
      <c r="C746" s="38"/>
      <c r="D746" s="228" t="s">
        <v>161</v>
      </c>
      <c r="E746" s="38"/>
      <c r="F746" s="229" t="s">
        <v>1503</v>
      </c>
      <c r="G746" s="38"/>
      <c r="H746" s="38"/>
      <c r="I746" s="150"/>
      <c r="J746" s="150"/>
      <c r="K746" s="38"/>
      <c r="L746" s="38"/>
      <c r="M746" s="42"/>
      <c r="N746" s="230"/>
      <c r="O746" s="231"/>
      <c r="P746" s="82"/>
      <c r="Q746" s="82"/>
      <c r="R746" s="82"/>
      <c r="S746" s="82"/>
      <c r="T746" s="82"/>
      <c r="U746" s="82"/>
      <c r="V746" s="82"/>
      <c r="W746" s="82"/>
      <c r="X746" s="83"/>
      <c r="Y746" s="36"/>
      <c r="Z746" s="36"/>
      <c r="AA746" s="36"/>
      <c r="AB746" s="36"/>
      <c r="AC746" s="36"/>
      <c r="AD746" s="36"/>
      <c r="AE746" s="36"/>
      <c r="AT746" s="15" t="s">
        <v>161</v>
      </c>
      <c r="AU746" s="15" t="s">
        <v>71</v>
      </c>
    </row>
    <row r="747" s="2" customFormat="1" ht="33" customHeight="1">
      <c r="A747" s="36"/>
      <c r="B747" s="37"/>
      <c r="C747" s="232" t="s">
        <v>1505</v>
      </c>
      <c r="D747" s="232" t="s">
        <v>461</v>
      </c>
      <c r="E747" s="233" t="s">
        <v>1506</v>
      </c>
      <c r="F747" s="234" t="s">
        <v>1507</v>
      </c>
      <c r="G747" s="235" t="s">
        <v>240</v>
      </c>
      <c r="H747" s="236">
        <v>9</v>
      </c>
      <c r="I747" s="237"/>
      <c r="J747" s="237"/>
      <c r="K747" s="238">
        <f>ROUND(P747*H747,2)</f>
        <v>0</v>
      </c>
      <c r="L747" s="234" t="s">
        <v>20</v>
      </c>
      <c r="M747" s="42"/>
      <c r="N747" s="239" t="s">
        <v>20</v>
      </c>
      <c r="O747" s="222" t="s">
        <v>40</v>
      </c>
      <c r="P747" s="223">
        <f>I747+J747</f>
        <v>0</v>
      </c>
      <c r="Q747" s="223">
        <f>ROUND(I747*H747,2)</f>
        <v>0</v>
      </c>
      <c r="R747" s="223">
        <f>ROUND(J747*H747,2)</f>
        <v>0</v>
      </c>
      <c r="S747" s="82"/>
      <c r="T747" s="224">
        <f>S747*H747</f>
        <v>0</v>
      </c>
      <c r="U747" s="224">
        <v>0</v>
      </c>
      <c r="V747" s="224">
        <f>U747*H747</f>
        <v>0</v>
      </c>
      <c r="W747" s="224">
        <v>0</v>
      </c>
      <c r="X747" s="225">
        <f>W747*H747</f>
        <v>0</v>
      </c>
      <c r="Y747" s="36"/>
      <c r="Z747" s="36"/>
      <c r="AA747" s="36"/>
      <c r="AB747" s="36"/>
      <c r="AC747" s="36"/>
      <c r="AD747" s="36"/>
      <c r="AE747" s="36"/>
      <c r="AR747" s="226" t="s">
        <v>236</v>
      </c>
      <c r="AT747" s="226" t="s">
        <v>461</v>
      </c>
      <c r="AU747" s="226" t="s">
        <v>71</v>
      </c>
      <c r="AY747" s="15" t="s">
        <v>158</v>
      </c>
      <c r="BE747" s="227">
        <f>IF(O747="základní",K747,0)</f>
        <v>0</v>
      </c>
      <c r="BF747" s="227">
        <f>IF(O747="snížená",K747,0)</f>
        <v>0</v>
      </c>
      <c r="BG747" s="227">
        <f>IF(O747="zákl. přenesená",K747,0)</f>
        <v>0</v>
      </c>
      <c r="BH747" s="227">
        <f>IF(O747="sníž. přenesená",K747,0)</f>
        <v>0</v>
      </c>
      <c r="BI747" s="227">
        <f>IF(O747="nulová",K747,0)</f>
        <v>0</v>
      </c>
      <c r="BJ747" s="15" t="s">
        <v>78</v>
      </c>
      <c r="BK747" s="227">
        <f>ROUND(P747*H747,2)</f>
        <v>0</v>
      </c>
      <c r="BL747" s="15" t="s">
        <v>236</v>
      </c>
      <c r="BM747" s="226" t="s">
        <v>1508</v>
      </c>
    </row>
    <row r="748" s="2" customFormat="1">
      <c r="A748" s="36"/>
      <c r="B748" s="37"/>
      <c r="C748" s="38"/>
      <c r="D748" s="228" t="s">
        <v>161</v>
      </c>
      <c r="E748" s="38"/>
      <c r="F748" s="229" t="s">
        <v>1507</v>
      </c>
      <c r="G748" s="38"/>
      <c r="H748" s="38"/>
      <c r="I748" s="150"/>
      <c r="J748" s="150"/>
      <c r="K748" s="38"/>
      <c r="L748" s="38"/>
      <c r="M748" s="42"/>
      <c r="N748" s="230"/>
      <c r="O748" s="231"/>
      <c r="P748" s="82"/>
      <c r="Q748" s="82"/>
      <c r="R748" s="82"/>
      <c r="S748" s="82"/>
      <c r="T748" s="82"/>
      <c r="U748" s="82"/>
      <c r="V748" s="82"/>
      <c r="W748" s="82"/>
      <c r="X748" s="83"/>
      <c r="Y748" s="36"/>
      <c r="Z748" s="36"/>
      <c r="AA748" s="36"/>
      <c r="AB748" s="36"/>
      <c r="AC748" s="36"/>
      <c r="AD748" s="36"/>
      <c r="AE748" s="36"/>
      <c r="AT748" s="15" t="s">
        <v>161</v>
      </c>
      <c r="AU748" s="15" t="s">
        <v>71</v>
      </c>
    </row>
    <row r="749" s="2" customFormat="1" ht="33" customHeight="1">
      <c r="A749" s="36"/>
      <c r="B749" s="37"/>
      <c r="C749" s="232" t="s">
        <v>1509</v>
      </c>
      <c r="D749" s="232" t="s">
        <v>461</v>
      </c>
      <c r="E749" s="233" t="s">
        <v>1510</v>
      </c>
      <c r="F749" s="234" t="s">
        <v>1511</v>
      </c>
      <c r="G749" s="235" t="s">
        <v>240</v>
      </c>
      <c r="H749" s="236">
        <v>2</v>
      </c>
      <c r="I749" s="237"/>
      <c r="J749" s="237"/>
      <c r="K749" s="238">
        <f>ROUND(P749*H749,2)</f>
        <v>0</v>
      </c>
      <c r="L749" s="234" t="s">
        <v>582</v>
      </c>
      <c r="M749" s="42"/>
      <c r="N749" s="239" t="s">
        <v>20</v>
      </c>
      <c r="O749" s="222" t="s">
        <v>40</v>
      </c>
      <c r="P749" s="223">
        <f>I749+J749</f>
        <v>0</v>
      </c>
      <c r="Q749" s="223">
        <f>ROUND(I749*H749,2)</f>
        <v>0</v>
      </c>
      <c r="R749" s="223">
        <f>ROUND(J749*H749,2)</f>
        <v>0</v>
      </c>
      <c r="S749" s="82"/>
      <c r="T749" s="224">
        <f>S749*H749</f>
        <v>0</v>
      </c>
      <c r="U749" s="224">
        <v>0</v>
      </c>
      <c r="V749" s="224">
        <f>U749*H749</f>
        <v>0</v>
      </c>
      <c r="W749" s="224">
        <v>0</v>
      </c>
      <c r="X749" s="225">
        <f>W749*H749</f>
        <v>0</v>
      </c>
      <c r="Y749" s="36"/>
      <c r="Z749" s="36"/>
      <c r="AA749" s="36"/>
      <c r="AB749" s="36"/>
      <c r="AC749" s="36"/>
      <c r="AD749" s="36"/>
      <c r="AE749" s="36"/>
      <c r="AR749" s="226" t="s">
        <v>236</v>
      </c>
      <c r="AT749" s="226" t="s">
        <v>461</v>
      </c>
      <c r="AU749" s="226" t="s">
        <v>71</v>
      </c>
      <c r="AY749" s="15" t="s">
        <v>158</v>
      </c>
      <c r="BE749" s="227">
        <f>IF(O749="základní",K749,0)</f>
        <v>0</v>
      </c>
      <c r="BF749" s="227">
        <f>IF(O749="snížená",K749,0)</f>
        <v>0</v>
      </c>
      <c r="BG749" s="227">
        <f>IF(O749="zákl. přenesená",K749,0)</f>
        <v>0</v>
      </c>
      <c r="BH749" s="227">
        <f>IF(O749="sníž. přenesená",K749,0)</f>
        <v>0</v>
      </c>
      <c r="BI749" s="227">
        <f>IF(O749="nulová",K749,0)</f>
        <v>0</v>
      </c>
      <c r="BJ749" s="15" t="s">
        <v>78</v>
      </c>
      <c r="BK749" s="227">
        <f>ROUND(P749*H749,2)</f>
        <v>0</v>
      </c>
      <c r="BL749" s="15" t="s">
        <v>236</v>
      </c>
      <c r="BM749" s="226" t="s">
        <v>1512</v>
      </c>
    </row>
    <row r="750" s="2" customFormat="1">
      <c r="A750" s="36"/>
      <c r="B750" s="37"/>
      <c r="C750" s="38"/>
      <c r="D750" s="228" t="s">
        <v>161</v>
      </c>
      <c r="E750" s="38"/>
      <c r="F750" s="229" t="s">
        <v>1511</v>
      </c>
      <c r="G750" s="38"/>
      <c r="H750" s="38"/>
      <c r="I750" s="150"/>
      <c r="J750" s="150"/>
      <c r="K750" s="38"/>
      <c r="L750" s="38"/>
      <c r="M750" s="42"/>
      <c r="N750" s="230"/>
      <c r="O750" s="231"/>
      <c r="P750" s="82"/>
      <c r="Q750" s="82"/>
      <c r="R750" s="82"/>
      <c r="S750" s="82"/>
      <c r="T750" s="82"/>
      <c r="U750" s="82"/>
      <c r="V750" s="82"/>
      <c r="W750" s="82"/>
      <c r="X750" s="83"/>
      <c r="Y750" s="36"/>
      <c r="Z750" s="36"/>
      <c r="AA750" s="36"/>
      <c r="AB750" s="36"/>
      <c r="AC750" s="36"/>
      <c r="AD750" s="36"/>
      <c r="AE750" s="36"/>
      <c r="AT750" s="15" t="s">
        <v>161</v>
      </c>
      <c r="AU750" s="15" t="s">
        <v>71</v>
      </c>
    </row>
    <row r="751" s="2" customFormat="1" ht="16.5" customHeight="1">
      <c r="A751" s="36"/>
      <c r="B751" s="37"/>
      <c r="C751" s="232" t="s">
        <v>1513</v>
      </c>
      <c r="D751" s="232" t="s">
        <v>461</v>
      </c>
      <c r="E751" s="233" t="s">
        <v>1514</v>
      </c>
      <c r="F751" s="234" t="s">
        <v>1515</v>
      </c>
      <c r="G751" s="235" t="s">
        <v>155</v>
      </c>
      <c r="H751" s="236">
        <v>1950</v>
      </c>
      <c r="I751" s="237"/>
      <c r="J751" s="237"/>
      <c r="K751" s="238">
        <f>ROUND(P751*H751,2)</f>
        <v>0</v>
      </c>
      <c r="L751" s="234" t="s">
        <v>156</v>
      </c>
      <c r="M751" s="42"/>
      <c r="N751" s="239" t="s">
        <v>20</v>
      </c>
      <c r="O751" s="222" t="s">
        <v>40</v>
      </c>
      <c r="P751" s="223">
        <f>I751+J751</f>
        <v>0</v>
      </c>
      <c r="Q751" s="223">
        <f>ROUND(I751*H751,2)</f>
        <v>0</v>
      </c>
      <c r="R751" s="223">
        <f>ROUND(J751*H751,2)</f>
        <v>0</v>
      </c>
      <c r="S751" s="82"/>
      <c r="T751" s="224">
        <f>S751*H751</f>
        <v>0</v>
      </c>
      <c r="U751" s="224">
        <v>0</v>
      </c>
      <c r="V751" s="224">
        <f>U751*H751</f>
        <v>0</v>
      </c>
      <c r="W751" s="224">
        <v>0</v>
      </c>
      <c r="X751" s="225">
        <f>W751*H751</f>
        <v>0</v>
      </c>
      <c r="Y751" s="36"/>
      <c r="Z751" s="36"/>
      <c r="AA751" s="36"/>
      <c r="AB751" s="36"/>
      <c r="AC751" s="36"/>
      <c r="AD751" s="36"/>
      <c r="AE751" s="36"/>
      <c r="AR751" s="226" t="s">
        <v>78</v>
      </c>
      <c r="AT751" s="226" t="s">
        <v>461</v>
      </c>
      <c r="AU751" s="226" t="s">
        <v>71</v>
      </c>
      <c r="AY751" s="15" t="s">
        <v>158</v>
      </c>
      <c r="BE751" s="227">
        <f>IF(O751="základní",K751,0)</f>
        <v>0</v>
      </c>
      <c r="BF751" s="227">
        <f>IF(O751="snížená",K751,0)</f>
        <v>0</v>
      </c>
      <c r="BG751" s="227">
        <f>IF(O751="zákl. přenesená",K751,0)</f>
        <v>0</v>
      </c>
      <c r="BH751" s="227">
        <f>IF(O751="sníž. přenesená",K751,0)</f>
        <v>0</v>
      </c>
      <c r="BI751" s="227">
        <f>IF(O751="nulová",K751,0)</f>
        <v>0</v>
      </c>
      <c r="BJ751" s="15" t="s">
        <v>78</v>
      </c>
      <c r="BK751" s="227">
        <f>ROUND(P751*H751,2)</f>
        <v>0</v>
      </c>
      <c r="BL751" s="15" t="s">
        <v>78</v>
      </c>
      <c r="BM751" s="226" t="s">
        <v>1516</v>
      </c>
    </row>
    <row r="752" s="2" customFormat="1">
      <c r="A752" s="36"/>
      <c r="B752" s="37"/>
      <c r="C752" s="38"/>
      <c r="D752" s="228" t="s">
        <v>161</v>
      </c>
      <c r="E752" s="38"/>
      <c r="F752" s="229" t="s">
        <v>1515</v>
      </c>
      <c r="G752" s="38"/>
      <c r="H752" s="38"/>
      <c r="I752" s="150"/>
      <c r="J752" s="150"/>
      <c r="K752" s="38"/>
      <c r="L752" s="38"/>
      <c r="M752" s="42"/>
      <c r="N752" s="230"/>
      <c r="O752" s="231"/>
      <c r="P752" s="82"/>
      <c r="Q752" s="82"/>
      <c r="R752" s="82"/>
      <c r="S752" s="82"/>
      <c r="T752" s="82"/>
      <c r="U752" s="82"/>
      <c r="V752" s="82"/>
      <c r="W752" s="82"/>
      <c r="X752" s="83"/>
      <c r="Y752" s="36"/>
      <c r="Z752" s="36"/>
      <c r="AA752" s="36"/>
      <c r="AB752" s="36"/>
      <c r="AC752" s="36"/>
      <c r="AD752" s="36"/>
      <c r="AE752" s="36"/>
      <c r="AT752" s="15" t="s">
        <v>161</v>
      </c>
      <c r="AU752" s="15" t="s">
        <v>71</v>
      </c>
    </row>
    <row r="753" s="2" customFormat="1" ht="21.75" customHeight="1">
      <c r="A753" s="36"/>
      <c r="B753" s="37"/>
      <c r="C753" s="232" t="s">
        <v>1517</v>
      </c>
      <c r="D753" s="232" t="s">
        <v>461</v>
      </c>
      <c r="E753" s="233" t="s">
        <v>1518</v>
      </c>
      <c r="F753" s="234" t="s">
        <v>1519</v>
      </c>
      <c r="G753" s="235" t="s">
        <v>240</v>
      </c>
      <c r="H753" s="236">
        <v>4</v>
      </c>
      <c r="I753" s="237"/>
      <c r="J753" s="237"/>
      <c r="K753" s="238">
        <f>ROUND(P753*H753,2)</f>
        <v>0</v>
      </c>
      <c r="L753" s="234" t="s">
        <v>156</v>
      </c>
      <c r="M753" s="42"/>
      <c r="N753" s="239" t="s">
        <v>20</v>
      </c>
      <c r="O753" s="222" t="s">
        <v>40</v>
      </c>
      <c r="P753" s="223">
        <f>I753+J753</f>
        <v>0</v>
      </c>
      <c r="Q753" s="223">
        <f>ROUND(I753*H753,2)</f>
        <v>0</v>
      </c>
      <c r="R753" s="223">
        <f>ROUND(J753*H753,2)</f>
        <v>0</v>
      </c>
      <c r="S753" s="82"/>
      <c r="T753" s="224">
        <f>S753*H753</f>
        <v>0</v>
      </c>
      <c r="U753" s="224">
        <v>0</v>
      </c>
      <c r="V753" s="224">
        <f>U753*H753</f>
        <v>0</v>
      </c>
      <c r="W753" s="224">
        <v>0</v>
      </c>
      <c r="X753" s="225">
        <f>W753*H753</f>
        <v>0</v>
      </c>
      <c r="Y753" s="36"/>
      <c r="Z753" s="36"/>
      <c r="AA753" s="36"/>
      <c r="AB753" s="36"/>
      <c r="AC753" s="36"/>
      <c r="AD753" s="36"/>
      <c r="AE753" s="36"/>
      <c r="AR753" s="226" t="s">
        <v>78</v>
      </c>
      <c r="AT753" s="226" t="s">
        <v>461</v>
      </c>
      <c r="AU753" s="226" t="s">
        <v>71</v>
      </c>
      <c r="AY753" s="15" t="s">
        <v>158</v>
      </c>
      <c r="BE753" s="227">
        <f>IF(O753="základní",K753,0)</f>
        <v>0</v>
      </c>
      <c r="BF753" s="227">
        <f>IF(O753="snížená",K753,0)</f>
        <v>0</v>
      </c>
      <c r="BG753" s="227">
        <f>IF(O753="zákl. přenesená",K753,0)</f>
        <v>0</v>
      </c>
      <c r="BH753" s="227">
        <f>IF(O753="sníž. přenesená",K753,0)</f>
        <v>0</v>
      </c>
      <c r="BI753" s="227">
        <f>IF(O753="nulová",K753,0)</f>
        <v>0</v>
      </c>
      <c r="BJ753" s="15" t="s">
        <v>78</v>
      </c>
      <c r="BK753" s="227">
        <f>ROUND(P753*H753,2)</f>
        <v>0</v>
      </c>
      <c r="BL753" s="15" t="s">
        <v>78</v>
      </c>
      <c r="BM753" s="226" t="s">
        <v>1520</v>
      </c>
    </row>
    <row r="754" s="2" customFormat="1">
      <c r="A754" s="36"/>
      <c r="B754" s="37"/>
      <c r="C754" s="38"/>
      <c r="D754" s="228" t="s">
        <v>161</v>
      </c>
      <c r="E754" s="38"/>
      <c r="F754" s="229" t="s">
        <v>1519</v>
      </c>
      <c r="G754" s="38"/>
      <c r="H754" s="38"/>
      <c r="I754" s="150"/>
      <c r="J754" s="150"/>
      <c r="K754" s="38"/>
      <c r="L754" s="38"/>
      <c r="M754" s="42"/>
      <c r="N754" s="230"/>
      <c r="O754" s="231"/>
      <c r="P754" s="82"/>
      <c r="Q754" s="82"/>
      <c r="R754" s="82"/>
      <c r="S754" s="82"/>
      <c r="T754" s="82"/>
      <c r="U754" s="82"/>
      <c r="V754" s="82"/>
      <c r="W754" s="82"/>
      <c r="X754" s="83"/>
      <c r="Y754" s="36"/>
      <c r="Z754" s="36"/>
      <c r="AA754" s="36"/>
      <c r="AB754" s="36"/>
      <c r="AC754" s="36"/>
      <c r="AD754" s="36"/>
      <c r="AE754" s="36"/>
      <c r="AT754" s="15" t="s">
        <v>161</v>
      </c>
      <c r="AU754" s="15" t="s">
        <v>71</v>
      </c>
    </row>
    <row r="755" s="2" customFormat="1" ht="21.75" customHeight="1">
      <c r="A755" s="36"/>
      <c r="B755" s="37"/>
      <c r="C755" s="232" t="s">
        <v>1521</v>
      </c>
      <c r="D755" s="232" t="s">
        <v>461</v>
      </c>
      <c r="E755" s="233" t="s">
        <v>1522</v>
      </c>
      <c r="F755" s="234" t="s">
        <v>1523</v>
      </c>
      <c r="G755" s="235" t="s">
        <v>240</v>
      </c>
      <c r="H755" s="236">
        <v>2</v>
      </c>
      <c r="I755" s="237"/>
      <c r="J755" s="237"/>
      <c r="K755" s="238">
        <f>ROUND(P755*H755,2)</f>
        <v>0</v>
      </c>
      <c r="L755" s="234" t="s">
        <v>156</v>
      </c>
      <c r="M755" s="42"/>
      <c r="N755" s="239" t="s">
        <v>20</v>
      </c>
      <c r="O755" s="222" t="s">
        <v>40</v>
      </c>
      <c r="P755" s="223">
        <f>I755+J755</f>
        <v>0</v>
      </c>
      <c r="Q755" s="223">
        <f>ROUND(I755*H755,2)</f>
        <v>0</v>
      </c>
      <c r="R755" s="223">
        <f>ROUND(J755*H755,2)</f>
        <v>0</v>
      </c>
      <c r="S755" s="82"/>
      <c r="T755" s="224">
        <f>S755*H755</f>
        <v>0</v>
      </c>
      <c r="U755" s="224">
        <v>0</v>
      </c>
      <c r="V755" s="224">
        <f>U755*H755</f>
        <v>0</v>
      </c>
      <c r="W755" s="224">
        <v>0</v>
      </c>
      <c r="X755" s="225">
        <f>W755*H755</f>
        <v>0</v>
      </c>
      <c r="Y755" s="36"/>
      <c r="Z755" s="36"/>
      <c r="AA755" s="36"/>
      <c r="AB755" s="36"/>
      <c r="AC755" s="36"/>
      <c r="AD755" s="36"/>
      <c r="AE755" s="36"/>
      <c r="AR755" s="226" t="s">
        <v>78</v>
      </c>
      <c r="AT755" s="226" t="s">
        <v>461</v>
      </c>
      <c r="AU755" s="226" t="s">
        <v>71</v>
      </c>
      <c r="AY755" s="15" t="s">
        <v>158</v>
      </c>
      <c r="BE755" s="227">
        <f>IF(O755="základní",K755,0)</f>
        <v>0</v>
      </c>
      <c r="BF755" s="227">
        <f>IF(O755="snížená",K755,0)</f>
        <v>0</v>
      </c>
      <c r="BG755" s="227">
        <f>IF(O755="zákl. přenesená",K755,0)</f>
        <v>0</v>
      </c>
      <c r="BH755" s="227">
        <f>IF(O755="sníž. přenesená",K755,0)</f>
        <v>0</v>
      </c>
      <c r="BI755" s="227">
        <f>IF(O755="nulová",K755,0)</f>
        <v>0</v>
      </c>
      <c r="BJ755" s="15" t="s">
        <v>78</v>
      </c>
      <c r="BK755" s="227">
        <f>ROUND(P755*H755,2)</f>
        <v>0</v>
      </c>
      <c r="BL755" s="15" t="s">
        <v>78</v>
      </c>
      <c r="BM755" s="226" t="s">
        <v>1524</v>
      </c>
    </row>
    <row r="756" s="2" customFormat="1">
      <c r="A756" s="36"/>
      <c r="B756" s="37"/>
      <c r="C756" s="38"/>
      <c r="D756" s="228" t="s">
        <v>161</v>
      </c>
      <c r="E756" s="38"/>
      <c r="F756" s="229" t="s">
        <v>1523</v>
      </c>
      <c r="G756" s="38"/>
      <c r="H756" s="38"/>
      <c r="I756" s="150"/>
      <c r="J756" s="150"/>
      <c r="K756" s="38"/>
      <c r="L756" s="38"/>
      <c r="M756" s="42"/>
      <c r="N756" s="230"/>
      <c r="O756" s="231"/>
      <c r="P756" s="82"/>
      <c r="Q756" s="82"/>
      <c r="R756" s="82"/>
      <c r="S756" s="82"/>
      <c r="T756" s="82"/>
      <c r="U756" s="82"/>
      <c r="V756" s="82"/>
      <c r="W756" s="82"/>
      <c r="X756" s="83"/>
      <c r="Y756" s="36"/>
      <c r="Z756" s="36"/>
      <c r="AA756" s="36"/>
      <c r="AB756" s="36"/>
      <c r="AC756" s="36"/>
      <c r="AD756" s="36"/>
      <c r="AE756" s="36"/>
      <c r="AT756" s="15" t="s">
        <v>161</v>
      </c>
      <c r="AU756" s="15" t="s">
        <v>71</v>
      </c>
    </row>
    <row r="757" s="2" customFormat="1" ht="21.75" customHeight="1">
      <c r="A757" s="36"/>
      <c r="B757" s="37"/>
      <c r="C757" s="232" t="s">
        <v>1525</v>
      </c>
      <c r="D757" s="232" t="s">
        <v>461</v>
      </c>
      <c r="E757" s="233" t="s">
        <v>1526</v>
      </c>
      <c r="F757" s="234" t="s">
        <v>1527</v>
      </c>
      <c r="G757" s="235" t="s">
        <v>240</v>
      </c>
      <c r="H757" s="236">
        <v>5</v>
      </c>
      <c r="I757" s="237"/>
      <c r="J757" s="237"/>
      <c r="K757" s="238">
        <f>ROUND(P757*H757,2)</f>
        <v>0</v>
      </c>
      <c r="L757" s="234" t="s">
        <v>156</v>
      </c>
      <c r="M757" s="42"/>
      <c r="N757" s="239" t="s">
        <v>20</v>
      </c>
      <c r="O757" s="222" t="s">
        <v>40</v>
      </c>
      <c r="P757" s="223">
        <f>I757+J757</f>
        <v>0</v>
      </c>
      <c r="Q757" s="223">
        <f>ROUND(I757*H757,2)</f>
        <v>0</v>
      </c>
      <c r="R757" s="223">
        <f>ROUND(J757*H757,2)</f>
        <v>0</v>
      </c>
      <c r="S757" s="82"/>
      <c r="T757" s="224">
        <f>S757*H757</f>
        <v>0</v>
      </c>
      <c r="U757" s="224">
        <v>0</v>
      </c>
      <c r="V757" s="224">
        <f>U757*H757</f>
        <v>0</v>
      </c>
      <c r="W757" s="224">
        <v>0</v>
      </c>
      <c r="X757" s="225">
        <f>W757*H757</f>
        <v>0</v>
      </c>
      <c r="Y757" s="36"/>
      <c r="Z757" s="36"/>
      <c r="AA757" s="36"/>
      <c r="AB757" s="36"/>
      <c r="AC757" s="36"/>
      <c r="AD757" s="36"/>
      <c r="AE757" s="36"/>
      <c r="AR757" s="226" t="s">
        <v>78</v>
      </c>
      <c r="AT757" s="226" t="s">
        <v>461</v>
      </c>
      <c r="AU757" s="226" t="s">
        <v>71</v>
      </c>
      <c r="AY757" s="15" t="s">
        <v>158</v>
      </c>
      <c r="BE757" s="227">
        <f>IF(O757="základní",K757,0)</f>
        <v>0</v>
      </c>
      <c r="BF757" s="227">
        <f>IF(O757="snížená",K757,0)</f>
        <v>0</v>
      </c>
      <c r="BG757" s="227">
        <f>IF(O757="zákl. přenesená",K757,0)</f>
        <v>0</v>
      </c>
      <c r="BH757" s="227">
        <f>IF(O757="sníž. přenesená",K757,0)</f>
        <v>0</v>
      </c>
      <c r="BI757" s="227">
        <f>IF(O757="nulová",K757,0)</f>
        <v>0</v>
      </c>
      <c r="BJ757" s="15" t="s">
        <v>78</v>
      </c>
      <c r="BK757" s="227">
        <f>ROUND(P757*H757,2)</f>
        <v>0</v>
      </c>
      <c r="BL757" s="15" t="s">
        <v>78</v>
      </c>
      <c r="BM757" s="226" t="s">
        <v>1528</v>
      </c>
    </row>
    <row r="758" s="2" customFormat="1">
      <c r="A758" s="36"/>
      <c r="B758" s="37"/>
      <c r="C758" s="38"/>
      <c r="D758" s="228" t="s">
        <v>161</v>
      </c>
      <c r="E758" s="38"/>
      <c r="F758" s="229" t="s">
        <v>1527</v>
      </c>
      <c r="G758" s="38"/>
      <c r="H758" s="38"/>
      <c r="I758" s="150"/>
      <c r="J758" s="150"/>
      <c r="K758" s="38"/>
      <c r="L758" s="38"/>
      <c r="M758" s="42"/>
      <c r="N758" s="230"/>
      <c r="O758" s="231"/>
      <c r="P758" s="82"/>
      <c r="Q758" s="82"/>
      <c r="R758" s="82"/>
      <c r="S758" s="82"/>
      <c r="T758" s="82"/>
      <c r="U758" s="82"/>
      <c r="V758" s="82"/>
      <c r="W758" s="82"/>
      <c r="X758" s="83"/>
      <c r="Y758" s="36"/>
      <c r="Z758" s="36"/>
      <c r="AA758" s="36"/>
      <c r="AB758" s="36"/>
      <c r="AC758" s="36"/>
      <c r="AD758" s="36"/>
      <c r="AE758" s="36"/>
      <c r="AT758" s="15" t="s">
        <v>161</v>
      </c>
      <c r="AU758" s="15" t="s">
        <v>71</v>
      </c>
    </row>
    <row r="759" s="11" customFormat="1" ht="25.92" customHeight="1">
      <c r="A759" s="11"/>
      <c r="B759" s="240"/>
      <c r="C759" s="241"/>
      <c r="D759" s="242" t="s">
        <v>70</v>
      </c>
      <c r="E759" s="243" t="s">
        <v>1529</v>
      </c>
      <c r="F759" s="243" t="s">
        <v>1530</v>
      </c>
      <c r="G759" s="241"/>
      <c r="H759" s="241"/>
      <c r="I759" s="244"/>
      <c r="J759" s="244"/>
      <c r="K759" s="245">
        <f>BK759</f>
        <v>0</v>
      </c>
      <c r="L759" s="241"/>
      <c r="M759" s="246"/>
      <c r="N759" s="247"/>
      <c r="O759" s="248"/>
      <c r="P759" s="248"/>
      <c r="Q759" s="249">
        <f>SUM(Q760:Q813)</f>
        <v>0</v>
      </c>
      <c r="R759" s="249">
        <f>SUM(R760:R813)</f>
        <v>0</v>
      </c>
      <c r="S759" s="248"/>
      <c r="T759" s="250">
        <f>SUM(T760:T813)</f>
        <v>0</v>
      </c>
      <c r="U759" s="248"/>
      <c r="V759" s="250">
        <f>SUM(V760:V813)</f>
        <v>0</v>
      </c>
      <c r="W759" s="248"/>
      <c r="X759" s="251">
        <f>SUM(X760:X813)</f>
        <v>0</v>
      </c>
      <c r="Y759" s="11"/>
      <c r="Z759" s="11"/>
      <c r="AA759" s="11"/>
      <c r="AB759" s="11"/>
      <c r="AC759" s="11"/>
      <c r="AD759" s="11"/>
      <c r="AE759" s="11"/>
      <c r="AR759" s="252" t="s">
        <v>159</v>
      </c>
      <c r="AT759" s="253" t="s">
        <v>70</v>
      </c>
      <c r="AU759" s="253" t="s">
        <v>71</v>
      </c>
      <c r="AY759" s="252" t="s">
        <v>158</v>
      </c>
      <c r="BK759" s="254">
        <f>SUM(BK760:BK813)</f>
        <v>0</v>
      </c>
    </row>
    <row r="760" s="2" customFormat="1" ht="16.5" customHeight="1">
      <c r="A760" s="36"/>
      <c r="B760" s="37"/>
      <c r="C760" s="232" t="s">
        <v>1531</v>
      </c>
      <c r="D760" s="232" t="s">
        <v>461</v>
      </c>
      <c r="E760" s="233" t="s">
        <v>1532</v>
      </c>
      <c r="F760" s="234" t="s">
        <v>1533</v>
      </c>
      <c r="G760" s="235" t="s">
        <v>240</v>
      </c>
      <c r="H760" s="236">
        <v>1</v>
      </c>
      <c r="I760" s="237"/>
      <c r="J760" s="237"/>
      <c r="K760" s="238">
        <f>ROUND(P760*H760,2)</f>
        <v>0</v>
      </c>
      <c r="L760" s="234" t="s">
        <v>156</v>
      </c>
      <c r="M760" s="42"/>
      <c r="N760" s="239" t="s">
        <v>20</v>
      </c>
      <c r="O760" s="222" t="s">
        <v>40</v>
      </c>
      <c r="P760" s="223">
        <f>I760+J760</f>
        <v>0</v>
      </c>
      <c r="Q760" s="223">
        <f>ROUND(I760*H760,2)</f>
        <v>0</v>
      </c>
      <c r="R760" s="223">
        <f>ROUND(J760*H760,2)</f>
        <v>0</v>
      </c>
      <c r="S760" s="82"/>
      <c r="T760" s="224">
        <f>S760*H760</f>
        <v>0</v>
      </c>
      <c r="U760" s="224">
        <v>0</v>
      </c>
      <c r="V760" s="224">
        <f>U760*H760</f>
        <v>0</v>
      </c>
      <c r="W760" s="224">
        <v>0</v>
      </c>
      <c r="X760" s="225">
        <f>W760*H760</f>
        <v>0</v>
      </c>
      <c r="Y760" s="36"/>
      <c r="Z760" s="36"/>
      <c r="AA760" s="36"/>
      <c r="AB760" s="36"/>
      <c r="AC760" s="36"/>
      <c r="AD760" s="36"/>
      <c r="AE760" s="36"/>
      <c r="AR760" s="226" t="s">
        <v>236</v>
      </c>
      <c r="AT760" s="226" t="s">
        <v>461</v>
      </c>
      <c r="AU760" s="226" t="s">
        <v>78</v>
      </c>
      <c r="AY760" s="15" t="s">
        <v>158</v>
      </c>
      <c r="BE760" s="227">
        <f>IF(O760="základní",K760,0)</f>
        <v>0</v>
      </c>
      <c r="BF760" s="227">
        <f>IF(O760="snížená",K760,0)</f>
        <v>0</v>
      </c>
      <c r="BG760" s="227">
        <f>IF(O760="zákl. přenesená",K760,0)</f>
        <v>0</v>
      </c>
      <c r="BH760" s="227">
        <f>IF(O760="sníž. přenesená",K760,0)</f>
        <v>0</v>
      </c>
      <c r="BI760" s="227">
        <f>IF(O760="nulová",K760,0)</f>
        <v>0</v>
      </c>
      <c r="BJ760" s="15" t="s">
        <v>78</v>
      </c>
      <c r="BK760" s="227">
        <f>ROUND(P760*H760,2)</f>
        <v>0</v>
      </c>
      <c r="BL760" s="15" t="s">
        <v>236</v>
      </c>
      <c r="BM760" s="226" t="s">
        <v>1534</v>
      </c>
    </row>
    <row r="761" s="2" customFormat="1">
      <c r="A761" s="36"/>
      <c r="B761" s="37"/>
      <c r="C761" s="38"/>
      <c r="D761" s="228" t="s">
        <v>161</v>
      </c>
      <c r="E761" s="38"/>
      <c r="F761" s="229" t="s">
        <v>1533</v>
      </c>
      <c r="G761" s="38"/>
      <c r="H761" s="38"/>
      <c r="I761" s="150"/>
      <c r="J761" s="150"/>
      <c r="K761" s="38"/>
      <c r="L761" s="38"/>
      <c r="M761" s="42"/>
      <c r="N761" s="230"/>
      <c r="O761" s="231"/>
      <c r="P761" s="82"/>
      <c r="Q761" s="82"/>
      <c r="R761" s="82"/>
      <c r="S761" s="82"/>
      <c r="T761" s="82"/>
      <c r="U761" s="82"/>
      <c r="V761" s="82"/>
      <c r="W761" s="82"/>
      <c r="X761" s="83"/>
      <c r="Y761" s="36"/>
      <c r="Z761" s="36"/>
      <c r="AA761" s="36"/>
      <c r="AB761" s="36"/>
      <c r="AC761" s="36"/>
      <c r="AD761" s="36"/>
      <c r="AE761" s="36"/>
      <c r="AT761" s="15" t="s">
        <v>161</v>
      </c>
      <c r="AU761" s="15" t="s">
        <v>78</v>
      </c>
    </row>
    <row r="762" s="2" customFormat="1" ht="16.5" customHeight="1">
      <c r="A762" s="36"/>
      <c r="B762" s="37"/>
      <c r="C762" s="232" t="s">
        <v>1535</v>
      </c>
      <c r="D762" s="232" t="s">
        <v>461</v>
      </c>
      <c r="E762" s="233" t="s">
        <v>1536</v>
      </c>
      <c r="F762" s="234" t="s">
        <v>1537</v>
      </c>
      <c r="G762" s="235" t="s">
        <v>240</v>
      </c>
      <c r="H762" s="236">
        <v>3</v>
      </c>
      <c r="I762" s="237"/>
      <c r="J762" s="237"/>
      <c r="K762" s="238">
        <f>ROUND(P762*H762,2)</f>
        <v>0</v>
      </c>
      <c r="L762" s="234" t="s">
        <v>156</v>
      </c>
      <c r="M762" s="42"/>
      <c r="N762" s="239" t="s">
        <v>20</v>
      </c>
      <c r="O762" s="222" t="s">
        <v>40</v>
      </c>
      <c r="P762" s="223">
        <f>I762+J762</f>
        <v>0</v>
      </c>
      <c r="Q762" s="223">
        <f>ROUND(I762*H762,2)</f>
        <v>0</v>
      </c>
      <c r="R762" s="223">
        <f>ROUND(J762*H762,2)</f>
        <v>0</v>
      </c>
      <c r="S762" s="82"/>
      <c r="T762" s="224">
        <f>S762*H762</f>
        <v>0</v>
      </c>
      <c r="U762" s="224">
        <v>0</v>
      </c>
      <c r="V762" s="224">
        <f>U762*H762</f>
        <v>0</v>
      </c>
      <c r="W762" s="224">
        <v>0</v>
      </c>
      <c r="X762" s="225">
        <f>W762*H762</f>
        <v>0</v>
      </c>
      <c r="Y762" s="36"/>
      <c r="Z762" s="36"/>
      <c r="AA762" s="36"/>
      <c r="AB762" s="36"/>
      <c r="AC762" s="36"/>
      <c r="AD762" s="36"/>
      <c r="AE762" s="36"/>
      <c r="AR762" s="226" t="s">
        <v>236</v>
      </c>
      <c r="AT762" s="226" t="s">
        <v>461</v>
      </c>
      <c r="AU762" s="226" t="s">
        <v>78</v>
      </c>
      <c r="AY762" s="15" t="s">
        <v>158</v>
      </c>
      <c r="BE762" s="227">
        <f>IF(O762="základní",K762,0)</f>
        <v>0</v>
      </c>
      <c r="BF762" s="227">
        <f>IF(O762="snížená",K762,0)</f>
        <v>0</v>
      </c>
      <c r="BG762" s="227">
        <f>IF(O762="zákl. přenesená",K762,0)</f>
        <v>0</v>
      </c>
      <c r="BH762" s="227">
        <f>IF(O762="sníž. přenesená",K762,0)</f>
        <v>0</v>
      </c>
      <c r="BI762" s="227">
        <f>IF(O762="nulová",K762,0)</f>
        <v>0</v>
      </c>
      <c r="BJ762" s="15" t="s">
        <v>78</v>
      </c>
      <c r="BK762" s="227">
        <f>ROUND(P762*H762,2)</f>
        <v>0</v>
      </c>
      <c r="BL762" s="15" t="s">
        <v>236</v>
      </c>
      <c r="BM762" s="226" t="s">
        <v>1538</v>
      </c>
    </row>
    <row r="763" s="2" customFormat="1">
      <c r="A763" s="36"/>
      <c r="B763" s="37"/>
      <c r="C763" s="38"/>
      <c r="D763" s="228" t="s">
        <v>161</v>
      </c>
      <c r="E763" s="38"/>
      <c r="F763" s="229" t="s">
        <v>1537</v>
      </c>
      <c r="G763" s="38"/>
      <c r="H763" s="38"/>
      <c r="I763" s="150"/>
      <c r="J763" s="150"/>
      <c r="K763" s="38"/>
      <c r="L763" s="38"/>
      <c r="M763" s="42"/>
      <c r="N763" s="230"/>
      <c r="O763" s="231"/>
      <c r="P763" s="82"/>
      <c r="Q763" s="82"/>
      <c r="R763" s="82"/>
      <c r="S763" s="82"/>
      <c r="T763" s="82"/>
      <c r="U763" s="82"/>
      <c r="V763" s="82"/>
      <c r="W763" s="82"/>
      <c r="X763" s="83"/>
      <c r="Y763" s="36"/>
      <c r="Z763" s="36"/>
      <c r="AA763" s="36"/>
      <c r="AB763" s="36"/>
      <c r="AC763" s="36"/>
      <c r="AD763" s="36"/>
      <c r="AE763" s="36"/>
      <c r="AT763" s="15" t="s">
        <v>161</v>
      </c>
      <c r="AU763" s="15" t="s">
        <v>78</v>
      </c>
    </row>
    <row r="764" s="2" customFormat="1" ht="16.5" customHeight="1">
      <c r="A764" s="36"/>
      <c r="B764" s="37"/>
      <c r="C764" s="232" t="s">
        <v>1539</v>
      </c>
      <c r="D764" s="232" t="s">
        <v>461</v>
      </c>
      <c r="E764" s="233" t="s">
        <v>1540</v>
      </c>
      <c r="F764" s="234" t="s">
        <v>1541</v>
      </c>
      <c r="G764" s="235" t="s">
        <v>240</v>
      </c>
      <c r="H764" s="236">
        <v>2</v>
      </c>
      <c r="I764" s="237"/>
      <c r="J764" s="237"/>
      <c r="K764" s="238">
        <f>ROUND(P764*H764,2)</f>
        <v>0</v>
      </c>
      <c r="L764" s="234" t="s">
        <v>156</v>
      </c>
      <c r="M764" s="42"/>
      <c r="N764" s="239" t="s">
        <v>20</v>
      </c>
      <c r="O764" s="222" t="s">
        <v>40</v>
      </c>
      <c r="P764" s="223">
        <f>I764+J764</f>
        <v>0</v>
      </c>
      <c r="Q764" s="223">
        <f>ROUND(I764*H764,2)</f>
        <v>0</v>
      </c>
      <c r="R764" s="223">
        <f>ROUND(J764*H764,2)</f>
        <v>0</v>
      </c>
      <c r="S764" s="82"/>
      <c r="T764" s="224">
        <f>S764*H764</f>
        <v>0</v>
      </c>
      <c r="U764" s="224">
        <v>0</v>
      </c>
      <c r="V764" s="224">
        <f>U764*H764</f>
        <v>0</v>
      </c>
      <c r="W764" s="224">
        <v>0</v>
      </c>
      <c r="X764" s="225">
        <f>W764*H764</f>
        <v>0</v>
      </c>
      <c r="Y764" s="36"/>
      <c r="Z764" s="36"/>
      <c r="AA764" s="36"/>
      <c r="AB764" s="36"/>
      <c r="AC764" s="36"/>
      <c r="AD764" s="36"/>
      <c r="AE764" s="36"/>
      <c r="AR764" s="226" t="s">
        <v>236</v>
      </c>
      <c r="AT764" s="226" t="s">
        <v>461</v>
      </c>
      <c r="AU764" s="226" t="s">
        <v>78</v>
      </c>
      <c r="AY764" s="15" t="s">
        <v>158</v>
      </c>
      <c r="BE764" s="227">
        <f>IF(O764="základní",K764,0)</f>
        <v>0</v>
      </c>
      <c r="BF764" s="227">
        <f>IF(O764="snížená",K764,0)</f>
        <v>0</v>
      </c>
      <c r="BG764" s="227">
        <f>IF(O764="zákl. přenesená",K764,0)</f>
        <v>0</v>
      </c>
      <c r="BH764" s="227">
        <f>IF(O764="sníž. přenesená",K764,0)</f>
        <v>0</v>
      </c>
      <c r="BI764" s="227">
        <f>IF(O764="nulová",K764,0)</f>
        <v>0</v>
      </c>
      <c r="BJ764" s="15" t="s">
        <v>78</v>
      </c>
      <c r="BK764" s="227">
        <f>ROUND(P764*H764,2)</f>
        <v>0</v>
      </c>
      <c r="BL764" s="15" t="s">
        <v>236</v>
      </c>
      <c r="BM764" s="226" t="s">
        <v>1542</v>
      </c>
    </row>
    <row r="765" s="2" customFormat="1">
      <c r="A765" s="36"/>
      <c r="B765" s="37"/>
      <c r="C765" s="38"/>
      <c r="D765" s="228" t="s">
        <v>161</v>
      </c>
      <c r="E765" s="38"/>
      <c r="F765" s="229" t="s">
        <v>1541</v>
      </c>
      <c r="G765" s="38"/>
      <c r="H765" s="38"/>
      <c r="I765" s="150"/>
      <c r="J765" s="150"/>
      <c r="K765" s="38"/>
      <c r="L765" s="38"/>
      <c r="M765" s="42"/>
      <c r="N765" s="230"/>
      <c r="O765" s="231"/>
      <c r="P765" s="82"/>
      <c r="Q765" s="82"/>
      <c r="R765" s="82"/>
      <c r="S765" s="82"/>
      <c r="T765" s="82"/>
      <c r="U765" s="82"/>
      <c r="V765" s="82"/>
      <c r="W765" s="82"/>
      <c r="X765" s="83"/>
      <c r="Y765" s="36"/>
      <c r="Z765" s="36"/>
      <c r="AA765" s="36"/>
      <c r="AB765" s="36"/>
      <c r="AC765" s="36"/>
      <c r="AD765" s="36"/>
      <c r="AE765" s="36"/>
      <c r="AT765" s="15" t="s">
        <v>161</v>
      </c>
      <c r="AU765" s="15" t="s">
        <v>78</v>
      </c>
    </row>
    <row r="766" s="2" customFormat="1" ht="16.5" customHeight="1">
      <c r="A766" s="36"/>
      <c r="B766" s="37"/>
      <c r="C766" s="232" t="s">
        <v>1543</v>
      </c>
      <c r="D766" s="232" t="s">
        <v>461</v>
      </c>
      <c r="E766" s="233" t="s">
        <v>1544</v>
      </c>
      <c r="F766" s="234" t="s">
        <v>1545</v>
      </c>
      <c r="G766" s="235" t="s">
        <v>240</v>
      </c>
      <c r="H766" s="236">
        <v>6</v>
      </c>
      <c r="I766" s="237"/>
      <c r="J766" s="237"/>
      <c r="K766" s="238">
        <f>ROUND(P766*H766,2)</f>
        <v>0</v>
      </c>
      <c r="L766" s="234" t="s">
        <v>156</v>
      </c>
      <c r="M766" s="42"/>
      <c r="N766" s="239" t="s">
        <v>20</v>
      </c>
      <c r="O766" s="222" t="s">
        <v>40</v>
      </c>
      <c r="P766" s="223">
        <f>I766+J766</f>
        <v>0</v>
      </c>
      <c r="Q766" s="223">
        <f>ROUND(I766*H766,2)</f>
        <v>0</v>
      </c>
      <c r="R766" s="223">
        <f>ROUND(J766*H766,2)</f>
        <v>0</v>
      </c>
      <c r="S766" s="82"/>
      <c r="T766" s="224">
        <f>S766*H766</f>
        <v>0</v>
      </c>
      <c r="U766" s="224">
        <v>0</v>
      </c>
      <c r="V766" s="224">
        <f>U766*H766</f>
        <v>0</v>
      </c>
      <c r="W766" s="224">
        <v>0</v>
      </c>
      <c r="X766" s="225">
        <f>W766*H766</f>
        <v>0</v>
      </c>
      <c r="Y766" s="36"/>
      <c r="Z766" s="36"/>
      <c r="AA766" s="36"/>
      <c r="AB766" s="36"/>
      <c r="AC766" s="36"/>
      <c r="AD766" s="36"/>
      <c r="AE766" s="36"/>
      <c r="AR766" s="226" t="s">
        <v>236</v>
      </c>
      <c r="AT766" s="226" t="s">
        <v>461</v>
      </c>
      <c r="AU766" s="226" t="s">
        <v>78</v>
      </c>
      <c r="AY766" s="15" t="s">
        <v>158</v>
      </c>
      <c r="BE766" s="227">
        <f>IF(O766="základní",K766,0)</f>
        <v>0</v>
      </c>
      <c r="BF766" s="227">
        <f>IF(O766="snížená",K766,0)</f>
        <v>0</v>
      </c>
      <c r="BG766" s="227">
        <f>IF(O766="zákl. přenesená",K766,0)</f>
        <v>0</v>
      </c>
      <c r="BH766" s="227">
        <f>IF(O766="sníž. přenesená",K766,0)</f>
        <v>0</v>
      </c>
      <c r="BI766" s="227">
        <f>IF(O766="nulová",K766,0)</f>
        <v>0</v>
      </c>
      <c r="BJ766" s="15" t="s">
        <v>78</v>
      </c>
      <c r="BK766" s="227">
        <f>ROUND(P766*H766,2)</f>
        <v>0</v>
      </c>
      <c r="BL766" s="15" t="s">
        <v>236</v>
      </c>
      <c r="BM766" s="226" t="s">
        <v>1546</v>
      </c>
    </row>
    <row r="767" s="2" customFormat="1">
      <c r="A767" s="36"/>
      <c r="B767" s="37"/>
      <c r="C767" s="38"/>
      <c r="D767" s="228" t="s">
        <v>161</v>
      </c>
      <c r="E767" s="38"/>
      <c r="F767" s="229" t="s">
        <v>1545</v>
      </c>
      <c r="G767" s="38"/>
      <c r="H767" s="38"/>
      <c r="I767" s="150"/>
      <c r="J767" s="150"/>
      <c r="K767" s="38"/>
      <c r="L767" s="38"/>
      <c r="M767" s="42"/>
      <c r="N767" s="230"/>
      <c r="O767" s="231"/>
      <c r="P767" s="82"/>
      <c r="Q767" s="82"/>
      <c r="R767" s="82"/>
      <c r="S767" s="82"/>
      <c r="T767" s="82"/>
      <c r="U767" s="82"/>
      <c r="V767" s="82"/>
      <c r="W767" s="82"/>
      <c r="X767" s="83"/>
      <c r="Y767" s="36"/>
      <c r="Z767" s="36"/>
      <c r="AA767" s="36"/>
      <c r="AB767" s="36"/>
      <c r="AC767" s="36"/>
      <c r="AD767" s="36"/>
      <c r="AE767" s="36"/>
      <c r="AT767" s="15" t="s">
        <v>161</v>
      </c>
      <c r="AU767" s="15" t="s">
        <v>78</v>
      </c>
    </row>
    <row r="768" s="2" customFormat="1" ht="16.5" customHeight="1">
      <c r="A768" s="36"/>
      <c r="B768" s="37"/>
      <c r="C768" s="232" t="s">
        <v>1547</v>
      </c>
      <c r="D768" s="232" t="s">
        <v>461</v>
      </c>
      <c r="E768" s="233" t="s">
        <v>1548</v>
      </c>
      <c r="F768" s="234" t="s">
        <v>1549</v>
      </c>
      <c r="G768" s="235" t="s">
        <v>240</v>
      </c>
      <c r="H768" s="236">
        <v>2</v>
      </c>
      <c r="I768" s="237"/>
      <c r="J768" s="237"/>
      <c r="K768" s="238">
        <f>ROUND(P768*H768,2)</f>
        <v>0</v>
      </c>
      <c r="L768" s="234" t="s">
        <v>156</v>
      </c>
      <c r="M768" s="42"/>
      <c r="N768" s="239" t="s">
        <v>20</v>
      </c>
      <c r="O768" s="222" t="s">
        <v>40</v>
      </c>
      <c r="P768" s="223">
        <f>I768+J768</f>
        <v>0</v>
      </c>
      <c r="Q768" s="223">
        <f>ROUND(I768*H768,2)</f>
        <v>0</v>
      </c>
      <c r="R768" s="223">
        <f>ROUND(J768*H768,2)</f>
        <v>0</v>
      </c>
      <c r="S768" s="82"/>
      <c r="T768" s="224">
        <f>S768*H768</f>
        <v>0</v>
      </c>
      <c r="U768" s="224">
        <v>0</v>
      </c>
      <c r="V768" s="224">
        <f>U768*H768</f>
        <v>0</v>
      </c>
      <c r="W768" s="224">
        <v>0</v>
      </c>
      <c r="X768" s="225">
        <f>W768*H768</f>
        <v>0</v>
      </c>
      <c r="Y768" s="36"/>
      <c r="Z768" s="36"/>
      <c r="AA768" s="36"/>
      <c r="AB768" s="36"/>
      <c r="AC768" s="36"/>
      <c r="AD768" s="36"/>
      <c r="AE768" s="36"/>
      <c r="AR768" s="226" t="s">
        <v>236</v>
      </c>
      <c r="AT768" s="226" t="s">
        <v>461</v>
      </c>
      <c r="AU768" s="226" t="s">
        <v>78</v>
      </c>
      <c r="AY768" s="15" t="s">
        <v>158</v>
      </c>
      <c r="BE768" s="227">
        <f>IF(O768="základní",K768,0)</f>
        <v>0</v>
      </c>
      <c r="BF768" s="227">
        <f>IF(O768="snížená",K768,0)</f>
        <v>0</v>
      </c>
      <c r="BG768" s="227">
        <f>IF(O768="zákl. přenesená",K768,0)</f>
        <v>0</v>
      </c>
      <c r="BH768" s="227">
        <f>IF(O768="sníž. přenesená",K768,0)</f>
        <v>0</v>
      </c>
      <c r="BI768" s="227">
        <f>IF(O768="nulová",K768,0)</f>
        <v>0</v>
      </c>
      <c r="BJ768" s="15" t="s">
        <v>78</v>
      </c>
      <c r="BK768" s="227">
        <f>ROUND(P768*H768,2)</f>
        <v>0</v>
      </c>
      <c r="BL768" s="15" t="s">
        <v>236</v>
      </c>
      <c r="BM768" s="226" t="s">
        <v>1550</v>
      </c>
    </row>
    <row r="769" s="2" customFormat="1">
      <c r="A769" s="36"/>
      <c r="B769" s="37"/>
      <c r="C769" s="38"/>
      <c r="D769" s="228" t="s">
        <v>161</v>
      </c>
      <c r="E769" s="38"/>
      <c r="F769" s="229" t="s">
        <v>1549</v>
      </c>
      <c r="G769" s="38"/>
      <c r="H769" s="38"/>
      <c r="I769" s="150"/>
      <c r="J769" s="150"/>
      <c r="K769" s="38"/>
      <c r="L769" s="38"/>
      <c r="M769" s="42"/>
      <c r="N769" s="230"/>
      <c r="O769" s="231"/>
      <c r="P769" s="82"/>
      <c r="Q769" s="82"/>
      <c r="R769" s="82"/>
      <c r="S769" s="82"/>
      <c r="T769" s="82"/>
      <c r="U769" s="82"/>
      <c r="V769" s="82"/>
      <c r="W769" s="82"/>
      <c r="X769" s="83"/>
      <c r="Y769" s="36"/>
      <c r="Z769" s="36"/>
      <c r="AA769" s="36"/>
      <c r="AB769" s="36"/>
      <c r="AC769" s="36"/>
      <c r="AD769" s="36"/>
      <c r="AE769" s="36"/>
      <c r="AT769" s="15" t="s">
        <v>161</v>
      </c>
      <c r="AU769" s="15" t="s">
        <v>78</v>
      </c>
    </row>
    <row r="770" s="2" customFormat="1" ht="16.5" customHeight="1">
      <c r="A770" s="36"/>
      <c r="B770" s="37"/>
      <c r="C770" s="232" t="s">
        <v>1551</v>
      </c>
      <c r="D770" s="232" t="s">
        <v>461</v>
      </c>
      <c r="E770" s="233" t="s">
        <v>1552</v>
      </c>
      <c r="F770" s="234" t="s">
        <v>1553</v>
      </c>
      <c r="G770" s="235" t="s">
        <v>240</v>
      </c>
      <c r="H770" s="236">
        <v>2</v>
      </c>
      <c r="I770" s="237"/>
      <c r="J770" s="237"/>
      <c r="K770" s="238">
        <f>ROUND(P770*H770,2)</f>
        <v>0</v>
      </c>
      <c r="L770" s="234" t="s">
        <v>156</v>
      </c>
      <c r="M770" s="42"/>
      <c r="N770" s="239" t="s">
        <v>20</v>
      </c>
      <c r="O770" s="222" t="s">
        <v>40</v>
      </c>
      <c r="P770" s="223">
        <f>I770+J770</f>
        <v>0</v>
      </c>
      <c r="Q770" s="223">
        <f>ROUND(I770*H770,2)</f>
        <v>0</v>
      </c>
      <c r="R770" s="223">
        <f>ROUND(J770*H770,2)</f>
        <v>0</v>
      </c>
      <c r="S770" s="82"/>
      <c r="T770" s="224">
        <f>S770*H770</f>
        <v>0</v>
      </c>
      <c r="U770" s="224">
        <v>0</v>
      </c>
      <c r="V770" s="224">
        <f>U770*H770</f>
        <v>0</v>
      </c>
      <c r="W770" s="224">
        <v>0</v>
      </c>
      <c r="X770" s="225">
        <f>W770*H770</f>
        <v>0</v>
      </c>
      <c r="Y770" s="36"/>
      <c r="Z770" s="36"/>
      <c r="AA770" s="36"/>
      <c r="AB770" s="36"/>
      <c r="AC770" s="36"/>
      <c r="AD770" s="36"/>
      <c r="AE770" s="36"/>
      <c r="AR770" s="226" t="s">
        <v>236</v>
      </c>
      <c r="AT770" s="226" t="s">
        <v>461</v>
      </c>
      <c r="AU770" s="226" t="s">
        <v>78</v>
      </c>
      <c r="AY770" s="15" t="s">
        <v>158</v>
      </c>
      <c r="BE770" s="227">
        <f>IF(O770="základní",K770,0)</f>
        <v>0</v>
      </c>
      <c r="BF770" s="227">
        <f>IF(O770="snížená",K770,0)</f>
        <v>0</v>
      </c>
      <c r="BG770" s="227">
        <f>IF(O770="zákl. přenesená",K770,0)</f>
        <v>0</v>
      </c>
      <c r="BH770" s="227">
        <f>IF(O770="sníž. přenesená",K770,0)</f>
        <v>0</v>
      </c>
      <c r="BI770" s="227">
        <f>IF(O770="nulová",K770,0)</f>
        <v>0</v>
      </c>
      <c r="BJ770" s="15" t="s">
        <v>78</v>
      </c>
      <c r="BK770" s="227">
        <f>ROUND(P770*H770,2)</f>
        <v>0</v>
      </c>
      <c r="BL770" s="15" t="s">
        <v>236</v>
      </c>
      <c r="BM770" s="226" t="s">
        <v>1554</v>
      </c>
    </row>
    <row r="771" s="2" customFormat="1">
      <c r="A771" s="36"/>
      <c r="B771" s="37"/>
      <c r="C771" s="38"/>
      <c r="D771" s="228" t="s">
        <v>161</v>
      </c>
      <c r="E771" s="38"/>
      <c r="F771" s="229" t="s">
        <v>1553</v>
      </c>
      <c r="G771" s="38"/>
      <c r="H771" s="38"/>
      <c r="I771" s="150"/>
      <c r="J771" s="150"/>
      <c r="K771" s="38"/>
      <c r="L771" s="38"/>
      <c r="M771" s="42"/>
      <c r="N771" s="230"/>
      <c r="O771" s="231"/>
      <c r="P771" s="82"/>
      <c r="Q771" s="82"/>
      <c r="R771" s="82"/>
      <c r="S771" s="82"/>
      <c r="T771" s="82"/>
      <c r="U771" s="82"/>
      <c r="V771" s="82"/>
      <c r="W771" s="82"/>
      <c r="X771" s="83"/>
      <c r="Y771" s="36"/>
      <c r="Z771" s="36"/>
      <c r="AA771" s="36"/>
      <c r="AB771" s="36"/>
      <c r="AC771" s="36"/>
      <c r="AD771" s="36"/>
      <c r="AE771" s="36"/>
      <c r="AT771" s="15" t="s">
        <v>161</v>
      </c>
      <c r="AU771" s="15" t="s">
        <v>78</v>
      </c>
    </row>
    <row r="772" s="2" customFormat="1" ht="21.75" customHeight="1">
      <c r="A772" s="36"/>
      <c r="B772" s="37"/>
      <c r="C772" s="232" t="s">
        <v>1555</v>
      </c>
      <c r="D772" s="232" t="s">
        <v>461</v>
      </c>
      <c r="E772" s="233" t="s">
        <v>1556</v>
      </c>
      <c r="F772" s="234" t="s">
        <v>1557</v>
      </c>
      <c r="G772" s="235" t="s">
        <v>240</v>
      </c>
      <c r="H772" s="236">
        <v>1</v>
      </c>
      <c r="I772" s="237"/>
      <c r="J772" s="237"/>
      <c r="K772" s="238">
        <f>ROUND(P772*H772,2)</f>
        <v>0</v>
      </c>
      <c r="L772" s="234" t="s">
        <v>582</v>
      </c>
      <c r="M772" s="42"/>
      <c r="N772" s="239" t="s">
        <v>20</v>
      </c>
      <c r="O772" s="222" t="s">
        <v>40</v>
      </c>
      <c r="P772" s="223">
        <f>I772+J772</f>
        <v>0</v>
      </c>
      <c r="Q772" s="223">
        <f>ROUND(I772*H772,2)</f>
        <v>0</v>
      </c>
      <c r="R772" s="223">
        <f>ROUND(J772*H772,2)</f>
        <v>0</v>
      </c>
      <c r="S772" s="82"/>
      <c r="T772" s="224">
        <f>S772*H772</f>
        <v>0</v>
      </c>
      <c r="U772" s="224">
        <v>0</v>
      </c>
      <c r="V772" s="224">
        <f>U772*H772</f>
        <v>0</v>
      </c>
      <c r="W772" s="224">
        <v>0</v>
      </c>
      <c r="X772" s="225">
        <f>W772*H772</f>
        <v>0</v>
      </c>
      <c r="Y772" s="36"/>
      <c r="Z772" s="36"/>
      <c r="AA772" s="36"/>
      <c r="AB772" s="36"/>
      <c r="AC772" s="36"/>
      <c r="AD772" s="36"/>
      <c r="AE772" s="36"/>
      <c r="AR772" s="226" t="s">
        <v>236</v>
      </c>
      <c r="AT772" s="226" t="s">
        <v>461</v>
      </c>
      <c r="AU772" s="226" t="s">
        <v>78</v>
      </c>
      <c r="AY772" s="15" t="s">
        <v>158</v>
      </c>
      <c r="BE772" s="227">
        <f>IF(O772="základní",K772,0)</f>
        <v>0</v>
      </c>
      <c r="BF772" s="227">
        <f>IF(O772="snížená",K772,0)</f>
        <v>0</v>
      </c>
      <c r="BG772" s="227">
        <f>IF(O772="zákl. přenesená",K772,0)</f>
        <v>0</v>
      </c>
      <c r="BH772" s="227">
        <f>IF(O772="sníž. přenesená",K772,0)</f>
        <v>0</v>
      </c>
      <c r="BI772" s="227">
        <f>IF(O772="nulová",K772,0)</f>
        <v>0</v>
      </c>
      <c r="BJ772" s="15" t="s">
        <v>78</v>
      </c>
      <c r="BK772" s="227">
        <f>ROUND(P772*H772,2)</f>
        <v>0</v>
      </c>
      <c r="BL772" s="15" t="s">
        <v>236</v>
      </c>
      <c r="BM772" s="226" t="s">
        <v>1558</v>
      </c>
    </row>
    <row r="773" s="2" customFormat="1">
      <c r="A773" s="36"/>
      <c r="B773" s="37"/>
      <c r="C773" s="38"/>
      <c r="D773" s="228" t="s">
        <v>161</v>
      </c>
      <c r="E773" s="38"/>
      <c r="F773" s="229" t="s">
        <v>1557</v>
      </c>
      <c r="G773" s="38"/>
      <c r="H773" s="38"/>
      <c r="I773" s="150"/>
      <c r="J773" s="150"/>
      <c r="K773" s="38"/>
      <c r="L773" s="38"/>
      <c r="M773" s="42"/>
      <c r="N773" s="230"/>
      <c r="O773" s="231"/>
      <c r="P773" s="82"/>
      <c r="Q773" s="82"/>
      <c r="R773" s="82"/>
      <c r="S773" s="82"/>
      <c r="T773" s="82"/>
      <c r="U773" s="82"/>
      <c r="V773" s="82"/>
      <c r="W773" s="82"/>
      <c r="X773" s="83"/>
      <c r="Y773" s="36"/>
      <c r="Z773" s="36"/>
      <c r="AA773" s="36"/>
      <c r="AB773" s="36"/>
      <c r="AC773" s="36"/>
      <c r="AD773" s="36"/>
      <c r="AE773" s="36"/>
      <c r="AT773" s="15" t="s">
        <v>161</v>
      </c>
      <c r="AU773" s="15" t="s">
        <v>78</v>
      </c>
    </row>
    <row r="774" s="2" customFormat="1" ht="16.5" customHeight="1">
      <c r="A774" s="36"/>
      <c r="B774" s="37"/>
      <c r="C774" s="232" t="s">
        <v>1559</v>
      </c>
      <c r="D774" s="232" t="s">
        <v>461</v>
      </c>
      <c r="E774" s="233" t="s">
        <v>1560</v>
      </c>
      <c r="F774" s="234" t="s">
        <v>1561</v>
      </c>
      <c r="G774" s="235" t="s">
        <v>155</v>
      </c>
      <c r="H774" s="236">
        <v>120</v>
      </c>
      <c r="I774" s="237"/>
      <c r="J774" s="237"/>
      <c r="K774" s="238">
        <f>ROUND(P774*H774,2)</f>
        <v>0</v>
      </c>
      <c r="L774" s="234" t="s">
        <v>156</v>
      </c>
      <c r="M774" s="42"/>
      <c r="N774" s="239" t="s">
        <v>20</v>
      </c>
      <c r="O774" s="222" t="s">
        <v>40</v>
      </c>
      <c r="P774" s="223">
        <f>I774+J774</f>
        <v>0</v>
      </c>
      <c r="Q774" s="223">
        <f>ROUND(I774*H774,2)</f>
        <v>0</v>
      </c>
      <c r="R774" s="223">
        <f>ROUND(J774*H774,2)</f>
        <v>0</v>
      </c>
      <c r="S774" s="82"/>
      <c r="T774" s="224">
        <f>S774*H774</f>
        <v>0</v>
      </c>
      <c r="U774" s="224">
        <v>0</v>
      </c>
      <c r="V774" s="224">
        <f>U774*H774</f>
        <v>0</v>
      </c>
      <c r="W774" s="224">
        <v>0</v>
      </c>
      <c r="X774" s="225">
        <f>W774*H774</f>
        <v>0</v>
      </c>
      <c r="Y774" s="36"/>
      <c r="Z774" s="36"/>
      <c r="AA774" s="36"/>
      <c r="AB774" s="36"/>
      <c r="AC774" s="36"/>
      <c r="AD774" s="36"/>
      <c r="AE774" s="36"/>
      <c r="AR774" s="226" t="s">
        <v>236</v>
      </c>
      <c r="AT774" s="226" t="s">
        <v>461</v>
      </c>
      <c r="AU774" s="226" t="s">
        <v>78</v>
      </c>
      <c r="AY774" s="15" t="s">
        <v>158</v>
      </c>
      <c r="BE774" s="227">
        <f>IF(O774="základní",K774,0)</f>
        <v>0</v>
      </c>
      <c r="BF774" s="227">
        <f>IF(O774="snížená",K774,0)</f>
        <v>0</v>
      </c>
      <c r="BG774" s="227">
        <f>IF(O774="zákl. přenesená",K774,0)</f>
        <v>0</v>
      </c>
      <c r="BH774" s="227">
        <f>IF(O774="sníž. přenesená",K774,0)</f>
        <v>0</v>
      </c>
      <c r="BI774" s="227">
        <f>IF(O774="nulová",K774,0)</f>
        <v>0</v>
      </c>
      <c r="BJ774" s="15" t="s">
        <v>78</v>
      </c>
      <c r="BK774" s="227">
        <f>ROUND(P774*H774,2)</f>
        <v>0</v>
      </c>
      <c r="BL774" s="15" t="s">
        <v>236</v>
      </c>
      <c r="BM774" s="226" t="s">
        <v>1562</v>
      </c>
    </row>
    <row r="775" s="2" customFormat="1">
      <c r="A775" s="36"/>
      <c r="B775" s="37"/>
      <c r="C775" s="38"/>
      <c r="D775" s="228" t="s">
        <v>161</v>
      </c>
      <c r="E775" s="38"/>
      <c r="F775" s="229" t="s">
        <v>1561</v>
      </c>
      <c r="G775" s="38"/>
      <c r="H775" s="38"/>
      <c r="I775" s="150"/>
      <c r="J775" s="150"/>
      <c r="K775" s="38"/>
      <c r="L775" s="38"/>
      <c r="M775" s="42"/>
      <c r="N775" s="230"/>
      <c r="O775" s="231"/>
      <c r="P775" s="82"/>
      <c r="Q775" s="82"/>
      <c r="R775" s="82"/>
      <c r="S775" s="82"/>
      <c r="T775" s="82"/>
      <c r="U775" s="82"/>
      <c r="V775" s="82"/>
      <c r="W775" s="82"/>
      <c r="X775" s="83"/>
      <c r="Y775" s="36"/>
      <c r="Z775" s="36"/>
      <c r="AA775" s="36"/>
      <c r="AB775" s="36"/>
      <c r="AC775" s="36"/>
      <c r="AD775" s="36"/>
      <c r="AE775" s="36"/>
      <c r="AT775" s="15" t="s">
        <v>161</v>
      </c>
      <c r="AU775" s="15" t="s">
        <v>78</v>
      </c>
    </row>
    <row r="776" s="2" customFormat="1" ht="16.5" customHeight="1">
      <c r="A776" s="36"/>
      <c r="B776" s="37"/>
      <c r="C776" s="232" t="s">
        <v>1563</v>
      </c>
      <c r="D776" s="232" t="s">
        <v>461</v>
      </c>
      <c r="E776" s="233" t="s">
        <v>1564</v>
      </c>
      <c r="F776" s="234" t="s">
        <v>1565</v>
      </c>
      <c r="G776" s="235" t="s">
        <v>240</v>
      </c>
      <c r="H776" s="236">
        <v>1</v>
      </c>
      <c r="I776" s="237"/>
      <c r="J776" s="237"/>
      <c r="K776" s="238">
        <f>ROUND(P776*H776,2)</f>
        <v>0</v>
      </c>
      <c r="L776" s="234" t="s">
        <v>156</v>
      </c>
      <c r="M776" s="42"/>
      <c r="N776" s="239" t="s">
        <v>20</v>
      </c>
      <c r="O776" s="222" t="s">
        <v>40</v>
      </c>
      <c r="P776" s="223">
        <f>I776+J776</f>
        <v>0</v>
      </c>
      <c r="Q776" s="223">
        <f>ROUND(I776*H776,2)</f>
        <v>0</v>
      </c>
      <c r="R776" s="223">
        <f>ROUND(J776*H776,2)</f>
        <v>0</v>
      </c>
      <c r="S776" s="82"/>
      <c r="T776" s="224">
        <f>S776*H776</f>
        <v>0</v>
      </c>
      <c r="U776" s="224">
        <v>0</v>
      </c>
      <c r="V776" s="224">
        <f>U776*H776</f>
        <v>0</v>
      </c>
      <c r="W776" s="224">
        <v>0</v>
      </c>
      <c r="X776" s="225">
        <f>W776*H776</f>
        <v>0</v>
      </c>
      <c r="Y776" s="36"/>
      <c r="Z776" s="36"/>
      <c r="AA776" s="36"/>
      <c r="AB776" s="36"/>
      <c r="AC776" s="36"/>
      <c r="AD776" s="36"/>
      <c r="AE776" s="36"/>
      <c r="AR776" s="226" t="s">
        <v>236</v>
      </c>
      <c r="AT776" s="226" t="s">
        <v>461</v>
      </c>
      <c r="AU776" s="226" t="s">
        <v>78</v>
      </c>
      <c r="AY776" s="15" t="s">
        <v>158</v>
      </c>
      <c r="BE776" s="227">
        <f>IF(O776="základní",K776,0)</f>
        <v>0</v>
      </c>
      <c r="BF776" s="227">
        <f>IF(O776="snížená",K776,0)</f>
        <v>0</v>
      </c>
      <c r="BG776" s="227">
        <f>IF(O776="zákl. přenesená",K776,0)</f>
        <v>0</v>
      </c>
      <c r="BH776" s="227">
        <f>IF(O776="sníž. přenesená",K776,0)</f>
        <v>0</v>
      </c>
      <c r="BI776" s="227">
        <f>IF(O776="nulová",K776,0)</f>
        <v>0</v>
      </c>
      <c r="BJ776" s="15" t="s">
        <v>78</v>
      </c>
      <c r="BK776" s="227">
        <f>ROUND(P776*H776,2)</f>
        <v>0</v>
      </c>
      <c r="BL776" s="15" t="s">
        <v>236</v>
      </c>
      <c r="BM776" s="226" t="s">
        <v>1566</v>
      </c>
    </row>
    <row r="777" s="2" customFormat="1">
      <c r="A777" s="36"/>
      <c r="B777" s="37"/>
      <c r="C777" s="38"/>
      <c r="D777" s="228" t="s">
        <v>161</v>
      </c>
      <c r="E777" s="38"/>
      <c r="F777" s="229" t="s">
        <v>1565</v>
      </c>
      <c r="G777" s="38"/>
      <c r="H777" s="38"/>
      <c r="I777" s="150"/>
      <c r="J777" s="150"/>
      <c r="K777" s="38"/>
      <c r="L777" s="38"/>
      <c r="M777" s="42"/>
      <c r="N777" s="230"/>
      <c r="O777" s="231"/>
      <c r="P777" s="82"/>
      <c r="Q777" s="82"/>
      <c r="R777" s="82"/>
      <c r="S777" s="82"/>
      <c r="T777" s="82"/>
      <c r="U777" s="82"/>
      <c r="V777" s="82"/>
      <c r="W777" s="82"/>
      <c r="X777" s="83"/>
      <c r="Y777" s="36"/>
      <c r="Z777" s="36"/>
      <c r="AA777" s="36"/>
      <c r="AB777" s="36"/>
      <c r="AC777" s="36"/>
      <c r="AD777" s="36"/>
      <c r="AE777" s="36"/>
      <c r="AT777" s="15" t="s">
        <v>161</v>
      </c>
      <c r="AU777" s="15" t="s">
        <v>78</v>
      </c>
    </row>
    <row r="778" s="2" customFormat="1" ht="16.5" customHeight="1">
      <c r="A778" s="36"/>
      <c r="B778" s="37"/>
      <c r="C778" s="232" t="s">
        <v>1567</v>
      </c>
      <c r="D778" s="232" t="s">
        <v>461</v>
      </c>
      <c r="E778" s="233" t="s">
        <v>1568</v>
      </c>
      <c r="F778" s="234" t="s">
        <v>1569</v>
      </c>
      <c r="G778" s="235" t="s">
        <v>240</v>
      </c>
      <c r="H778" s="236">
        <v>1</v>
      </c>
      <c r="I778" s="237"/>
      <c r="J778" s="237"/>
      <c r="K778" s="238">
        <f>ROUND(P778*H778,2)</f>
        <v>0</v>
      </c>
      <c r="L778" s="234" t="s">
        <v>20</v>
      </c>
      <c r="M778" s="42"/>
      <c r="N778" s="239" t="s">
        <v>20</v>
      </c>
      <c r="O778" s="222" t="s">
        <v>40</v>
      </c>
      <c r="P778" s="223">
        <f>I778+J778</f>
        <v>0</v>
      </c>
      <c r="Q778" s="223">
        <f>ROUND(I778*H778,2)</f>
        <v>0</v>
      </c>
      <c r="R778" s="223">
        <f>ROUND(J778*H778,2)</f>
        <v>0</v>
      </c>
      <c r="S778" s="82"/>
      <c r="T778" s="224">
        <f>S778*H778</f>
        <v>0</v>
      </c>
      <c r="U778" s="224">
        <v>0</v>
      </c>
      <c r="V778" s="224">
        <f>U778*H778</f>
        <v>0</v>
      </c>
      <c r="W778" s="224">
        <v>0</v>
      </c>
      <c r="X778" s="225">
        <f>W778*H778</f>
        <v>0</v>
      </c>
      <c r="Y778" s="36"/>
      <c r="Z778" s="36"/>
      <c r="AA778" s="36"/>
      <c r="AB778" s="36"/>
      <c r="AC778" s="36"/>
      <c r="AD778" s="36"/>
      <c r="AE778" s="36"/>
      <c r="AR778" s="226" t="s">
        <v>78</v>
      </c>
      <c r="AT778" s="226" t="s">
        <v>461</v>
      </c>
      <c r="AU778" s="226" t="s">
        <v>78</v>
      </c>
      <c r="AY778" s="15" t="s">
        <v>158</v>
      </c>
      <c r="BE778" s="227">
        <f>IF(O778="základní",K778,0)</f>
        <v>0</v>
      </c>
      <c r="BF778" s="227">
        <f>IF(O778="snížená",K778,0)</f>
        <v>0</v>
      </c>
      <c r="BG778" s="227">
        <f>IF(O778="zákl. přenesená",K778,0)</f>
        <v>0</v>
      </c>
      <c r="BH778" s="227">
        <f>IF(O778="sníž. přenesená",K778,0)</f>
        <v>0</v>
      </c>
      <c r="BI778" s="227">
        <f>IF(O778="nulová",K778,0)</f>
        <v>0</v>
      </c>
      <c r="BJ778" s="15" t="s">
        <v>78</v>
      </c>
      <c r="BK778" s="227">
        <f>ROUND(P778*H778,2)</f>
        <v>0</v>
      </c>
      <c r="BL778" s="15" t="s">
        <v>78</v>
      </c>
      <c r="BM778" s="226" t="s">
        <v>1570</v>
      </c>
    </row>
    <row r="779" s="2" customFormat="1">
      <c r="A779" s="36"/>
      <c r="B779" s="37"/>
      <c r="C779" s="38"/>
      <c r="D779" s="228" t="s">
        <v>161</v>
      </c>
      <c r="E779" s="38"/>
      <c r="F779" s="229" t="s">
        <v>1569</v>
      </c>
      <c r="G779" s="38"/>
      <c r="H779" s="38"/>
      <c r="I779" s="150"/>
      <c r="J779" s="150"/>
      <c r="K779" s="38"/>
      <c r="L779" s="38"/>
      <c r="M779" s="42"/>
      <c r="N779" s="230"/>
      <c r="O779" s="231"/>
      <c r="P779" s="82"/>
      <c r="Q779" s="82"/>
      <c r="R779" s="82"/>
      <c r="S779" s="82"/>
      <c r="T779" s="82"/>
      <c r="U779" s="82"/>
      <c r="V779" s="82"/>
      <c r="W779" s="82"/>
      <c r="X779" s="83"/>
      <c r="Y779" s="36"/>
      <c r="Z779" s="36"/>
      <c r="AA779" s="36"/>
      <c r="AB779" s="36"/>
      <c r="AC779" s="36"/>
      <c r="AD779" s="36"/>
      <c r="AE779" s="36"/>
      <c r="AT779" s="15" t="s">
        <v>161</v>
      </c>
      <c r="AU779" s="15" t="s">
        <v>78</v>
      </c>
    </row>
    <row r="780" s="2" customFormat="1" ht="21.75" customHeight="1">
      <c r="A780" s="36"/>
      <c r="B780" s="37"/>
      <c r="C780" s="232" t="s">
        <v>1571</v>
      </c>
      <c r="D780" s="232" t="s">
        <v>461</v>
      </c>
      <c r="E780" s="233" t="s">
        <v>1572</v>
      </c>
      <c r="F780" s="234" t="s">
        <v>1573</v>
      </c>
      <c r="G780" s="235" t="s">
        <v>240</v>
      </c>
      <c r="H780" s="236">
        <v>1</v>
      </c>
      <c r="I780" s="237"/>
      <c r="J780" s="237"/>
      <c r="K780" s="238">
        <f>ROUND(P780*H780,2)</f>
        <v>0</v>
      </c>
      <c r="L780" s="234" t="s">
        <v>156</v>
      </c>
      <c r="M780" s="42"/>
      <c r="N780" s="239" t="s">
        <v>20</v>
      </c>
      <c r="O780" s="222" t="s">
        <v>40</v>
      </c>
      <c r="P780" s="223">
        <f>I780+J780</f>
        <v>0</v>
      </c>
      <c r="Q780" s="223">
        <f>ROUND(I780*H780,2)</f>
        <v>0</v>
      </c>
      <c r="R780" s="223">
        <f>ROUND(J780*H780,2)</f>
        <v>0</v>
      </c>
      <c r="S780" s="82"/>
      <c r="T780" s="224">
        <f>S780*H780</f>
        <v>0</v>
      </c>
      <c r="U780" s="224">
        <v>0</v>
      </c>
      <c r="V780" s="224">
        <f>U780*H780</f>
        <v>0</v>
      </c>
      <c r="W780" s="224">
        <v>0</v>
      </c>
      <c r="X780" s="225">
        <f>W780*H780</f>
        <v>0</v>
      </c>
      <c r="Y780" s="36"/>
      <c r="Z780" s="36"/>
      <c r="AA780" s="36"/>
      <c r="AB780" s="36"/>
      <c r="AC780" s="36"/>
      <c r="AD780" s="36"/>
      <c r="AE780" s="36"/>
      <c r="AR780" s="226" t="s">
        <v>236</v>
      </c>
      <c r="AT780" s="226" t="s">
        <v>461</v>
      </c>
      <c r="AU780" s="226" t="s">
        <v>78</v>
      </c>
      <c r="AY780" s="15" t="s">
        <v>158</v>
      </c>
      <c r="BE780" s="227">
        <f>IF(O780="základní",K780,0)</f>
        <v>0</v>
      </c>
      <c r="BF780" s="227">
        <f>IF(O780="snížená",K780,0)</f>
        <v>0</v>
      </c>
      <c r="BG780" s="227">
        <f>IF(O780="zákl. přenesená",K780,0)</f>
        <v>0</v>
      </c>
      <c r="BH780" s="227">
        <f>IF(O780="sníž. přenesená",K780,0)</f>
        <v>0</v>
      </c>
      <c r="BI780" s="227">
        <f>IF(O780="nulová",K780,0)</f>
        <v>0</v>
      </c>
      <c r="BJ780" s="15" t="s">
        <v>78</v>
      </c>
      <c r="BK780" s="227">
        <f>ROUND(P780*H780,2)</f>
        <v>0</v>
      </c>
      <c r="BL780" s="15" t="s">
        <v>236</v>
      </c>
      <c r="BM780" s="226" t="s">
        <v>1574</v>
      </c>
    </row>
    <row r="781" s="2" customFormat="1">
      <c r="A781" s="36"/>
      <c r="B781" s="37"/>
      <c r="C781" s="38"/>
      <c r="D781" s="228" t="s">
        <v>161</v>
      </c>
      <c r="E781" s="38"/>
      <c r="F781" s="229" t="s">
        <v>1573</v>
      </c>
      <c r="G781" s="38"/>
      <c r="H781" s="38"/>
      <c r="I781" s="150"/>
      <c r="J781" s="150"/>
      <c r="K781" s="38"/>
      <c r="L781" s="38"/>
      <c r="M781" s="42"/>
      <c r="N781" s="230"/>
      <c r="O781" s="231"/>
      <c r="P781" s="82"/>
      <c r="Q781" s="82"/>
      <c r="R781" s="82"/>
      <c r="S781" s="82"/>
      <c r="T781" s="82"/>
      <c r="U781" s="82"/>
      <c r="V781" s="82"/>
      <c r="W781" s="82"/>
      <c r="X781" s="83"/>
      <c r="Y781" s="36"/>
      <c r="Z781" s="36"/>
      <c r="AA781" s="36"/>
      <c r="AB781" s="36"/>
      <c r="AC781" s="36"/>
      <c r="AD781" s="36"/>
      <c r="AE781" s="36"/>
      <c r="AT781" s="15" t="s">
        <v>161</v>
      </c>
      <c r="AU781" s="15" t="s">
        <v>78</v>
      </c>
    </row>
    <row r="782" s="2" customFormat="1" ht="21.75" customHeight="1">
      <c r="A782" s="36"/>
      <c r="B782" s="37"/>
      <c r="C782" s="232" t="s">
        <v>1575</v>
      </c>
      <c r="D782" s="232" t="s">
        <v>461</v>
      </c>
      <c r="E782" s="233" t="s">
        <v>1576</v>
      </c>
      <c r="F782" s="234" t="s">
        <v>1577</v>
      </c>
      <c r="G782" s="235" t="s">
        <v>240</v>
      </c>
      <c r="H782" s="236">
        <v>2</v>
      </c>
      <c r="I782" s="237"/>
      <c r="J782" s="237"/>
      <c r="K782" s="238">
        <f>ROUND(P782*H782,2)</f>
        <v>0</v>
      </c>
      <c r="L782" s="234" t="s">
        <v>156</v>
      </c>
      <c r="M782" s="42"/>
      <c r="N782" s="239" t="s">
        <v>20</v>
      </c>
      <c r="O782" s="222" t="s">
        <v>40</v>
      </c>
      <c r="P782" s="223">
        <f>I782+J782</f>
        <v>0</v>
      </c>
      <c r="Q782" s="223">
        <f>ROUND(I782*H782,2)</f>
        <v>0</v>
      </c>
      <c r="R782" s="223">
        <f>ROUND(J782*H782,2)</f>
        <v>0</v>
      </c>
      <c r="S782" s="82"/>
      <c r="T782" s="224">
        <f>S782*H782</f>
        <v>0</v>
      </c>
      <c r="U782" s="224">
        <v>0</v>
      </c>
      <c r="V782" s="224">
        <f>U782*H782</f>
        <v>0</v>
      </c>
      <c r="W782" s="224">
        <v>0</v>
      </c>
      <c r="X782" s="225">
        <f>W782*H782</f>
        <v>0</v>
      </c>
      <c r="Y782" s="36"/>
      <c r="Z782" s="36"/>
      <c r="AA782" s="36"/>
      <c r="AB782" s="36"/>
      <c r="AC782" s="36"/>
      <c r="AD782" s="36"/>
      <c r="AE782" s="36"/>
      <c r="AR782" s="226" t="s">
        <v>236</v>
      </c>
      <c r="AT782" s="226" t="s">
        <v>461</v>
      </c>
      <c r="AU782" s="226" t="s">
        <v>78</v>
      </c>
      <c r="AY782" s="15" t="s">
        <v>158</v>
      </c>
      <c r="BE782" s="227">
        <f>IF(O782="základní",K782,0)</f>
        <v>0</v>
      </c>
      <c r="BF782" s="227">
        <f>IF(O782="snížená",K782,0)</f>
        <v>0</v>
      </c>
      <c r="BG782" s="227">
        <f>IF(O782="zákl. přenesená",K782,0)</f>
        <v>0</v>
      </c>
      <c r="BH782" s="227">
        <f>IF(O782="sníž. přenesená",K782,0)</f>
        <v>0</v>
      </c>
      <c r="BI782" s="227">
        <f>IF(O782="nulová",K782,0)</f>
        <v>0</v>
      </c>
      <c r="BJ782" s="15" t="s">
        <v>78</v>
      </c>
      <c r="BK782" s="227">
        <f>ROUND(P782*H782,2)</f>
        <v>0</v>
      </c>
      <c r="BL782" s="15" t="s">
        <v>236</v>
      </c>
      <c r="BM782" s="226" t="s">
        <v>1578</v>
      </c>
    </row>
    <row r="783" s="2" customFormat="1">
      <c r="A783" s="36"/>
      <c r="B783" s="37"/>
      <c r="C783" s="38"/>
      <c r="D783" s="228" t="s">
        <v>161</v>
      </c>
      <c r="E783" s="38"/>
      <c r="F783" s="229" t="s">
        <v>1577</v>
      </c>
      <c r="G783" s="38"/>
      <c r="H783" s="38"/>
      <c r="I783" s="150"/>
      <c r="J783" s="150"/>
      <c r="K783" s="38"/>
      <c r="L783" s="38"/>
      <c r="M783" s="42"/>
      <c r="N783" s="230"/>
      <c r="O783" s="231"/>
      <c r="P783" s="82"/>
      <c r="Q783" s="82"/>
      <c r="R783" s="82"/>
      <c r="S783" s="82"/>
      <c r="T783" s="82"/>
      <c r="U783" s="82"/>
      <c r="V783" s="82"/>
      <c r="W783" s="82"/>
      <c r="X783" s="83"/>
      <c r="Y783" s="36"/>
      <c r="Z783" s="36"/>
      <c r="AA783" s="36"/>
      <c r="AB783" s="36"/>
      <c r="AC783" s="36"/>
      <c r="AD783" s="36"/>
      <c r="AE783" s="36"/>
      <c r="AT783" s="15" t="s">
        <v>161</v>
      </c>
      <c r="AU783" s="15" t="s">
        <v>78</v>
      </c>
    </row>
    <row r="784" s="2" customFormat="1" ht="21.75" customHeight="1">
      <c r="A784" s="36"/>
      <c r="B784" s="37"/>
      <c r="C784" s="232" t="s">
        <v>1579</v>
      </c>
      <c r="D784" s="232" t="s">
        <v>461</v>
      </c>
      <c r="E784" s="233" t="s">
        <v>1580</v>
      </c>
      <c r="F784" s="234" t="s">
        <v>1581</v>
      </c>
      <c r="G784" s="235" t="s">
        <v>240</v>
      </c>
      <c r="H784" s="236">
        <v>2</v>
      </c>
      <c r="I784" s="237"/>
      <c r="J784" s="237"/>
      <c r="K784" s="238">
        <f>ROUND(P784*H784,2)</f>
        <v>0</v>
      </c>
      <c r="L784" s="234" t="s">
        <v>156</v>
      </c>
      <c r="M784" s="42"/>
      <c r="N784" s="239" t="s">
        <v>20</v>
      </c>
      <c r="O784" s="222" t="s">
        <v>40</v>
      </c>
      <c r="P784" s="223">
        <f>I784+J784</f>
        <v>0</v>
      </c>
      <c r="Q784" s="223">
        <f>ROUND(I784*H784,2)</f>
        <v>0</v>
      </c>
      <c r="R784" s="223">
        <f>ROUND(J784*H784,2)</f>
        <v>0</v>
      </c>
      <c r="S784" s="82"/>
      <c r="T784" s="224">
        <f>S784*H784</f>
        <v>0</v>
      </c>
      <c r="U784" s="224">
        <v>0</v>
      </c>
      <c r="V784" s="224">
        <f>U784*H784</f>
        <v>0</v>
      </c>
      <c r="W784" s="224">
        <v>0</v>
      </c>
      <c r="X784" s="225">
        <f>W784*H784</f>
        <v>0</v>
      </c>
      <c r="Y784" s="36"/>
      <c r="Z784" s="36"/>
      <c r="AA784" s="36"/>
      <c r="AB784" s="36"/>
      <c r="AC784" s="36"/>
      <c r="AD784" s="36"/>
      <c r="AE784" s="36"/>
      <c r="AR784" s="226" t="s">
        <v>236</v>
      </c>
      <c r="AT784" s="226" t="s">
        <v>461</v>
      </c>
      <c r="AU784" s="226" t="s">
        <v>78</v>
      </c>
      <c r="AY784" s="15" t="s">
        <v>158</v>
      </c>
      <c r="BE784" s="227">
        <f>IF(O784="základní",K784,0)</f>
        <v>0</v>
      </c>
      <c r="BF784" s="227">
        <f>IF(O784="snížená",K784,0)</f>
        <v>0</v>
      </c>
      <c r="BG784" s="227">
        <f>IF(O784="zákl. přenesená",K784,0)</f>
        <v>0</v>
      </c>
      <c r="BH784" s="227">
        <f>IF(O784="sníž. přenesená",K784,0)</f>
        <v>0</v>
      </c>
      <c r="BI784" s="227">
        <f>IF(O784="nulová",K784,0)</f>
        <v>0</v>
      </c>
      <c r="BJ784" s="15" t="s">
        <v>78</v>
      </c>
      <c r="BK784" s="227">
        <f>ROUND(P784*H784,2)</f>
        <v>0</v>
      </c>
      <c r="BL784" s="15" t="s">
        <v>236</v>
      </c>
      <c r="BM784" s="226" t="s">
        <v>1582</v>
      </c>
    </row>
    <row r="785" s="2" customFormat="1">
      <c r="A785" s="36"/>
      <c r="B785" s="37"/>
      <c r="C785" s="38"/>
      <c r="D785" s="228" t="s">
        <v>161</v>
      </c>
      <c r="E785" s="38"/>
      <c r="F785" s="229" t="s">
        <v>1581</v>
      </c>
      <c r="G785" s="38"/>
      <c r="H785" s="38"/>
      <c r="I785" s="150"/>
      <c r="J785" s="150"/>
      <c r="K785" s="38"/>
      <c r="L785" s="38"/>
      <c r="M785" s="42"/>
      <c r="N785" s="230"/>
      <c r="O785" s="231"/>
      <c r="P785" s="82"/>
      <c r="Q785" s="82"/>
      <c r="R785" s="82"/>
      <c r="S785" s="82"/>
      <c r="T785" s="82"/>
      <c r="U785" s="82"/>
      <c r="V785" s="82"/>
      <c r="W785" s="82"/>
      <c r="X785" s="83"/>
      <c r="Y785" s="36"/>
      <c r="Z785" s="36"/>
      <c r="AA785" s="36"/>
      <c r="AB785" s="36"/>
      <c r="AC785" s="36"/>
      <c r="AD785" s="36"/>
      <c r="AE785" s="36"/>
      <c r="AT785" s="15" t="s">
        <v>161</v>
      </c>
      <c r="AU785" s="15" t="s">
        <v>78</v>
      </c>
    </row>
    <row r="786" s="2" customFormat="1" ht="16.5" customHeight="1">
      <c r="A786" s="36"/>
      <c r="B786" s="37"/>
      <c r="C786" s="232" t="s">
        <v>1583</v>
      </c>
      <c r="D786" s="232" t="s">
        <v>461</v>
      </c>
      <c r="E786" s="233" t="s">
        <v>1584</v>
      </c>
      <c r="F786" s="234" t="s">
        <v>1585</v>
      </c>
      <c r="G786" s="235" t="s">
        <v>240</v>
      </c>
      <c r="H786" s="236">
        <v>2</v>
      </c>
      <c r="I786" s="237"/>
      <c r="J786" s="237"/>
      <c r="K786" s="238">
        <f>ROUND(P786*H786,2)</f>
        <v>0</v>
      </c>
      <c r="L786" s="234" t="s">
        <v>156</v>
      </c>
      <c r="M786" s="42"/>
      <c r="N786" s="239" t="s">
        <v>20</v>
      </c>
      <c r="O786" s="222" t="s">
        <v>40</v>
      </c>
      <c r="P786" s="223">
        <f>I786+J786</f>
        <v>0</v>
      </c>
      <c r="Q786" s="223">
        <f>ROUND(I786*H786,2)</f>
        <v>0</v>
      </c>
      <c r="R786" s="223">
        <f>ROUND(J786*H786,2)</f>
        <v>0</v>
      </c>
      <c r="S786" s="82"/>
      <c r="T786" s="224">
        <f>S786*H786</f>
        <v>0</v>
      </c>
      <c r="U786" s="224">
        <v>0</v>
      </c>
      <c r="V786" s="224">
        <f>U786*H786</f>
        <v>0</v>
      </c>
      <c r="W786" s="224">
        <v>0</v>
      </c>
      <c r="X786" s="225">
        <f>W786*H786</f>
        <v>0</v>
      </c>
      <c r="Y786" s="36"/>
      <c r="Z786" s="36"/>
      <c r="AA786" s="36"/>
      <c r="AB786" s="36"/>
      <c r="AC786" s="36"/>
      <c r="AD786" s="36"/>
      <c r="AE786" s="36"/>
      <c r="AR786" s="226" t="s">
        <v>236</v>
      </c>
      <c r="AT786" s="226" t="s">
        <v>461</v>
      </c>
      <c r="AU786" s="226" t="s">
        <v>78</v>
      </c>
      <c r="AY786" s="15" t="s">
        <v>158</v>
      </c>
      <c r="BE786" s="227">
        <f>IF(O786="základní",K786,0)</f>
        <v>0</v>
      </c>
      <c r="BF786" s="227">
        <f>IF(O786="snížená",K786,0)</f>
        <v>0</v>
      </c>
      <c r="BG786" s="227">
        <f>IF(O786="zákl. přenesená",K786,0)</f>
        <v>0</v>
      </c>
      <c r="BH786" s="227">
        <f>IF(O786="sníž. přenesená",K786,0)</f>
        <v>0</v>
      </c>
      <c r="BI786" s="227">
        <f>IF(O786="nulová",K786,0)</f>
        <v>0</v>
      </c>
      <c r="BJ786" s="15" t="s">
        <v>78</v>
      </c>
      <c r="BK786" s="227">
        <f>ROUND(P786*H786,2)</f>
        <v>0</v>
      </c>
      <c r="BL786" s="15" t="s">
        <v>236</v>
      </c>
      <c r="BM786" s="226" t="s">
        <v>1586</v>
      </c>
    </row>
    <row r="787" s="2" customFormat="1">
      <c r="A787" s="36"/>
      <c r="B787" s="37"/>
      <c r="C787" s="38"/>
      <c r="D787" s="228" t="s">
        <v>161</v>
      </c>
      <c r="E787" s="38"/>
      <c r="F787" s="229" t="s">
        <v>1585</v>
      </c>
      <c r="G787" s="38"/>
      <c r="H787" s="38"/>
      <c r="I787" s="150"/>
      <c r="J787" s="150"/>
      <c r="K787" s="38"/>
      <c r="L787" s="38"/>
      <c r="M787" s="42"/>
      <c r="N787" s="230"/>
      <c r="O787" s="231"/>
      <c r="P787" s="82"/>
      <c r="Q787" s="82"/>
      <c r="R787" s="82"/>
      <c r="S787" s="82"/>
      <c r="T787" s="82"/>
      <c r="U787" s="82"/>
      <c r="V787" s="82"/>
      <c r="W787" s="82"/>
      <c r="X787" s="83"/>
      <c r="Y787" s="36"/>
      <c r="Z787" s="36"/>
      <c r="AA787" s="36"/>
      <c r="AB787" s="36"/>
      <c r="AC787" s="36"/>
      <c r="AD787" s="36"/>
      <c r="AE787" s="36"/>
      <c r="AT787" s="15" t="s">
        <v>161</v>
      </c>
      <c r="AU787" s="15" t="s">
        <v>78</v>
      </c>
    </row>
    <row r="788" s="2" customFormat="1" ht="16.5" customHeight="1">
      <c r="A788" s="36"/>
      <c r="B788" s="37"/>
      <c r="C788" s="232" t="s">
        <v>1587</v>
      </c>
      <c r="D788" s="232" t="s">
        <v>461</v>
      </c>
      <c r="E788" s="233" t="s">
        <v>1588</v>
      </c>
      <c r="F788" s="234" t="s">
        <v>1589</v>
      </c>
      <c r="G788" s="235" t="s">
        <v>240</v>
      </c>
      <c r="H788" s="236">
        <v>6</v>
      </c>
      <c r="I788" s="237"/>
      <c r="J788" s="237"/>
      <c r="K788" s="238">
        <f>ROUND(P788*H788,2)</f>
        <v>0</v>
      </c>
      <c r="L788" s="234" t="s">
        <v>20</v>
      </c>
      <c r="M788" s="42"/>
      <c r="N788" s="239" t="s">
        <v>20</v>
      </c>
      <c r="O788" s="222" t="s">
        <v>40</v>
      </c>
      <c r="P788" s="223">
        <f>I788+J788</f>
        <v>0</v>
      </c>
      <c r="Q788" s="223">
        <f>ROUND(I788*H788,2)</f>
        <v>0</v>
      </c>
      <c r="R788" s="223">
        <f>ROUND(J788*H788,2)</f>
        <v>0</v>
      </c>
      <c r="S788" s="82"/>
      <c r="T788" s="224">
        <f>S788*H788</f>
        <v>0</v>
      </c>
      <c r="U788" s="224">
        <v>0</v>
      </c>
      <c r="V788" s="224">
        <f>U788*H788</f>
        <v>0</v>
      </c>
      <c r="W788" s="224">
        <v>0</v>
      </c>
      <c r="X788" s="225">
        <f>W788*H788</f>
        <v>0</v>
      </c>
      <c r="Y788" s="36"/>
      <c r="Z788" s="36"/>
      <c r="AA788" s="36"/>
      <c r="AB788" s="36"/>
      <c r="AC788" s="36"/>
      <c r="AD788" s="36"/>
      <c r="AE788" s="36"/>
      <c r="AR788" s="226" t="s">
        <v>78</v>
      </c>
      <c r="AT788" s="226" t="s">
        <v>461</v>
      </c>
      <c r="AU788" s="226" t="s">
        <v>78</v>
      </c>
      <c r="AY788" s="15" t="s">
        <v>158</v>
      </c>
      <c r="BE788" s="227">
        <f>IF(O788="základní",K788,0)</f>
        <v>0</v>
      </c>
      <c r="BF788" s="227">
        <f>IF(O788="snížená",K788,0)</f>
        <v>0</v>
      </c>
      <c r="BG788" s="227">
        <f>IF(O788="zákl. přenesená",K788,0)</f>
        <v>0</v>
      </c>
      <c r="BH788" s="227">
        <f>IF(O788="sníž. přenesená",K788,0)</f>
        <v>0</v>
      </c>
      <c r="BI788" s="227">
        <f>IF(O788="nulová",K788,0)</f>
        <v>0</v>
      </c>
      <c r="BJ788" s="15" t="s">
        <v>78</v>
      </c>
      <c r="BK788" s="227">
        <f>ROUND(P788*H788,2)</f>
        <v>0</v>
      </c>
      <c r="BL788" s="15" t="s">
        <v>78</v>
      </c>
      <c r="BM788" s="226" t="s">
        <v>1590</v>
      </c>
    </row>
    <row r="789" s="2" customFormat="1">
      <c r="A789" s="36"/>
      <c r="B789" s="37"/>
      <c r="C789" s="38"/>
      <c r="D789" s="228" t="s">
        <v>161</v>
      </c>
      <c r="E789" s="38"/>
      <c r="F789" s="229" t="s">
        <v>1589</v>
      </c>
      <c r="G789" s="38"/>
      <c r="H789" s="38"/>
      <c r="I789" s="150"/>
      <c r="J789" s="150"/>
      <c r="K789" s="38"/>
      <c r="L789" s="38"/>
      <c r="M789" s="42"/>
      <c r="N789" s="230"/>
      <c r="O789" s="231"/>
      <c r="P789" s="82"/>
      <c r="Q789" s="82"/>
      <c r="R789" s="82"/>
      <c r="S789" s="82"/>
      <c r="T789" s="82"/>
      <c r="U789" s="82"/>
      <c r="V789" s="82"/>
      <c r="W789" s="82"/>
      <c r="X789" s="83"/>
      <c r="Y789" s="36"/>
      <c r="Z789" s="36"/>
      <c r="AA789" s="36"/>
      <c r="AB789" s="36"/>
      <c r="AC789" s="36"/>
      <c r="AD789" s="36"/>
      <c r="AE789" s="36"/>
      <c r="AT789" s="15" t="s">
        <v>161</v>
      </c>
      <c r="AU789" s="15" t="s">
        <v>78</v>
      </c>
    </row>
    <row r="790" s="2" customFormat="1" ht="16.5" customHeight="1">
      <c r="A790" s="36"/>
      <c r="B790" s="37"/>
      <c r="C790" s="232" t="s">
        <v>1591</v>
      </c>
      <c r="D790" s="232" t="s">
        <v>461</v>
      </c>
      <c r="E790" s="233" t="s">
        <v>1592</v>
      </c>
      <c r="F790" s="234" t="s">
        <v>1593</v>
      </c>
      <c r="G790" s="235" t="s">
        <v>240</v>
      </c>
      <c r="H790" s="236">
        <v>2</v>
      </c>
      <c r="I790" s="237"/>
      <c r="J790" s="237"/>
      <c r="K790" s="238">
        <f>ROUND(P790*H790,2)</f>
        <v>0</v>
      </c>
      <c r="L790" s="234" t="s">
        <v>20</v>
      </c>
      <c r="M790" s="42"/>
      <c r="N790" s="239" t="s">
        <v>20</v>
      </c>
      <c r="O790" s="222" t="s">
        <v>40</v>
      </c>
      <c r="P790" s="223">
        <f>I790+J790</f>
        <v>0</v>
      </c>
      <c r="Q790" s="223">
        <f>ROUND(I790*H790,2)</f>
        <v>0</v>
      </c>
      <c r="R790" s="223">
        <f>ROUND(J790*H790,2)</f>
        <v>0</v>
      </c>
      <c r="S790" s="82"/>
      <c r="T790" s="224">
        <f>S790*H790</f>
        <v>0</v>
      </c>
      <c r="U790" s="224">
        <v>0</v>
      </c>
      <c r="V790" s="224">
        <f>U790*H790</f>
        <v>0</v>
      </c>
      <c r="W790" s="224">
        <v>0</v>
      </c>
      <c r="X790" s="225">
        <f>W790*H790</f>
        <v>0</v>
      </c>
      <c r="Y790" s="36"/>
      <c r="Z790" s="36"/>
      <c r="AA790" s="36"/>
      <c r="AB790" s="36"/>
      <c r="AC790" s="36"/>
      <c r="AD790" s="36"/>
      <c r="AE790" s="36"/>
      <c r="AR790" s="226" t="s">
        <v>78</v>
      </c>
      <c r="AT790" s="226" t="s">
        <v>461</v>
      </c>
      <c r="AU790" s="226" t="s">
        <v>78</v>
      </c>
      <c r="AY790" s="15" t="s">
        <v>158</v>
      </c>
      <c r="BE790" s="227">
        <f>IF(O790="základní",K790,0)</f>
        <v>0</v>
      </c>
      <c r="BF790" s="227">
        <f>IF(O790="snížená",K790,0)</f>
        <v>0</v>
      </c>
      <c r="BG790" s="227">
        <f>IF(O790="zákl. přenesená",K790,0)</f>
        <v>0</v>
      </c>
      <c r="BH790" s="227">
        <f>IF(O790="sníž. přenesená",K790,0)</f>
        <v>0</v>
      </c>
      <c r="BI790" s="227">
        <f>IF(O790="nulová",K790,0)</f>
        <v>0</v>
      </c>
      <c r="BJ790" s="15" t="s">
        <v>78</v>
      </c>
      <c r="BK790" s="227">
        <f>ROUND(P790*H790,2)</f>
        <v>0</v>
      </c>
      <c r="BL790" s="15" t="s">
        <v>78</v>
      </c>
      <c r="BM790" s="226" t="s">
        <v>1594</v>
      </c>
    </row>
    <row r="791" s="2" customFormat="1">
      <c r="A791" s="36"/>
      <c r="B791" s="37"/>
      <c r="C791" s="38"/>
      <c r="D791" s="228" t="s">
        <v>161</v>
      </c>
      <c r="E791" s="38"/>
      <c r="F791" s="229" t="s">
        <v>1593</v>
      </c>
      <c r="G791" s="38"/>
      <c r="H791" s="38"/>
      <c r="I791" s="150"/>
      <c r="J791" s="150"/>
      <c r="K791" s="38"/>
      <c r="L791" s="38"/>
      <c r="M791" s="42"/>
      <c r="N791" s="230"/>
      <c r="O791" s="231"/>
      <c r="P791" s="82"/>
      <c r="Q791" s="82"/>
      <c r="R791" s="82"/>
      <c r="S791" s="82"/>
      <c r="T791" s="82"/>
      <c r="U791" s="82"/>
      <c r="V791" s="82"/>
      <c r="W791" s="82"/>
      <c r="X791" s="83"/>
      <c r="Y791" s="36"/>
      <c r="Z791" s="36"/>
      <c r="AA791" s="36"/>
      <c r="AB791" s="36"/>
      <c r="AC791" s="36"/>
      <c r="AD791" s="36"/>
      <c r="AE791" s="36"/>
      <c r="AT791" s="15" t="s">
        <v>161</v>
      </c>
      <c r="AU791" s="15" t="s">
        <v>78</v>
      </c>
    </row>
    <row r="792" s="2" customFormat="1" ht="16.5" customHeight="1">
      <c r="A792" s="36"/>
      <c r="B792" s="37"/>
      <c r="C792" s="232" t="s">
        <v>1595</v>
      </c>
      <c r="D792" s="232" t="s">
        <v>461</v>
      </c>
      <c r="E792" s="233" t="s">
        <v>1596</v>
      </c>
      <c r="F792" s="234" t="s">
        <v>1597</v>
      </c>
      <c r="G792" s="235" t="s">
        <v>240</v>
      </c>
      <c r="H792" s="236">
        <v>1</v>
      </c>
      <c r="I792" s="237"/>
      <c r="J792" s="237"/>
      <c r="K792" s="238">
        <f>ROUND(P792*H792,2)</f>
        <v>0</v>
      </c>
      <c r="L792" s="234" t="s">
        <v>156</v>
      </c>
      <c r="M792" s="42"/>
      <c r="N792" s="239" t="s">
        <v>20</v>
      </c>
      <c r="O792" s="222" t="s">
        <v>40</v>
      </c>
      <c r="P792" s="223">
        <f>I792+J792</f>
        <v>0</v>
      </c>
      <c r="Q792" s="223">
        <f>ROUND(I792*H792,2)</f>
        <v>0</v>
      </c>
      <c r="R792" s="223">
        <f>ROUND(J792*H792,2)</f>
        <v>0</v>
      </c>
      <c r="S792" s="82"/>
      <c r="T792" s="224">
        <f>S792*H792</f>
        <v>0</v>
      </c>
      <c r="U792" s="224">
        <v>0</v>
      </c>
      <c r="V792" s="224">
        <f>U792*H792</f>
        <v>0</v>
      </c>
      <c r="W792" s="224">
        <v>0</v>
      </c>
      <c r="X792" s="225">
        <f>W792*H792</f>
        <v>0</v>
      </c>
      <c r="Y792" s="36"/>
      <c r="Z792" s="36"/>
      <c r="AA792" s="36"/>
      <c r="AB792" s="36"/>
      <c r="AC792" s="36"/>
      <c r="AD792" s="36"/>
      <c r="AE792" s="36"/>
      <c r="AR792" s="226" t="s">
        <v>236</v>
      </c>
      <c r="AT792" s="226" t="s">
        <v>461</v>
      </c>
      <c r="AU792" s="226" t="s">
        <v>78</v>
      </c>
      <c r="AY792" s="15" t="s">
        <v>158</v>
      </c>
      <c r="BE792" s="227">
        <f>IF(O792="základní",K792,0)</f>
        <v>0</v>
      </c>
      <c r="BF792" s="227">
        <f>IF(O792="snížená",K792,0)</f>
        <v>0</v>
      </c>
      <c r="BG792" s="227">
        <f>IF(O792="zákl. přenesená",K792,0)</f>
        <v>0</v>
      </c>
      <c r="BH792" s="227">
        <f>IF(O792="sníž. přenesená",K792,0)</f>
        <v>0</v>
      </c>
      <c r="BI792" s="227">
        <f>IF(O792="nulová",K792,0)</f>
        <v>0</v>
      </c>
      <c r="BJ792" s="15" t="s">
        <v>78</v>
      </c>
      <c r="BK792" s="227">
        <f>ROUND(P792*H792,2)</f>
        <v>0</v>
      </c>
      <c r="BL792" s="15" t="s">
        <v>236</v>
      </c>
      <c r="BM792" s="226" t="s">
        <v>1598</v>
      </c>
    </row>
    <row r="793" s="2" customFormat="1">
      <c r="A793" s="36"/>
      <c r="B793" s="37"/>
      <c r="C793" s="38"/>
      <c r="D793" s="228" t="s">
        <v>161</v>
      </c>
      <c r="E793" s="38"/>
      <c r="F793" s="229" t="s">
        <v>1597</v>
      </c>
      <c r="G793" s="38"/>
      <c r="H793" s="38"/>
      <c r="I793" s="150"/>
      <c r="J793" s="150"/>
      <c r="K793" s="38"/>
      <c r="L793" s="38"/>
      <c r="M793" s="42"/>
      <c r="N793" s="230"/>
      <c r="O793" s="231"/>
      <c r="P793" s="82"/>
      <c r="Q793" s="82"/>
      <c r="R793" s="82"/>
      <c r="S793" s="82"/>
      <c r="T793" s="82"/>
      <c r="U793" s="82"/>
      <c r="V793" s="82"/>
      <c r="W793" s="82"/>
      <c r="X793" s="83"/>
      <c r="Y793" s="36"/>
      <c r="Z793" s="36"/>
      <c r="AA793" s="36"/>
      <c r="AB793" s="36"/>
      <c r="AC793" s="36"/>
      <c r="AD793" s="36"/>
      <c r="AE793" s="36"/>
      <c r="AT793" s="15" t="s">
        <v>161</v>
      </c>
      <c r="AU793" s="15" t="s">
        <v>78</v>
      </c>
    </row>
    <row r="794" s="2" customFormat="1" ht="16.5" customHeight="1">
      <c r="A794" s="36"/>
      <c r="B794" s="37"/>
      <c r="C794" s="232" t="s">
        <v>1599</v>
      </c>
      <c r="D794" s="232" t="s">
        <v>461</v>
      </c>
      <c r="E794" s="233" t="s">
        <v>1600</v>
      </c>
      <c r="F794" s="234" t="s">
        <v>1601</v>
      </c>
      <c r="G794" s="235" t="s">
        <v>240</v>
      </c>
      <c r="H794" s="236">
        <v>1</v>
      </c>
      <c r="I794" s="237"/>
      <c r="J794" s="237"/>
      <c r="K794" s="238">
        <f>ROUND(P794*H794,2)</f>
        <v>0</v>
      </c>
      <c r="L794" s="234" t="s">
        <v>156</v>
      </c>
      <c r="M794" s="42"/>
      <c r="N794" s="239" t="s">
        <v>20</v>
      </c>
      <c r="O794" s="222" t="s">
        <v>40</v>
      </c>
      <c r="P794" s="223">
        <f>I794+J794</f>
        <v>0</v>
      </c>
      <c r="Q794" s="223">
        <f>ROUND(I794*H794,2)</f>
        <v>0</v>
      </c>
      <c r="R794" s="223">
        <f>ROUND(J794*H794,2)</f>
        <v>0</v>
      </c>
      <c r="S794" s="82"/>
      <c r="T794" s="224">
        <f>S794*H794</f>
        <v>0</v>
      </c>
      <c r="U794" s="224">
        <v>0</v>
      </c>
      <c r="V794" s="224">
        <f>U794*H794</f>
        <v>0</v>
      </c>
      <c r="W794" s="224">
        <v>0</v>
      </c>
      <c r="X794" s="225">
        <f>W794*H794</f>
        <v>0</v>
      </c>
      <c r="Y794" s="36"/>
      <c r="Z794" s="36"/>
      <c r="AA794" s="36"/>
      <c r="AB794" s="36"/>
      <c r="AC794" s="36"/>
      <c r="AD794" s="36"/>
      <c r="AE794" s="36"/>
      <c r="AR794" s="226" t="s">
        <v>78</v>
      </c>
      <c r="AT794" s="226" t="s">
        <v>461</v>
      </c>
      <c r="AU794" s="226" t="s">
        <v>78</v>
      </c>
      <c r="AY794" s="15" t="s">
        <v>158</v>
      </c>
      <c r="BE794" s="227">
        <f>IF(O794="základní",K794,0)</f>
        <v>0</v>
      </c>
      <c r="BF794" s="227">
        <f>IF(O794="snížená",K794,0)</f>
        <v>0</v>
      </c>
      <c r="BG794" s="227">
        <f>IF(O794="zákl. přenesená",K794,0)</f>
        <v>0</v>
      </c>
      <c r="BH794" s="227">
        <f>IF(O794="sníž. přenesená",K794,0)</f>
        <v>0</v>
      </c>
      <c r="BI794" s="227">
        <f>IF(O794="nulová",K794,0)</f>
        <v>0</v>
      </c>
      <c r="BJ794" s="15" t="s">
        <v>78</v>
      </c>
      <c r="BK794" s="227">
        <f>ROUND(P794*H794,2)</f>
        <v>0</v>
      </c>
      <c r="BL794" s="15" t="s">
        <v>78</v>
      </c>
      <c r="BM794" s="226" t="s">
        <v>1602</v>
      </c>
    </row>
    <row r="795" s="2" customFormat="1">
      <c r="A795" s="36"/>
      <c r="B795" s="37"/>
      <c r="C795" s="38"/>
      <c r="D795" s="228" t="s">
        <v>161</v>
      </c>
      <c r="E795" s="38"/>
      <c r="F795" s="229" t="s">
        <v>1601</v>
      </c>
      <c r="G795" s="38"/>
      <c r="H795" s="38"/>
      <c r="I795" s="150"/>
      <c r="J795" s="150"/>
      <c r="K795" s="38"/>
      <c r="L795" s="38"/>
      <c r="M795" s="42"/>
      <c r="N795" s="230"/>
      <c r="O795" s="231"/>
      <c r="P795" s="82"/>
      <c r="Q795" s="82"/>
      <c r="R795" s="82"/>
      <c r="S795" s="82"/>
      <c r="T795" s="82"/>
      <c r="U795" s="82"/>
      <c r="V795" s="82"/>
      <c r="W795" s="82"/>
      <c r="X795" s="83"/>
      <c r="Y795" s="36"/>
      <c r="Z795" s="36"/>
      <c r="AA795" s="36"/>
      <c r="AB795" s="36"/>
      <c r="AC795" s="36"/>
      <c r="AD795" s="36"/>
      <c r="AE795" s="36"/>
      <c r="AT795" s="15" t="s">
        <v>161</v>
      </c>
      <c r="AU795" s="15" t="s">
        <v>78</v>
      </c>
    </row>
    <row r="796" s="2" customFormat="1" ht="16.5" customHeight="1">
      <c r="A796" s="36"/>
      <c r="B796" s="37"/>
      <c r="C796" s="232" t="s">
        <v>1603</v>
      </c>
      <c r="D796" s="232" t="s">
        <v>461</v>
      </c>
      <c r="E796" s="233" t="s">
        <v>1604</v>
      </c>
      <c r="F796" s="234" t="s">
        <v>1605</v>
      </c>
      <c r="G796" s="235" t="s">
        <v>240</v>
      </c>
      <c r="H796" s="236">
        <v>1</v>
      </c>
      <c r="I796" s="237"/>
      <c r="J796" s="237"/>
      <c r="K796" s="238">
        <f>ROUND(P796*H796,2)</f>
        <v>0</v>
      </c>
      <c r="L796" s="234" t="s">
        <v>156</v>
      </c>
      <c r="M796" s="42"/>
      <c r="N796" s="239" t="s">
        <v>20</v>
      </c>
      <c r="O796" s="222" t="s">
        <v>40</v>
      </c>
      <c r="P796" s="223">
        <f>I796+J796</f>
        <v>0</v>
      </c>
      <c r="Q796" s="223">
        <f>ROUND(I796*H796,2)</f>
        <v>0</v>
      </c>
      <c r="R796" s="223">
        <f>ROUND(J796*H796,2)</f>
        <v>0</v>
      </c>
      <c r="S796" s="82"/>
      <c r="T796" s="224">
        <f>S796*H796</f>
        <v>0</v>
      </c>
      <c r="U796" s="224">
        <v>0</v>
      </c>
      <c r="V796" s="224">
        <f>U796*H796</f>
        <v>0</v>
      </c>
      <c r="W796" s="224">
        <v>0</v>
      </c>
      <c r="X796" s="225">
        <f>W796*H796</f>
        <v>0</v>
      </c>
      <c r="Y796" s="36"/>
      <c r="Z796" s="36"/>
      <c r="AA796" s="36"/>
      <c r="AB796" s="36"/>
      <c r="AC796" s="36"/>
      <c r="AD796" s="36"/>
      <c r="AE796" s="36"/>
      <c r="AR796" s="226" t="s">
        <v>236</v>
      </c>
      <c r="AT796" s="226" t="s">
        <v>461</v>
      </c>
      <c r="AU796" s="226" t="s">
        <v>78</v>
      </c>
      <c r="AY796" s="15" t="s">
        <v>158</v>
      </c>
      <c r="BE796" s="227">
        <f>IF(O796="základní",K796,0)</f>
        <v>0</v>
      </c>
      <c r="BF796" s="227">
        <f>IF(O796="snížená",K796,0)</f>
        <v>0</v>
      </c>
      <c r="BG796" s="227">
        <f>IF(O796="zákl. přenesená",K796,0)</f>
        <v>0</v>
      </c>
      <c r="BH796" s="227">
        <f>IF(O796="sníž. přenesená",K796,0)</f>
        <v>0</v>
      </c>
      <c r="BI796" s="227">
        <f>IF(O796="nulová",K796,0)</f>
        <v>0</v>
      </c>
      <c r="BJ796" s="15" t="s">
        <v>78</v>
      </c>
      <c r="BK796" s="227">
        <f>ROUND(P796*H796,2)</f>
        <v>0</v>
      </c>
      <c r="BL796" s="15" t="s">
        <v>236</v>
      </c>
      <c r="BM796" s="226" t="s">
        <v>1606</v>
      </c>
    </row>
    <row r="797" s="2" customFormat="1">
      <c r="A797" s="36"/>
      <c r="B797" s="37"/>
      <c r="C797" s="38"/>
      <c r="D797" s="228" t="s">
        <v>161</v>
      </c>
      <c r="E797" s="38"/>
      <c r="F797" s="229" t="s">
        <v>1605</v>
      </c>
      <c r="G797" s="38"/>
      <c r="H797" s="38"/>
      <c r="I797" s="150"/>
      <c r="J797" s="150"/>
      <c r="K797" s="38"/>
      <c r="L797" s="38"/>
      <c r="M797" s="42"/>
      <c r="N797" s="230"/>
      <c r="O797" s="231"/>
      <c r="P797" s="82"/>
      <c r="Q797" s="82"/>
      <c r="R797" s="82"/>
      <c r="S797" s="82"/>
      <c r="T797" s="82"/>
      <c r="U797" s="82"/>
      <c r="V797" s="82"/>
      <c r="W797" s="82"/>
      <c r="X797" s="83"/>
      <c r="Y797" s="36"/>
      <c r="Z797" s="36"/>
      <c r="AA797" s="36"/>
      <c r="AB797" s="36"/>
      <c r="AC797" s="36"/>
      <c r="AD797" s="36"/>
      <c r="AE797" s="36"/>
      <c r="AT797" s="15" t="s">
        <v>161</v>
      </c>
      <c r="AU797" s="15" t="s">
        <v>78</v>
      </c>
    </row>
    <row r="798" s="2" customFormat="1" ht="16.5" customHeight="1">
      <c r="A798" s="36"/>
      <c r="B798" s="37"/>
      <c r="C798" s="232" t="s">
        <v>1607</v>
      </c>
      <c r="D798" s="232" t="s">
        <v>461</v>
      </c>
      <c r="E798" s="233" t="s">
        <v>1608</v>
      </c>
      <c r="F798" s="234" t="s">
        <v>1609</v>
      </c>
      <c r="G798" s="235" t="s">
        <v>240</v>
      </c>
      <c r="H798" s="236">
        <v>1</v>
      </c>
      <c r="I798" s="237"/>
      <c r="J798" s="237"/>
      <c r="K798" s="238">
        <f>ROUND(P798*H798,2)</f>
        <v>0</v>
      </c>
      <c r="L798" s="234" t="s">
        <v>156</v>
      </c>
      <c r="M798" s="42"/>
      <c r="N798" s="239" t="s">
        <v>20</v>
      </c>
      <c r="O798" s="222" t="s">
        <v>40</v>
      </c>
      <c r="P798" s="223">
        <f>I798+J798</f>
        <v>0</v>
      </c>
      <c r="Q798" s="223">
        <f>ROUND(I798*H798,2)</f>
        <v>0</v>
      </c>
      <c r="R798" s="223">
        <f>ROUND(J798*H798,2)</f>
        <v>0</v>
      </c>
      <c r="S798" s="82"/>
      <c r="T798" s="224">
        <f>S798*H798</f>
        <v>0</v>
      </c>
      <c r="U798" s="224">
        <v>0</v>
      </c>
      <c r="V798" s="224">
        <f>U798*H798</f>
        <v>0</v>
      </c>
      <c r="W798" s="224">
        <v>0</v>
      </c>
      <c r="X798" s="225">
        <f>W798*H798</f>
        <v>0</v>
      </c>
      <c r="Y798" s="36"/>
      <c r="Z798" s="36"/>
      <c r="AA798" s="36"/>
      <c r="AB798" s="36"/>
      <c r="AC798" s="36"/>
      <c r="AD798" s="36"/>
      <c r="AE798" s="36"/>
      <c r="AR798" s="226" t="s">
        <v>236</v>
      </c>
      <c r="AT798" s="226" t="s">
        <v>461</v>
      </c>
      <c r="AU798" s="226" t="s">
        <v>78</v>
      </c>
      <c r="AY798" s="15" t="s">
        <v>158</v>
      </c>
      <c r="BE798" s="227">
        <f>IF(O798="základní",K798,0)</f>
        <v>0</v>
      </c>
      <c r="BF798" s="227">
        <f>IF(O798="snížená",K798,0)</f>
        <v>0</v>
      </c>
      <c r="BG798" s="227">
        <f>IF(O798="zákl. přenesená",K798,0)</f>
        <v>0</v>
      </c>
      <c r="BH798" s="227">
        <f>IF(O798="sníž. přenesená",K798,0)</f>
        <v>0</v>
      </c>
      <c r="BI798" s="227">
        <f>IF(O798="nulová",K798,0)</f>
        <v>0</v>
      </c>
      <c r="BJ798" s="15" t="s">
        <v>78</v>
      </c>
      <c r="BK798" s="227">
        <f>ROUND(P798*H798,2)</f>
        <v>0</v>
      </c>
      <c r="BL798" s="15" t="s">
        <v>236</v>
      </c>
      <c r="BM798" s="226" t="s">
        <v>1610</v>
      </c>
    </row>
    <row r="799" s="2" customFormat="1">
      <c r="A799" s="36"/>
      <c r="B799" s="37"/>
      <c r="C799" s="38"/>
      <c r="D799" s="228" t="s">
        <v>161</v>
      </c>
      <c r="E799" s="38"/>
      <c r="F799" s="229" t="s">
        <v>1609</v>
      </c>
      <c r="G799" s="38"/>
      <c r="H799" s="38"/>
      <c r="I799" s="150"/>
      <c r="J799" s="150"/>
      <c r="K799" s="38"/>
      <c r="L799" s="38"/>
      <c r="M799" s="42"/>
      <c r="N799" s="230"/>
      <c r="O799" s="231"/>
      <c r="P799" s="82"/>
      <c r="Q799" s="82"/>
      <c r="R799" s="82"/>
      <c r="S799" s="82"/>
      <c r="T799" s="82"/>
      <c r="U799" s="82"/>
      <c r="V799" s="82"/>
      <c r="W799" s="82"/>
      <c r="X799" s="83"/>
      <c r="Y799" s="36"/>
      <c r="Z799" s="36"/>
      <c r="AA799" s="36"/>
      <c r="AB799" s="36"/>
      <c r="AC799" s="36"/>
      <c r="AD799" s="36"/>
      <c r="AE799" s="36"/>
      <c r="AT799" s="15" t="s">
        <v>161</v>
      </c>
      <c r="AU799" s="15" t="s">
        <v>78</v>
      </c>
    </row>
    <row r="800" s="2" customFormat="1" ht="16.5" customHeight="1">
      <c r="A800" s="36"/>
      <c r="B800" s="37"/>
      <c r="C800" s="232" t="s">
        <v>1611</v>
      </c>
      <c r="D800" s="232" t="s">
        <v>461</v>
      </c>
      <c r="E800" s="233" t="s">
        <v>1612</v>
      </c>
      <c r="F800" s="234" t="s">
        <v>1613</v>
      </c>
      <c r="G800" s="235" t="s">
        <v>240</v>
      </c>
      <c r="H800" s="236">
        <v>1</v>
      </c>
      <c r="I800" s="237"/>
      <c r="J800" s="237"/>
      <c r="K800" s="238">
        <f>ROUND(P800*H800,2)</f>
        <v>0</v>
      </c>
      <c r="L800" s="234" t="s">
        <v>156</v>
      </c>
      <c r="M800" s="42"/>
      <c r="N800" s="239" t="s">
        <v>20</v>
      </c>
      <c r="O800" s="222" t="s">
        <v>40</v>
      </c>
      <c r="P800" s="223">
        <f>I800+J800</f>
        <v>0</v>
      </c>
      <c r="Q800" s="223">
        <f>ROUND(I800*H800,2)</f>
        <v>0</v>
      </c>
      <c r="R800" s="223">
        <f>ROUND(J800*H800,2)</f>
        <v>0</v>
      </c>
      <c r="S800" s="82"/>
      <c r="T800" s="224">
        <f>S800*H800</f>
        <v>0</v>
      </c>
      <c r="U800" s="224">
        <v>0</v>
      </c>
      <c r="V800" s="224">
        <f>U800*H800</f>
        <v>0</v>
      </c>
      <c r="W800" s="224">
        <v>0</v>
      </c>
      <c r="X800" s="225">
        <f>W800*H800</f>
        <v>0</v>
      </c>
      <c r="Y800" s="36"/>
      <c r="Z800" s="36"/>
      <c r="AA800" s="36"/>
      <c r="AB800" s="36"/>
      <c r="AC800" s="36"/>
      <c r="AD800" s="36"/>
      <c r="AE800" s="36"/>
      <c r="AR800" s="226" t="s">
        <v>236</v>
      </c>
      <c r="AT800" s="226" t="s">
        <v>461</v>
      </c>
      <c r="AU800" s="226" t="s">
        <v>78</v>
      </c>
      <c r="AY800" s="15" t="s">
        <v>158</v>
      </c>
      <c r="BE800" s="227">
        <f>IF(O800="základní",K800,0)</f>
        <v>0</v>
      </c>
      <c r="BF800" s="227">
        <f>IF(O800="snížená",K800,0)</f>
        <v>0</v>
      </c>
      <c r="BG800" s="227">
        <f>IF(O800="zákl. přenesená",K800,0)</f>
        <v>0</v>
      </c>
      <c r="BH800" s="227">
        <f>IF(O800="sníž. přenesená",K800,0)</f>
        <v>0</v>
      </c>
      <c r="BI800" s="227">
        <f>IF(O800="nulová",K800,0)</f>
        <v>0</v>
      </c>
      <c r="BJ800" s="15" t="s">
        <v>78</v>
      </c>
      <c r="BK800" s="227">
        <f>ROUND(P800*H800,2)</f>
        <v>0</v>
      </c>
      <c r="BL800" s="15" t="s">
        <v>236</v>
      </c>
      <c r="BM800" s="226" t="s">
        <v>1614</v>
      </c>
    </row>
    <row r="801" s="2" customFormat="1">
      <c r="A801" s="36"/>
      <c r="B801" s="37"/>
      <c r="C801" s="38"/>
      <c r="D801" s="228" t="s">
        <v>161</v>
      </c>
      <c r="E801" s="38"/>
      <c r="F801" s="229" t="s">
        <v>1613</v>
      </c>
      <c r="G801" s="38"/>
      <c r="H801" s="38"/>
      <c r="I801" s="150"/>
      <c r="J801" s="150"/>
      <c r="K801" s="38"/>
      <c r="L801" s="38"/>
      <c r="M801" s="42"/>
      <c r="N801" s="230"/>
      <c r="O801" s="231"/>
      <c r="P801" s="82"/>
      <c r="Q801" s="82"/>
      <c r="R801" s="82"/>
      <c r="S801" s="82"/>
      <c r="T801" s="82"/>
      <c r="U801" s="82"/>
      <c r="V801" s="82"/>
      <c r="W801" s="82"/>
      <c r="X801" s="83"/>
      <c r="Y801" s="36"/>
      <c r="Z801" s="36"/>
      <c r="AA801" s="36"/>
      <c r="AB801" s="36"/>
      <c r="AC801" s="36"/>
      <c r="AD801" s="36"/>
      <c r="AE801" s="36"/>
      <c r="AT801" s="15" t="s">
        <v>161</v>
      </c>
      <c r="AU801" s="15" t="s">
        <v>78</v>
      </c>
    </row>
    <row r="802" s="2" customFormat="1" ht="16.5" customHeight="1">
      <c r="A802" s="36"/>
      <c r="B802" s="37"/>
      <c r="C802" s="232" t="s">
        <v>1615</v>
      </c>
      <c r="D802" s="232" t="s">
        <v>461</v>
      </c>
      <c r="E802" s="233" t="s">
        <v>1616</v>
      </c>
      <c r="F802" s="234" t="s">
        <v>1617</v>
      </c>
      <c r="G802" s="235" t="s">
        <v>240</v>
      </c>
      <c r="H802" s="236">
        <v>4</v>
      </c>
      <c r="I802" s="237"/>
      <c r="J802" s="237"/>
      <c r="K802" s="238">
        <f>ROUND(P802*H802,2)</f>
        <v>0</v>
      </c>
      <c r="L802" s="234" t="s">
        <v>156</v>
      </c>
      <c r="M802" s="42"/>
      <c r="N802" s="239" t="s">
        <v>20</v>
      </c>
      <c r="O802" s="222" t="s">
        <v>40</v>
      </c>
      <c r="P802" s="223">
        <f>I802+J802</f>
        <v>0</v>
      </c>
      <c r="Q802" s="223">
        <f>ROUND(I802*H802,2)</f>
        <v>0</v>
      </c>
      <c r="R802" s="223">
        <f>ROUND(J802*H802,2)</f>
        <v>0</v>
      </c>
      <c r="S802" s="82"/>
      <c r="T802" s="224">
        <f>S802*H802</f>
        <v>0</v>
      </c>
      <c r="U802" s="224">
        <v>0</v>
      </c>
      <c r="V802" s="224">
        <f>U802*H802</f>
        <v>0</v>
      </c>
      <c r="W802" s="224">
        <v>0</v>
      </c>
      <c r="X802" s="225">
        <f>W802*H802</f>
        <v>0</v>
      </c>
      <c r="Y802" s="36"/>
      <c r="Z802" s="36"/>
      <c r="AA802" s="36"/>
      <c r="AB802" s="36"/>
      <c r="AC802" s="36"/>
      <c r="AD802" s="36"/>
      <c r="AE802" s="36"/>
      <c r="AR802" s="226" t="s">
        <v>236</v>
      </c>
      <c r="AT802" s="226" t="s">
        <v>461</v>
      </c>
      <c r="AU802" s="226" t="s">
        <v>78</v>
      </c>
      <c r="AY802" s="15" t="s">
        <v>158</v>
      </c>
      <c r="BE802" s="227">
        <f>IF(O802="základní",K802,0)</f>
        <v>0</v>
      </c>
      <c r="BF802" s="227">
        <f>IF(O802="snížená",K802,0)</f>
        <v>0</v>
      </c>
      <c r="BG802" s="227">
        <f>IF(O802="zákl. přenesená",K802,0)</f>
        <v>0</v>
      </c>
      <c r="BH802" s="227">
        <f>IF(O802="sníž. přenesená",K802,0)</f>
        <v>0</v>
      </c>
      <c r="BI802" s="227">
        <f>IF(O802="nulová",K802,0)</f>
        <v>0</v>
      </c>
      <c r="BJ802" s="15" t="s">
        <v>78</v>
      </c>
      <c r="BK802" s="227">
        <f>ROUND(P802*H802,2)</f>
        <v>0</v>
      </c>
      <c r="BL802" s="15" t="s">
        <v>236</v>
      </c>
      <c r="BM802" s="226" t="s">
        <v>1618</v>
      </c>
    </row>
    <row r="803" s="2" customFormat="1">
      <c r="A803" s="36"/>
      <c r="B803" s="37"/>
      <c r="C803" s="38"/>
      <c r="D803" s="228" t="s">
        <v>161</v>
      </c>
      <c r="E803" s="38"/>
      <c r="F803" s="229" t="s">
        <v>1617</v>
      </c>
      <c r="G803" s="38"/>
      <c r="H803" s="38"/>
      <c r="I803" s="150"/>
      <c r="J803" s="150"/>
      <c r="K803" s="38"/>
      <c r="L803" s="38"/>
      <c r="M803" s="42"/>
      <c r="N803" s="230"/>
      <c r="O803" s="231"/>
      <c r="P803" s="82"/>
      <c r="Q803" s="82"/>
      <c r="R803" s="82"/>
      <c r="S803" s="82"/>
      <c r="T803" s="82"/>
      <c r="U803" s="82"/>
      <c r="V803" s="82"/>
      <c r="W803" s="82"/>
      <c r="X803" s="83"/>
      <c r="Y803" s="36"/>
      <c r="Z803" s="36"/>
      <c r="AA803" s="36"/>
      <c r="AB803" s="36"/>
      <c r="AC803" s="36"/>
      <c r="AD803" s="36"/>
      <c r="AE803" s="36"/>
      <c r="AT803" s="15" t="s">
        <v>161</v>
      </c>
      <c r="AU803" s="15" t="s">
        <v>78</v>
      </c>
    </row>
    <row r="804" s="2" customFormat="1" ht="16.5" customHeight="1">
      <c r="A804" s="36"/>
      <c r="B804" s="37"/>
      <c r="C804" s="232" t="s">
        <v>1619</v>
      </c>
      <c r="D804" s="232" t="s">
        <v>461</v>
      </c>
      <c r="E804" s="233" t="s">
        <v>1620</v>
      </c>
      <c r="F804" s="234" t="s">
        <v>1621</v>
      </c>
      <c r="G804" s="235" t="s">
        <v>240</v>
      </c>
      <c r="H804" s="236">
        <v>1</v>
      </c>
      <c r="I804" s="237"/>
      <c r="J804" s="237"/>
      <c r="K804" s="238">
        <f>ROUND(P804*H804,2)</f>
        <v>0</v>
      </c>
      <c r="L804" s="234" t="s">
        <v>156</v>
      </c>
      <c r="M804" s="42"/>
      <c r="N804" s="239" t="s">
        <v>20</v>
      </c>
      <c r="O804" s="222" t="s">
        <v>40</v>
      </c>
      <c r="P804" s="223">
        <f>I804+J804</f>
        <v>0</v>
      </c>
      <c r="Q804" s="223">
        <f>ROUND(I804*H804,2)</f>
        <v>0</v>
      </c>
      <c r="R804" s="223">
        <f>ROUND(J804*H804,2)</f>
        <v>0</v>
      </c>
      <c r="S804" s="82"/>
      <c r="T804" s="224">
        <f>S804*H804</f>
        <v>0</v>
      </c>
      <c r="U804" s="224">
        <v>0</v>
      </c>
      <c r="V804" s="224">
        <f>U804*H804</f>
        <v>0</v>
      </c>
      <c r="W804" s="224">
        <v>0</v>
      </c>
      <c r="X804" s="225">
        <f>W804*H804</f>
        <v>0</v>
      </c>
      <c r="Y804" s="36"/>
      <c r="Z804" s="36"/>
      <c r="AA804" s="36"/>
      <c r="AB804" s="36"/>
      <c r="AC804" s="36"/>
      <c r="AD804" s="36"/>
      <c r="AE804" s="36"/>
      <c r="AR804" s="226" t="s">
        <v>236</v>
      </c>
      <c r="AT804" s="226" t="s">
        <v>461</v>
      </c>
      <c r="AU804" s="226" t="s">
        <v>78</v>
      </c>
      <c r="AY804" s="15" t="s">
        <v>158</v>
      </c>
      <c r="BE804" s="227">
        <f>IF(O804="základní",K804,0)</f>
        <v>0</v>
      </c>
      <c r="BF804" s="227">
        <f>IF(O804="snížená",K804,0)</f>
        <v>0</v>
      </c>
      <c r="BG804" s="227">
        <f>IF(O804="zákl. přenesená",K804,0)</f>
        <v>0</v>
      </c>
      <c r="BH804" s="227">
        <f>IF(O804="sníž. přenesená",K804,0)</f>
        <v>0</v>
      </c>
      <c r="BI804" s="227">
        <f>IF(O804="nulová",K804,0)</f>
        <v>0</v>
      </c>
      <c r="BJ804" s="15" t="s">
        <v>78</v>
      </c>
      <c r="BK804" s="227">
        <f>ROUND(P804*H804,2)</f>
        <v>0</v>
      </c>
      <c r="BL804" s="15" t="s">
        <v>236</v>
      </c>
      <c r="BM804" s="226" t="s">
        <v>1622</v>
      </c>
    </row>
    <row r="805" s="2" customFormat="1">
      <c r="A805" s="36"/>
      <c r="B805" s="37"/>
      <c r="C805" s="38"/>
      <c r="D805" s="228" t="s">
        <v>161</v>
      </c>
      <c r="E805" s="38"/>
      <c r="F805" s="229" t="s">
        <v>1621</v>
      </c>
      <c r="G805" s="38"/>
      <c r="H805" s="38"/>
      <c r="I805" s="150"/>
      <c r="J805" s="150"/>
      <c r="K805" s="38"/>
      <c r="L805" s="38"/>
      <c r="M805" s="42"/>
      <c r="N805" s="230"/>
      <c r="O805" s="231"/>
      <c r="P805" s="82"/>
      <c r="Q805" s="82"/>
      <c r="R805" s="82"/>
      <c r="S805" s="82"/>
      <c r="T805" s="82"/>
      <c r="U805" s="82"/>
      <c r="V805" s="82"/>
      <c r="W805" s="82"/>
      <c r="X805" s="83"/>
      <c r="Y805" s="36"/>
      <c r="Z805" s="36"/>
      <c r="AA805" s="36"/>
      <c r="AB805" s="36"/>
      <c r="AC805" s="36"/>
      <c r="AD805" s="36"/>
      <c r="AE805" s="36"/>
      <c r="AT805" s="15" t="s">
        <v>161</v>
      </c>
      <c r="AU805" s="15" t="s">
        <v>78</v>
      </c>
    </row>
    <row r="806" s="2" customFormat="1" ht="16.5" customHeight="1">
      <c r="A806" s="36"/>
      <c r="B806" s="37"/>
      <c r="C806" s="232" t="s">
        <v>1623</v>
      </c>
      <c r="D806" s="232" t="s">
        <v>461</v>
      </c>
      <c r="E806" s="233" t="s">
        <v>1624</v>
      </c>
      <c r="F806" s="234" t="s">
        <v>1625</v>
      </c>
      <c r="G806" s="235" t="s">
        <v>240</v>
      </c>
      <c r="H806" s="236">
        <v>150</v>
      </c>
      <c r="I806" s="237"/>
      <c r="J806" s="237"/>
      <c r="K806" s="238">
        <f>ROUND(P806*H806,2)</f>
        <v>0</v>
      </c>
      <c r="L806" s="234" t="s">
        <v>156</v>
      </c>
      <c r="M806" s="42"/>
      <c r="N806" s="239" t="s">
        <v>20</v>
      </c>
      <c r="O806" s="222" t="s">
        <v>40</v>
      </c>
      <c r="P806" s="223">
        <f>I806+J806</f>
        <v>0</v>
      </c>
      <c r="Q806" s="223">
        <f>ROUND(I806*H806,2)</f>
        <v>0</v>
      </c>
      <c r="R806" s="223">
        <f>ROUND(J806*H806,2)</f>
        <v>0</v>
      </c>
      <c r="S806" s="82"/>
      <c r="T806" s="224">
        <f>S806*H806</f>
        <v>0</v>
      </c>
      <c r="U806" s="224">
        <v>0</v>
      </c>
      <c r="V806" s="224">
        <f>U806*H806</f>
        <v>0</v>
      </c>
      <c r="W806" s="224">
        <v>0</v>
      </c>
      <c r="X806" s="225">
        <f>W806*H806</f>
        <v>0</v>
      </c>
      <c r="Y806" s="36"/>
      <c r="Z806" s="36"/>
      <c r="AA806" s="36"/>
      <c r="AB806" s="36"/>
      <c r="AC806" s="36"/>
      <c r="AD806" s="36"/>
      <c r="AE806" s="36"/>
      <c r="AR806" s="226" t="s">
        <v>236</v>
      </c>
      <c r="AT806" s="226" t="s">
        <v>461</v>
      </c>
      <c r="AU806" s="226" t="s">
        <v>78</v>
      </c>
      <c r="AY806" s="15" t="s">
        <v>158</v>
      </c>
      <c r="BE806" s="227">
        <f>IF(O806="základní",K806,0)</f>
        <v>0</v>
      </c>
      <c r="BF806" s="227">
        <f>IF(O806="snížená",K806,0)</f>
        <v>0</v>
      </c>
      <c r="BG806" s="227">
        <f>IF(O806="zákl. přenesená",K806,0)</f>
        <v>0</v>
      </c>
      <c r="BH806" s="227">
        <f>IF(O806="sníž. přenesená",K806,0)</f>
        <v>0</v>
      </c>
      <c r="BI806" s="227">
        <f>IF(O806="nulová",K806,0)</f>
        <v>0</v>
      </c>
      <c r="BJ806" s="15" t="s">
        <v>78</v>
      </c>
      <c r="BK806" s="227">
        <f>ROUND(P806*H806,2)</f>
        <v>0</v>
      </c>
      <c r="BL806" s="15" t="s">
        <v>236</v>
      </c>
      <c r="BM806" s="226" t="s">
        <v>1626</v>
      </c>
    </row>
    <row r="807" s="2" customFormat="1">
      <c r="A807" s="36"/>
      <c r="B807" s="37"/>
      <c r="C807" s="38"/>
      <c r="D807" s="228" t="s">
        <v>161</v>
      </c>
      <c r="E807" s="38"/>
      <c r="F807" s="229" t="s">
        <v>1625</v>
      </c>
      <c r="G807" s="38"/>
      <c r="H807" s="38"/>
      <c r="I807" s="150"/>
      <c r="J807" s="150"/>
      <c r="K807" s="38"/>
      <c r="L807" s="38"/>
      <c r="M807" s="42"/>
      <c r="N807" s="230"/>
      <c r="O807" s="231"/>
      <c r="P807" s="82"/>
      <c r="Q807" s="82"/>
      <c r="R807" s="82"/>
      <c r="S807" s="82"/>
      <c r="T807" s="82"/>
      <c r="U807" s="82"/>
      <c r="V807" s="82"/>
      <c r="W807" s="82"/>
      <c r="X807" s="83"/>
      <c r="Y807" s="36"/>
      <c r="Z807" s="36"/>
      <c r="AA807" s="36"/>
      <c r="AB807" s="36"/>
      <c r="AC807" s="36"/>
      <c r="AD807" s="36"/>
      <c r="AE807" s="36"/>
      <c r="AT807" s="15" t="s">
        <v>161</v>
      </c>
      <c r="AU807" s="15" t="s">
        <v>78</v>
      </c>
    </row>
    <row r="808" s="2" customFormat="1" ht="16.5" customHeight="1">
      <c r="A808" s="36"/>
      <c r="B808" s="37"/>
      <c r="C808" s="232" t="s">
        <v>1627</v>
      </c>
      <c r="D808" s="232" t="s">
        <v>461</v>
      </c>
      <c r="E808" s="233" t="s">
        <v>1628</v>
      </c>
      <c r="F808" s="234" t="s">
        <v>1629</v>
      </c>
      <c r="G808" s="235" t="s">
        <v>240</v>
      </c>
      <c r="H808" s="236">
        <v>9</v>
      </c>
      <c r="I808" s="237"/>
      <c r="J808" s="237"/>
      <c r="K808" s="238">
        <f>ROUND(P808*H808,2)</f>
        <v>0</v>
      </c>
      <c r="L808" s="234" t="s">
        <v>156</v>
      </c>
      <c r="M808" s="42"/>
      <c r="N808" s="239" t="s">
        <v>20</v>
      </c>
      <c r="O808" s="222" t="s">
        <v>40</v>
      </c>
      <c r="P808" s="223">
        <f>I808+J808</f>
        <v>0</v>
      </c>
      <c r="Q808" s="223">
        <f>ROUND(I808*H808,2)</f>
        <v>0</v>
      </c>
      <c r="R808" s="223">
        <f>ROUND(J808*H808,2)</f>
        <v>0</v>
      </c>
      <c r="S808" s="82"/>
      <c r="T808" s="224">
        <f>S808*H808</f>
        <v>0</v>
      </c>
      <c r="U808" s="224">
        <v>0</v>
      </c>
      <c r="V808" s="224">
        <f>U808*H808</f>
        <v>0</v>
      </c>
      <c r="W808" s="224">
        <v>0</v>
      </c>
      <c r="X808" s="225">
        <f>W808*H808</f>
        <v>0</v>
      </c>
      <c r="Y808" s="36"/>
      <c r="Z808" s="36"/>
      <c r="AA808" s="36"/>
      <c r="AB808" s="36"/>
      <c r="AC808" s="36"/>
      <c r="AD808" s="36"/>
      <c r="AE808" s="36"/>
      <c r="AR808" s="226" t="s">
        <v>236</v>
      </c>
      <c r="AT808" s="226" t="s">
        <v>461</v>
      </c>
      <c r="AU808" s="226" t="s">
        <v>78</v>
      </c>
      <c r="AY808" s="15" t="s">
        <v>158</v>
      </c>
      <c r="BE808" s="227">
        <f>IF(O808="základní",K808,0)</f>
        <v>0</v>
      </c>
      <c r="BF808" s="227">
        <f>IF(O808="snížená",K808,0)</f>
        <v>0</v>
      </c>
      <c r="BG808" s="227">
        <f>IF(O808="zákl. přenesená",K808,0)</f>
        <v>0</v>
      </c>
      <c r="BH808" s="227">
        <f>IF(O808="sníž. přenesená",K808,0)</f>
        <v>0</v>
      </c>
      <c r="BI808" s="227">
        <f>IF(O808="nulová",K808,0)</f>
        <v>0</v>
      </c>
      <c r="BJ808" s="15" t="s">
        <v>78</v>
      </c>
      <c r="BK808" s="227">
        <f>ROUND(P808*H808,2)</f>
        <v>0</v>
      </c>
      <c r="BL808" s="15" t="s">
        <v>236</v>
      </c>
      <c r="BM808" s="226" t="s">
        <v>1630</v>
      </c>
    </row>
    <row r="809" s="2" customFormat="1">
      <c r="A809" s="36"/>
      <c r="B809" s="37"/>
      <c r="C809" s="38"/>
      <c r="D809" s="228" t="s">
        <v>161</v>
      </c>
      <c r="E809" s="38"/>
      <c r="F809" s="229" t="s">
        <v>1629</v>
      </c>
      <c r="G809" s="38"/>
      <c r="H809" s="38"/>
      <c r="I809" s="150"/>
      <c r="J809" s="150"/>
      <c r="K809" s="38"/>
      <c r="L809" s="38"/>
      <c r="M809" s="42"/>
      <c r="N809" s="230"/>
      <c r="O809" s="231"/>
      <c r="P809" s="82"/>
      <c r="Q809" s="82"/>
      <c r="R809" s="82"/>
      <c r="S809" s="82"/>
      <c r="T809" s="82"/>
      <c r="U809" s="82"/>
      <c r="V809" s="82"/>
      <c r="W809" s="82"/>
      <c r="X809" s="83"/>
      <c r="Y809" s="36"/>
      <c r="Z809" s="36"/>
      <c r="AA809" s="36"/>
      <c r="AB809" s="36"/>
      <c r="AC809" s="36"/>
      <c r="AD809" s="36"/>
      <c r="AE809" s="36"/>
      <c r="AT809" s="15" t="s">
        <v>161</v>
      </c>
      <c r="AU809" s="15" t="s">
        <v>78</v>
      </c>
    </row>
    <row r="810" s="2" customFormat="1" ht="16.5" customHeight="1">
      <c r="A810" s="36"/>
      <c r="B810" s="37"/>
      <c r="C810" s="232" t="s">
        <v>1631</v>
      </c>
      <c r="D810" s="232" t="s">
        <v>461</v>
      </c>
      <c r="E810" s="233" t="s">
        <v>1632</v>
      </c>
      <c r="F810" s="234" t="s">
        <v>1633</v>
      </c>
      <c r="G810" s="235" t="s">
        <v>240</v>
      </c>
      <c r="H810" s="236">
        <v>175</v>
      </c>
      <c r="I810" s="237"/>
      <c r="J810" s="237"/>
      <c r="K810" s="238">
        <f>ROUND(P810*H810,2)</f>
        <v>0</v>
      </c>
      <c r="L810" s="234" t="s">
        <v>156</v>
      </c>
      <c r="M810" s="42"/>
      <c r="N810" s="239" t="s">
        <v>20</v>
      </c>
      <c r="O810" s="222" t="s">
        <v>40</v>
      </c>
      <c r="P810" s="223">
        <f>I810+J810</f>
        <v>0</v>
      </c>
      <c r="Q810" s="223">
        <f>ROUND(I810*H810,2)</f>
        <v>0</v>
      </c>
      <c r="R810" s="223">
        <f>ROUND(J810*H810,2)</f>
        <v>0</v>
      </c>
      <c r="S810" s="82"/>
      <c r="T810" s="224">
        <f>S810*H810</f>
        <v>0</v>
      </c>
      <c r="U810" s="224">
        <v>0</v>
      </c>
      <c r="V810" s="224">
        <f>U810*H810</f>
        <v>0</v>
      </c>
      <c r="W810" s="224">
        <v>0</v>
      </c>
      <c r="X810" s="225">
        <f>W810*H810</f>
        <v>0</v>
      </c>
      <c r="Y810" s="36"/>
      <c r="Z810" s="36"/>
      <c r="AA810" s="36"/>
      <c r="AB810" s="36"/>
      <c r="AC810" s="36"/>
      <c r="AD810" s="36"/>
      <c r="AE810" s="36"/>
      <c r="AR810" s="226" t="s">
        <v>236</v>
      </c>
      <c r="AT810" s="226" t="s">
        <v>461</v>
      </c>
      <c r="AU810" s="226" t="s">
        <v>78</v>
      </c>
      <c r="AY810" s="15" t="s">
        <v>158</v>
      </c>
      <c r="BE810" s="227">
        <f>IF(O810="základní",K810,0)</f>
        <v>0</v>
      </c>
      <c r="BF810" s="227">
        <f>IF(O810="snížená",K810,0)</f>
        <v>0</v>
      </c>
      <c r="BG810" s="227">
        <f>IF(O810="zákl. přenesená",K810,0)</f>
        <v>0</v>
      </c>
      <c r="BH810" s="227">
        <f>IF(O810="sníž. přenesená",K810,0)</f>
        <v>0</v>
      </c>
      <c r="BI810" s="227">
        <f>IF(O810="nulová",K810,0)</f>
        <v>0</v>
      </c>
      <c r="BJ810" s="15" t="s">
        <v>78</v>
      </c>
      <c r="BK810" s="227">
        <f>ROUND(P810*H810,2)</f>
        <v>0</v>
      </c>
      <c r="BL810" s="15" t="s">
        <v>236</v>
      </c>
      <c r="BM810" s="226" t="s">
        <v>1634</v>
      </c>
    </row>
    <row r="811" s="2" customFormat="1">
      <c r="A811" s="36"/>
      <c r="B811" s="37"/>
      <c r="C811" s="38"/>
      <c r="D811" s="228" t="s">
        <v>161</v>
      </c>
      <c r="E811" s="38"/>
      <c r="F811" s="229" t="s">
        <v>1633</v>
      </c>
      <c r="G811" s="38"/>
      <c r="H811" s="38"/>
      <c r="I811" s="150"/>
      <c r="J811" s="150"/>
      <c r="K811" s="38"/>
      <c r="L811" s="38"/>
      <c r="M811" s="42"/>
      <c r="N811" s="230"/>
      <c r="O811" s="231"/>
      <c r="P811" s="82"/>
      <c r="Q811" s="82"/>
      <c r="R811" s="82"/>
      <c r="S811" s="82"/>
      <c r="T811" s="82"/>
      <c r="U811" s="82"/>
      <c r="V811" s="82"/>
      <c r="W811" s="82"/>
      <c r="X811" s="83"/>
      <c r="Y811" s="36"/>
      <c r="Z811" s="36"/>
      <c r="AA811" s="36"/>
      <c r="AB811" s="36"/>
      <c r="AC811" s="36"/>
      <c r="AD811" s="36"/>
      <c r="AE811" s="36"/>
      <c r="AT811" s="15" t="s">
        <v>161</v>
      </c>
      <c r="AU811" s="15" t="s">
        <v>78</v>
      </c>
    </row>
    <row r="812" s="2" customFormat="1" ht="16.5" customHeight="1">
      <c r="A812" s="36"/>
      <c r="B812" s="37"/>
      <c r="C812" s="232" t="s">
        <v>1635</v>
      </c>
      <c r="D812" s="232" t="s">
        <v>461</v>
      </c>
      <c r="E812" s="233" t="s">
        <v>1636</v>
      </c>
      <c r="F812" s="234" t="s">
        <v>1637</v>
      </c>
      <c r="G812" s="235" t="s">
        <v>240</v>
      </c>
      <c r="H812" s="236">
        <v>12</v>
      </c>
      <c r="I812" s="237"/>
      <c r="J812" s="237"/>
      <c r="K812" s="238">
        <f>ROUND(P812*H812,2)</f>
        <v>0</v>
      </c>
      <c r="L812" s="234" t="s">
        <v>156</v>
      </c>
      <c r="M812" s="42"/>
      <c r="N812" s="239" t="s">
        <v>20</v>
      </c>
      <c r="O812" s="222" t="s">
        <v>40</v>
      </c>
      <c r="P812" s="223">
        <f>I812+J812</f>
        <v>0</v>
      </c>
      <c r="Q812" s="223">
        <f>ROUND(I812*H812,2)</f>
        <v>0</v>
      </c>
      <c r="R812" s="223">
        <f>ROUND(J812*H812,2)</f>
        <v>0</v>
      </c>
      <c r="S812" s="82"/>
      <c r="T812" s="224">
        <f>S812*H812</f>
        <v>0</v>
      </c>
      <c r="U812" s="224">
        <v>0</v>
      </c>
      <c r="V812" s="224">
        <f>U812*H812</f>
        <v>0</v>
      </c>
      <c r="W812" s="224">
        <v>0</v>
      </c>
      <c r="X812" s="225">
        <f>W812*H812</f>
        <v>0</v>
      </c>
      <c r="Y812" s="36"/>
      <c r="Z812" s="36"/>
      <c r="AA812" s="36"/>
      <c r="AB812" s="36"/>
      <c r="AC812" s="36"/>
      <c r="AD812" s="36"/>
      <c r="AE812" s="36"/>
      <c r="AR812" s="226" t="s">
        <v>236</v>
      </c>
      <c r="AT812" s="226" t="s">
        <v>461</v>
      </c>
      <c r="AU812" s="226" t="s">
        <v>78</v>
      </c>
      <c r="AY812" s="15" t="s">
        <v>158</v>
      </c>
      <c r="BE812" s="227">
        <f>IF(O812="základní",K812,0)</f>
        <v>0</v>
      </c>
      <c r="BF812" s="227">
        <f>IF(O812="snížená",K812,0)</f>
        <v>0</v>
      </c>
      <c r="BG812" s="227">
        <f>IF(O812="zákl. přenesená",K812,0)</f>
        <v>0</v>
      </c>
      <c r="BH812" s="227">
        <f>IF(O812="sníž. přenesená",K812,0)</f>
        <v>0</v>
      </c>
      <c r="BI812" s="227">
        <f>IF(O812="nulová",K812,0)</f>
        <v>0</v>
      </c>
      <c r="BJ812" s="15" t="s">
        <v>78</v>
      </c>
      <c r="BK812" s="227">
        <f>ROUND(P812*H812,2)</f>
        <v>0</v>
      </c>
      <c r="BL812" s="15" t="s">
        <v>236</v>
      </c>
      <c r="BM812" s="226" t="s">
        <v>1638</v>
      </c>
    </row>
    <row r="813" s="2" customFormat="1">
      <c r="A813" s="36"/>
      <c r="B813" s="37"/>
      <c r="C813" s="38"/>
      <c r="D813" s="228" t="s">
        <v>161</v>
      </c>
      <c r="E813" s="38"/>
      <c r="F813" s="229" t="s">
        <v>1637</v>
      </c>
      <c r="G813" s="38"/>
      <c r="H813" s="38"/>
      <c r="I813" s="150"/>
      <c r="J813" s="150"/>
      <c r="K813" s="38"/>
      <c r="L813" s="38"/>
      <c r="M813" s="42"/>
      <c r="N813" s="255"/>
      <c r="O813" s="256"/>
      <c r="P813" s="257"/>
      <c r="Q813" s="257"/>
      <c r="R813" s="257"/>
      <c r="S813" s="257"/>
      <c r="T813" s="257"/>
      <c r="U813" s="257"/>
      <c r="V813" s="257"/>
      <c r="W813" s="257"/>
      <c r="X813" s="258"/>
      <c r="Y813" s="36"/>
      <c r="Z813" s="36"/>
      <c r="AA813" s="36"/>
      <c r="AB813" s="36"/>
      <c r="AC813" s="36"/>
      <c r="AD813" s="36"/>
      <c r="AE813" s="36"/>
      <c r="AT813" s="15" t="s">
        <v>161</v>
      </c>
      <c r="AU813" s="15" t="s">
        <v>78</v>
      </c>
    </row>
    <row r="814" s="2" customFormat="1" ht="6.96" customHeight="1">
      <c r="A814" s="36"/>
      <c r="B814" s="57"/>
      <c r="C814" s="58"/>
      <c r="D814" s="58"/>
      <c r="E814" s="58"/>
      <c r="F814" s="58"/>
      <c r="G814" s="58"/>
      <c r="H814" s="58"/>
      <c r="I814" s="179"/>
      <c r="J814" s="179"/>
      <c r="K814" s="58"/>
      <c r="L814" s="58"/>
      <c r="M814" s="42"/>
      <c r="N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</row>
  </sheetData>
  <sheetProtection sheet="1" autoFilter="0" formatColumns="0" formatRows="0" objects="1" scenarios="1" spinCount="100000" saltValue="REeFe6b3+20DnlY7FZ4hcemiwVSZNqR/ms2QwjjGZ7pjzYcB0CghUkkbNs1v6pqokWJBMPefx2QbggJW420IVA==" hashValue="DmXUlEqbQZ2gATC5pQWrZfV9/75iw/G9dMhQWdz1yYieCHikIUd3L3DoE7hQmFSSSZtsl4Wiy9zfptFMhi4x/Q==" algorithmName="SHA-512" password="CC35"/>
  <autoFilter ref="C93:L813"/>
  <mergeCells count="15">
    <mergeCell ref="E7:H7"/>
    <mergeCell ref="E11:H11"/>
    <mergeCell ref="E9:H9"/>
    <mergeCell ref="E13:H13"/>
    <mergeCell ref="E22:H22"/>
    <mergeCell ref="E31:H31"/>
    <mergeCell ref="E54:H54"/>
    <mergeCell ref="E58:H58"/>
    <mergeCell ref="E56:H56"/>
    <mergeCell ref="E60:H60"/>
    <mergeCell ref="E80:H80"/>
    <mergeCell ref="E84:H84"/>
    <mergeCell ref="E82:H82"/>
    <mergeCell ref="E86:H86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4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J2" s="14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4"/>
      <c r="K3" s="143"/>
      <c r="L3" s="143"/>
      <c r="M3" s="18"/>
      <c r="AT3" s="15" t="s">
        <v>80</v>
      </c>
    </row>
    <row r="4" s="1" customFormat="1" ht="24.96" customHeight="1">
      <c r="B4" s="18"/>
      <c r="D4" s="145" t="s">
        <v>118</v>
      </c>
      <c r="I4" s="141"/>
      <c r="J4" s="141"/>
      <c r="M4" s="18"/>
      <c r="N4" s="146" t="s">
        <v>11</v>
      </c>
      <c r="AT4" s="15" t="s">
        <v>4</v>
      </c>
    </row>
    <row r="5" s="1" customFormat="1" ht="6.96" customHeight="1">
      <c r="B5" s="18"/>
      <c r="I5" s="141"/>
      <c r="J5" s="141"/>
      <c r="M5" s="18"/>
    </row>
    <row r="6" s="1" customFormat="1" ht="12" customHeight="1">
      <c r="B6" s="18"/>
      <c r="D6" s="147" t="s">
        <v>17</v>
      </c>
      <c r="I6" s="141"/>
      <c r="J6" s="141"/>
      <c r="M6" s="18"/>
    </row>
    <row r="7" s="1" customFormat="1" ht="16.5" customHeight="1">
      <c r="B7" s="18"/>
      <c r="E7" s="148" t="str">
        <f>'Rekapitulace stavby'!K6</f>
        <v xml:space="preserve"> Oprava zabezpečovacího zařízení v žst. Medlešice</v>
      </c>
      <c r="F7" s="147"/>
      <c r="G7" s="147"/>
      <c r="H7" s="147"/>
      <c r="I7" s="141"/>
      <c r="J7" s="141"/>
      <c r="M7" s="18"/>
    </row>
    <row r="8">
      <c r="B8" s="18"/>
      <c r="D8" s="147" t="s">
        <v>119</v>
      </c>
      <c r="M8" s="18"/>
    </row>
    <row r="9" s="1" customFormat="1" ht="16.5" customHeight="1">
      <c r="B9" s="18"/>
      <c r="E9" s="148" t="s">
        <v>120</v>
      </c>
      <c r="F9" s="1"/>
      <c r="G9" s="1"/>
      <c r="H9" s="1"/>
      <c r="I9" s="141"/>
      <c r="J9" s="141"/>
      <c r="M9" s="18"/>
    </row>
    <row r="10" s="1" customFormat="1" ht="12" customHeight="1">
      <c r="B10" s="18"/>
      <c r="D10" s="147" t="s">
        <v>121</v>
      </c>
      <c r="I10" s="141"/>
      <c r="J10" s="141"/>
      <c r="M10" s="18"/>
    </row>
    <row r="11" s="2" customFormat="1" ht="16.5" customHeight="1">
      <c r="A11" s="36"/>
      <c r="B11" s="42"/>
      <c r="C11" s="36"/>
      <c r="D11" s="36"/>
      <c r="E11" s="149" t="s">
        <v>122</v>
      </c>
      <c r="F11" s="36"/>
      <c r="G11" s="36"/>
      <c r="H11" s="36"/>
      <c r="I11" s="150"/>
      <c r="J11" s="150"/>
      <c r="K11" s="36"/>
      <c r="L11" s="36"/>
      <c r="M11" s="15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7" t="s">
        <v>123</v>
      </c>
      <c r="E12" s="36"/>
      <c r="F12" s="36"/>
      <c r="G12" s="36"/>
      <c r="H12" s="36"/>
      <c r="I12" s="150"/>
      <c r="J12" s="150"/>
      <c r="K12" s="36"/>
      <c r="L12" s="36"/>
      <c r="M12" s="15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6.5" customHeight="1">
      <c r="A13" s="36"/>
      <c r="B13" s="42"/>
      <c r="C13" s="36"/>
      <c r="D13" s="36"/>
      <c r="E13" s="152" t="s">
        <v>1639</v>
      </c>
      <c r="F13" s="36"/>
      <c r="G13" s="36"/>
      <c r="H13" s="36"/>
      <c r="I13" s="150"/>
      <c r="J13" s="150"/>
      <c r="K13" s="36"/>
      <c r="L13" s="36"/>
      <c r="M13" s="15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>
      <c r="A14" s="36"/>
      <c r="B14" s="42"/>
      <c r="C14" s="36"/>
      <c r="D14" s="36"/>
      <c r="E14" s="36"/>
      <c r="F14" s="36"/>
      <c r="G14" s="36"/>
      <c r="H14" s="36"/>
      <c r="I14" s="150"/>
      <c r="J14" s="150"/>
      <c r="K14" s="36"/>
      <c r="L14" s="36"/>
      <c r="M14" s="15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47" t="s">
        <v>19</v>
      </c>
      <c r="E15" s="36"/>
      <c r="F15" s="134" t="s">
        <v>20</v>
      </c>
      <c r="G15" s="36"/>
      <c r="H15" s="36"/>
      <c r="I15" s="153" t="s">
        <v>21</v>
      </c>
      <c r="J15" s="154" t="s">
        <v>20</v>
      </c>
      <c r="K15" s="36"/>
      <c r="L15" s="36"/>
      <c r="M15" s="15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7" t="s">
        <v>22</v>
      </c>
      <c r="E16" s="36"/>
      <c r="F16" s="134" t="s">
        <v>125</v>
      </c>
      <c r="G16" s="36"/>
      <c r="H16" s="36"/>
      <c r="I16" s="153" t="s">
        <v>24</v>
      </c>
      <c r="J16" s="155" t="str">
        <f>'Rekapitulace stavby'!AN8</f>
        <v>17. 3. 2020</v>
      </c>
      <c r="K16" s="36"/>
      <c r="L16" s="36"/>
      <c r="M16" s="15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0.8" customHeight="1">
      <c r="A17" s="36"/>
      <c r="B17" s="42"/>
      <c r="C17" s="36"/>
      <c r="D17" s="36"/>
      <c r="E17" s="36"/>
      <c r="F17" s="36"/>
      <c r="G17" s="36"/>
      <c r="H17" s="36"/>
      <c r="I17" s="150"/>
      <c r="J17" s="150"/>
      <c r="K17" s="36"/>
      <c r="L17" s="36"/>
      <c r="M17" s="15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47" t="s">
        <v>26</v>
      </c>
      <c r="E18" s="36"/>
      <c r="F18" s="36"/>
      <c r="G18" s="36"/>
      <c r="H18" s="36"/>
      <c r="I18" s="153" t="s">
        <v>27</v>
      </c>
      <c r="J18" s="154" t="s">
        <v>20</v>
      </c>
      <c r="K18" s="36"/>
      <c r="L18" s="36"/>
      <c r="M18" s="15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4" t="s">
        <v>23</v>
      </c>
      <c r="F19" s="36"/>
      <c r="G19" s="36"/>
      <c r="H19" s="36"/>
      <c r="I19" s="153" t="s">
        <v>28</v>
      </c>
      <c r="J19" s="154" t="s">
        <v>20</v>
      </c>
      <c r="K19" s="36"/>
      <c r="L19" s="36"/>
      <c r="M19" s="15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150"/>
      <c r="J20" s="150"/>
      <c r="K20" s="36"/>
      <c r="L20" s="36"/>
      <c r="M20" s="15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47" t="s">
        <v>29</v>
      </c>
      <c r="E21" s="36"/>
      <c r="F21" s="36"/>
      <c r="G21" s="36"/>
      <c r="H21" s="36"/>
      <c r="I21" s="153" t="s">
        <v>27</v>
      </c>
      <c r="J21" s="31" t="str">
        <f>'Rekapitulace stavby'!AN13</f>
        <v>Vyplň údaj</v>
      </c>
      <c r="K21" s="36"/>
      <c r="L21" s="36"/>
      <c r="M21" s="15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31" t="str">
        <f>'Rekapitulace stavby'!E14</f>
        <v>Vyplň údaj</v>
      </c>
      <c r="F22" s="134"/>
      <c r="G22" s="134"/>
      <c r="H22" s="134"/>
      <c r="I22" s="153" t="s">
        <v>28</v>
      </c>
      <c r="J22" s="31" t="str">
        <f>'Rekapitulace stavby'!AN14</f>
        <v>Vyplň údaj</v>
      </c>
      <c r="K22" s="36"/>
      <c r="L22" s="36"/>
      <c r="M22" s="15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150"/>
      <c r="J23" s="150"/>
      <c r="K23" s="36"/>
      <c r="L23" s="36"/>
      <c r="M23" s="15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47" t="s">
        <v>31</v>
      </c>
      <c r="E24" s="36"/>
      <c r="F24" s="36"/>
      <c r="G24" s="36"/>
      <c r="H24" s="36"/>
      <c r="I24" s="153" t="s">
        <v>27</v>
      </c>
      <c r="J24" s="154" t="s">
        <v>20</v>
      </c>
      <c r="K24" s="36"/>
      <c r="L24" s="36"/>
      <c r="M24" s="15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8" customHeight="1">
      <c r="A25" s="36"/>
      <c r="B25" s="42"/>
      <c r="C25" s="36"/>
      <c r="D25" s="36"/>
      <c r="E25" s="134" t="s">
        <v>23</v>
      </c>
      <c r="F25" s="36"/>
      <c r="G25" s="36"/>
      <c r="H25" s="36"/>
      <c r="I25" s="153" t="s">
        <v>28</v>
      </c>
      <c r="J25" s="154" t="s">
        <v>20</v>
      </c>
      <c r="K25" s="36"/>
      <c r="L25" s="36"/>
      <c r="M25" s="15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150"/>
      <c r="J26" s="150"/>
      <c r="K26" s="36"/>
      <c r="L26" s="36"/>
      <c r="M26" s="15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12" customHeight="1">
      <c r="A27" s="36"/>
      <c r="B27" s="42"/>
      <c r="C27" s="36"/>
      <c r="D27" s="147" t="s">
        <v>32</v>
      </c>
      <c r="E27" s="36"/>
      <c r="F27" s="36"/>
      <c r="G27" s="36"/>
      <c r="H27" s="36"/>
      <c r="I27" s="153" t="s">
        <v>27</v>
      </c>
      <c r="J27" s="154" t="s">
        <v>20</v>
      </c>
      <c r="K27" s="36"/>
      <c r="L27" s="36"/>
      <c r="M27" s="15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8" customHeight="1">
      <c r="A28" s="36"/>
      <c r="B28" s="42"/>
      <c r="C28" s="36"/>
      <c r="D28" s="36"/>
      <c r="E28" s="134" t="s">
        <v>23</v>
      </c>
      <c r="F28" s="36"/>
      <c r="G28" s="36"/>
      <c r="H28" s="36"/>
      <c r="I28" s="153" t="s">
        <v>28</v>
      </c>
      <c r="J28" s="154" t="s">
        <v>20</v>
      </c>
      <c r="K28" s="36"/>
      <c r="L28" s="36"/>
      <c r="M28" s="15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36"/>
      <c r="E29" s="36"/>
      <c r="F29" s="36"/>
      <c r="G29" s="36"/>
      <c r="H29" s="36"/>
      <c r="I29" s="150"/>
      <c r="J29" s="150"/>
      <c r="K29" s="36"/>
      <c r="L29" s="36"/>
      <c r="M29" s="15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2" customHeight="1">
      <c r="A30" s="36"/>
      <c r="B30" s="42"/>
      <c r="C30" s="36"/>
      <c r="D30" s="147" t="s">
        <v>33</v>
      </c>
      <c r="E30" s="36"/>
      <c r="F30" s="36"/>
      <c r="G30" s="36"/>
      <c r="H30" s="36"/>
      <c r="I30" s="150"/>
      <c r="J30" s="150"/>
      <c r="K30" s="36"/>
      <c r="L30" s="36"/>
      <c r="M30" s="15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8" customFormat="1" ht="16.5" customHeight="1">
      <c r="A31" s="156"/>
      <c r="B31" s="157"/>
      <c r="C31" s="156"/>
      <c r="D31" s="156"/>
      <c r="E31" s="158" t="s">
        <v>20</v>
      </c>
      <c r="F31" s="158"/>
      <c r="G31" s="158"/>
      <c r="H31" s="158"/>
      <c r="I31" s="159"/>
      <c r="J31" s="159"/>
      <c r="K31" s="156"/>
      <c r="L31" s="156"/>
      <c r="M31" s="160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6"/>
      <c r="B32" s="42"/>
      <c r="C32" s="36"/>
      <c r="D32" s="36"/>
      <c r="E32" s="36"/>
      <c r="F32" s="36"/>
      <c r="G32" s="36"/>
      <c r="H32" s="36"/>
      <c r="I32" s="150"/>
      <c r="J32" s="150"/>
      <c r="K32" s="36"/>
      <c r="L32" s="36"/>
      <c r="M32" s="15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61"/>
      <c r="E33" s="161"/>
      <c r="F33" s="161"/>
      <c r="G33" s="161"/>
      <c r="H33" s="161"/>
      <c r="I33" s="162"/>
      <c r="J33" s="162"/>
      <c r="K33" s="161"/>
      <c r="L33" s="161"/>
      <c r="M33" s="15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>
      <c r="A34" s="36"/>
      <c r="B34" s="42"/>
      <c r="C34" s="36"/>
      <c r="D34" s="36"/>
      <c r="E34" s="147" t="s">
        <v>126</v>
      </c>
      <c r="F34" s="36"/>
      <c r="G34" s="36"/>
      <c r="H34" s="36"/>
      <c r="I34" s="150"/>
      <c r="J34" s="150"/>
      <c r="K34" s="163">
        <f>I69</f>
        <v>0</v>
      </c>
      <c r="L34" s="36"/>
      <c r="M34" s="15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>
      <c r="A35" s="36"/>
      <c r="B35" s="42"/>
      <c r="C35" s="36"/>
      <c r="D35" s="36"/>
      <c r="E35" s="147" t="s">
        <v>127</v>
      </c>
      <c r="F35" s="36"/>
      <c r="G35" s="36"/>
      <c r="H35" s="36"/>
      <c r="I35" s="150"/>
      <c r="J35" s="150"/>
      <c r="K35" s="163">
        <f>J69</f>
        <v>0</v>
      </c>
      <c r="L35" s="36"/>
      <c r="M35" s="15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25.44" customHeight="1">
      <c r="A36" s="36"/>
      <c r="B36" s="42"/>
      <c r="C36" s="36"/>
      <c r="D36" s="164" t="s">
        <v>35</v>
      </c>
      <c r="E36" s="36"/>
      <c r="F36" s="36"/>
      <c r="G36" s="36"/>
      <c r="H36" s="36"/>
      <c r="I36" s="150"/>
      <c r="J36" s="150"/>
      <c r="K36" s="165">
        <f>ROUND(K95, 2)</f>
        <v>0</v>
      </c>
      <c r="L36" s="36"/>
      <c r="M36" s="15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6.96" customHeight="1">
      <c r="A37" s="36"/>
      <c r="B37" s="42"/>
      <c r="C37" s="36"/>
      <c r="D37" s="161"/>
      <c r="E37" s="161"/>
      <c r="F37" s="161"/>
      <c r="G37" s="161"/>
      <c r="H37" s="161"/>
      <c r="I37" s="162"/>
      <c r="J37" s="162"/>
      <c r="K37" s="161"/>
      <c r="L37" s="161"/>
      <c r="M37" s="15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166" t="s">
        <v>37</v>
      </c>
      <c r="G38" s="36"/>
      <c r="H38" s="36"/>
      <c r="I38" s="167" t="s">
        <v>36</v>
      </c>
      <c r="J38" s="150"/>
      <c r="K38" s="166" t="s">
        <v>38</v>
      </c>
      <c r="L38" s="36"/>
      <c r="M38" s="15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14.4" customHeight="1">
      <c r="A39" s="36"/>
      <c r="B39" s="42"/>
      <c r="C39" s="36"/>
      <c r="D39" s="149" t="s">
        <v>39</v>
      </c>
      <c r="E39" s="147" t="s">
        <v>40</v>
      </c>
      <c r="F39" s="163">
        <f>ROUND((SUM(BE95:BE147)),  2)</f>
        <v>0</v>
      </c>
      <c r="G39" s="36"/>
      <c r="H39" s="36"/>
      <c r="I39" s="168">
        <v>0.20999999999999999</v>
      </c>
      <c r="J39" s="150"/>
      <c r="K39" s="163">
        <f>ROUND(((SUM(BE95:BE147))*I39),  2)</f>
        <v>0</v>
      </c>
      <c r="L39" s="36"/>
      <c r="M39" s="15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147" t="s">
        <v>41</v>
      </c>
      <c r="F40" s="163">
        <f>ROUND((SUM(BF95:BF147)),  2)</f>
        <v>0</v>
      </c>
      <c r="G40" s="36"/>
      <c r="H40" s="36"/>
      <c r="I40" s="168">
        <v>0.14999999999999999</v>
      </c>
      <c r="J40" s="150"/>
      <c r="K40" s="163">
        <f>ROUND(((SUM(BF95:BF147))*I40),  2)</f>
        <v>0</v>
      </c>
      <c r="L40" s="36"/>
      <c r="M40" s="15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14.4" customHeight="1">
      <c r="A41" s="36"/>
      <c r="B41" s="42"/>
      <c r="C41" s="36"/>
      <c r="D41" s="36"/>
      <c r="E41" s="147" t="s">
        <v>42</v>
      </c>
      <c r="F41" s="163">
        <f>ROUND((SUM(BG95:BG147)),  2)</f>
        <v>0</v>
      </c>
      <c r="G41" s="36"/>
      <c r="H41" s="36"/>
      <c r="I41" s="168">
        <v>0.20999999999999999</v>
      </c>
      <c r="J41" s="150"/>
      <c r="K41" s="163">
        <f>0</f>
        <v>0</v>
      </c>
      <c r="L41" s="36"/>
      <c r="M41" s="15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42"/>
      <c r="C42" s="36"/>
      <c r="D42" s="36"/>
      <c r="E42" s="147" t="s">
        <v>43</v>
      </c>
      <c r="F42" s="163">
        <f>ROUND((SUM(BH95:BH147)),  2)</f>
        <v>0</v>
      </c>
      <c r="G42" s="36"/>
      <c r="H42" s="36"/>
      <c r="I42" s="168">
        <v>0.14999999999999999</v>
      </c>
      <c r="J42" s="150"/>
      <c r="K42" s="163">
        <f>0</f>
        <v>0</v>
      </c>
      <c r="L42" s="36"/>
      <c r="M42" s="15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2" customFormat="1" ht="14.4" customHeight="1">
      <c r="A43" s="36"/>
      <c r="B43" s="42"/>
      <c r="C43" s="36"/>
      <c r="D43" s="36"/>
      <c r="E43" s="147" t="s">
        <v>44</v>
      </c>
      <c r="F43" s="163">
        <f>ROUND((SUM(BI95:BI147)),  2)</f>
        <v>0</v>
      </c>
      <c r="G43" s="36"/>
      <c r="H43" s="36"/>
      <c r="I43" s="168">
        <v>0</v>
      </c>
      <c r="J43" s="150"/>
      <c r="K43" s="163">
        <f>0</f>
        <v>0</v>
      </c>
      <c r="L43" s="36"/>
      <c r="M43" s="151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42"/>
      <c r="C44" s="36"/>
      <c r="D44" s="36"/>
      <c r="E44" s="36"/>
      <c r="F44" s="36"/>
      <c r="G44" s="36"/>
      <c r="H44" s="36"/>
      <c r="I44" s="150"/>
      <c r="J44" s="150"/>
      <c r="K44" s="36"/>
      <c r="L44" s="36"/>
      <c r="M44" s="15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5.44" customHeight="1">
      <c r="A45" s="36"/>
      <c r="B45" s="42"/>
      <c r="C45" s="169"/>
      <c r="D45" s="170" t="s">
        <v>45</v>
      </c>
      <c r="E45" s="171"/>
      <c r="F45" s="171"/>
      <c r="G45" s="172" t="s">
        <v>46</v>
      </c>
      <c r="H45" s="173" t="s">
        <v>47</v>
      </c>
      <c r="I45" s="174"/>
      <c r="J45" s="174"/>
      <c r="K45" s="175">
        <f>SUM(K36:K43)</f>
        <v>0</v>
      </c>
      <c r="L45" s="176"/>
      <c r="M45" s="15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4.4" customHeight="1">
      <c r="A46" s="36"/>
      <c r="B46" s="177"/>
      <c r="C46" s="178"/>
      <c r="D46" s="178"/>
      <c r="E46" s="178"/>
      <c r="F46" s="178"/>
      <c r="G46" s="178"/>
      <c r="H46" s="178"/>
      <c r="I46" s="179"/>
      <c r="J46" s="179"/>
      <c r="K46" s="178"/>
      <c r="L46" s="178"/>
      <c r="M46" s="15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50" s="2" customFormat="1" ht="6.96" customHeight="1">
      <c r="A50" s="36"/>
      <c r="B50" s="180"/>
      <c r="C50" s="181"/>
      <c r="D50" s="181"/>
      <c r="E50" s="181"/>
      <c r="F50" s="181"/>
      <c r="G50" s="181"/>
      <c r="H50" s="181"/>
      <c r="I50" s="182"/>
      <c r="J50" s="182"/>
      <c r="K50" s="181"/>
      <c r="L50" s="181"/>
      <c r="M50" s="15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24.96" customHeight="1">
      <c r="A51" s="36"/>
      <c r="B51" s="37"/>
      <c r="C51" s="21" t="s">
        <v>128</v>
      </c>
      <c r="D51" s="38"/>
      <c r="E51" s="38"/>
      <c r="F51" s="38"/>
      <c r="G51" s="38"/>
      <c r="H51" s="38"/>
      <c r="I51" s="150"/>
      <c r="J51" s="150"/>
      <c r="K51" s="38"/>
      <c r="L51" s="38"/>
      <c r="M51" s="15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6.96" customHeight="1">
      <c r="A52" s="36"/>
      <c r="B52" s="37"/>
      <c r="C52" s="38"/>
      <c r="D52" s="38"/>
      <c r="E52" s="38"/>
      <c r="F52" s="38"/>
      <c r="G52" s="38"/>
      <c r="H52" s="38"/>
      <c r="I52" s="150"/>
      <c r="J52" s="150"/>
      <c r="K52" s="38"/>
      <c r="L52" s="38"/>
      <c r="M52" s="15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12" customHeight="1">
      <c r="A53" s="36"/>
      <c r="B53" s="37"/>
      <c r="C53" s="30" t="s">
        <v>17</v>
      </c>
      <c r="D53" s="38"/>
      <c r="E53" s="38"/>
      <c r="F53" s="38"/>
      <c r="G53" s="38"/>
      <c r="H53" s="38"/>
      <c r="I53" s="150"/>
      <c r="J53" s="150"/>
      <c r="K53" s="38"/>
      <c r="L53" s="38"/>
      <c r="M53" s="15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6.5" customHeight="1">
      <c r="A54" s="36"/>
      <c r="B54" s="37"/>
      <c r="C54" s="38"/>
      <c r="D54" s="38"/>
      <c r="E54" s="183" t="str">
        <f>E7</f>
        <v xml:space="preserve"> Oprava zabezpečovacího zařízení v žst. Medlešice</v>
      </c>
      <c r="F54" s="30"/>
      <c r="G54" s="30"/>
      <c r="H54" s="30"/>
      <c r="I54" s="150"/>
      <c r="J54" s="150"/>
      <c r="K54" s="38"/>
      <c r="L54" s="38"/>
      <c r="M54" s="15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1" customFormat="1" ht="12" customHeight="1">
      <c r="B55" s="19"/>
      <c r="C55" s="30" t="s">
        <v>119</v>
      </c>
      <c r="D55" s="20"/>
      <c r="E55" s="20"/>
      <c r="F55" s="20"/>
      <c r="G55" s="20"/>
      <c r="H55" s="20"/>
      <c r="I55" s="141"/>
      <c r="J55" s="141"/>
      <c r="K55" s="20"/>
      <c r="L55" s="20"/>
      <c r="M55" s="18"/>
    </row>
    <row r="56" s="1" customFormat="1" ht="16.5" customHeight="1">
      <c r="B56" s="19"/>
      <c r="C56" s="20"/>
      <c r="D56" s="20"/>
      <c r="E56" s="183" t="s">
        <v>120</v>
      </c>
      <c r="F56" s="20"/>
      <c r="G56" s="20"/>
      <c r="H56" s="20"/>
      <c r="I56" s="141"/>
      <c r="J56" s="141"/>
      <c r="K56" s="20"/>
      <c r="L56" s="20"/>
      <c r="M56" s="18"/>
    </row>
    <row r="57" s="1" customFormat="1" ht="12" customHeight="1">
      <c r="B57" s="19"/>
      <c r="C57" s="30" t="s">
        <v>121</v>
      </c>
      <c r="D57" s="20"/>
      <c r="E57" s="20"/>
      <c r="F57" s="20"/>
      <c r="G57" s="20"/>
      <c r="H57" s="20"/>
      <c r="I57" s="141"/>
      <c r="J57" s="141"/>
      <c r="K57" s="20"/>
      <c r="L57" s="20"/>
      <c r="M57" s="18"/>
    </row>
    <row r="58" s="2" customFormat="1" ht="16.5" customHeight="1">
      <c r="A58" s="36"/>
      <c r="B58" s="37"/>
      <c r="C58" s="38"/>
      <c r="D58" s="38"/>
      <c r="E58" s="184" t="s">
        <v>122</v>
      </c>
      <c r="F58" s="38"/>
      <c r="G58" s="38"/>
      <c r="H58" s="38"/>
      <c r="I58" s="150"/>
      <c r="J58" s="150"/>
      <c r="K58" s="38"/>
      <c r="L58" s="38"/>
      <c r="M58" s="15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12" customHeight="1">
      <c r="A59" s="36"/>
      <c r="B59" s="37"/>
      <c r="C59" s="30" t="s">
        <v>123</v>
      </c>
      <c r="D59" s="38"/>
      <c r="E59" s="38"/>
      <c r="F59" s="38"/>
      <c r="G59" s="38"/>
      <c r="H59" s="38"/>
      <c r="I59" s="150"/>
      <c r="J59" s="150"/>
      <c r="K59" s="38"/>
      <c r="L59" s="38"/>
      <c r="M59" s="15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6.5" customHeight="1">
      <c r="A60" s="36"/>
      <c r="B60" s="37"/>
      <c r="C60" s="38"/>
      <c r="D60" s="38"/>
      <c r="E60" s="67" t="str">
        <f>E13</f>
        <v>01-01-2 - URS-SZZ</v>
      </c>
      <c r="F60" s="38"/>
      <c r="G60" s="38"/>
      <c r="H60" s="38"/>
      <c r="I60" s="150"/>
      <c r="J60" s="150"/>
      <c r="K60" s="38"/>
      <c r="L60" s="38"/>
      <c r="M60" s="151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6.96" customHeight="1">
      <c r="A61" s="36"/>
      <c r="B61" s="37"/>
      <c r="C61" s="38"/>
      <c r="D61" s="38"/>
      <c r="E61" s="38"/>
      <c r="F61" s="38"/>
      <c r="G61" s="38"/>
      <c r="H61" s="38"/>
      <c r="I61" s="150"/>
      <c r="J61" s="150"/>
      <c r="K61" s="38"/>
      <c r="L61" s="38"/>
      <c r="M61" s="15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2" customHeight="1">
      <c r="A62" s="36"/>
      <c r="B62" s="37"/>
      <c r="C62" s="30" t="s">
        <v>22</v>
      </c>
      <c r="D62" s="38"/>
      <c r="E62" s="38"/>
      <c r="F62" s="25" t="str">
        <f>F16</f>
        <v>Medlešice</v>
      </c>
      <c r="G62" s="38"/>
      <c r="H62" s="38"/>
      <c r="I62" s="153" t="s">
        <v>24</v>
      </c>
      <c r="J62" s="155" t="str">
        <f>IF(J16="","",J16)</f>
        <v>17. 3. 2020</v>
      </c>
      <c r="K62" s="38"/>
      <c r="L62" s="38"/>
      <c r="M62" s="15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6.96" customHeight="1">
      <c r="A63" s="36"/>
      <c r="B63" s="37"/>
      <c r="C63" s="38"/>
      <c r="D63" s="38"/>
      <c r="E63" s="38"/>
      <c r="F63" s="38"/>
      <c r="G63" s="38"/>
      <c r="H63" s="38"/>
      <c r="I63" s="150"/>
      <c r="J63" s="150"/>
      <c r="K63" s="38"/>
      <c r="L63" s="38"/>
      <c r="M63" s="15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15.15" customHeight="1">
      <c r="A64" s="36"/>
      <c r="B64" s="37"/>
      <c r="C64" s="30" t="s">
        <v>26</v>
      </c>
      <c r="D64" s="38"/>
      <c r="E64" s="38"/>
      <c r="F64" s="25" t="str">
        <f>E19</f>
        <v xml:space="preserve"> </v>
      </c>
      <c r="G64" s="38"/>
      <c r="H64" s="38"/>
      <c r="I64" s="153" t="s">
        <v>31</v>
      </c>
      <c r="J64" s="185" t="str">
        <f>E25</f>
        <v xml:space="preserve"> </v>
      </c>
      <c r="K64" s="38"/>
      <c r="L64" s="38"/>
      <c r="M64" s="151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15.15" customHeight="1">
      <c r="A65" s="36"/>
      <c r="B65" s="37"/>
      <c r="C65" s="30" t="s">
        <v>29</v>
      </c>
      <c r="D65" s="38"/>
      <c r="E65" s="38"/>
      <c r="F65" s="25" t="str">
        <f>IF(E22="","",E22)</f>
        <v>Vyplň údaj</v>
      </c>
      <c r="G65" s="38"/>
      <c r="H65" s="38"/>
      <c r="I65" s="153" t="s">
        <v>32</v>
      </c>
      <c r="J65" s="185" t="str">
        <f>E28</f>
        <v xml:space="preserve"> </v>
      </c>
      <c r="K65" s="38"/>
      <c r="L65" s="38"/>
      <c r="M65" s="15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10.32" customHeight="1">
      <c r="A66" s="36"/>
      <c r="B66" s="37"/>
      <c r="C66" s="38"/>
      <c r="D66" s="38"/>
      <c r="E66" s="38"/>
      <c r="F66" s="38"/>
      <c r="G66" s="38"/>
      <c r="H66" s="38"/>
      <c r="I66" s="150"/>
      <c r="J66" s="150"/>
      <c r="K66" s="38"/>
      <c r="L66" s="38"/>
      <c r="M66" s="151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9.28" customHeight="1">
      <c r="A67" s="36"/>
      <c r="B67" s="37"/>
      <c r="C67" s="186" t="s">
        <v>129</v>
      </c>
      <c r="D67" s="187"/>
      <c r="E67" s="187"/>
      <c r="F67" s="187"/>
      <c r="G67" s="187"/>
      <c r="H67" s="187"/>
      <c r="I67" s="188" t="s">
        <v>130</v>
      </c>
      <c r="J67" s="188" t="s">
        <v>131</v>
      </c>
      <c r="K67" s="189" t="s">
        <v>132</v>
      </c>
      <c r="L67" s="187"/>
      <c r="M67" s="151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10.32" customHeight="1">
      <c r="A68" s="36"/>
      <c r="B68" s="37"/>
      <c r="C68" s="38"/>
      <c r="D68" s="38"/>
      <c r="E68" s="38"/>
      <c r="F68" s="38"/>
      <c r="G68" s="38"/>
      <c r="H68" s="38"/>
      <c r="I68" s="150"/>
      <c r="J68" s="150"/>
      <c r="K68" s="38"/>
      <c r="L68" s="38"/>
      <c r="M68" s="15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22.8" customHeight="1">
      <c r="A69" s="36"/>
      <c r="B69" s="37"/>
      <c r="C69" s="190" t="s">
        <v>69</v>
      </c>
      <c r="D69" s="38"/>
      <c r="E69" s="38"/>
      <c r="F69" s="38"/>
      <c r="G69" s="38"/>
      <c r="H69" s="38"/>
      <c r="I69" s="191">
        <f>Q95</f>
        <v>0</v>
      </c>
      <c r="J69" s="191">
        <f>R95</f>
        <v>0</v>
      </c>
      <c r="K69" s="100">
        <f>K95</f>
        <v>0</v>
      </c>
      <c r="L69" s="38"/>
      <c r="M69" s="15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U69" s="15" t="s">
        <v>133</v>
      </c>
    </row>
    <row r="70" s="9" customFormat="1" ht="24.96" customHeight="1">
      <c r="A70" s="9"/>
      <c r="B70" s="192"/>
      <c r="C70" s="193"/>
      <c r="D70" s="194" t="s">
        <v>1640</v>
      </c>
      <c r="E70" s="195"/>
      <c r="F70" s="195"/>
      <c r="G70" s="195"/>
      <c r="H70" s="195"/>
      <c r="I70" s="196">
        <f>Q124</f>
        <v>0</v>
      </c>
      <c r="J70" s="196">
        <f>R124</f>
        <v>0</v>
      </c>
      <c r="K70" s="197">
        <f>K124</f>
        <v>0</v>
      </c>
      <c r="L70" s="193"/>
      <c r="M70" s="19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59"/>
      <c r="C71" s="124"/>
      <c r="D71" s="260" t="s">
        <v>1641</v>
      </c>
      <c r="E71" s="261"/>
      <c r="F71" s="261"/>
      <c r="G71" s="261"/>
      <c r="H71" s="261"/>
      <c r="I71" s="262">
        <f>Q125</f>
        <v>0</v>
      </c>
      <c r="J71" s="262">
        <f>R125</f>
        <v>0</v>
      </c>
      <c r="K71" s="263">
        <f>K125</f>
        <v>0</v>
      </c>
      <c r="L71" s="124"/>
      <c r="M71" s="264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2" customFormat="1" ht="21.84" customHeight="1">
      <c r="A72" s="36"/>
      <c r="B72" s="37"/>
      <c r="C72" s="38"/>
      <c r="D72" s="38"/>
      <c r="E72" s="38"/>
      <c r="F72" s="38"/>
      <c r="G72" s="38"/>
      <c r="H72" s="38"/>
      <c r="I72" s="150"/>
      <c r="J72" s="150"/>
      <c r="K72" s="38"/>
      <c r="L72" s="38"/>
      <c r="M72" s="15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57"/>
      <c r="C73" s="58"/>
      <c r="D73" s="58"/>
      <c r="E73" s="58"/>
      <c r="F73" s="58"/>
      <c r="G73" s="58"/>
      <c r="H73" s="58"/>
      <c r="I73" s="179"/>
      <c r="J73" s="179"/>
      <c r="K73" s="58"/>
      <c r="L73" s="58"/>
      <c r="M73" s="15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="2" customFormat="1" ht="6.96" customHeight="1">
      <c r="A77" s="36"/>
      <c r="B77" s="59"/>
      <c r="C77" s="60"/>
      <c r="D77" s="60"/>
      <c r="E77" s="60"/>
      <c r="F77" s="60"/>
      <c r="G77" s="60"/>
      <c r="H77" s="60"/>
      <c r="I77" s="182"/>
      <c r="J77" s="182"/>
      <c r="K77" s="60"/>
      <c r="L77" s="60"/>
      <c r="M77" s="15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24.96" customHeight="1">
      <c r="A78" s="36"/>
      <c r="B78" s="37"/>
      <c r="C78" s="21" t="s">
        <v>135</v>
      </c>
      <c r="D78" s="38"/>
      <c r="E78" s="38"/>
      <c r="F78" s="38"/>
      <c r="G78" s="38"/>
      <c r="H78" s="38"/>
      <c r="I78" s="150"/>
      <c r="J78" s="150"/>
      <c r="K78" s="38"/>
      <c r="L78" s="38"/>
      <c r="M78" s="15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150"/>
      <c r="J79" s="150"/>
      <c r="K79" s="38"/>
      <c r="L79" s="38"/>
      <c r="M79" s="15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17</v>
      </c>
      <c r="D80" s="38"/>
      <c r="E80" s="38"/>
      <c r="F80" s="38"/>
      <c r="G80" s="38"/>
      <c r="H80" s="38"/>
      <c r="I80" s="150"/>
      <c r="J80" s="150"/>
      <c r="K80" s="38"/>
      <c r="L80" s="38"/>
      <c r="M80" s="15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183" t="str">
        <f>E7</f>
        <v xml:space="preserve"> Oprava zabezpečovacího zařízení v žst. Medlešice</v>
      </c>
      <c r="F81" s="30"/>
      <c r="G81" s="30"/>
      <c r="H81" s="30"/>
      <c r="I81" s="150"/>
      <c r="J81" s="150"/>
      <c r="K81" s="38"/>
      <c r="L81" s="38"/>
      <c r="M81" s="15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" customFormat="1" ht="12" customHeight="1">
      <c r="B82" s="19"/>
      <c r="C82" s="30" t="s">
        <v>119</v>
      </c>
      <c r="D82" s="20"/>
      <c r="E82" s="20"/>
      <c r="F82" s="20"/>
      <c r="G82" s="20"/>
      <c r="H82" s="20"/>
      <c r="I82" s="141"/>
      <c r="J82" s="141"/>
      <c r="K82" s="20"/>
      <c r="L82" s="20"/>
      <c r="M82" s="18"/>
    </row>
    <row r="83" s="1" customFormat="1" ht="16.5" customHeight="1">
      <c r="B83" s="19"/>
      <c r="C83" s="20"/>
      <c r="D83" s="20"/>
      <c r="E83" s="183" t="s">
        <v>120</v>
      </c>
      <c r="F83" s="20"/>
      <c r="G83" s="20"/>
      <c r="H83" s="20"/>
      <c r="I83" s="141"/>
      <c r="J83" s="141"/>
      <c r="K83" s="20"/>
      <c r="L83" s="20"/>
      <c r="M83" s="18"/>
    </row>
    <row r="84" s="1" customFormat="1" ht="12" customHeight="1">
      <c r="B84" s="19"/>
      <c r="C84" s="30" t="s">
        <v>121</v>
      </c>
      <c r="D84" s="20"/>
      <c r="E84" s="20"/>
      <c r="F84" s="20"/>
      <c r="G84" s="20"/>
      <c r="H84" s="20"/>
      <c r="I84" s="141"/>
      <c r="J84" s="141"/>
      <c r="K84" s="20"/>
      <c r="L84" s="20"/>
      <c r="M84" s="18"/>
    </row>
    <row r="85" s="2" customFormat="1" ht="16.5" customHeight="1">
      <c r="A85" s="36"/>
      <c r="B85" s="37"/>
      <c r="C85" s="38"/>
      <c r="D85" s="38"/>
      <c r="E85" s="184" t="s">
        <v>122</v>
      </c>
      <c r="F85" s="38"/>
      <c r="G85" s="38"/>
      <c r="H85" s="38"/>
      <c r="I85" s="150"/>
      <c r="J85" s="150"/>
      <c r="K85" s="38"/>
      <c r="L85" s="38"/>
      <c r="M85" s="15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123</v>
      </c>
      <c r="D86" s="38"/>
      <c r="E86" s="38"/>
      <c r="F86" s="38"/>
      <c r="G86" s="38"/>
      <c r="H86" s="38"/>
      <c r="I86" s="150"/>
      <c r="J86" s="150"/>
      <c r="K86" s="38"/>
      <c r="L86" s="38"/>
      <c r="M86" s="15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67" t="str">
        <f>E13</f>
        <v>01-01-2 - URS-SZZ</v>
      </c>
      <c r="F87" s="38"/>
      <c r="G87" s="38"/>
      <c r="H87" s="38"/>
      <c r="I87" s="150"/>
      <c r="J87" s="150"/>
      <c r="K87" s="38"/>
      <c r="L87" s="38"/>
      <c r="M87" s="15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50"/>
      <c r="J88" s="150"/>
      <c r="K88" s="38"/>
      <c r="L88" s="38"/>
      <c r="M88" s="15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22</v>
      </c>
      <c r="D89" s="38"/>
      <c r="E89" s="38"/>
      <c r="F89" s="25" t="str">
        <f>F16</f>
        <v>Medlešice</v>
      </c>
      <c r="G89" s="38"/>
      <c r="H89" s="38"/>
      <c r="I89" s="153" t="s">
        <v>24</v>
      </c>
      <c r="J89" s="155" t="str">
        <f>IF(J16="","",J16)</f>
        <v>17. 3. 2020</v>
      </c>
      <c r="K89" s="38"/>
      <c r="L89" s="38"/>
      <c r="M89" s="15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50"/>
      <c r="J90" s="150"/>
      <c r="K90" s="38"/>
      <c r="L90" s="38"/>
      <c r="M90" s="15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26</v>
      </c>
      <c r="D91" s="38"/>
      <c r="E91" s="38"/>
      <c r="F91" s="25" t="str">
        <f>E19</f>
        <v xml:space="preserve"> </v>
      </c>
      <c r="G91" s="38"/>
      <c r="H91" s="38"/>
      <c r="I91" s="153" t="s">
        <v>31</v>
      </c>
      <c r="J91" s="185" t="str">
        <f>E25</f>
        <v xml:space="preserve"> </v>
      </c>
      <c r="K91" s="38"/>
      <c r="L91" s="38"/>
      <c r="M91" s="15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IF(E22="","",E22)</f>
        <v>Vyplň údaj</v>
      </c>
      <c r="G92" s="38"/>
      <c r="H92" s="38"/>
      <c r="I92" s="153" t="s">
        <v>32</v>
      </c>
      <c r="J92" s="185" t="str">
        <f>E28</f>
        <v xml:space="preserve"> </v>
      </c>
      <c r="K92" s="38"/>
      <c r="L92" s="38"/>
      <c r="M92" s="15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50"/>
      <c r="J93" s="150"/>
      <c r="K93" s="38"/>
      <c r="L93" s="38"/>
      <c r="M93" s="15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10" customFormat="1" ht="29.28" customHeight="1">
      <c r="A94" s="199"/>
      <c r="B94" s="200"/>
      <c r="C94" s="201" t="s">
        <v>136</v>
      </c>
      <c r="D94" s="202" t="s">
        <v>54</v>
      </c>
      <c r="E94" s="202" t="s">
        <v>50</v>
      </c>
      <c r="F94" s="202" t="s">
        <v>51</v>
      </c>
      <c r="G94" s="202" t="s">
        <v>137</v>
      </c>
      <c r="H94" s="202" t="s">
        <v>138</v>
      </c>
      <c r="I94" s="203" t="s">
        <v>139</v>
      </c>
      <c r="J94" s="203" t="s">
        <v>140</v>
      </c>
      <c r="K94" s="202" t="s">
        <v>132</v>
      </c>
      <c r="L94" s="204" t="s">
        <v>141</v>
      </c>
      <c r="M94" s="205"/>
      <c r="N94" s="90" t="s">
        <v>20</v>
      </c>
      <c r="O94" s="91" t="s">
        <v>39</v>
      </c>
      <c r="P94" s="91" t="s">
        <v>142</v>
      </c>
      <c r="Q94" s="91" t="s">
        <v>143</v>
      </c>
      <c r="R94" s="91" t="s">
        <v>144</v>
      </c>
      <c r="S94" s="91" t="s">
        <v>145</v>
      </c>
      <c r="T94" s="91" t="s">
        <v>146</v>
      </c>
      <c r="U94" s="91" t="s">
        <v>147</v>
      </c>
      <c r="V94" s="91" t="s">
        <v>148</v>
      </c>
      <c r="W94" s="91" t="s">
        <v>149</v>
      </c>
      <c r="X94" s="92" t="s">
        <v>150</v>
      </c>
      <c r="Y94" s="199"/>
      <c r="Z94" s="199"/>
      <c r="AA94" s="199"/>
      <c r="AB94" s="199"/>
      <c r="AC94" s="199"/>
      <c r="AD94" s="199"/>
      <c r="AE94" s="199"/>
    </row>
    <row r="95" s="2" customFormat="1" ht="22.8" customHeight="1">
      <c r="A95" s="36"/>
      <c r="B95" s="37"/>
      <c r="C95" s="97" t="s">
        <v>151</v>
      </c>
      <c r="D95" s="38"/>
      <c r="E95" s="38"/>
      <c r="F95" s="38"/>
      <c r="G95" s="38"/>
      <c r="H95" s="38"/>
      <c r="I95" s="150"/>
      <c r="J95" s="150"/>
      <c r="K95" s="206">
        <f>BK95</f>
        <v>0</v>
      </c>
      <c r="L95" s="38"/>
      <c r="M95" s="42"/>
      <c r="N95" s="93"/>
      <c r="O95" s="207"/>
      <c r="P95" s="94"/>
      <c r="Q95" s="208">
        <f>Q96+SUM(Q97:Q124)</f>
        <v>0</v>
      </c>
      <c r="R95" s="208">
        <f>R96+SUM(R97:R124)</f>
        <v>0</v>
      </c>
      <c r="S95" s="94"/>
      <c r="T95" s="209">
        <f>T96+SUM(T97:T124)</f>
        <v>0</v>
      </c>
      <c r="U95" s="94"/>
      <c r="V95" s="209">
        <f>V96+SUM(V97:V124)</f>
        <v>32.754235749999999</v>
      </c>
      <c r="W95" s="94"/>
      <c r="X95" s="210">
        <f>X96+SUM(X97:X124)</f>
        <v>0</v>
      </c>
      <c r="Y95" s="36"/>
      <c r="Z95" s="36"/>
      <c r="AA95" s="36"/>
      <c r="AB95" s="36"/>
      <c r="AC95" s="36"/>
      <c r="AD95" s="36"/>
      <c r="AE95" s="36"/>
      <c r="AT95" s="15" t="s">
        <v>70</v>
      </c>
      <c r="AU95" s="15" t="s">
        <v>133</v>
      </c>
      <c r="BK95" s="211">
        <f>BK96+SUM(BK97:BK124)</f>
        <v>0</v>
      </c>
    </row>
    <row r="96" s="2" customFormat="1" ht="21.75" customHeight="1">
      <c r="A96" s="36"/>
      <c r="B96" s="37"/>
      <c r="C96" s="212" t="s">
        <v>78</v>
      </c>
      <c r="D96" s="212" t="s">
        <v>152</v>
      </c>
      <c r="E96" s="213" t="s">
        <v>1642</v>
      </c>
      <c r="F96" s="214" t="s">
        <v>1643</v>
      </c>
      <c r="G96" s="215" t="s">
        <v>1644</v>
      </c>
      <c r="H96" s="216">
        <v>0.71999999999999997</v>
      </c>
      <c r="I96" s="217"/>
      <c r="J96" s="218"/>
      <c r="K96" s="219">
        <f>ROUND(P96*H96,2)</f>
        <v>0</v>
      </c>
      <c r="L96" s="214" t="s">
        <v>1645</v>
      </c>
      <c r="M96" s="220"/>
      <c r="N96" s="221" t="s">
        <v>20</v>
      </c>
      <c r="O96" s="222" t="s">
        <v>40</v>
      </c>
      <c r="P96" s="223">
        <f>I96+J96</f>
        <v>0</v>
      </c>
      <c r="Q96" s="223">
        <f>ROUND(I96*H96,2)</f>
        <v>0</v>
      </c>
      <c r="R96" s="223">
        <f>ROUND(J96*H96,2)</f>
        <v>0</v>
      </c>
      <c r="S96" s="82"/>
      <c r="T96" s="224">
        <f>S96*H96</f>
        <v>0</v>
      </c>
      <c r="U96" s="224">
        <v>0.016500000000000001</v>
      </c>
      <c r="V96" s="224">
        <f>U96*H96</f>
        <v>0.01188</v>
      </c>
      <c r="W96" s="224">
        <v>0</v>
      </c>
      <c r="X96" s="225">
        <f>W96*H96</f>
        <v>0</v>
      </c>
      <c r="Y96" s="36"/>
      <c r="Z96" s="36"/>
      <c r="AA96" s="36"/>
      <c r="AB96" s="36"/>
      <c r="AC96" s="36"/>
      <c r="AD96" s="36"/>
      <c r="AE96" s="36"/>
      <c r="AR96" s="226" t="s">
        <v>157</v>
      </c>
      <c r="AT96" s="226" t="s">
        <v>152</v>
      </c>
      <c r="AU96" s="226" t="s">
        <v>71</v>
      </c>
      <c r="AY96" s="15" t="s">
        <v>158</v>
      </c>
      <c r="BE96" s="227">
        <f>IF(O96="základní",K96,0)</f>
        <v>0</v>
      </c>
      <c r="BF96" s="227">
        <f>IF(O96="snížená",K96,0)</f>
        <v>0</v>
      </c>
      <c r="BG96" s="227">
        <f>IF(O96="zákl. přenesená",K96,0)</f>
        <v>0</v>
      </c>
      <c r="BH96" s="227">
        <f>IF(O96="sníž. přenesená",K96,0)</f>
        <v>0</v>
      </c>
      <c r="BI96" s="227">
        <f>IF(O96="nulová",K96,0)</f>
        <v>0</v>
      </c>
      <c r="BJ96" s="15" t="s">
        <v>78</v>
      </c>
      <c r="BK96" s="227">
        <f>ROUND(P96*H96,2)</f>
        <v>0</v>
      </c>
      <c r="BL96" s="15" t="s">
        <v>159</v>
      </c>
      <c r="BM96" s="226" t="s">
        <v>1646</v>
      </c>
    </row>
    <row r="97" s="2" customFormat="1">
      <c r="A97" s="36"/>
      <c r="B97" s="37"/>
      <c r="C97" s="38"/>
      <c r="D97" s="228" t="s">
        <v>161</v>
      </c>
      <c r="E97" s="38"/>
      <c r="F97" s="229" t="s">
        <v>1643</v>
      </c>
      <c r="G97" s="38"/>
      <c r="H97" s="38"/>
      <c r="I97" s="150"/>
      <c r="J97" s="150"/>
      <c r="K97" s="38"/>
      <c r="L97" s="38"/>
      <c r="M97" s="42"/>
      <c r="N97" s="230"/>
      <c r="O97" s="231"/>
      <c r="P97" s="82"/>
      <c r="Q97" s="82"/>
      <c r="R97" s="82"/>
      <c r="S97" s="82"/>
      <c r="T97" s="82"/>
      <c r="U97" s="82"/>
      <c r="V97" s="82"/>
      <c r="W97" s="82"/>
      <c r="X97" s="83"/>
      <c r="Y97" s="36"/>
      <c r="Z97" s="36"/>
      <c r="AA97" s="36"/>
      <c r="AB97" s="36"/>
      <c r="AC97" s="36"/>
      <c r="AD97" s="36"/>
      <c r="AE97" s="36"/>
      <c r="AT97" s="15" t="s">
        <v>161</v>
      </c>
      <c r="AU97" s="15" t="s">
        <v>71</v>
      </c>
    </row>
    <row r="98" s="2" customFormat="1" ht="21.75" customHeight="1">
      <c r="A98" s="36"/>
      <c r="B98" s="37"/>
      <c r="C98" s="212" t="s">
        <v>80</v>
      </c>
      <c r="D98" s="212" t="s">
        <v>152</v>
      </c>
      <c r="E98" s="213" t="s">
        <v>1647</v>
      </c>
      <c r="F98" s="214" t="s">
        <v>1648</v>
      </c>
      <c r="G98" s="215" t="s">
        <v>1287</v>
      </c>
      <c r="H98" s="216">
        <v>2.2000000000000002</v>
      </c>
      <c r="I98" s="217"/>
      <c r="J98" s="218"/>
      <c r="K98" s="219">
        <f>ROUND(P98*H98,2)</f>
        <v>0</v>
      </c>
      <c r="L98" s="214" t="s">
        <v>1645</v>
      </c>
      <c r="M98" s="220"/>
      <c r="N98" s="221" t="s">
        <v>20</v>
      </c>
      <c r="O98" s="222" t="s">
        <v>40</v>
      </c>
      <c r="P98" s="223">
        <f>I98+J98</f>
        <v>0</v>
      </c>
      <c r="Q98" s="223">
        <f>ROUND(I98*H98,2)</f>
        <v>0</v>
      </c>
      <c r="R98" s="223">
        <f>ROUND(J98*H98,2)</f>
        <v>0</v>
      </c>
      <c r="S98" s="82"/>
      <c r="T98" s="224">
        <f>S98*H98</f>
        <v>0</v>
      </c>
      <c r="U98" s="224">
        <v>1</v>
      </c>
      <c r="V98" s="224">
        <f>U98*H98</f>
        <v>2.2000000000000002</v>
      </c>
      <c r="W98" s="224">
        <v>0</v>
      </c>
      <c r="X98" s="225">
        <f>W98*H98</f>
        <v>0</v>
      </c>
      <c r="Y98" s="36"/>
      <c r="Z98" s="36"/>
      <c r="AA98" s="36"/>
      <c r="AB98" s="36"/>
      <c r="AC98" s="36"/>
      <c r="AD98" s="36"/>
      <c r="AE98" s="36"/>
      <c r="AR98" s="226" t="s">
        <v>189</v>
      </c>
      <c r="AT98" s="226" t="s">
        <v>152</v>
      </c>
      <c r="AU98" s="226" t="s">
        <v>71</v>
      </c>
      <c r="AY98" s="15" t="s">
        <v>158</v>
      </c>
      <c r="BE98" s="227">
        <f>IF(O98="základní",K98,0)</f>
        <v>0</v>
      </c>
      <c r="BF98" s="227">
        <f>IF(O98="snížená",K98,0)</f>
        <v>0</v>
      </c>
      <c r="BG98" s="227">
        <f>IF(O98="zákl. přenesená",K98,0)</f>
        <v>0</v>
      </c>
      <c r="BH98" s="227">
        <f>IF(O98="sníž. přenesená",K98,0)</f>
        <v>0</v>
      </c>
      <c r="BI98" s="227">
        <f>IF(O98="nulová",K98,0)</f>
        <v>0</v>
      </c>
      <c r="BJ98" s="15" t="s">
        <v>78</v>
      </c>
      <c r="BK98" s="227">
        <f>ROUND(P98*H98,2)</f>
        <v>0</v>
      </c>
      <c r="BL98" s="15" t="s">
        <v>189</v>
      </c>
      <c r="BM98" s="226" t="s">
        <v>1649</v>
      </c>
    </row>
    <row r="99" s="2" customFormat="1">
      <c r="A99" s="36"/>
      <c r="B99" s="37"/>
      <c r="C99" s="38"/>
      <c r="D99" s="228" t="s">
        <v>161</v>
      </c>
      <c r="E99" s="38"/>
      <c r="F99" s="229" t="s">
        <v>1648</v>
      </c>
      <c r="G99" s="38"/>
      <c r="H99" s="38"/>
      <c r="I99" s="150"/>
      <c r="J99" s="150"/>
      <c r="K99" s="38"/>
      <c r="L99" s="38"/>
      <c r="M99" s="42"/>
      <c r="N99" s="230"/>
      <c r="O99" s="231"/>
      <c r="P99" s="82"/>
      <c r="Q99" s="82"/>
      <c r="R99" s="82"/>
      <c r="S99" s="82"/>
      <c r="T99" s="82"/>
      <c r="U99" s="82"/>
      <c r="V99" s="82"/>
      <c r="W99" s="82"/>
      <c r="X99" s="83"/>
      <c r="Y99" s="36"/>
      <c r="Z99" s="36"/>
      <c r="AA99" s="36"/>
      <c r="AB99" s="36"/>
      <c r="AC99" s="36"/>
      <c r="AD99" s="36"/>
      <c r="AE99" s="36"/>
      <c r="AT99" s="15" t="s">
        <v>161</v>
      </c>
      <c r="AU99" s="15" t="s">
        <v>71</v>
      </c>
    </row>
    <row r="100" s="2" customFormat="1" ht="21.75" customHeight="1">
      <c r="A100" s="36"/>
      <c r="B100" s="37"/>
      <c r="C100" s="212" t="s">
        <v>88</v>
      </c>
      <c r="D100" s="212" t="s">
        <v>152</v>
      </c>
      <c r="E100" s="213" t="s">
        <v>1650</v>
      </c>
      <c r="F100" s="214" t="s">
        <v>1651</v>
      </c>
      <c r="G100" s="215" t="s">
        <v>240</v>
      </c>
      <c r="H100" s="216">
        <v>50</v>
      </c>
      <c r="I100" s="217"/>
      <c r="J100" s="218"/>
      <c r="K100" s="219">
        <f>ROUND(P100*H100,2)</f>
        <v>0</v>
      </c>
      <c r="L100" s="214" t="s">
        <v>1645</v>
      </c>
      <c r="M100" s="220"/>
      <c r="N100" s="221" t="s">
        <v>20</v>
      </c>
      <c r="O100" s="222" t="s">
        <v>40</v>
      </c>
      <c r="P100" s="223">
        <f>I100+J100</f>
        <v>0</v>
      </c>
      <c r="Q100" s="223">
        <f>ROUND(I100*H100,2)</f>
        <v>0</v>
      </c>
      <c r="R100" s="223">
        <f>ROUND(J100*H100,2)</f>
        <v>0</v>
      </c>
      <c r="S100" s="82"/>
      <c r="T100" s="224">
        <f>S100*H100</f>
        <v>0</v>
      </c>
      <c r="U100" s="224">
        <v>0.0195</v>
      </c>
      <c r="V100" s="224">
        <f>U100*H100</f>
        <v>0.97499999999999998</v>
      </c>
      <c r="W100" s="224">
        <v>0</v>
      </c>
      <c r="X100" s="225">
        <f>W100*H100</f>
        <v>0</v>
      </c>
      <c r="Y100" s="36"/>
      <c r="Z100" s="36"/>
      <c r="AA100" s="36"/>
      <c r="AB100" s="36"/>
      <c r="AC100" s="36"/>
      <c r="AD100" s="36"/>
      <c r="AE100" s="36"/>
      <c r="AR100" s="226" t="s">
        <v>189</v>
      </c>
      <c r="AT100" s="226" t="s">
        <v>152</v>
      </c>
      <c r="AU100" s="226" t="s">
        <v>71</v>
      </c>
      <c r="AY100" s="15" t="s">
        <v>158</v>
      </c>
      <c r="BE100" s="227">
        <f>IF(O100="základní",K100,0)</f>
        <v>0</v>
      </c>
      <c r="BF100" s="227">
        <f>IF(O100="snížená",K100,0)</f>
        <v>0</v>
      </c>
      <c r="BG100" s="227">
        <f>IF(O100="zákl. přenesená",K100,0)</f>
        <v>0</v>
      </c>
      <c r="BH100" s="227">
        <f>IF(O100="sníž. přenesená",K100,0)</f>
        <v>0</v>
      </c>
      <c r="BI100" s="227">
        <f>IF(O100="nulová",K100,0)</f>
        <v>0</v>
      </c>
      <c r="BJ100" s="15" t="s">
        <v>78</v>
      </c>
      <c r="BK100" s="227">
        <f>ROUND(P100*H100,2)</f>
        <v>0</v>
      </c>
      <c r="BL100" s="15" t="s">
        <v>189</v>
      </c>
      <c r="BM100" s="226" t="s">
        <v>1652</v>
      </c>
    </row>
    <row r="101" s="2" customFormat="1">
      <c r="A101" s="36"/>
      <c r="B101" s="37"/>
      <c r="C101" s="38"/>
      <c r="D101" s="228" t="s">
        <v>161</v>
      </c>
      <c r="E101" s="38"/>
      <c r="F101" s="229" t="s">
        <v>1651</v>
      </c>
      <c r="G101" s="38"/>
      <c r="H101" s="38"/>
      <c r="I101" s="150"/>
      <c r="J101" s="150"/>
      <c r="K101" s="38"/>
      <c r="L101" s="38"/>
      <c r="M101" s="42"/>
      <c r="N101" s="230"/>
      <c r="O101" s="231"/>
      <c r="P101" s="82"/>
      <c r="Q101" s="82"/>
      <c r="R101" s="82"/>
      <c r="S101" s="82"/>
      <c r="T101" s="82"/>
      <c r="U101" s="82"/>
      <c r="V101" s="82"/>
      <c r="W101" s="82"/>
      <c r="X101" s="83"/>
      <c r="Y101" s="36"/>
      <c r="Z101" s="36"/>
      <c r="AA101" s="36"/>
      <c r="AB101" s="36"/>
      <c r="AC101" s="36"/>
      <c r="AD101" s="36"/>
      <c r="AE101" s="36"/>
      <c r="AT101" s="15" t="s">
        <v>161</v>
      </c>
      <c r="AU101" s="15" t="s">
        <v>71</v>
      </c>
    </row>
    <row r="102" s="2" customFormat="1" ht="21.75" customHeight="1">
      <c r="A102" s="36"/>
      <c r="B102" s="37"/>
      <c r="C102" s="212" t="s">
        <v>159</v>
      </c>
      <c r="D102" s="212" t="s">
        <v>152</v>
      </c>
      <c r="E102" s="213" t="s">
        <v>1653</v>
      </c>
      <c r="F102" s="214" t="s">
        <v>1654</v>
      </c>
      <c r="G102" s="215" t="s">
        <v>1655</v>
      </c>
      <c r="H102" s="216">
        <v>2.7999999999999998</v>
      </c>
      <c r="I102" s="217"/>
      <c r="J102" s="218"/>
      <c r="K102" s="219">
        <f>ROUND(P102*H102,2)</f>
        <v>0</v>
      </c>
      <c r="L102" s="214" t="s">
        <v>1645</v>
      </c>
      <c r="M102" s="220"/>
      <c r="N102" s="221" t="s">
        <v>20</v>
      </c>
      <c r="O102" s="222" t="s">
        <v>40</v>
      </c>
      <c r="P102" s="223">
        <f>I102+J102</f>
        <v>0</v>
      </c>
      <c r="Q102" s="223">
        <f>ROUND(I102*H102,2)</f>
        <v>0</v>
      </c>
      <c r="R102" s="223">
        <f>ROUND(J102*H102,2)</f>
        <v>0</v>
      </c>
      <c r="S102" s="82"/>
      <c r="T102" s="224">
        <f>S102*H102</f>
        <v>0</v>
      </c>
      <c r="U102" s="224">
        <v>2.234</v>
      </c>
      <c r="V102" s="224">
        <f>U102*H102</f>
        <v>6.2551999999999994</v>
      </c>
      <c r="W102" s="224">
        <v>0</v>
      </c>
      <c r="X102" s="225">
        <f>W102*H102</f>
        <v>0</v>
      </c>
      <c r="Y102" s="36"/>
      <c r="Z102" s="36"/>
      <c r="AA102" s="36"/>
      <c r="AB102" s="36"/>
      <c r="AC102" s="36"/>
      <c r="AD102" s="36"/>
      <c r="AE102" s="36"/>
      <c r="AR102" s="226" t="s">
        <v>189</v>
      </c>
      <c r="AT102" s="226" t="s">
        <v>152</v>
      </c>
      <c r="AU102" s="226" t="s">
        <v>71</v>
      </c>
      <c r="AY102" s="15" t="s">
        <v>158</v>
      </c>
      <c r="BE102" s="227">
        <f>IF(O102="základní",K102,0)</f>
        <v>0</v>
      </c>
      <c r="BF102" s="227">
        <f>IF(O102="snížená",K102,0)</f>
        <v>0</v>
      </c>
      <c r="BG102" s="227">
        <f>IF(O102="zákl. přenesená",K102,0)</f>
        <v>0</v>
      </c>
      <c r="BH102" s="227">
        <f>IF(O102="sníž. přenesená",K102,0)</f>
        <v>0</v>
      </c>
      <c r="BI102" s="227">
        <f>IF(O102="nulová",K102,0)</f>
        <v>0</v>
      </c>
      <c r="BJ102" s="15" t="s">
        <v>78</v>
      </c>
      <c r="BK102" s="227">
        <f>ROUND(P102*H102,2)</f>
        <v>0</v>
      </c>
      <c r="BL102" s="15" t="s">
        <v>189</v>
      </c>
      <c r="BM102" s="226" t="s">
        <v>1656</v>
      </c>
    </row>
    <row r="103" s="2" customFormat="1">
      <c r="A103" s="36"/>
      <c r="B103" s="37"/>
      <c r="C103" s="38"/>
      <c r="D103" s="228" t="s">
        <v>161</v>
      </c>
      <c r="E103" s="38"/>
      <c r="F103" s="229" t="s">
        <v>1654</v>
      </c>
      <c r="G103" s="38"/>
      <c r="H103" s="38"/>
      <c r="I103" s="150"/>
      <c r="J103" s="150"/>
      <c r="K103" s="38"/>
      <c r="L103" s="38"/>
      <c r="M103" s="42"/>
      <c r="N103" s="230"/>
      <c r="O103" s="231"/>
      <c r="P103" s="82"/>
      <c r="Q103" s="82"/>
      <c r="R103" s="82"/>
      <c r="S103" s="82"/>
      <c r="T103" s="82"/>
      <c r="U103" s="82"/>
      <c r="V103" s="82"/>
      <c r="W103" s="82"/>
      <c r="X103" s="83"/>
      <c r="Y103" s="36"/>
      <c r="Z103" s="36"/>
      <c r="AA103" s="36"/>
      <c r="AB103" s="36"/>
      <c r="AC103" s="36"/>
      <c r="AD103" s="36"/>
      <c r="AE103" s="36"/>
      <c r="AT103" s="15" t="s">
        <v>161</v>
      </c>
      <c r="AU103" s="15" t="s">
        <v>71</v>
      </c>
    </row>
    <row r="104" s="2" customFormat="1" ht="21.75" customHeight="1">
      <c r="A104" s="36"/>
      <c r="B104" s="37"/>
      <c r="C104" s="212" t="s">
        <v>171</v>
      </c>
      <c r="D104" s="212" t="s">
        <v>152</v>
      </c>
      <c r="E104" s="213" t="s">
        <v>1657</v>
      </c>
      <c r="F104" s="214" t="s">
        <v>1658</v>
      </c>
      <c r="G104" s="215" t="s">
        <v>1287</v>
      </c>
      <c r="H104" s="216">
        <v>0.044999999999999998</v>
      </c>
      <c r="I104" s="217"/>
      <c r="J104" s="218"/>
      <c r="K104" s="219">
        <f>ROUND(P104*H104,2)</f>
        <v>0</v>
      </c>
      <c r="L104" s="214" t="s">
        <v>1645</v>
      </c>
      <c r="M104" s="220"/>
      <c r="N104" s="221" t="s">
        <v>20</v>
      </c>
      <c r="O104" s="222" t="s">
        <v>40</v>
      </c>
      <c r="P104" s="223">
        <f>I104+J104</f>
        <v>0</v>
      </c>
      <c r="Q104" s="223">
        <f>ROUND(I104*H104,2)</f>
        <v>0</v>
      </c>
      <c r="R104" s="223">
        <f>ROUND(J104*H104,2)</f>
        <v>0</v>
      </c>
      <c r="S104" s="82"/>
      <c r="T104" s="224">
        <f>S104*H104</f>
        <v>0</v>
      </c>
      <c r="U104" s="224">
        <v>1</v>
      </c>
      <c r="V104" s="224">
        <f>U104*H104</f>
        <v>0.044999999999999998</v>
      </c>
      <c r="W104" s="224">
        <v>0</v>
      </c>
      <c r="X104" s="225">
        <f>W104*H104</f>
        <v>0</v>
      </c>
      <c r="Y104" s="36"/>
      <c r="Z104" s="36"/>
      <c r="AA104" s="36"/>
      <c r="AB104" s="36"/>
      <c r="AC104" s="36"/>
      <c r="AD104" s="36"/>
      <c r="AE104" s="36"/>
      <c r="AR104" s="226" t="s">
        <v>189</v>
      </c>
      <c r="AT104" s="226" t="s">
        <v>152</v>
      </c>
      <c r="AU104" s="226" t="s">
        <v>71</v>
      </c>
      <c r="AY104" s="15" t="s">
        <v>158</v>
      </c>
      <c r="BE104" s="227">
        <f>IF(O104="základní",K104,0)</f>
        <v>0</v>
      </c>
      <c r="BF104" s="227">
        <f>IF(O104="snížená",K104,0)</f>
        <v>0</v>
      </c>
      <c r="BG104" s="227">
        <f>IF(O104="zákl. přenesená",K104,0)</f>
        <v>0</v>
      </c>
      <c r="BH104" s="227">
        <f>IF(O104="sníž. přenesená",K104,0)</f>
        <v>0</v>
      </c>
      <c r="BI104" s="227">
        <f>IF(O104="nulová",K104,0)</f>
        <v>0</v>
      </c>
      <c r="BJ104" s="15" t="s">
        <v>78</v>
      </c>
      <c r="BK104" s="227">
        <f>ROUND(P104*H104,2)</f>
        <v>0</v>
      </c>
      <c r="BL104" s="15" t="s">
        <v>189</v>
      </c>
      <c r="BM104" s="226" t="s">
        <v>1659</v>
      </c>
    </row>
    <row r="105" s="2" customFormat="1">
      <c r="A105" s="36"/>
      <c r="B105" s="37"/>
      <c r="C105" s="38"/>
      <c r="D105" s="228" t="s">
        <v>161</v>
      </c>
      <c r="E105" s="38"/>
      <c r="F105" s="229" t="s">
        <v>1658</v>
      </c>
      <c r="G105" s="38"/>
      <c r="H105" s="38"/>
      <c r="I105" s="150"/>
      <c r="J105" s="150"/>
      <c r="K105" s="38"/>
      <c r="L105" s="38"/>
      <c r="M105" s="42"/>
      <c r="N105" s="230"/>
      <c r="O105" s="231"/>
      <c r="P105" s="82"/>
      <c r="Q105" s="82"/>
      <c r="R105" s="82"/>
      <c r="S105" s="82"/>
      <c r="T105" s="82"/>
      <c r="U105" s="82"/>
      <c r="V105" s="82"/>
      <c r="W105" s="82"/>
      <c r="X105" s="83"/>
      <c r="Y105" s="36"/>
      <c r="Z105" s="36"/>
      <c r="AA105" s="36"/>
      <c r="AB105" s="36"/>
      <c r="AC105" s="36"/>
      <c r="AD105" s="36"/>
      <c r="AE105" s="36"/>
      <c r="AT105" s="15" t="s">
        <v>161</v>
      </c>
      <c r="AU105" s="15" t="s">
        <v>71</v>
      </c>
    </row>
    <row r="106" s="2" customFormat="1" ht="21.75" customHeight="1">
      <c r="A106" s="36"/>
      <c r="B106" s="37"/>
      <c r="C106" s="212" t="s">
        <v>175</v>
      </c>
      <c r="D106" s="212" t="s">
        <v>152</v>
      </c>
      <c r="E106" s="213" t="s">
        <v>1660</v>
      </c>
      <c r="F106" s="214" t="s">
        <v>1661</v>
      </c>
      <c r="G106" s="215" t="s">
        <v>1644</v>
      </c>
      <c r="H106" s="216">
        <v>0.35999999999999999</v>
      </c>
      <c r="I106" s="217"/>
      <c r="J106" s="218"/>
      <c r="K106" s="219">
        <f>ROUND(P106*H106,2)</f>
        <v>0</v>
      </c>
      <c r="L106" s="214" t="s">
        <v>1645</v>
      </c>
      <c r="M106" s="220"/>
      <c r="N106" s="221" t="s">
        <v>20</v>
      </c>
      <c r="O106" s="222" t="s">
        <v>40</v>
      </c>
      <c r="P106" s="223">
        <f>I106+J106</f>
        <v>0</v>
      </c>
      <c r="Q106" s="223">
        <f>ROUND(I106*H106,2)</f>
        <v>0</v>
      </c>
      <c r="R106" s="223">
        <f>ROUND(J106*H106,2)</f>
        <v>0</v>
      </c>
      <c r="S106" s="82"/>
      <c r="T106" s="224">
        <f>S106*H106</f>
        <v>0</v>
      </c>
      <c r="U106" s="224">
        <v>0.0042300000000000003</v>
      </c>
      <c r="V106" s="224">
        <f>U106*H106</f>
        <v>0.0015227999999999999</v>
      </c>
      <c r="W106" s="224">
        <v>0</v>
      </c>
      <c r="X106" s="225">
        <f>W106*H106</f>
        <v>0</v>
      </c>
      <c r="Y106" s="36"/>
      <c r="Z106" s="36"/>
      <c r="AA106" s="36"/>
      <c r="AB106" s="36"/>
      <c r="AC106" s="36"/>
      <c r="AD106" s="36"/>
      <c r="AE106" s="36"/>
      <c r="AR106" s="226" t="s">
        <v>157</v>
      </c>
      <c r="AT106" s="226" t="s">
        <v>152</v>
      </c>
      <c r="AU106" s="226" t="s">
        <v>71</v>
      </c>
      <c r="AY106" s="15" t="s">
        <v>158</v>
      </c>
      <c r="BE106" s="227">
        <f>IF(O106="základní",K106,0)</f>
        <v>0</v>
      </c>
      <c r="BF106" s="227">
        <f>IF(O106="snížená",K106,0)</f>
        <v>0</v>
      </c>
      <c r="BG106" s="227">
        <f>IF(O106="zákl. přenesená",K106,0)</f>
        <v>0</v>
      </c>
      <c r="BH106" s="227">
        <f>IF(O106="sníž. přenesená",K106,0)</f>
        <v>0</v>
      </c>
      <c r="BI106" s="227">
        <f>IF(O106="nulová",K106,0)</f>
        <v>0</v>
      </c>
      <c r="BJ106" s="15" t="s">
        <v>78</v>
      </c>
      <c r="BK106" s="227">
        <f>ROUND(P106*H106,2)</f>
        <v>0</v>
      </c>
      <c r="BL106" s="15" t="s">
        <v>159</v>
      </c>
      <c r="BM106" s="226" t="s">
        <v>1662</v>
      </c>
    </row>
    <row r="107" s="2" customFormat="1">
      <c r="A107" s="36"/>
      <c r="B107" s="37"/>
      <c r="C107" s="38"/>
      <c r="D107" s="228" t="s">
        <v>161</v>
      </c>
      <c r="E107" s="38"/>
      <c r="F107" s="229" t="s">
        <v>1661</v>
      </c>
      <c r="G107" s="38"/>
      <c r="H107" s="38"/>
      <c r="I107" s="150"/>
      <c r="J107" s="150"/>
      <c r="K107" s="38"/>
      <c r="L107" s="38"/>
      <c r="M107" s="42"/>
      <c r="N107" s="230"/>
      <c r="O107" s="231"/>
      <c r="P107" s="82"/>
      <c r="Q107" s="82"/>
      <c r="R107" s="82"/>
      <c r="S107" s="82"/>
      <c r="T107" s="82"/>
      <c r="U107" s="82"/>
      <c r="V107" s="82"/>
      <c r="W107" s="82"/>
      <c r="X107" s="83"/>
      <c r="Y107" s="36"/>
      <c r="Z107" s="36"/>
      <c r="AA107" s="36"/>
      <c r="AB107" s="36"/>
      <c r="AC107" s="36"/>
      <c r="AD107" s="36"/>
      <c r="AE107" s="36"/>
      <c r="AT107" s="15" t="s">
        <v>161</v>
      </c>
      <c r="AU107" s="15" t="s">
        <v>71</v>
      </c>
    </row>
    <row r="108" s="2" customFormat="1" ht="21.75" customHeight="1">
      <c r="A108" s="36"/>
      <c r="B108" s="37"/>
      <c r="C108" s="212" t="s">
        <v>179</v>
      </c>
      <c r="D108" s="212" t="s">
        <v>152</v>
      </c>
      <c r="E108" s="213" t="s">
        <v>1663</v>
      </c>
      <c r="F108" s="214" t="s">
        <v>1664</v>
      </c>
      <c r="G108" s="215" t="s">
        <v>240</v>
      </c>
      <c r="H108" s="216">
        <v>407</v>
      </c>
      <c r="I108" s="217"/>
      <c r="J108" s="218"/>
      <c r="K108" s="219">
        <f>ROUND(P108*H108,2)</f>
        <v>0</v>
      </c>
      <c r="L108" s="214" t="s">
        <v>1645</v>
      </c>
      <c r="M108" s="220"/>
      <c r="N108" s="221" t="s">
        <v>20</v>
      </c>
      <c r="O108" s="222" t="s">
        <v>40</v>
      </c>
      <c r="P108" s="223">
        <f>I108+J108</f>
        <v>0</v>
      </c>
      <c r="Q108" s="223">
        <f>ROUND(I108*H108,2)</f>
        <v>0</v>
      </c>
      <c r="R108" s="223">
        <f>ROUND(J108*H108,2)</f>
        <v>0</v>
      </c>
      <c r="S108" s="82"/>
      <c r="T108" s="224">
        <f>S108*H108</f>
        <v>0</v>
      </c>
      <c r="U108" s="224">
        <v>0.00024000000000000001</v>
      </c>
      <c r="V108" s="224">
        <f>U108*H108</f>
        <v>0.097680000000000003</v>
      </c>
      <c r="W108" s="224">
        <v>0</v>
      </c>
      <c r="X108" s="225">
        <f>W108*H108</f>
        <v>0</v>
      </c>
      <c r="Y108" s="36"/>
      <c r="Z108" s="36"/>
      <c r="AA108" s="36"/>
      <c r="AB108" s="36"/>
      <c r="AC108" s="36"/>
      <c r="AD108" s="36"/>
      <c r="AE108" s="36"/>
      <c r="AR108" s="226" t="s">
        <v>80</v>
      </c>
      <c r="AT108" s="226" t="s">
        <v>152</v>
      </c>
      <c r="AU108" s="226" t="s">
        <v>71</v>
      </c>
      <c r="AY108" s="15" t="s">
        <v>158</v>
      </c>
      <c r="BE108" s="227">
        <f>IF(O108="základní",K108,0)</f>
        <v>0</v>
      </c>
      <c r="BF108" s="227">
        <f>IF(O108="snížená",K108,0)</f>
        <v>0</v>
      </c>
      <c r="BG108" s="227">
        <f>IF(O108="zákl. přenesená",K108,0)</f>
        <v>0</v>
      </c>
      <c r="BH108" s="227">
        <f>IF(O108="sníž. přenesená",K108,0)</f>
        <v>0</v>
      </c>
      <c r="BI108" s="227">
        <f>IF(O108="nulová",K108,0)</f>
        <v>0</v>
      </c>
      <c r="BJ108" s="15" t="s">
        <v>78</v>
      </c>
      <c r="BK108" s="227">
        <f>ROUND(P108*H108,2)</f>
        <v>0</v>
      </c>
      <c r="BL108" s="15" t="s">
        <v>78</v>
      </c>
      <c r="BM108" s="226" t="s">
        <v>1665</v>
      </c>
    </row>
    <row r="109" s="2" customFormat="1">
      <c r="A109" s="36"/>
      <c r="B109" s="37"/>
      <c r="C109" s="38"/>
      <c r="D109" s="228" t="s">
        <v>161</v>
      </c>
      <c r="E109" s="38"/>
      <c r="F109" s="229" t="s">
        <v>1664</v>
      </c>
      <c r="G109" s="38"/>
      <c r="H109" s="38"/>
      <c r="I109" s="150"/>
      <c r="J109" s="150"/>
      <c r="K109" s="38"/>
      <c r="L109" s="38"/>
      <c r="M109" s="42"/>
      <c r="N109" s="230"/>
      <c r="O109" s="231"/>
      <c r="P109" s="82"/>
      <c r="Q109" s="82"/>
      <c r="R109" s="82"/>
      <c r="S109" s="82"/>
      <c r="T109" s="82"/>
      <c r="U109" s="82"/>
      <c r="V109" s="82"/>
      <c r="W109" s="82"/>
      <c r="X109" s="83"/>
      <c r="Y109" s="36"/>
      <c r="Z109" s="36"/>
      <c r="AA109" s="36"/>
      <c r="AB109" s="36"/>
      <c r="AC109" s="36"/>
      <c r="AD109" s="36"/>
      <c r="AE109" s="36"/>
      <c r="AT109" s="15" t="s">
        <v>161</v>
      </c>
      <c r="AU109" s="15" t="s">
        <v>71</v>
      </c>
    </row>
    <row r="110" s="2" customFormat="1" ht="21.75" customHeight="1">
      <c r="A110" s="36"/>
      <c r="B110" s="37"/>
      <c r="C110" s="212" t="s">
        <v>157</v>
      </c>
      <c r="D110" s="212" t="s">
        <v>152</v>
      </c>
      <c r="E110" s="213" t="s">
        <v>1666</v>
      </c>
      <c r="F110" s="214" t="s">
        <v>1667</v>
      </c>
      <c r="G110" s="215" t="s">
        <v>155</v>
      </c>
      <c r="H110" s="216">
        <v>815</v>
      </c>
      <c r="I110" s="217"/>
      <c r="J110" s="218"/>
      <c r="K110" s="219">
        <f>ROUND(P110*H110,2)</f>
        <v>0</v>
      </c>
      <c r="L110" s="214" t="s">
        <v>1645</v>
      </c>
      <c r="M110" s="220"/>
      <c r="N110" s="221" t="s">
        <v>20</v>
      </c>
      <c r="O110" s="222" t="s">
        <v>40</v>
      </c>
      <c r="P110" s="223">
        <f>I110+J110</f>
        <v>0</v>
      </c>
      <c r="Q110" s="223">
        <f>ROUND(I110*H110,2)</f>
        <v>0</v>
      </c>
      <c r="R110" s="223">
        <f>ROUND(J110*H110,2)</f>
        <v>0</v>
      </c>
      <c r="S110" s="82"/>
      <c r="T110" s="224">
        <f>S110*H110</f>
        <v>0</v>
      </c>
      <c r="U110" s="224">
        <v>0.0030000000000000001</v>
      </c>
      <c r="V110" s="224">
        <f>U110*H110</f>
        <v>2.4449999999999998</v>
      </c>
      <c r="W110" s="224">
        <v>0</v>
      </c>
      <c r="X110" s="225">
        <f>W110*H110</f>
        <v>0</v>
      </c>
      <c r="Y110" s="36"/>
      <c r="Z110" s="36"/>
      <c r="AA110" s="36"/>
      <c r="AB110" s="36"/>
      <c r="AC110" s="36"/>
      <c r="AD110" s="36"/>
      <c r="AE110" s="36"/>
      <c r="AR110" s="226" t="s">
        <v>80</v>
      </c>
      <c r="AT110" s="226" t="s">
        <v>152</v>
      </c>
      <c r="AU110" s="226" t="s">
        <v>71</v>
      </c>
      <c r="AY110" s="15" t="s">
        <v>158</v>
      </c>
      <c r="BE110" s="227">
        <f>IF(O110="základní",K110,0)</f>
        <v>0</v>
      </c>
      <c r="BF110" s="227">
        <f>IF(O110="snížená",K110,0)</f>
        <v>0</v>
      </c>
      <c r="BG110" s="227">
        <f>IF(O110="zákl. přenesená",K110,0)</f>
        <v>0</v>
      </c>
      <c r="BH110" s="227">
        <f>IF(O110="sníž. přenesená",K110,0)</f>
        <v>0</v>
      </c>
      <c r="BI110" s="227">
        <f>IF(O110="nulová",K110,0)</f>
        <v>0</v>
      </c>
      <c r="BJ110" s="15" t="s">
        <v>78</v>
      </c>
      <c r="BK110" s="227">
        <f>ROUND(P110*H110,2)</f>
        <v>0</v>
      </c>
      <c r="BL110" s="15" t="s">
        <v>78</v>
      </c>
      <c r="BM110" s="226" t="s">
        <v>1668</v>
      </c>
    </row>
    <row r="111" s="2" customFormat="1">
      <c r="A111" s="36"/>
      <c r="B111" s="37"/>
      <c r="C111" s="38"/>
      <c r="D111" s="228" t="s">
        <v>161</v>
      </c>
      <c r="E111" s="38"/>
      <c r="F111" s="229" t="s">
        <v>1667</v>
      </c>
      <c r="G111" s="38"/>
      <c r="H111" s="38"/>
      <c r="I111" s="150"/>
      <c r="J111" s="150"/>
      <c r="K111" s="38"/>
      <c r="L111" s="38"/>
      <c r="M111" s="42"/>
      <c r="N111" s="230"/>
      <c r="O111" s="231"/>
      <c r="P111" s="82"/>
      <c r="Q111" s="82"/>
      <c r="R111" s="82"/>
      <c r="S111" s="82"/>
      <c r="T111" s="82"/>
      <c r="U111" s="82"/>
      <c r="V111" s="82"/>
      <c r="W111" s="82"/>
      <c r="X111" s="83"/>
      <c r="Y111" s="36"/>
      <c r="Z111" s="36"/>
      <c r="AA111" s="36"/>
      <c r="AB111" s="36"/>
      <c r="AC111" s="36"/>
      <c r="AD111" s="36"/>
      <c r="AE111" s="36"/>
      <c r="AT111" s="15" t="s">
        <v>161</v>
      </c>
      <c r="AU111" s="15" t="s">
        <v>71</v>
      </c>
    </row>
    <row r="112" s="2" customFormat="1" ht="21.75" customHeight="1">
      <c r="A112" s="36"/>
      <c r="B112" s="37"/>
      <c r="C112" s="212" t="s">
        <v>186</v>
      </c>
      <c r="D112" s="212" t="s">
        <v>152</v>
      </c>
      <c r="E112" s="213" t="s">
        <v>1669</v>
      </c>
      <c r="F112" s="214" t="s">
        <v>1670</v>
      </c>
      <c r="G112" s="215" t="s">
        <v>1287</v>
      </c>
      <c r="H112" s="216">
        <v>10</v>
      </c>
      <c r="I112" s="217"/>
      <c r="J112" s="218"/>
      <c r="K112" s="219">
        <f>ROUND(P112*H112,2)</f>
        <v>0</v>
      </c>
      <c r="L112" s="214" t="s">
        <v>1645</v>
      </c>
      <c r="M112" s="220"/>
      <c r="N112" s="221" t="s">
        <v>20</v>
      </c>
      <c r="O112" s="222" t="s">
        <v>40</v>
      </c>
      <c r="P112" s="223">
        <f>I112+J112</f>
        <v>0</v>
      </c>
      <c r="Q112" s="223">
        <f>ROUND(I112*H112,2)</f>
        <v>0</v>
      </c>
      <c r="R112" s="223">
        <f>ROUND(J112*H112,2)</f>
        <v>0</v>
      </c>
      <c r="S112" s="82"/>
      <c r="T112" s="224">
        <f>S112*H112</f>
        <v>0</v>
      </c>
      <c r="U112" s="224">
        <v>1</v>
      </c>
      <c r="V112" s="224">
        <f>U112*H112</f>
        <v>10</v>
      </c>
      <c r="W112" s="224">
        <v>0</v>
      </c>
      <c r="X112" s="225">
        <f>W112*H112</f>
        <v>0</v>
      </c>
      <c r="Y112" s="36"/>
      <c r="Z112" s="36"/>
      <c r="AA112" s="36"/>
      <c r="AB112" s="36"/>
      <c r="AC112" s="36"/>
      <c r="AD112" s="36"/>
      <c r="AE112" s="36"/>
      <c r="AR112" s="226" t="s">
        <v>157</v>
      </c>
      <c r="AT112" s="226" t="s">
        <v>152</v>
      </c>
      <c r="AU112" s="226" t="s">
        <v>71</v>
      </c>
      <c r="AY112" s="15" t="s">
        <v>158</v>
      </c>
      <c r="BE112" s="227">
        <f>IF(O112="základní",K112,0)</f>
        <v>0</v>
      </c>
      <c r="BF112" s="227">
        <f>IF(O112="snížená",K112,0)</f>
        <v>0</v>
      </c>
      <c r="BG112" s="227">
        <f>IF(O112="zákl. přenesená",K112,0)</f>
        <v>0</v>
      </c>
      <c r="BH112" s="227">
        <f>IF(O112="sníž. přenesená",K112,0)</f>
        <v>0</v>
      </c>
      <c r="BI112" s="227">
        <f>IF(O112="nulová",K112,0)</f>
        <v>0</v>
      </c>
      <c r="BJ112" s="15" t="s">
        <v>78</v>
      </c>
      <c r="BK112" s="227">
        <f>ROUND(P112*H112,2)</f>
        <v>0</v>
      </c>
      <c r="BL112" s="15" t="s">
        <v>159</v>
      </c>
      <c r="BM112" s="226" t="s">
        <v>1671</v>
      </c>
    </row>
    <row r="113" s="2" customFormat="1">
      <c r="A113" s="36"/>
      <c r="B113" s="37"/>
      <c r="C113" s="38"/>
      <c r="D113" s="228" t="s">
        <v>161</v>
      </c>
      <c r="E113" s="38"/>
      <c r="F113" s="229" t="s">
        <v>1670</v>
      </c>
      <c r="G113" s="38"/>
      <c r="H113" s="38"/>
      <c r="I113" s="150"/>
      <c r="J113" s="150"/>
      <c r="K113" s="38"/>
      <c r="L113" s="38"/>
      <c r="M113" s="42"/>
      <c r="N113" s="230"/>
      <c r="O113" s="231"/>
      <c r="P113" s="82"/>
      <c r="Q113" s="82"/>
      <c r="R113" s="82"/>
      <c r="S113" s="82"/>
      <c r="T113" s="82"/>
      <c r="U113" s="82"/>
      <c r="V113" s="82"/>
      <c r="W113" s="82"/>
      <c r="X113" s="83"/>
      <c r="Y113" s="36"/>
      <c r="Z113" s="36"/>
      <c r="AA113" s="36"/>
      <c r="AB113" s="36"/>
      <c r="AC113" s="36"/>
      <c r="AD113" s="36"/>
      <c r="AE113" s="36"/>
      <c r="AT113" s="15" t="s">
        <v>161</v>
      </c>
      <c r="AU113" s="15" t="s">
        <v>71</v>
      </c>
    </row>
    <row r="114" s="2" customFormat="1" ht="21.75" customHeight="1">
      <c r="A114" s="36"/>
      <c r="B114" s="37"/>
      <c r="C114" s="212" t="s">
        <v>191</v>
      </c>
      <c r="D114" s="212" t="s">
        <v>152</v>
      </c>
      <c r="E114" s="213" t="s">
        <v>1672</v>
      </c>
      <c r="F114" s="214" t="s">
        <v>1673</v>
      </c>
      <c r="G114" s="215" t="s">
        <v>1287</v>
      </c>
      <c r="H114" s="216">
        <v>8</v>
      </c>
      <c r="I114" s="217"/>
      <c r="J114" s="218"/>
      <c r="K114" s="219">
        <f>ROUND(P114*H114,2)</f>
        <v>0</v>
      </c>
      <c r="L114" s="214" t="s">
        <v>1645</v>
      </c>
      <c r="M114" s="220"/>
      <c r="N114" s="221" t="s">
        <v>20</v>
      </c>
      <c r="O114" s="222" t="s">
        <v>40</v>
      </c>
      <c r="P114" s="223">
        <f>I114+J114</f>
        <v>0</v>
      </c>
      <c r="Q114" s="223">
        <f>ROUND(I114*H114,2)</f>
        <v>0</v>
      </c>
      <c r="R114" s="223">
        <f>ROUND(J114*H114,2)</f>
        <v>0</v>
      </c>
      <c r="S114" s="82"/>
      <c r="T114" s="224">
        <f>S114*H114</f>
        <v>0</v>
      </c>
      <c r="U114" s="224">
        <v>1</v>
      </c>
      <c r="V114" s="224">
        <f>U114*H114</f>
        <v>8</v>
      </c>
      <c r="W114" s="224">
        <v>0</v>
      </c>
      <c r="X114" s="225">
        <f>W114*H114</f>
        <v>0</v>
      </c>
      <c r="Y114" s="36"/>
      <c r="Z114" s="36"/>
      <c r="AA114" s="36"/>
      <c r="AB114" s="36"/>
      <c r="AC114" s="36"/>
      <c r="AD114" s="36"/>
      <c r="AE114" s="36"/>
      <c r="AR114" s="226" t="s">
        <v>189</v>
      </c>
      <c r="AT114" s="226" t="s">
        <v>152</v>
      </c>
      <c r="AU114" s="226" t="s">
        <v>71</v>
      </c>
      <c r="AY114" s="15" t="s">
        <v>158</v>
      </c>
      <c r="BE114" s="227">
        <f>IF(O114="základní",K114,0)</f>
        <v>0</v>
      </c>
      <c r="BF114" s="227">
        <f>IF(O114="snížená",K114,0)</f>
        <v>0</v>
      </c>
      <c r="BG114" s="227">
        <f>IF(O114="zákl. přenesená",K114,0)</f>
        <v>0</v>
      </c>
      <c r="BH114" s="227">
        <f>IF(O114="sníž. přenesená",K114,0)</f>
        <v>0</v>
      </c>
      <c r="BI114" s="227">
        <f>IF(O114="nulová",K114,0)</f>
        <v>0</v>
      </c>
      <c r="BJ114" s="15" t="s">
        <v>78</v>
      </c>
      <c r="BK114" s="227">
        <f>ROUND(P114*H114,2)</f>
        <v>0</v>
      </c>
      <c r="BL114" s="15" t="s">
        <v>189</v>
      </c>
      <c r="BM114" s="226" t="s">
        <v>1674</v>
      </c>
    </row>
    <row r="115" s="2" customFormat="1">
      <c r="A115" s="36"/>
      <c r="B115" s="37"/>
      <c r="C115" s="38"/>
      <c r="D115" s="228" t="s">
        <v>161</v>
      </c>
      <c r="E115" s="38"/>
      <c r="F115" s="229" t="s">
        <v>1673</v>
      </c>
      <c r="G115" s="38"/>
      <c r="H115" s="38"/>
      <c r="I115" s="150"/>
      <c r="J115" s="150"/>
      <c r="K115" s="38"/>
      <c r="L115" s="38"/>
      <c r="M115" s="42"/>
      <c r="N115" s="230"/>
      <c r="O115" s="231"/>
      <c r="P115" s="82"/>
      <c r="Q115" s="82"/>
      <c r="R115" s="82"/>
      <c r="S115" s="82"/>
      <c r="T115" s="82"/>
      <c r="U115" s="82"/>
      <c r="V115" s="82"/>
      <c r="W115" s="82"/>
      <c r="X115" s="83"/>
      <c r="Y115" s="36"/>
      <c r="Z115" s="36"/>
      <c r="AA115" s="36"/>
      <c r="AB115" s="36"/>
      <c r="AC115" s="36"/>
      <c r="AD115" s="36"/>
      <c r="AE115" s="36"/>
      <c r="AT115" s="15" t="s">
        <v>161</v>
      </c>
      <c r="AU115" s="15" t="s">
        <v>71</v>
      </c>
    </row>
    <row r="116" s="2" customFormat="1" ht="21.75" customHeight="1">
      <c r="A116" s="36"/>
      <c r="B116" s="37"/>
      <c r="C116" s="212" t="s">
        <v>195</v>
      </c>
      <c r="D116" s="212" t="s">
        <v>152</v>
      </c>
      <c r="E116" s="213" t="s">
        <v>1675</v>
      </c>
      <c r="F116" s="214" t="s">
        <v>1676</v>
      </c>
      <c r="G116" s="215" t="s">
        <v>155</v>
      </c>
      <c r="H116" s="216">
        <v>60</v>
      </c>
      <c r="I116" s="217"/>
      <c r="J116" s="218"/>
      <c r="K116" s="219">
        <f>ROUND(P116*H116,2)</f>
        <v>0</v>
      </c>
      <c r="L116" s="214" t="s">
        <v>1645</v>
      </c>
      <c r="M116" s="220"/>
      <c r="N116" s="221" t="s">
        <v>20</v>
      </c>
      <c r="O116" s="222" t="s">
        <v>40</v>
      </c>
      <c r="P116" s="223">
        <f>I116+J116</f>
        <v>0</v>
      </c>
      <c r="Q116" s="223">
        <f>ROUND(I116*H116,2)</f>
        <v>0</v>
      </c>
      <c r="R116" s="223">
        <f>ROUND(J116*H116,2)</f>
        <v>0</v>
      </c>
      <c r="S116" s="82"/>
      <c r="T116" s="224">
        <f>S116*H116</f>
        <v>0</v>
      </c>
      <c r="U116" s="224">
        <v>0.0044900000000000001</v>
      </c>
      <c r="V116" s="224">
        <f>U116*H116</f>
        <v>0.26940000000000003</v>
      </c>
      <c r="W116" s="224">
        <v>0</v>
      </c>
      <c r="X116" s="225">
        <f>W116*H116</f>
        <v>0</v>
      </c>
      <c r="Y116" s="36"/>
      <c r="Z116" s="36"/>
      <c r="AA116" s="36"/>
      <c r="AB116" s="36"/>
      <c r="AC116" s="36"/>
      <c r="AD116" s="36"/>
      <c r="AE116" s="36"/>
      <c r="AR116" s="226" t="s">
        <v>157</v>
      </c>
      <c r="AT116" s="226" t="s">
        <v>152</v>
      </c>
      <c r="AU116" s="226" t="s">
        <v>71</v>
      </c>
      <c r="AY116" s="15" t="s">
        <v>158</v>
      </c>
      <c r="BE116" s="227">
        <f>IF(O116="základní",K116,0)</f>
        <v>0</v>
      </c>
      <c r="BF116" s="227">
        <f>IF(O116="snížená",K116,0)</f>
        <v>0</v>
      </c>
      <c r="BG116" s="227">
        <f>IF(O116="zákl. přenesená",K116,0)</f>
        <v>0</v>
      </c>
      <c r="BH116" s="227">
        <f>IF(O116="sníž. přenesená",K116,0)</f>
        <v>0</v>
      </c>
      <c r="BI116" s="227">
        <f>IF(O116="nulová",K116,0)</f>
        <v>0</v>
      </c>
      <c r="BJ116" s="15" t="s">
        <v>78</v>
      </c>
      <c r="BK116" s="227">
        <f>ROUND(P116*H116,2)</f>
        <v>0</v>
      </c>
      <c r="BL116" s="15" t="s">
        <v>159</v>
      </c>
      <c r="BM116" s="226" t="s">
        <v>1677</v>
      </c>
    </row>
    <row r="117" s="2" customFormat="1">
      <c r="A117" s="36"/>
      <c r="B117" s="37"/>
      <c r="C117" s="38"/>
      <c r="D117" s="228" t="s">
        <v>161</v>
      </c>
      <c r="E117" s="38"/>
      <c r="F117" s="229" t="s">
        <v>1676</v>
      </c>
      <c r="G117" s="38"/>
      <c r="H117" s="38"/>
      <c r="I117" s="150"/>
      <c r="J117" s="150"/>
      <c r="K117" s="38"/>
      <c r="L117" s="38"/>
      <c r="M117" s="42"/>
      <c r="N117" s="230"/>
      <c r="O117" s="231"/>
      <c r="P117" s="82"/>
      <c r="Q117" s="82"/>
      <c r="R117" s="82"/>
      <c r="S117" s="82"/>
      <c r="T117" s="82"/>
      <c r="U117" s="82"/>
      <c r="V117" s="82"/>
      <c r="W117" s="82"/>
      <c r="X117" s="83"/>
      <c r="Y117" s="36"/>
      <c r="Z117" s="36"/>
      <c r="AA117" s="36"/>
      <c r="AB117" s="36"/>
      <c r="AC117" s="36"/>
      <c r="AD117" s="36"/>
      <c r="AE117" s="36"/>
      <c r="AT117" s="15" t="s">
        <v>161</v>
      </c>
      <c r="AU117" s="15" t="s">
        <v>71</v>
      </c>
    </row>
    <row r="118" s="2" customFormat="1" ht="21.75" customHeight="1">
      <c r="A118" s="36"/>
      <c r="B118" s="37"/>
      <c r="C118" s="232" t="s">
        <v>199</v>
      </c>
      <c r="D118" s="232" t="s">
        <v>461</v>
      </c>
      <c r="E118" s="233" t="s">
        <v>1678</v>
      </c>
      <c r="F118" s="234" t="s">
        <v>1679</v>
      </c>
      <c r="G118" s="235" t="s">
        <v>270</v>
      </c>
      <c r="H118" s="236">
        <v>5</v>
      </c>
      <c r="I118" s="237"/>
      <c r="J118" s="237"/>
      <c r="K118" s="238">
        <f>ROUND(P118*H118,2)</f>
        <v>0</v>
      </c>
      <c r="L118" s="234" t="s">
        <v>20</v>
      </c>
      <c r="M118" s="42"/>
      <c r="N118" s="239" t="s">
        <v>20</v>
      </c>
      <c r="O118" s="222" t="s">
        <v>40</v>
      </c>
      <c r="P118" s="223">
        <f>I118+J118</f>
        <v>0</v>
      </c>
      <c r="Q118" s="223">
        <f>ROUND(I118*H118,2)</f>
        <v>0</v>
      </c>
      <c r="R118" s="223">
        <f>ROUND(J118*H118,2)</f>
        <v>0</v>
      </c>
      <c r="S118" s="82"/>
      <c r="T118" s="224">
        <f>S118*H118</f>
        <v>0</v>
      </c>
      <c r="U118" s="224">
        <v>0.42831999999999998</v>
      </c>
      <c r="V118" s="224">
        <f>U118*H118</f>
        <v>2.1415999999999999</v>
      </c>
      <c r="W118" s="224">
        <v>0</v>
      </c>
      <c r="X118" s="225">
        <f>W118*H118</f>
        <v>0</v>
      </c>
      <c r="Y118" s="36"/>
      <c r="Z118" s="36"/>
      <c r="AA118" s="36"/>
      <c r="AB118" s="36"/>
      <c r="AC118" s="36"/>
      <c r="AD118" s="36"/>
      <c r="AE118" s="36"/>
      <c r="AR118" s="226" t="s">
        <v>159</v>
      </c>
      <c r="AT118" s="226" t="s">
        <v>461</v>
      </c>
      <c r="AU118" s="226" t="s">
        <v>71</v>
      </c>
      <c r="AY118" s="15" t="s">
        <v>158</v>
      </c>
      <c r="BE118" s="227">
        <f>IF(O118="základní",K118,0)</f>
        <v>0</v>
      </c>
      <c r="BF118" s="227">
        <f>IF(O118="snížená",K118,0)</f>
        <v>0</v>
      </c>
      <c r="BG118" s="227">
        <f>IF(O118="zákl. přenesená",K118,0)</f>
        <v>0</v>
      </c>
      <c r="BH118" s="227">
        <f>IF(O118="sníž. přenesená",K118,0)</f>
        <v>0</v>
      </c>
      <c r="BI118" s="227">
        <f>IF(O118="nulová",K118,0)</f>
        <v>0</v>
      </c>
      <c r="BJ118" s="15" t="s">
        <v>78</v>
      </c>
      <c r="BK118" s="227">
        <f>ROUND(P118*H118,2)</f>
        <v>0</v>
      </c>
      <c r="BL118" s="15" t="s">
        <v>159</v>
      </c>
      <c r="BM118" s="226" t="s">
        <v>1680</v>
      </c>
    </row>
    <row r="119" s="2" customFormat="1">
      <c r="A119" s="36"/>
      <c r="B119" s="37"/>
      <c r="C119" s="38"/>
      <c r="D119" s="228" t="s">
        <v>161</v>
      </c>
      <c r="E119" s="38"/>
      <c r="F119" s="229" t="s">
        <v>1679</v>
      </c>
      <c r="G119" s="38"/>
      <c r="H119" s="38"/>
      <c r="I119" s="150"/>
      <c r="J119" s="150"/>
      <c r="K119" s="38"/>
      <c r="L119" s="38"/>
      <c r="M119" s="42"/>
      <c r="N119" s="230"/>
      <c r="O119" s="231"/>
      <c r="P119" s="82"/>
      <c r="Q119" s="82"/>
      <c r="R119" s="82"/>
      <c r="S119" s="82"/>
      <c r="T119" s="82"/>
      <c r="U119" s="82"/>
      <c r="V119" s="82"/>
      <c r="W119" s="82"/>
      <c r="X119" s="83"/>
      <c r="Y119" s="36"/>
      <c r="Z119" s="36"/>
      <c r="AA119" s="36"/>
      <c r="AB119" s="36"/>
      <c r="AC119" s="36"/>
      <c r="AD119" s="36"/>
      <c r="AE119" s="36"/>
      <c r="AT119" s="15" t="s">
        <v>161</v>
      </c>
      <c r="AU119" s="15" t="s">
        <v>71</v>
      </c>
    </row>
    <row r="120" s="2" customFormat="1" ht="21.75" customHeight="1">
      <c r="A120" s="36"/>
      <c r="B120" s="37"/>
      <c r="C120" s="232" t="s">
        <v>203</v>
      </c>
      <c r="D120" s="232" t="s">
        <v>461</v>
      </c>
      <c r="E120" s="233" t="s">
        <v>1681</v>
      </c>
      <c r="F120" s="234" t="s">
        <v>1682</v>
      </c>
      <c r="G120" s="235" t="s">
        <v>1287</v>
      </c>
      <c r="H120" s="236">
        <v>0.044999999999999998</v>
      </c>
      <c r="I120" s="237"/>
      <c r="J120" s="237"/>
      <c r="K120" s="238">
        <f>ROUND(P120*H120,2)</f>
        <v>0</v>
      </c>
      <c r="L120" s="234" t="s">
        <v>20</v>
      </c>
      <c r="M120" s="42"/>
      <c r="N120" s="239" t="s">
        <v>20</v>
      </c>
      <c r="O120" s="222" t="s">
        <v>40</v>
      </c>
      <c r="P120" s="223">
        <f>I120+J120</f>
        <v>0</v>
      </c>
      <c r="Q120" s="223">
        <f>ROUND(I120*H120,2)</f>
        <v>0</v>
      </c>
      <c r="R120" s="223">
        <f>ROUND(J120*H120,2)</f>
        <v>0</v>
      </c>
      <c r="S120" s="82"/>
      <c r="T120" s="224">
        <f>S120*H120</f>
        <v>0</v>
      </c>
      <c r="U120" s="224">
        <v>1.0577099999999999</v>
      </c>
      <c r="V120" s="224">
        <f>U120*H120</f>
        <v>0.047596949999999992</v>
      </c>
      <c r="W120" s="224">
        <v>0</v>
      </c>
      <c r="X120" s="225">
        <f>W120*H120</f>
        <v>0</v>
      </c>
      <c r="Y120" s="36"/>
      <c r="Z120" s="36"/>
      <c r="AA120" s="36"/>
      <c r="AB120" s="36"/>
      <c r="AC120" s="36"/>
      <c r="AD120" s="36"/>
      <c r="AE120" s="36"/>
      <c r="AR120" s="226" t="s">
        <v>159</v>
      </c>
      <c r="AT120" s="226" t="s">
        <v>461</v>
      </c>
      <c r="AU120" s="226" t="s">
        <v>71</v>
      </c>
      <c r="AY120" s="15" t="s">
        <v>158</v>
      </c>
      <c r="BE120" s="227">
        <f>IF(O120="základní",K120,0)</f>
        <v>0</v>
      </c>
      <c r="BF120" s="227">
        <f>IF(O120="snížená",K120,0)</f>
        <v>0</v>
      </c>
      <c r="BG120" s="227">
        <f>IF(O120="zákl. přenesená",K120,0)</f>
        <v>0</v>
      </c>
      <c r="BH120" s="227">
        <f>IF(O120="sníž. přenesená",K120,0)</f>
        <v>0</v>
      </c>
      <c r="BI120" s="227">
        <f>IF(O120="nulová",K120,0)</f>
        <v>0</v>
      </c>
      <c r="BJ120" s="15" t="s">
        <v>78</v>
      </c>
      <c r="BK120" s="227">
        <f>ROUND(P120*H120,2)</f>
        <v>0</v>
      </c>
      <c r="BL120" s="15" t="s">
        <v>159</v>
      </c>
      <c r="BM120" s="226" t="s">
        <v>1683</v>
      </c>
    </row>
    <row r="121" s="2" customFormat="1">
      <c r="A121" s="36"/>
      <c r="B121" s="37"/>
      <c r="C121" s="38"/>
      <c r="D121" s="228" t="s">
        <v>161</v>
      </c>
      <c r="E121" s="38"/>
      <c r="F121" s="229" t="s">
        <v>1682</v>
      </c>
      <c r="G121" s="38"/>
      <c r="H121" s="38"/>
      <c r="I121" s="150"/>
      <c r="J121" s="150"/>
      <c r="K121" s="38"/>
      <c r="L121" s="38"/>
      <c r="M121" s="42"/>
      <c r="N121" s="230"/>
      <c r="O121" s="231"/>
      <c r="P121" s="82"/>
      <c r="Q121" s="82"/>
      <c r="R121" s="82"/>
      <c r="S121" s="82"/>
      <c r="T121" s="82"/>
      <c r="U121" s="82"/>
      <c r="V121" s="82"/>
      <c r="W121" s="82"/>
      <c r="X121" s="83"/>
      <c r="Y121" s="36"/>
      <c r="Z121" s="36"/>
      <c r="AA121" s="36"/>
      <c r="AB121" s="36"/>
      <c r="AC121" s="36"/>
      <c r="AD121" s="36"/>
      <c r="AE121" s="36"/>
      <c r="AT121" s="15" t="s">
        <v>161</v>
      </c>
      <c r="AU121" s="15" t="s">
        <v>71</v>
      </c>
    </row>
    <row r="122" s="2" customFormat="1" ht="16.5" customHeight="1">
      <c r="A122" s="36"/>
      <c r="B122" s="37"/>
      <c r="C122" s="232" t="s">
        <v>207</v>
      </c>
      <c r="D122" s="232" t="s">
        <v>461</v>
      </c>
      <c r="E122" s="233" t="s">
        <v>1684</v>
      </c>
      <c r="F122" s="234" t="s">
        <v>1685</v>
      </c>
      <c r="G122" s="235" t="s">
        <v>155</v>
      </c>
      <c r="H122" s="236">
        <v>9</v>
      </c>
      <c r="I122" s="237"/>
      <c r="J122" s="237"/>
      <c r="K122" s="238">
        <f>ROUND(P122*H122,2)</f>
        <v>0</v>
      </c>
      <c r="L122" s="234" t="s">
        <v>20</v>
      </c>
      <c r="M122" s="42"/>
      <c r="N122" s="239" t="s">
        <v>20</v>
      </c>
      <c r="O122" s="222" t="s">
        <v>40</v>
      </c>
      <c r="P122" s="223">
        <f>I122+J122</f>
        <v>0</v>
      </c>
      <c r="Q122" s="223">
        <f>ROUND(I122*H122,2)</f>
        <v>0</v>
      </c>
      <c r="R122" s="223">
        <f>ROUND(J122*H122,2)</f>
        <v>0</v>
      </c>
      <c r="S122" s="82"/>
      <c r="T122" s="224">
        <f>S122*H122</f>
        <v>0</v>
      </c>
      <c r="U122" s="224">
        <v>2.0000000000000002E-05</v>
      </c>
      <c r="V122" s="224">
        <f>U122*H122</f>
        <v>0.00018000000000000001</v>
      </c>
      <c r="W122" s="224">
        <v>0</v>
      </c>
      <c r="X122" s="225">
        <f>W122*H122</f>
        <v>0</v>
      </c>
      <c r="Y122" s="36"/>
      <c r="Z122" s="36"/>
      <c r="AA122" s="36"/>
      <c r="AB122" s="36"/>
      <c r="AC122" s="36"/>
      <c r="AD122" s="36"/>
      <c r="AE122" s="36"/>
      <c r="AR122" s="226" t="s">
        <v>231</v>
      </c>
      <c r="AT122" s="226" t="s">
        <v>461</v>
      </c>
      <c r="AU122" s="226" t="s">
        <v>71</v>
      </c>
      <c r="AY122" s="15" t="s">
        <v>158</v>
      </c>
      <c r="BE122" s="227">
        <f>IF(O122="základní",K122,0)</f>
        <v>0</v>
      </c>
      <c r="BF122" s="227">
        <f>IF(O122="snížená",K122,0)</f>
        <v>0</v>
      </c>
      <c r="BG122" s="227">
        <f>IF(O122="zákl. přenesená",K122,0)</f>
        <v>0</v>
      </c>
      <c r="BH122" s="227">
        <f>IF(O122="sníž. přenesená",K122,0)</f>
        <v>0</v>
      </c>
      <c r="BI122" s="227">
        <f>IF(O122="nulová",K122,0)</f>
        <v>0</v>
      </c>
      <c r="BJ122" s="15" t="s">
        <v>78</v>
      </c>
      <c r="BK122" s="227">
        <f>ROUND(P122*H122,2)</f>
        <v>0</v>
      </c>
      <c r="BL122" s="15" t="s">
        <v>231</v>
      </c>
      <c r="BM122" s="226" t="s">
        <v>1686</v>
      </c>
    </row>
    <row r="123" s="2" customFormat="1">
      <c r="A123" s="36"/>
      <c r="B123" s="37"/>
      <c r="C123" s="38"/>
      <c r="D123" s="228" t="s">
        <v>161</v>
      </c>
      <c r="E123" s="38"/>
      <c r="F123" s="229" t="s">
        <v>1687</v>
      </c>
      <c r="G123" s="38"/>
      <c r="H123" s="38"/>
      <c r="I123" s="150"/>
      <c r="J123" s="150"/>
      <c r="K123" s="38"/>
      <c r="L123" s="38"/>
      <c r="M123" s="42"/>
      <c r="N123" s="230"/>
      <c r="O123" s="231"/>
      <c r="P123" s="82"/>
      <c r="Q123" s="82"/>
      <c r="R123" s="82"/>
      <c r="S123" s="82"/>
      <c r="T123" s="82"/>
      <c r="U123" s="82"/>
      <c r="V123" s="82"/>
      <c r="W123" s="82"/>
      <c r="X123" s="83"/>
      <c r="Y123" s="36"/>
      <c r="Z123" s="36"/>
      <c r="AA123" s="36"/>
      <c r="AB123" s="36"/>
      <c r="AC123" s="36"/>
      <c r="AD123" s="36"/>
      <c r="AE123" s="36"/>
      <c r="AT123" s="15" t="s">
        <v>161</v>
      </c>
      <c r="AU123" s="15" t="s">
        <v>71</v>
      </c>
    </row>
    <row r="124" s="11" customFormat="1" ht="25.92" customHeight="1">
      <c r="A124" s="11"/>
      <c r="B124" s="240"/>
      <c r="C124" s="241"/>
      <c r="D124" s="242" t="s">
        <v>70</v>
      </c>
      <c r="E124" s="243" t="s">
        <v>1688</v>
      </c>
      <c r="F124" s="243" t="s">
        <v>1689</v>
      </c>
      <c r="G124" s="241"/>
      <c r="H124" s="241"/>
      <c r="I124" s="244"/>
      <c r="J124" s="244"/>
      <c r="K124" s="245">
        <f>BK124</f>
        <v>0</v>
      </c>
      <c r="L124" s="241"/>
      <c r="M124" s="246"/>
      <c r="N124" s="247"/>
      <c r="O124" s="248"/>
      <c r="P124" s="248"/>
      <c r="Q124" s="249">
        <f>Q125</f>
        <v>0</v>
      </c>
      <c r="R124" s="249">
        <f>R125</f>
        <v>0</v>
      </c>
      <c r="S124" s="248"/>
      <c r="T124" s="250">
        <f>T125</f>
        <v>0</v>
      </c>
      <c r="U124" s="248"/>
      <c r="V124" s="250">
        <f>V125</f>
        <v>0.26417600000000002</v>
      </c>
      <c r="W124" s="248"/>
      <c r="X124" s="251">
        <f>X125</f>
        <v>0</v>
      </c>
      <c r="Y124" s="11"/>
      <c r="Z124" s="11"/>
      <c r="AA124" s="11"/>
      <c r="AB124" s="11"/>
      <c r="AC124" s="11"/>
      <c r="AD124" s="11"/>
      <c r="AE124" s="11"/>
      <c r="AR124" s="252" t="s">
        <v>78</v>
      </c>
      <c r="AT124" s="253" t="s">
        <v>70</v>
      </c>
      <c r="AU124" s="253" t="s">
        <v>71</v>
      </c>
      <c r="AY124" s="252" t="s">
        <v>158</v>
      </c>
      <c r="BK124" s="254">
        <f>BK125</f>
        <v>0</v>
      </c>
    </row>
    <row r="125" s="11" customFormat="1" ht="22.8" customHeight="1">
      <c r="A125" s="11"/>
      <c r="B125" s="240"/>
      <c r="C125" s="241"/>
      <c r="D125" s="242" t="s">
        <v>70</v>
      </c>
      <c r="E125" s="265" t="s">
        <v>78</v>
      </c>
      <c r="F125" s="265" t="s">
        <v>1690</v>
      </c>
      <c r="G125" s="241"/>
      <c r="H125" s="241"/>
      <c r="I125" s="244"/>
      <c r="J125" s="244"/>
      <c r="K125" s="266">
        <f>BK125</f>
        <v>0</v>
      </c>
      <c r="L125" s="241"/>
      <c r="M125" s="246"/>
      <c r="N125" s="247"/>
      <c r="O125" s="248"/>
      <c r="P125" s="248"/>
      <c r="Q125" s="249">
        <f>SUM(Q126:Q147)</f>
        <v>0</v>
      </c>
      <c r="R125" s="249">
        <f>SUM(R126:R147)</f>
        <v>0</v>
      </c>
      <c r="S125" s="248"/>
      <c r="T125" s="250">
        <f>SUM(T126:T147)</f>
        <v>0</v>
      </c>
      <c r="U125" s="248"/>
      <c r="V125" s="250">
        <f>SUM(V126:V147)</f>
        <v>0.26417600000000002</v>
      </c>
      <c r="W125" s="248"/>
      <c r="X125" s="251">
        <f>SUM(X126:X147)</f>
        <v>0</v>
      </c>
      <c r="Y125" s="11"/>
      <c r="Z125" s="11"/>
      <c r="AA125" s="11"/>
      <c r="AB125" s="11"/>
      <c r="AC125" s="11"/>
      <c r="AD125" s="11"/>
      <c r="AE125" s="11"/>
      <c r="AR125" s="252" t="s">
        <v>78</v>
      </c>
      <c r="AT125" s="253" t="s">
        <v>70</v>
      </c>
      <c r="AU125" s="253" t="s">
        <v>78</v>
      </c>
      <c r="AY125" s="252" t="s">
        <v>158</v>
      </c>
      <c r="BK125" s="254">
        <f>SUM(BK126:BK147)</f>
        <v>0</v>
      </c>
    </row>
    <row r="126" s="2" customFormat="1" ht="21.75" customHeight="1">
      <c r="A126" s="36"/>
      <c r="B126" s="37"/>
      <c r="C126" s="232" t="s">
        <v>9</v>
      </c>
      <c r="D126" s="232" t="s">
        <v>461</v>
      </c>
      <c r="E126" s="233" t="s">
        <v>1691</v>
      </c>
      <c r="F126" s="234" t="s">
        <v>1692</v>
      </c>
      <c r="G126" s="235" t="s">
        <v>1655</v>
      </c>
      <c r="H126" s="236">
        <v>702</v>
      </c>
      <c r="I126" s="237"/>
      <c r="J126" s="237"/>
      <c r="K126" s="238">
        <f>ROUND(P126*H126,2)</f>
        <v>0</v>
      </c>
      <c r="L126" s="234" t="s">
        <v>1693</v>
      </c>
      <c r="M126" s="42"/>
      <c r="N126" s="239" t="s">
        <v>20</v>
      </c>
      <c r="O126" s="222" t="s">
        <v>40</v>
      </c>
      <c r="P126" s="223">
        <f>I126+J126</f>
        <v>0</v>
      </c>
      <c r="Q126" s="223">
        <f>ROUND(I126*H126,2)</f>
        <v>0</v>
      </c>
      <c r="R126" s="223">
        <f>ROUND(J126*H126,2)</f>
        <v>0</v>
      </c>
      <c r="S126" s="82"/>
      <c r="T126" s="224">
        <f>S126*H126</f>
        <v>0</v>
      </c>
      <c r="U126" s="224">
        <v>0</v>
      </c>
      <c r="V126" s="224">
        <f>U126*H126</f>
        <v>0</v>
      </c>
      <c r="W126" s="224">
        <v>0</v>
      </c>
      <c r="X126" s="225">
        <f>W126*H126</f>
        <v>0</v>
      </c>
      <c r="Y126" s="36"/>
      <c r="Z126" s="36"/>
      <c r="AA126" s="36"/>
      <c r="AB126" s="36"/>
      <c r="AC126" s="36"/>
      <c r="AD126" s="36"/>
      <c r="AE126" s="36"/>
      <c r="AR126" s="226" t="s">
        <v>78</v>
      </c>
      <c r="AT126" s="226" t="s">
        <v>461</v>
      </c>
      <c r="AU126" s="226" t="s">
        <v>80</v>
      </c>
      <c r="AY126" s="15" t="s">
        <v>158</v>
      </c>
      <c r="BE126" s="227">
        <f>IF(O126="základní",K126,0)</f>
        <v>0</v>
      </c>
      <c r="BF126" s="227">
        <f>IF(O126="snížená",K126,0)</f>
        <v>0</v>
      </c>
      <c r="BG126" s="227">
        <f>IF(O126="zákl. přenesená",K126,0)</f>
        <v>0</v>
      </c>
      <c r="BH126" s="227">
        <f>IF(O126="sníž. přenesená",K126,0)</f>
        <v>0</v>
      </c>
      <c r="BI126" s="227">
        <f>IF(O126="nulová",K126,0)</f>
        <v>0</v>
      </c>
      <c r="BJ126" s="15" t="s">
        <v>78</v>
      </c>
      <c r="BK126" s="227">
        <f>ROUND(P126*H126,2)</f>
        <v>0</v>
      </c>
      <c r="BL126" s="15" t="s">
        <v>78</v>
      </c>
      <c r="BM126" s="226" t="s">
        <v>1694</v>
      </c>
    </row>
    <row r="127" s="2" customFormat="1">
      <c r="A127" s="36"/>
      <c r="B127" s="37"/>
      <c r="C127" s="38"/>
      <c r="D127" s="228" t="s">
        <v>161</v>
      </c>
      <c r="E127" s="38"/>
      <c r="F127" s="229" t="s">
        <v>1692</v>
      </c>
      <c r="G127" s="38"/>
      <c r="H127" s="38"/>
      <c r="I127" s="150"/>
      <c r="J127" s="150"/>
      <c r="K127" s="38"/>
      <c r="L127" s="38"/>
      <c r="M127" s="42"/>
      <c r="N127" s="230"/>
      <c r="O127" s="231"/>
      <c r="P127" s="82"/>
      <c r="Q127" s="82"/>
      <c r="R127" s="82"/>
      <c r="S127" s="82"/>
      <c r="T127" s="82"/>
      <c r="U127" s="82"/>
      <c r="V127" s="82"/>
      <c r="W127" s="82"/>
      <c r="X127" s="83"/>
      <c r="Y127" s="36"/>
      <c r="Z127" s="36"/>
      <c r="AA127" s="36"/>
      <c r="AB127" s="36"/>
      <c r="AC127" s="36"/>
      <c r="AD127" s="36"/>
      <c r="AE127" s="36"/>
      <c r="AT127" s="15" t="s">
        <v>161</v>
      </c>
      <c r="AU127" s="15" t="s">
        <v>80</v>
      </c>
    </row>
    <row r="128" s="2" customFormat="1" ht="21.75" customHeight="1">
      <c r="A128" s="36"/>
      <c r="B128" s="37"/>
      <c r="C128" s="232" t="s">
        <v>214</v>
      </c>
      <c r="D128" s="232" t="s">
        <v>461</v>
      </c>
      <c r="E128" s="233" t="s">
        <v>1695</v>
      </c>
      <c r="F128" s="234" t="s">
        <v>1696</v>
      </c>
      <c r="G128" s="235" t="s">
        <v>1655</v>
      </c>
      <c r="H128" s="236">
        <v>702</v>
      </c>
      <c r="I128" s="237"/>
      <c r="J128" s="237"/>
      <c r="K128" s="238">
        <f>ROUND(P128*H128,2)</f>
        <v>0</v>
      </c>
      <c r="L128" s="234" t="s">
        <v>1693</v>
      </c>
      <c r="M128" s="42"/>
      <c r="N128" s="239" t="s">
        <v>20</v>
      </c>
      <c r="O128" s="222" t="s">
        <v>40</v>
      </c>
      <c r="P128" s="223">
        <f>I128+J128</f>
        <v>0</v>
      </c>
      <c r="Q128" s="223">
        <f>ROUND(I128*H128,2)</f>
        <v>0</v>
      </c>
      <c r="R128" s="223">
        <f>ROUND(J128*H128,2)</f>
        <v>0</v>
      </c>
      <c r="S128" s="82"/>
      <c r="T128" s="224">
        <f>S128*H128</f>
        <v>0</v>
      </c>
      <c r="U128" s="224">
        <v>0</v>
      </c>
      <c r="V128" s="224">
        <f>U128*H128</f>
        <v>0</v>
      </c>
      <c r="W128" s="224">
        <v>0</v>
      </c>
      <c r="X128" s="225">
        <f>W128*H128</f>
        <v>0</v>
      </c>
      <c r="Y128" s="36"/>
      <c r="Z128" s="36"/>
      <c r="AA128" s="36"/>
      <c r="AB128" s="36"/>
      <c r="AC128" s="36"/>
      <c r="AD128" s="36"/>
      <c r="AE128" s="36"/>
      <c r="AR128" s="226" t="s">
        <v>78</v>
      </c>
      <c r="AT128" s="226" t="s">
        <v>461</v>
      </c>
      <c r="AU128" s="226" t="s">
        <v>80</v>
      </c>
      <c r="AY128" s="15" t="s">
        <v>158</v>
      </c>
      <c r="BE128" s="227">
        <f>IF(O128="základní",K128,0)</f>
        <v>0</v>
      </c>
      <c r="BF128" s="227">
        <f>IF(O128="snížená",K128,0)</f>
        <v>0</v>
      </c>
      <c r="BG128" s="227">
        <f>IF(O128="zákl. přenesená",K128,0)</f>
        <v>0</v>
      </c>
      <c r="BH128" s="227">
        <f>IF(O128="sníž. přenesená",K128,0)</f>
        <v>0</v>
      </c>
      <c r="BI128" s="227">
        <f>IF(O128="nulová",K128,0)</f>
        <v>0</v>
      </c>
      <c r="BJ128" s="15" t="s">
        <v>78</v>
      </c>
      <c r="BK128" s="227">
        <f>ROUND(P128*H128,2)</f>
        <v>0</v>
      </c>
      <c r="BL128" s="15" t="s">
        <v>78</v>
      </c>
      <c r="BM128" s="226" t="s">
        <v>1697</v>
      </c>
    </row>
    <row r="129" s="2" customFormat="1">
      <c r="A129" s="36"/>
      <c r="B129" s="37"/>
      <c r="C129" s="38"/>
      <c r="D129" s="228" t="s">
        <v>161</v>
      </c>
      <c r="E129" s="38"/>
      <c r="F129" s="229" t="s">
        <v>1696</v>
      </c>
      <c r="G129" s="38"/>
      <c r="H129" s="38"/>
      <c r="I129" s="150"/>
      <c r="J129" s="150"/>
      <c r="K129" s="38"/>
      <c r="L129" s="38"/>
      <c r="M129" s="42"/>
      <c r="N129" s="230"/>
      <c r="O129" s="231"/>
      <c r="P129" s="82"/>
      <c r="Q129" s="82"/>
      <c r="R129" s="82"/>
      <c r="S129" s="82"/>
      <c r="T129" s="82"/>
      <c r="U129" s="82"/>
      <c r="V129" s="82"/>
      <c r="W129" s="82"/>
      <c r="X129" s="83"/>
      <c r="Y129" s="36"/>
      <c r="Z129" s="36"/>
      <c r="AA129" s="36"/>
      <c r="AB129" s="36"/>
      <c r="AC129" s="36"/>
      <c r="AD129" s="36"/>
      <c r="AE129" s="36"/>
      <c r="AT129" s="15" t="s">
        <v>161</v>
      </c>
      <c r="AU129" s="15" t="s">
        <v>80</v>
      </c>
    </row>
    <row r="130" s="2" customFormat="1" ht="21.75" customHeight="1">
      <c r="A130" s="36"/>
      <c r="B130" s="37"/>
      <c r="C130" s="232" t="s">
        <v>218</v>
      </c>
      <c r="D130" s="232" t="s">
        <v>461</v>
      </c>
      <c r="E130" s="233" t="s">
        <v>1698</v>
      </c>
      <c r="F130" s="234" t="s">
        <v>1699</v>
      </c>
      <c r="G130" s="235" t="s">
        <v>1655</v>
      </c>
      <c r="H130" s="236">
        <v>98.299999999999997</v>
      </c>
      <c r="I130" s="237"/>
      <c r="J130" s="237"/>
      <c r="K130" s="238">
        <f>ROUND(P130*H130,2)</f>
        <v>0</v>
      </c>
      <c r="L130" s="234" t="s">
        <v>1693</v>
      </c>
      <c r="M130" s="42"/>
      <c r="N130" s="239" t="s">
        <v>20</v>
      </c>
      <c r="O130" s="222" t="s">
        <v>40</v>
      </c>
      <c r="P130" s="223">
        <f>I130+J130</f>
        <v>0</v>
      </c>
      <c r="Q130" s="223">
        <f>ROUND(I130*H130,2)</f>
        <v>0</v>
      </c>
      <c r="R130" s="223">
        <f>ROUND(J130*H130,2)</f>
        <v>0</v>
      </c>
      <c r="S130" s="82"/>
      <c r="T130" s="224">
        <f>S130*H130</f>
        <v>0</v>
      </c>
      <c r="U130" s="224">
        <v>0</v>
      </c>
      <c r="V130" s="224">
        <f>U130*H130</f>
        <v>0</v>
      </c>
      <c r="W130" s="224">
        <v>0</v>
      </c>
      <c r="X130" s="225">
        <f>W130*H130</f>
        <v>0</v>
      </c>
      <c r="Y130" s="36"/>
      <c r="Z130" s="36"/>
      <c r="AA130" s="36"/>
      <c r="AB130" s="36"/>
      <c r="AC130" s="36"/>
      <c r="AD130" s="36"/>
      <c r="AE130" s="36"/>
      <c r="AR130" s="226" t="s">
        <v>78</v>
      </c>
      <c r="AT130" s="226" t="s">
        <v>461</v>
      </c>
      <c r="AU130" s="226" t="s">
        <v>80</v>
      </c>
      <c r="AY130" s="15" t="s">
        <v>158</v>
      </c>
      <c r="BE130" s="227">
        <f>IF(O130="základní",K130,0)</f>
        <v>0</v>
      </c>
      <c r="BF130" s="227">
        <f>IF(O130="snížená",K130,0)</f>
        <v>0</v>
      </c>
      <c r="BG130" s="227">
        <f>IF(O130="zákl. přenesená",K130,0)</f>
        <v>0</v>
      </c>
      <c r="BH130" s="227">
        <f>IF(O130="sníž. přenesená",K130,0)</f>
        <v>0</v>
      </c>
      <c r="BI130" s="227">
        <f>IF(O130="nulová",K130,0)</f>
        <v>0</v>
      </c>
      <c r="BJ130" s="15" t="s">
        <v>78</v>
      </c>
      <c r="BK130" s="227">
        <f>ROUND(P130*H130,2)</f>
        <v>0</v>
      </c>
      <c r="BL130" s="15" t="s">
        <v>78</v>
      </c>
      <c r="BM130" s="226" t="s">
        <v>1700</v>
      </c>
    </row>
    <row r="131" s="2" customFormat="1">
      <c r="A131" s="36"/>
      <c r="B131" s="37"/>
      <c r="C131" s="38"/>
      <c r="D131" s="228" t="s">
        <v>161</v>
      </c>
      <c r="E131" s="38"/>
      <c r="F131" s="229" t="s">
        <v>1701</v>
      </c>
      <c r="G131" s="38"/>
      <c r="H131" s="38"/>
      <c r="I131" s="150"/>
      <c r="J131" s="150"/>
      <c r="K131" s="38"/>
      <c r="L131" s="38"/>
      <c r="M131" s="42"/>
      <c r="N131" s="230"/>
      <c r="O131" s="231"/>
      <c r="P131" s="82"/>
      <c r="Q131" s="82"/>
      <c r="R131" s="82"/>
      <c r="S131" s="82"/>
      <c r="T131" s="82"/>
      <c r="U131" s="82"/>
      <c r="V131" s="82"/>
      <c r="W131" s="82"/>
      <c r="X131" s="83"/>
      <c r="Y131" s="36"/>
      <c r="Z131" s="36"/>
      <c r="AA131" s="36"/>
      <c r="AB131" s="36"/>
      <c r="AC131" s="36"/>
      <c r="AD131" s="36"/>
      <c r="AE131" s="36"/>
      <c r="AT131" s="15" t="s">
        <v>161</v>
      </c>
      <c r="AU131" s="15" t="s">
        <v>80</v>
      </c>
    </row>
    <row r="132" s="2" customFormat="1" ht="21.75" customHeight="1">
      <c r="A132" s="36"/>
      <c r="B132" s="37"/>
      <c r="C132" s="232" t="s">
        <v>222</v>
      </c>
      <c r="D132" s="232" t="s">
        <v>461</v>
      </c>
      <c r="E132" s="233" t="s">
        <v>1702</v>
      </c>
      <c r="F132" s="234" t="s">
        <v>1703</v>
      </c>
      <c r="G132" s="235" t="s">
        <v>155</v>
      </c>
      <c r="H132" s="236">
        <v>55</v>
      </c>
      <c r="I132" s="237"/>
      <c r="J132" s="237"/>
      <c r="K132" s="238">
        <f>ROUND(P132*H132,2)</f>
        <v>0</v>
      </c>
      <c r="L132" s="234" t="s">
        <v>1704</v>
      </c>
      <c r="M132" s="42"/>
      <c r="N132" s="239" t="s">
        <v>20</v>
      </c>
      <c r="O132" s="222" t="s">
        <v>40</v>
      </c>
      <c r="P132" s="223">
        <f>I132+J132</f>
        <v>0</v>
      </c>
      <c r="Q132" s="223">
        <f>ROUND(I132*H132,2)</f>
        <v>0</v>
      </c>
      <c r="R132" s="223">
        <f>ROUND(J132*H132,2)</f>
        <v>0</v>
      </c>
      <c r="S132" s="82"/>
      <c r="T132" s="224">
        <f>S132*H132</f>
        <v>0</v>
      </c>
      <c r="U132" s="224">
        <v>0.0044000000000000003</v>
      </c>
      <c r="V132" s="224">
        <f>U132*H132</f>
        <v>0.24200000000000002</v>
      </c>
      <c r="W132" s="224">
        <v>0</v>
      </c>
      <c r="X132" s="225">
        <f>W132*H132</f>
        <v>0</v>
      </c>
      <c r="Y132" s="36"/>
      <c r="Z132" s="36"/>
      <c r="AA132" s="36"/>
      <c r="AB132" s="36"/>
      <c r="AC132" s="36"/>
      <c r="AD132" s="36"/>
      <c r="AE132" s="36"/>
      <c r="AR132" s="226" t="s">
        <v>159</v>
      </c>
      <c r="AT132" s="226" t="s">
        <v>461</v>
      </c>
      <c r="AU132" s="226" t="s">
        <v>80</v>
      </c>
      <c r="AY132" s="15" t="s">
        <v>158</v>
      </c>
      <c r="BE132" s="227">
        <f>IF(O132="základní",K132,0)</f>
        <v>0</v>
      </c>
      <c r="BF132" s="227">
        <f>IF(O132="snížená",K132,0)</f>
        <v>0</v>
      </c>
      <c r="BG132" s="227">
        <f>IF(O132="zákl. přenesená",K132,0)</f>
        <v>0</v>
      </c>
      <c r="BH132" s="227">
        <f>IF(O132="sníž. přenesená",K132,0)</f>
        <v>0</v>
      </c>
      <c r="BI132" s="227">
        <f>IF(O132="nulová",K132,0)</f>
        <v>0</v>
      </c>
      <c r="BJ132" s="15" t="s">
        <v>78</v>
      </c>
      <c r="BK132" s="227">
        <f>ROUND(P132*H132,2)</f>
        <v>0</v>
      </c>
      <c r="BL132" s="15" t="s">
        <v>159</v>
      </c>
      <c r="BM132" s="226" t="s">
        <v>1705</v>
      </c>
    </row>
    <row r="133" s="2" customFormat="1">
      <c r="A133" s="36"/>
      <c r="B133" s="37"/>
      <c r="C133" s="38"/>
      <c r="D133" s="228" t="s">
        <v>161</v>
      </c>
      <c r="E133" s="38"/>
      <c r="F133" s="229" t="s">
        <v>1703</v>
      </c>
      <c r="G133" s="38"/>
      <c r="H133" s="38"/>
      <c r="I133" s="150"/>
      <c r="J133" s="150"/>
      <c r="K133" s="38"/>
      <c r="L133" s="38"/>
      <c r="M133" s="42"/>
      <c r="N133" s="230"/>
      <c r="O133" s="231"/>
      <c r="P133" s="82"/>
      <c r="Q133" s="82"/>
      <c r="R133" s="82"/>
      <c r="S133" s="82"/>
      <c r="T133" s="82"/>
      <c r="U133" s="82"/>
      <c r="V133" s="82"/>
      <c r="W133" s="82"/>
      <c r="X133" s="83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80</v>
      </c>
    </row>
    <row r="134" s="2" customFormat="1" ht="21.75" customHeight="1">
      <c r="A134" s="36"/>
      <c r="B134" s="37"/>
      <c r="C134" s="232" t="s">
        <v>226</v>
      </c>
      <c r="D134" s="232" t="s">
        <v>461</v>
      </c>
      <c r="E134" s="233" t="s">
        <v>1706</v>
      </c>
      <c r="F134" s="234" t="s">
        <v>1707</v>
      </c>
      <c r="G134" s="235" t="s">
        <v>1655</v>
      </c>
      <c r="H134" s="236">
        <v>800.29999999999995</v>
      </c>
      <c r="I134" s="237"/>
      <c r="J134" s="237"/>
      <c r="K134" s="238">
        <f>ROUND(P134*H134,2)</f>
        <v>0</v>
      </c>
      <c r="L134" s="234" t="s">
        <v>1693</v>
      </c>
      <c r="M134" s="42"/>
      <c r="N134" s="239" t="s">
        <v>20</v>
      </c>
      <c r="O134" s="222" t="s">
        <v>40</v>
      </c>
      <c r="P134" s="223">
        <f>I134+J134</f>
        <v>0</v>
      </c>
      <c r="Q134" s="223">
        <f>ROUND(I134*H134,2)</f>
        <v>0</v>
      </c>
      <c r="R134" s="223">
        <f>ROUND(J134*H134,2)</f>
        <v>0</v>
      </c>
      <c r="S134" s="82"/>
      <c r="T134" s="224">
        <f>S134*H134</f>
        <v>0</v>
      </c>
      <c r="U134" s="224">
        <v>0</v>
      </c>
      <c r="V134" s="224">
        <f>U134*H134</f>
        <v>0</v>
      </c>
      <c r="W134" s="224">
        <v>0</v>
      </c>
      <c r="X134" s="225">
        <f>W134*H134</f>
        <v>0</v>
      </c>
      <c r="Y134" s="36"/>
      <c r="Z134" s="36"/>
      <c r="AA134" s="36"/>
      <c r="AB134" s="36"/>
      <c r="AC134" s="36"/>
      <c r="AD134" s="36"/>
      <c r="AE134" s="36"/>
      <c r="AR134" s="226" t="s">
        <v>78</v>
      </c>
      <c r="AT134" s="226" t="s">
        <v>461</v>
      </c>
      <c r="AU134" s="226" t="s">
        <v>80</v>
      </c>
      <c r="AY134" s="15" t="s">
        <v>158</v>
      </c>
      <c r="BE134" s="227">
        <f>IF(O134="základní",K134,0)</f>
        <v>0</v>
      </c>
      <c r="BF134" s="227">
        <f>IF(O134="snížená",K134,0)</f>
        <v>0</v>
      </c>
      <c r="BG134" s="227">
        <f>IF(O134="zákl. přenesená",K134,0)</f>
        <v>0</v>
      </c>
      <c r="BH134" s="227">
        <f>IF(O134="sníž. přenesená",K134,0)</f>
        <v>0</v>
      </c>
      <c r="BI134" s="227">
        <f>IF(O134="nulová",K134,0)</f>
        <v>0</v>
      </c>
      <c r="BJ134" s="15" t="s">
        <v>78</v>
      </c>
      <c r="BK134" s="227">
        <f>ROUND(P134*H134,2)</f>
        <v>0</v>
      </c>
      <c r="BL134" s="15" t="s">
        <v>78</v>
      </c>
      <c r="BM134" s="226" t="s">
        <v>1708</v>
      </c>
    </row>
    <row r="135" s="2" customFormat="1">
      <c r="A135" s="36"/>
      <c r="B135" s="37"/>
      <c r="C135" s="38"/>
      <c r="D135" s="228" t="s">
        <v>161</v>
      </c>
      <c r="E135" s="38"/>
      <c r="F135" s="229" t="s">
        <v>1709</v>
      </c>
      <c r="G135" s="38"/>
      <c r="H135" s="38"/>
      <c r="I135" s="150"/>
      <c r="J135" s="150"/>
      <c r="K135" s="38"/>
      <c r="L135" s="38"/>
      <c r="M135" s="42"/>
      <c r="N135" s="230"/>
      <c r="O135" s="231"/>
      <c r="P135" s="82"/>
      <c r="Q135" s="82"/>
      <c r="R135" s="82"/>
      <c r="S135" s="82"/>
      <c r="T135" s="82"/>
      <c r="U135" s="82"/>
      <c r="V135" s="82"/>
      <c r="W135" s="82"/>
      <c r="X135" s="83"/>
      <c r="Y135" s="36"/>
      <c r="Z135" s="36"/>
      <c r="AA135" s="36"/>
      <c r="AB135" s="36"/>
      <c r="AC135" s="36"/>
      <c r="AD135" s="36"/>
      <c r="AE135" s="36"/>
      <c r="AT135" s="15" t="s">
        <v>161</v>
      </c>
      <c r="AU135" s="15" t="s">
        <v>80</v>
      </c>
    </row>
    <row r="136" s="2" customFormat="1" ht="16.5" customHeight="1">
      <c r="A136" s="36"/>
      <c r="B136" s="37"/>
      <c r="C136" s="232" t="s">
        <v>233</v>
      </c>
      <c r="D136" s="232" t="s">
        <v>461</v>
      </c>
      <c r="E136" s="233" t="s">
        <v>1710</v>
      </c>
      <c r="F136" s="234" t="s">
        <v>1711</v>
      </c>
      <c r="G136" s="235" t="s">
        <v>1712</v>
      </c>
      <c r="H136" s="236">
        <v>1.8</v>
      </c>
      <c r="I136" s="237"/>
      <c r="J136" s="237"/>
      <c r="K136" s="238">
        <f>ROUND(P136*H136,2)</f>
        <v>0</v>
      </c>
      <c r="L136" s="234" t="s">
        <v>20</v>
      </c>
      <c r="M136" s="42"/>
      <c r="N136" s="239" t="s">
        <v>20</v>
      </c>
      <c r="O136" s="222" t="s">
        <v>40</v>
      </c>
      <c r="P136" s="223">
        <f>I136+J136</f>
        <v>0</v>
      </c>
      <c r="Q136" s="223">
        <f>ROUND(I136*H136,2)</f>
        <v>0</v>
      </c>
      <c r="R136" s="223">
        <f>ROUND(J136*H136,2)</f>
        <v>0</v>
      </c>
      <c r="S136" s="82"/>
      <c r="T136" s="224">
        <f>S136*H136</f>
        <v>0</v>
      </c>
      <c r="U136" s="224">
        <v>0.0088000000000000005</v>
      </c>
      <c r="V136" s="224">
        <f>U136*H136</f>
        <v>0.01584</v>
      </c>
      <c r="W136" s="224">
        <v>0</v>
      </c>
      <c r="X136" s="225">
        <f>W136*H136</f>
        <v>0</v>
      </c>
      <c r="Y136" s="36"/>
      <c r="Z136" s="36"/>
      <c r="AA136" s="36"/>
      <c r="AB136" s="36"/>
      <c r="AC136" s="36"/>
      <c r="AD136" s="36"/>
      <c r="AE136" s="36"/>
      <c r="AR136" s="226" t="s">
        <v>231</v>
      </c>
      <c r="AT136" s="226" t="s">
        <v>461</v>
      </c>
      <c r="AU136" s="226" t="s">
        <v>80</v>
      </c>
      <c r="AY136" s="15" t="s">
        <v>158</v>
      </c>
      <c r="BE136" s="227">
        <f>IF(O136="základní",K136,0)</f>
        <v>0</v>
      </c>
      <c r="BF136" s="227">
        <f>IF(O136="snížená",K136,0)</f>
        <v>0</v>
      </c>
      <c r="BG136" s="227">
        <f>IF(O136="zákl. přenesená",K136,0)</f>
        <v>0</v>
      </c>
      <c r="BH136" s="227">
        <f>IF(O136="sníž. přenesená",K136,0)</f>
        <v>0</v>
      </c>
      <c r="BI136" s="227">
        <f>IF(O136="nulová",K136,0)</f>
        <v>0</v>
      </c>
      <c r="BJ136" s="15" t="s">
        <v>78</v>
      </c>
      <c r="BK136" s="227">
        <f>ROUND(P136*H136,2)</f>
        <v>0</v>
      </c>
      <c r="BL136" s="15" t="s">
        <v>231</v>
      </c>
      <c r="BM136" s="226" t="s">
        <v>1713</v>
      </c>
    </row>
    <row r="137" s="2" customFormat="1">
      <c r="A137" s="36"/>
      <c r="B137" s="37"/>
      <c r="C137" s="38"/>
      <c r="D137" s="228" t="s">
        <v>161</v>
      </c>
      <c r="E137" s="38"/>
      <c r="F137" s="229" t="s">
        <v>1711</v>
      </c>
      <c r="G137" s="38"/>
      <c r="H137" s="38"/>
      <c r="I137" s="150"/>
      <c r="J137" s="150"/>
      <c r="K137" s="38"/>
      <c r="L137" s="38"/>
      <c r="M137" s="42"/>
      <c r="N137" s="230"/>
      <c r="O137" s="231"/>
      <c r="P137" s="82"/>
      <c r="Q137" s="82"/>
      <c r="R137" s="82"/>
      <c r="S137" s="82"/>
      <c r="T137" s="82"/>
      <c r="U137" s="82"/>
      <c r="V137" s="82"/>
      <c r="W137" s="82"/>
      <c r="X137" s="83"/>
      <c r="Y137" s="36"/>
      <c r="Z137" s="36"/>
      <c r="AA137" s="36"/>
      <c r="AB137" s="36"/>
      <c r="AC137" s="36"/>
      <c r="AD137" s="36"/>
      <c r="AE137" s="36"/>
      <c r="AT137" s="15" t="s">
        <v>161</v>
      </c>
      <c r="AU137" s="15" t="s">
        <v>80</v>
      </c>
    </row>
    <row r="138" s="2" customFormat="1" ht="21.75" customHeight="1">
      <c r="A138" s="36"/>
      <c r="B138" s="37"/>
      <c r="C138" s="232" t="s">
        <v>8</v>
      </c>
      <c r="D138" s="232" t="s">
        <v>461</v>
      </c>
      <c r="E138" s="233" t="s">
        <v>1714</v>
      </c>
      <c r="F138" s="234" t="s">
        <v>1715</v>
      </c>
      <c r="G138" s="235" t="s">
        <v>1712</v>
      </c>
      <c r="H138" s="236">
        <v>0.71999999999999997</v>
      </c>
      <c r="I138" s="237"/>
      <c r="J138" s="237"/>
      <c r="K138" s="238">
        <f>ROUND(P138*H138,2)</f>
        <v>0</v>
      </c>
      <c r="L138" s="234" t="s">
        <v>1645</v>
      </c>
      <c r="M138" s="42"/>
      <c r="N138" s="239" t="s">
        <v>20</v>
      </c>
      <c r="O138" s="222" t="s">
        <v>40</v>
      </c>
      <c r="P138" s="223">
        <f>I138+J138</f>
        <v>0</v>
      </c>
      <c r="Q138" s="223">
        <f>ROUND(I138*H138,2)</f>
        <v>0</v>
      </c>
      <c r="R138" s="223">
        <f>ROUND(J138*H138,2)</f>
        <v>0</v>
      </c>
      <c r="S138" s="82"/>
      <c r="T138" s="224">
        <f>S138*H138</f>
        <v>0</v>
      </c>
      <c r="U138" s="224">
        <v>0.0088000000000000005</v>
      </c>
      <c r="V138" s="224">
        <f>U138*H138</f>
        <v>0.0063360000000000005</v>
      </c>
      <c r="W138" s="224">
        <v>0</v>
      </c>
      <c r="X138" s="225">
        <f>W138*H138</f>
        <v>0</v>
      </c>
      <c r="Y138" s="36"/>
      <c r="Z138" s="36"/>
      <c r="AA138" s="36"/>
      <c r="AB138" s="36"/>
      <c r="AC138" s="36"/>
      <c r="AD138" s="36"/>
      <c r="AE138" s="36"/>
      <c r="AR138" s="226" t="s">
        <v>231</v>
      </c>
      <c r="AT138" s="226" t="s">
        <v>461</v>
      </c>
      <c r="AU138" s="226" t="s">
        <v>80</v>
      </c>
      <c r="AY138" s="15" t="s">
        <v>158</v>
      </c>
      <c r="BE138" s="227">
        <f>IF(O138="základní",K138,0)</f>
        <v>0</v>
      </c>
      <c r="BF138" s="227">
        <f>IF(O138="snížená",K138,0)</f>
        <v>0</v>
      </c>
      <c r="BG138" s="227">
        <f>IF(O138="zákl. přenesená",K138,0)</f>
        <v>0</v>
      </c>
      <c r="BH138" s="227">
        <f>IF(O138="sníž. přenesená",K138,0)</f>
        <v>0</v>
      </c>
      <c r="BI138" s="227">
        <f>IF(O138="nulová",K138,0)</f>
        <v>0</v>
      </c>
      <c r="BJ138" s="15" t="s">
        <v>78</v>
      </c>
      <c r="BK138" s="227">
        <f>ROUND(P138*H138,2)</f>
        <v>0</v>
      </c>
      <c r="BL138" s="15" t="s">
        <v>231</v>
      </c>
      <c r="BM138" s="226" t="s">
        <v>1716</v>
      </c>
    </row>
    <row r="139" s="2" customFormat="1">
      <c r="A139" s="36"/>
      <c r="B139" s="37"/>
      <c r="C139" s="38"/>
      <c r="D139" s="228" t="s">
        <v>161</v>
      </c>
      <c r="E139" s="38"/>
      <c r="F139" s="229" t="s">
        <v>1717</v>
      </c>
      <c r="G139" s="38"/>
      <c r="H139" s="38"/>
      <c r="I139" s="150"/>
      <c r="J139" s="150"/>
      <c r="K139" s="38"/>
      <c r="L139" s="38"/>
      <c r="M139" s="42"/>
      <c r="N139" s="230"/>
      <c r="O139" s="231"/>
      <c r="P139" s="82"/>
      <c r="Q139" s="82"/>
      <c r="R139" s="82"/>
      <c r="S139" s="82"/>
      <c r="T139" s="82"/>
      <c r="U139" s="82"/>
      <c r="V139" s="82"/>
      <c r="W139" s="82"/>
      <c r="X139" s="83"/>
      <c r="Y139" s="36"/>
      <c r="Z139" s="36"/>
      <c r="AA139" s="36"/>
      <c r="AB139" s="36"/>
      <c r="AC139" s="36"/>
      <c r="AD139" s="36"/>
      <c r="AE139" s="36"/>
      <c r="AT139" s="15" t="s">
        <v>161</v>
      </c>
      <c r="AU139" s="15" t="s">
        <v>80</v>
      </c>
    </row>
    <row r="140" s="2" customFormat="1" ht="33" customHeight="1">
      <c r="A140" s="36"/>
      <c r="B140" s="37"/>
      <c r="C140" s="232" t="s">
        <v>242</v>
      </c>
      <c r="D140" s="232" t="s">
        <v>461</v>
      </c>
      <c r="E140" s="233" t="s">
        <v>1718</v>
      </c>
      <c r="F140" s="234" t="s">
        <v>1719</v>
      </c>
      <c r="G140" s="235" t="s">
        <v>240</v>
      </c>
      <c r="H140" s="236">
        <v>3</v>
      </c>
      <c r="I140" s="237"/>
      <c r="J140" s="237"/>
      <c r="K140" s="238">
        <f>ROUND(P140*H140,2)</f>
        <v>0</v>
      </c>
      <c r="L140" s="234" t="s">
        <v>1720</v>
      </c>
      <c r="M140" s="42"/>
      <c r="N140" s="239" t="s">
        <v>20</v>
      </c>
      <c r="O140" s="222" t="s">
        <v>40</v>
      </c>
      <c r="P140" s="223">
        <f>I140+J140</f>
        <v>0</v>
      </c>
      <c r="Q140" s="223">
        <f>ROUND(I140*H140,2)</f>
        <v>0</v>
      </c>
      <c r="R140" s="223">
        <f>ROUND(J140*H140,2)</f>
        <v>0</v>
      </c>
      <c r="S140" s="82"/>
      <c r="T140" s="224">
        <f>S140*H140</f>
        <v>0</v>
      </c>
      <c r="U140" s="224">
        <v>0</v>
      </c>
      <c r="V140" s="224">
        <f>U140*H140</f>
        <v>0</v>
      </c>
      <c r="W140" s="224">
        <v>0</v>
      </c>
      <c r="X140" s="225">
        <f>W140*H140</f>
        <v>0</v>
      </c>
      <c r="Y140" s="36"/>
      <c r="Z140" s="36"/>
      <c r="AA140" s="36"/>
      <c r="AB140" s="36"/>
      <c r="AC140" s="36"/>
      <c r="AD140" s="36"/>
      <c r="AE140" s="36"/>
      <c r="AR140" s="226" t="s">
        <v>231</v>
      </c>
      <c r="AT140" s="226" t="s">
        <v>461</v>
      </c>
      <c r="AU140" s="226" t="s">
        <v>80</v>
      </c>
      <c r="AY140" s="15" t="s">
        <v>158</v>
      </c>
      <c r="BE140" s="227">
        <f>IF(O140="základní",K140,0)</f>
        <v>0</v>
      </c>
      <c r="BF140" s="227">
        <f>IF(O140="snížená",K140,0)</f>
        <v>0</v>
      </c>
      <c r="BG140" s="227">
        <f>IF(O140="zákl. přenesená",K140,0)</f>
        <v>0</v>
      </c>
      <c r="BH140" s="227">
        <f>IF(O140="sníž. přenesená",K140,0)</f>
        <v>0</v>
      </c>
      <c r="BI140" s="227">
        <f>IF(O140="nulová",K140,0)</f>
        <v>0</v>
      </c>
      <c r="BJ140" s="15" t="s">
        <v>78</v>
      </c>
      <c r="BK140" s="227">
        <f>ROUND(P140*H140,2)</f>
        <v>0</v>
      </c>
      <c r="BL140" s="15" t="s">
        <v>231</v>
      </c>
      <c r="BM140" s="226" t="s">
        <v>1721</v>
      </c>
    </row>
    <row r="141" s="2" customFormat="1">
      <c r="A141" s="36"/>
      <c r="B141" s="37"/>
      <c r="C141" s="38"/>
      <c r="D141" s="228" t="s">
        <v>161</v>
      </c>
      <c r="E141" s="38"/>
      <c r="F141" s="229" t="s">
        <v>1722</v>
      </c>
      <c r="G141" s="38"/>
      <c r="H141" s="38"/>
      <c r="I141" s="150"/>
      <c r="J141" s="150"/>
      <c r="K141" s="38"/>
      <c r="L141" s="38"/>
      <c r="M141" s="42"/>
      <c r="N141" s="230"/>
      <c r="O141" s="231"/>
      <c r="P141" s="82"/>
      <c r="Q141" s="82"/>
      <c r="R141" s="82"/>
      <c r="S141" s="82"/>
      <c r="T141" s="82"/>
      <c r="U141" s="82"/>
      <c r="V141" s="82"/>
      <c r="W141" s="82"/>
      <c r="X141" s="83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80</v>
      </c>
    </row>
    <row r="142" s="2" customFormat="1" ht="33" customHeight="1">
      <c r="A142" s="36"/>
      <c r="B142" s="37"/>
      <c r="C142" s="232" t="s">
        <v>246</v>
      </c>
      <c r="D142" s="232" t="s">
        <v>461</v>
      </c>
      <c r="E142" s="233" t="s">
        <v>1723</v>
      </c>
      <c r="F142" s="234" t="s">
        <v>1724</v>
      </c>
      <c r="G142" s="235" t="s">
        <v>240</v>
      </c>
      <c r="H142" s="236">
        <v>2</v>
      </c>
      <c r="I142" s="237"/>
      <c r="J142" s="237"/>
      <c r="K142" s="238">
        <f>ROUND(P142*H142,2)</f>
        <v>0</v>
      </c>
      <c r="L142" s="234" t="s">
        <v>1693</v>
      </c>
      <c r="M142" s="42"/>
      <c r="N142" s="239" t="s">
        <v>20</v>
      </c>
      <c r="O142" s="222" t="s">
        <v>40</v>
      </c>
      <c r="P142" s="223">
        <f>I142+J142</f>
        <v>0</v>
      </c>
      <c r="Q142" s="223">
        <f>ROUND(I142*H142,2)</f>
        <v>0</v>
      </c>
      <c r="R142" s="223">
        <f>ROUND(J142*H142,2)</f>
        <v>0</v>
      </c>
      <c r="S142" s="82"/>
      <c r="T142" s="224">
        <f>S142*H142</f>
        <v>0</v>
      </c>
      <c r="U142" s="224">
        <v>0</v>
      </c>
      <c r="V142" s="224">
        <f>U142*H142</f>
        <v>0</v>
      </c>
      <c r="W142" s="224">
        <v>0</v>
      </c>
      <c r="X142" s="225">
        <f>W142*H142</f>
        <v>0</v>
      </c>
      <c r="Y142" s="36"/>
      <c r="Z142" s="36"/>
      <c r="AA142" s="36"/>
      <c r="AB142" s="36"/>
      <c r="AC142" s="36"/>
      <c r="AD142" s="36"/>
      <c r="AE142" s="36"/>
      <c r="AR142" s="226" t="s">
        <v>78</v>
      </c>
      <c r="AT142" s="226" t="s">
        <v>461</v>
      </c>
      <c r="AU142" s="226" t="s">
        <v>80</v>
      </c>
      <c r="AY142" s="15" t="s">
        <v>158</v>
      </c>
      <c r="BE142" s="227">
        <f>IF(O142="základní",K142,0)</f>
        <v>0</v>
      </c>
      <c r="BF142" s="227">
        <f>IF(O142="snížená",K142,0)</f>
        <v>0</v>
      </c>
      <c r="BG142" s="227">
        <f>IF(O142="zákl. přenesená",K142,0)</f>
        <v>0</v>
      </c>
      <c r="BH142" s="227">
        <f>IF(O142="sníž. přenesená",K142,0)</f>
        <v>0</v>
      </c>
      <c r="BI142" s="227">
        <f>IF(O142="nulová",K142,0)</f>
        <v>0</v>
      </c>
      <c r="BJ142" s="15" t="s">
        <v>78</v>
      </c>
      <c r="BK142" s="227">
        <f>ROUND(P142*H142,2)</f>
        <v>0</v>
      </c>
      <c r="BL142" s="15" t="s">
        <v>78</v>
      </c>
      <c r="BM142" s="226" t="s">
        <v>1725</v>
      </c>
    </row>
    <row r="143" s="2" customFormat="1">
      <c r="A143" s="36"/>
      <c r="B143" s="37"/>
      <c r="C143" s="38"/>
      <c r="D143" s="228" t="s">
        <v>161</v>
      </c>
      <c r="E143" s="38"/>
      <c r="F143" s="229" t="s">
        <v>1726</v>
      </c>
      <c r="G143" s="38"/>
      <c r="H143" s="38"/>
      <c r="I143" s="150"/>
      <c r="J143" s="150"/>
      <c r="K143" s="38"/>
      <c r="L143" s="38"/>
      <c r="M143" s="42"/>
      <c r="N143" s="230"/>
      <c r="O143" s="231"/>
      <c r="P143" s="82"/>
      <c r="Q143" s="82"/>
      <c r="R143" s="82"/>
      <c r="S143" s="82"/>
      <c r="T143" s="82"/>
      <c r="U143" s="82"/>
      <c r="V143" s="82"/>
      <c r="W143" s="82"/>
      <c r="X143" s="83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80</v>
      </c>
    </row>
    <row r="144" s="2" customFormat="1" ht="33" customHeight="1">
      <c r="A144" s="36"/>
      <c r="B144" s="37"/>
      <c r="C144" s="232" t="s">
        <v>250</v>
      </c>
      <c r="D144" s="232" t="s">
        <v>461</v>
      </c>
      <c r="E144" s="233" t="s">
        <v>1727</v>
      </c>
      <c r="F144" s="234" t="s">
        <v>1728</v>
      </c>
      <c r="G144" s="235" t="s">
        <v>240</v>
      </c>
      <c r="H144" s="236">
        <v>23</v>
      </c>
      <c r="I144" s="237"/>
      <c r="J144" s="237"/>
      <c r="K144" s="238">
        <f>ROUND(P144*H144,2)</f>
        <v>0</v>
      </c>
      <c r="L144" s="234" t="s">
        <v>1693</v>
      </c>
      <c r="M144" s="42"/>
      <c r="N144" s="239" t="s">
        <v>20</v>
      </c>
      <c r="O144" s="222" t="s">
        <v>40</v>
      </c>
      <c r="P144" s="223">
        <f>I144+J144</f>
        <v>0</v>
      </c>
      <c r="Q144" s="223">
        <f>ROUND(I144*H144,2)</f>
        <v>0</v>
      </c>
      <c r="R144" s="223">
        <f>ROUND(J144*H144,2)</f>
        <v>0</v>
      </c>
      <c r="S144" s="82"/>
      <c r="T144" s="224">
        <f>S144*H144</f>
        <v>0</v>
      </c>
      <c r="U144" s="224">
        <v>0</v>
      </c>
      <c r="V144" s="224">
        <f>U144*H144</f>
        <v>0</v>
      </c>
      <c r="W144" s="224">
        <v>0</v>
      </c>
      <c r="X144" s="225">
        <f>W144*H144</f>
        <v>0</v>
      </c>
      <c r="Y144" s="36"/>
      <c r="Z144" s="36"/>
      <c r="AA144" s="36"/>
      <c r="AB144" s="36"/>
      <c r="AC144" s="36"/>
      <c r="AD144" s="36"/>
      <c r="AE144" s="36"/>
      <c r="AR144" s="226" t="s">
        <v>78</v>
      </c>
      <c r="AT144" s="226" t="s">
        <v>461</v>
      </c>
      <c r="AU144" s="226" t="s">
        <v>80</v>
      </c>
      <c r="AY144" s="15" t="s">
        <v>158</v>
      </c>
      <c r="BE144" s="227">
        <f>IF(O144="základní",K144,0)</f>
        <v>0</v>
      </c>
      <c r="BF144" s="227">
        <f>IF(O144="snížená",K144,0)</f>
        <v>0</v>
      </c>
      <c r="BG144" s="227">
        <f>IF(O144="zákl. přenesená",K144,0)</f>
        <v>0</v>
      </c>
      <c r="BH144" s="227">
        <f>IF(O144="sníž. přenesená",K144,0)</f>
        <v>0</v>
      </c>
      <c r="BI144" s="227">
        <f>IF(O144="nulová",K144,0)</f>
        <v>0</v>
      </c>
      <c r="BJ144" s="15" t="s">
        <v>78</v>
      </c>
      <c r="BK144" s="227">
        <f>ROUND(P144*H144,2)</f>
        <v>0</v>
      </c>
      <c r="BL144" s="15" t="s">
        <v>78</v>
      </c>
      <c r="BM144" s="226" t="s">
        <v>1729</v>
      </c>
    </row>
    <row r="145" s="2" customFormat="1">
      <c r="A145" s="36"/>
      <c r="B145" s="37"/>
      <c r="C145" s="38"/>
      <c r="D145" s="228" t="s">
        <v>161</v>
      </c>
      <c r="E145" s="38"/>
      <c r="F145" s="229" t="s">
        <v>1730</v>
      </c>
      <c r="G145" s="38"/>
      <c r="H145" s="38"/>
      <c r="I145" s="150"/>
      <c r="J145" s="150"/>
      <c r="K145" s="38"/>
      <c r="L145" s="38"/>
      <c r="M145" s="42"/>
      <c r="N145" s="230"/>
      <c r="O145" s="231"/>
      <c r="P145" s="82"/>
      <c r="Q145" s="82"/>
      <c r="R145" s="82"/>
      <c r="S145" s="82"/>
      <c r="T145" s="82"/>
      <c r="U145" s="82"/>
      <c r="V145" s="82"/>
      <c r="W145" s="82"/>
      <c r="X145" s="83"/>
      <c r="Y145" s="36"/>
      <c r="Z145" s="36"/>
      <c r="AA145" s="36"/>
      <c r="AB145" s="36"/>
      <c r="AC145" s="36"/>
      <c r="AD145" s="36"/>
      <c r="AE145" s="36"/>
      <c r="AT145" s="15" t="s">
        <v>161</v>
      </c>
      <c r="AU145" s="15" t="s">
        <v>80</v>
      </c>
    </row>
    <row r="146" s="2" customFormat="1" ht="21.75" customHeight="1">
      <c r="A146" s="36"/>
      <c r="B146" s="37"/>
      <c r="C146" s="232" t="s">
        <v>255</v>
      </c>
      <c r="D146" s="232" t="s">
        <v>461</v>
      </c>
      <c r="E146" s="233" t="s">
        <v>1731</v>
      </c>
      <c r="F146" s="234" t="s">
        <v>1732</v>
      </c>
      <c r="G146" s="235" t="s">
        <v>155</v>
      </c>
      <c r="H146" s="236">
        <v>815</v>
      </c>
      <c r="I146" s="237"/>
      <c r="J146" s="237"/>
      <c r="K146" s="238">
        <f>ROUND(P146*H146,2)</f>
        <v>0</v>
      </c>
      <c r="L146" s="234" t="s">
        <v>1693</v>
      </c>
      <c r="M146" s="42"/>
      <c r="N146" s="239" t="s">
        <v>20</v>
      </c>
      <c r="O146" s="222" t="s">
        <v>40</v>
      </c>
      <c r="P146" s="223">
        <f>I146+J146</f>
        <v>0</v>
      </c>
      <c r="Q146" s="223">
        <f>ROUND(I146*H146,2)</f>
        <v>0</v>
      </c>
      <c r="R146" s="223">
        <f>ROUND(J146*H146,2)</f>
        <v>0</v>
      </c>
      <c r="S146" s="82"/>
      <c r="T146" s="224">
        <f>S146*H146</f>
        <v>0</v>
      </c>
      <c r="U146" s="224">
        <v>0</v>
      </c>
      <c r="V146" s="224">
        <f>U146*H146</f>
        <v>0</v>
      </c>
      <c r="W146" s="224">
        <v>0</v>
      </c>
      <c r="X146" s="225">
        <f>W146*H146</f>
        <v>0</v>
      </c>
      <c r="Y146" s="36"/>
      <c r="Z146" s="36"/>
      <c r="AA146" s="36"/>
      <c r="AB146" s="36"/>
      <c r="AC146" s="36"/>
      <c r="AD146" s="36"/>
      <c r="AE146" s="36"/>
      <c r="AR146" s="226" t="s">
        <v>78</v>
      </c>
      <c r="AT146" s="226" t="s">
        <v>461</v>
      </c>
      <c r="AU146" s="226" t="s">
        <v>80</v>
      </c>
      <c r="AY146" s="15" t="s">
        <v>158</v>
      </c>
      <c r="BE146" s="227">
        <f>IF(O146="základní",K146,0)</f>
        <v>0</v>
      </c>
      <c r="BF146" s="227">
        <f>IF(O146="snížená",K146,0)</f>
        <v>0</v>
      </c>
      <c r="BG146" s="227">
        <f>IF(O146="zákl. přenesená",K146,0)</f>
        <v>0</v>
      </c>
      <c r="BH146" s="227">
        <f>IF(O146="sníž. přenesená",K146,0)</f>
        <v>0</v>
      </c>
      <c r="BI146" s="227">
        <f>IF(O146="nulová",K146,0)</f>
        <v>0</v>
      </c>
      <c r="BJ146" s="15" t="s">
        <v>78</v>
      </c>
      <c r="BK146" s="227">
        <f>ROUND(P146*H146,2)</f>
        <v>0</v>
      </c>
      <c r="BL146" s="15" t="s">
        <v>78</v>
      </c>
      <c r="BM146" s="226" t="s">
        <v>1733</v>
      </c>
    </row>
    <row r="147" s="2" customFormat="1">
      <c r="A147" s="36"/>
      <c r="B147" s="37"/>
      <c r="C147" s="38"/>
      <c r="D147" s="228" t="s">
        <v>161</v>
      </c>
      <c r="E147" s="38"/>
      <c r="F147" s="229" t="s">
        <v>1732</v>
      </c>
      <c r="G147" s="38"/>
      <c r="H147" s="38"/>
      <c r="I147" s="150"/>
      <c r="J147" s="150"/>
      <c r="K147" s="38"/>
      <c r="L147" s="38"/>
      <c r="M147" s="42"/>
      <c r="N147" s="255"/>
      <c r="O147" s="256"/>
      <c r="P147" s="257"/>
      <c r="Q147" s="257"/>
      <c r="R147" s="257"/>
      <c r="S147" s="257"/>
      <c r="T147" s="257"/>
      <c r="U147" s="257"/>
      <c r="V147" s="257"/>
      <c r="W147" s="257"/>
      <c r="X147" s="258"/>
      <c r="Y147" s="36"/>
      <c r="Z147" s="36"/>
      <c r="AA147" s="36"/>
      <c r="AB147" s="36"/>
      <c r="AC147" s="36"/>
      <c r="AD147" s="36"/>
      <c r="AE147" s="36"/>
      <c r="AT147" s="15" t="s">
        <v>161</v>
      </c>
      <c r="AU147" s="15" t="s">
        <v>80</v>
      </c>
    </row>
    <row r="148" s="2" customFormat="1" ht="6.96" customHeight="1">
      <c r="A148" s="36"/>
      <c r="B148" s="57"/>
      <c r="C148" s="58"/>
      <c r="D148" s="58"/>
      <c r="E148" s="58"/>
      <c r="F148" s="58"/>
      <c r="G148" s="58"/>
      <c r="H148" s="58"/>
      <c r="I148" s="179"/>
      <c r="J148" s="179"/>
      <c r="K148" s="58"/>
      <c r="L148" s="58"/>
      <c r="M148" s="42"/>
      <c r="N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sheet="1" autoFilter="0" formatColumns="0" formatRows="0" objects="1" scenarios="1" spinCount="100000" saltValue="MuRBmongfsQ+qDx9iMqsMf9HU/ppnixCEmi749adzg7AIBRcJOo9w6JU79Amoq13uuSNCrBKQPxV6Gu4iaHLbg==" hashValue="EIhZWhNCa75FB6S+uc2iCh9AVtZ4cgtBSpQAEuENZ0uZXuL8TScQUknWctJ3o6YxOHU+a7X/effoIiGyfuAg8g==" algorithmName="SHA-512" password="CC35"/>
  <autoFilter ref="C94:L147"/>
  <mergeCells count="15">
    <mergeCell ref="E7:H7"/>
    <mergeCell ref="E11:H11"/>
    <mergeCell ref="E9:H9"/>
    <mergeCell ref="E13:H13"/>
    <mergeCell ref="E22:H22"/>
    <mergeCell ref="E31:H31"/>
    <mergeCell ref="E54:H54"/>
    <mergeCell ref="E58:H58"/>
    <mergeCell ref="E56:H56"/>
    <mergeCell ref="E60:H60"/>
    <mergeCell ref="E81:H81"/>
    <mergeCell ref="E85:H85"/>
    <mergeCell ref="E83:H83"/>
    <mergeCell ref="E87:H87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4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J2" s="14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4"/>
      <c r="K3" s="143"/>
      <c r="L3" s="143"/>
      <c r="M3" s="18"/>
      <c r="AT3" s="15" t="s">
        <v>80</v>
      </c>
    </row>
    <row r="4" s="1" customFormat="1" ht="24.96" customHeight="1">
      <c r="B4" s="18"/>
      <c r="D4" s="145" t="s">
        <v>118</v>
      </c>
      <c r="I4" s="141"/>
      <c r="J4" s="141"/>
      <c r="M4" s="18"/>
      <c r="N4" s="146" t="s">
        <v>11</v>
      </c>
      <c r="AT4" s="15" t="s">
        <v>4</v>
      </c>
    </row>
    <row r="5" s="1" customFormat="1" ht="6.96" customHeight="1">
      <c r="B5" s="18"/>
      <c r="I5" s="141"/>
      <c r="J5" s="141"/>
      <c r="M5" s="18"/>
    </row>
    <row r="6" s="1" customFormat="1" ht="12" customHeight="1">
      <c r="B6" s="18"/>
      <c r="D6" s="147" t="s">
        <v>17</v>
      </c>
      <c r="I6" s="141"/>
      <c r="J6" s="141"/>
      <c r="M6" s="18"/>
    </row>
    <row r="7" s="1" customFormat="1" ht="16.5" customHeight="1">
      <c r="B7" s="18"/>
      <c r="E7" s="148" t="str">
        <f>'Rekapitulace stavby'!K6</f>
        <v xml:space="preserve"> Oprava zabezpečovacího zařízení v žst. Medlešice</v>
      </c>
      <c r="F7" s="147"/>
      <c r="G7" s="147"/>
      <c r="H7" s="147"/>
      <c r="I7" s="141"/>
      <c r="J7" s="141"/>
      <c r="M7" s="18"/>
    </row>
    <row r="8">
      <c r="B8" s="18"/>
      <c r="D8" s="147" t="s">
        <v>119</v>
      </c>
      <c r="M8" s="18"/>
    </row>
    <row r="9" s="1" customFormat="1" ht="16.5" customHeight="1">
      <c r="B9" s="18"/>
      <c r="E9" s="148" t="s">
        <v>120</v>
      </c>
      <c r="F9" s="1"/>
      <c r="G9" s="1"/>
      <c r="H9" s="1"/>
      <c r="I9" s="141"/>
      <c r="J9" s="141"/>
      <c r="M9" s="18"/>
    </row>
    <row r="10" s="1" customFormat="1" ht="12" customHeight="1">
      <c r="B10" s="18"/>
      <c r="D10" s="147" t="s">
        <v>121</v>
      </c>
      <c r="I10" s="141"/>
      <c r="J10" s="141"/>
      <c r="M10" s="18"/>
    </row>
    <row r="11" s="2" customFormat="1" ht="16.5" customHeight="1">
      <c r="A11" s="36"/>
      <c r="B11" s="42"/>
      <c r="C11" s="36"/>
      <c r="D11" s="36"/>
      <c r="E11" s="149" t="s">
        <v>1734</v>
      </c>
      <c r="F11" s="36"/>
      <c r="G11" s="36"/>
      <c r="H11" s="36"/>
      <c r="I11" s="150"/>
      <c r="J11" s="150"/>
      <c r="K11" s="36"/>
      <c r="L11" s="36"/>
      <c r="M11" s="15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7" t="s">
        <v>123</v>
      </c>
      <c r="E12" s="36"/>
      <c r="F12" s="36"/>
      <c r="G12" s="36"/>
      <c r="H12" s="36"/>
      <c r="I12" s="150"/>
      <c r="J12" s="150"/>
      <c r="K12" s="36"/>
      <c r="L12" s="36"/>
      <c r="M12" s="15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6.5" customHeight="1">
      <c r="A13" s="36"/>
      <c r="B13" s="42"/>
      <c r="C13" s="36"/>
      <c r="D13" s="36"/>
      <c r="E13" s="152" t="s">
        <v>1735</v>
      </c>
      <c r="F13" s="36"/>
      <c r="G13" s="36"/>
      <c r="H13" s="36"/>
      <c r="I13" s="150"/>
      <c r="J13" s="150"/>
      <c r="K13" s="36"/>
      <c r="L13" s="36"/>
      <c r="M13" s="15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>
      <c r="A14" s="36"/>
      <c r="B14" s="42"/>
      <c r="C14" s="36"/>
      <c r="D14" s="36"/>
      <c r="E14" s="36"/>
      <c r="F14" s="36"/>
      <c r="G14" s="36"/>
      <c r="H14" s="36"/>
      <c r="I14" s="150"/>
      <c r="J14" s="150"/>
      <c r="K14" s="36"/>
      <c r="L14" s="36"/>
      <c r="M14" s="15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47" t="s">
        <v>19</v>
      </c>
      <c r="E15" s="36"/>
      <c r="F15" s="134" t="s">
        <v>20</v>
      </c>
      <c r="G15" s="36"/>
      <c r="H15" s="36"/>
      <c r="I15" s="153" t="s">
        <v>21</v>
      </c>
      <c r="J15" s="154" t="s">
        <v>20</v>
      </c>
      <c r="K15" s="36"/>
      <c r="L15" s="36"/>
      <c r="M15" s="15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7" t="s">
        <v>22</v>
      </c>
      <c r="E16" s="36"/>
      <c r="F16" s="134" t="s">
        <v>125</v>
      </c>
      <c r="G16" s="36"/>
      <c r="H16" s="36"/>
      <c r="I16" s="153" t="s">
        <v>24</v>
      </c>
      <c r="J16" s="155" t="str">
        <f>'Rekapitulace stavby'!AN8</f>
        <v>17. 3. 2020</v>
      </c>
      <c r="K16" s="36"/>
      <c r="L16" s="36"/>
      <c r="M16" s="15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0.8" customHeight="1">
      <c r="A17" s="36"/>
      <c r="B17" s="42"/>
      <c r="C17" s="36"/>
      <c r="D17" s="36"/>
      <c r="E17" s="36"/>
      <c r="F17" s="36"/>
      <c r="G17" s="36"/>
      <c r="H17" s="36"/>
      <c r="I17" s="150"/>
      <c r="J17" s="150"/>
      <c r="K17" s="36"/>
      <c r="L17" s="36"/>
      <c r="M17" s="15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47" t="s">
        <v>26</v>
      </c>
      <c r="E18" s="36"/>
      <c r="F18" s="36"/>
      <c r="G18" s="36"/>
      <c r="H18" s="36"/>
      <c r="I18" s="153" t="s">
        <v>27</v>
      </c>
      <c r="J18" s="154" t="s">
        <v>20</v>
      </c>
      <c r="K18" s="36"/>
      <c r="L18" s="36"/>
      <c r="M18" s="15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4" t="s">
        <v>23</v>
      </c>
      <c r="F19" s="36"/>
      <c r="G19" s="36"/>
      <c r="H19" s="36"/>
      <c r="I19" s="153" t="s">
        <v>28</v>
      </c>
      <c r="J19" s="154" t="s">
        <v>20</v>
      </c>
      <c r="K19" s="36"/>
      <c r="L19" s="36"/>
      <c r="M19" s="15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150"/>
      <c r="J20" s="150"/>
      <c r="K20" s="36"/>
      <c r="L20" s="36"/>
      <c r="M20" s="15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47" t="s">
        <v>29</v>
      </c>
      <c r="E21" s="36"/>
      <c r="F21" s="36"/>
      <c r="G21" s="36"/>
      <c r="H21" s="36"/>
      <c r="I21" s="153" t="s">
        <v>27</v>
      </c>
      <c r="J21" s="31" t="str">
        <f>'Rekapitulace stavby'!AN13</f>
        <v>Vyplň údaj</v>
      </c>
      <c r="K21" s="36"/>
      <c r="L21" s="36"/>
      <c r="M21" s="15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31" t="str">
        <f>'Rekapitulace stavby'!E14</f>
        <v>Vyplň údaj</v>
      </c>
      <c r="F22" s="134"/>
      <c r="G22" s="134"/>
      <c r="H22" s="134"/>
      <c r="I22" s="153" t="s">
        <v>28</v>
      </c>
      <c r="J22" s="31" t="str">
        <f>'Rekapitulace stavby'!AN14</f>
        <v>Vyplň údaj</v>
      </c>
      <c r="K22" s="36"/>
      <c r="L22" s="36"/>
      <c r="M22" s="15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150"/>
      <c r="J23" s="150"/>
      <c r="K23" s="36"/>
      <c r="L23" s="36"/>
      <c r="M23" s="15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47" t="s">
        <v>31</v>
      </c>
      <c r="E24" s="36"/>
      <c r="F24" s="36"/>
      <c r="G24" s="36"/>
      <c r="H24" s="36"/>
      <c r="I24" s="153" t="s">
        <v>27</v>
      </c>
      <c r="J24" s="154" t="s">
        <v>20</v>
      </c>
      <c r="K24" s="36"/>
      <c r="L24" s="36"/>
      <c r="M24" s="15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8" customHeight="1">
      <c r="A25" s="36"/>
      <c r="B25" s="42"/>
      <c r="C25" s="36"/>
      <c r="D25" s="36"/>
      <c r="E25" s="134" t="s">
        <v>23</v>
      </c>
      <c r="F25" s="36"/>
      <c r="G25" s="36"/>
      <c r="H25" s="36"/>
      <c r="I25" s="153" t="s">
        <v>28</v>
      </c>
      <c r="J25" s="154" t="s">
        <v>20</v>
      </c>
      <c r="K25" s="36"/>
      <c r="L25" s="36"/>
      <c r="M25" s="15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150"/>
      <c r="J26" s="150"/>
      <c r="K26" s="36"/>
      <c r="L26" s="36"/>
      <c r="M26" s="15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12" customHeight="1">
      <c r="A27" s="36"/>
      <c r="B27" s="42"/>
      <c r="C27" s="36"/>
      <c r="D27" s="147" t="s">
        <v>32</v>
      </c>
      <c r="E27" s="36"/>
      <c r="F27" s="36"/>
      <c r="G27" s="36"/>
      <c r="H27" s="36"/>
      <c r="I27" s="153" t="s">
        <v>27</v>
      </c>
      <c r="J27" s="154" t="s">
        <v>20</v>
      </c>
      <c r="K27" s="36"/>
      <c r="L27" s="36"/>
      <c r="M27" s="15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8" customHeight="1">
      <c r="A28" s="36"/>
      <c r="B28" s="42"/>
      <c r="C28" s="36"/>
      <c r="D28" s="36"/>
      <c r="E28" s="134" t="s">
        <v>23</v>
      </c>
      <c r="F28" s="36"/>
      <c r="G28" s="36"/>
      <c r="H28" s="36"/>
      <c r="I28" s="153" t="s">
        <v>28</v>
      </c>
      <c r="J28" s="154" t="s">
        <v>20</v>
      </c>
      <c r="K28" s="36"/>
      <c r="L28" s="36"/>
      <c r="M28" s="15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36"/>
      <c r="E29" s="36"/>
      <c r="F29" s="36"/>
      <c r="G29" s="36"/>
      <c r="H29" s="36"/>
      <c r="I29" s="150"/>
      <c r="J29" s="150"/>
      <c r="K29" s="36"/>
      <c r="L29" s="36"/>
      <c r="M29" s="15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2" customHeight="1">
      <c r="A30" s="36"/>
      <c r="B30" s="42"/>
      <c r="C30" s="36"/>
      <c r="D30" s="147" t="s">
        <v>33</v>
      </c>
      <c r="E30" s="36"/>
      <c r="F30" s="36"/>
      <c r="G30" s="36"/>
      <c r="H30" s="36"/>
      <c r="I30" s="150"/>
      <c r="J30" s="150"/>
      <c r="K30" s="36"/>
      <c r="L30" s="36"/>
      <c r="M30" s="15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8" customFormat="1" ht="16.5" customHeight="1">
      <c r="A31" s="156"/>
      <c r="B31" s="157"/>
      <c r="C31" s="156"/>
      <c r="D31" s="156"/>
      <c r="E31" s="158" t="s">
        <v>20</v>
      </c>
      <c r="F31" s="158"/>
      <c r="G31" s="158"/>
      <c r="H31" s="158"/>
      <c r="I31" s="159"/>
      <c r="J31" s="159"/>
      <c r="K31" s="156"/>
      <c r="L31" s="156"/>
      <c r="M31" s="160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6"/>
      <c r="B32" s="42"/>
      <c r="C32" s="36"/>
      <c r="D32" s="36"/>
      <c r="E32" s="36"/>
      <c r="F32" s="36"/>
      <c r="G32" s="36"/>
      <c r="H32" s="36"/>
      <c r="I32" s="150"/>
      <c r="J32" s="150"/>
      <c r="K32" s="36"/>
      <c r="L32" s="36"/>
      <c r="M32" s="15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61"/>
      <c r="E33" s="161"/>
      <c r="F33" s="161"/>
      <c r="G33" s="161"/>
      <c r="H33" s="161"/>
      <c r="I33" s="162"/>
      <c r="J33" s="162"/>
      <c r="K33" s="161"/>
      <c r="L33" s="161"/>
      <c r="M33" s="15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>
      <c r="A34" s="36"/>
      <c r="B34" s="42"/>
      <c r="C34" s="36"/>
      <c r="D34" s="36"/>
      <c r="E34" s="147" t="s">
        <v>126</v>
      </c>
      <c r="F34" s="36"/>
      <c r="G34" s="36"/>
      <c r="H34" s="36"/>
      <c r="I34" s="150"/>
      <c r="J34" s="150"/>
      <c r="K34" s="163">
        <f>I69</f>
        <v>0</v>
      </c>
      <c r="L34" s="36"/>
      <c r="M34" s="15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>
      <c r="A35" s="36"/>
      <c r="B35" s="42"/>
      <c r="C35" s="36"/>
      <c r="D35" s="36"/>
      <c r="E35" s="147" t="s">
        <v>127</v>
      </c>
      <c r="F35" s="36"/>
      <c r="G35" s="36"/>
      <c r="H35" s="36"/>
      <c r="I35" s="150"/>
      <c r="J35" s="150"/>
      <c r="K35" s="163">
        <f>J69</f>
        <v>0</v>
      </c>
      <c r="L35" s="36"/>
      <c r="M35" s="15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25.44" customHeight="1">
      <c r="A36" s="36"/>
      <c r="B36" s="42"/>
      <c r="C36" s="36"/>
      <c r="D36" s="164" t="s">
        <v>35</v>
      </c>
      <c r="E36" s="36"/>
      <c r="F36" s="36"/>
      <c r="G36" s="36"/>
      <c r="H36" s="36"/>
      <c r="I36" s="150"/>
      <c r="J36" s="150"/>
      <c r="K36" s="165">
        <f>ROUND(K96, 2)</f>
        <v>0</v>
      </c>
      <c r="L36" s="36"/>
      <c r="M36" s="15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6.96" customHeight="1">
      <c r="A37" s="36"/>
      <c r="B37" s="42"/>
      <c r="C37" s="36"/>
      <c r="D37" s="161"/>
      <c r="E37" s="161"/>
      <c r="F37" s="161"/>
      <c r="G37" s="161"/>
      <c r="H37" s="161"/>
      <c r="I37" s="162"/>
      <c r="J37" s="162"/>
      <c r="K37" s="161"/>
      <c r="L37" s="161"/>
      <c r="M37" s="15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166" t="s">
        <v>37</v>
      </c>
      <c r="G38" s="36"/>
      <c r="H38" s="36"/>
      <c r="I38" s="167" t="s">
        <v>36</v>
      </c>
      <c r="J38" s="150"/>
      <c r="K38" s="166" t="s">
        <v>38</v>
      </c>
      <c r="L38" s="36"/>
      <c r="M38" s="15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14.4" customHeight="1">
      <c r="A39" s="36"/>
      <c r="B39" s="42"/>
      <c r="C39" s="36"/>
      <c r="D39" s="149" t="s">
        <v>39</v>
      </c>
      <c r="E39" s="147" t="s">
        <v>40</v>
      </c>
      <c r="F39" s="163">
        <f>ROUND((SUM(BE96:BE219)),  2)</f>
        <v>0</v>
      </c>
      <c r="G39" s="36"/>
      <c r="H39" s="36"/>
      <c r="I39" s="168">
        <v>0.20999999999999999</v>
      </c>
      <c r="J39" s="150"/>
      <c r="K39" s="163">
        <f>ROUND(((SUM(BE96:BE219))*I39),  2)</f>
        <v>0</v>
      </c>
      <c r="L39" s="36"/>
      <c r="M39" s="15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147" t="s">
        <v>41</v>
      </c>
      <c r="F40" s="163">
        <f>ROUND((SUM(BF96:BF219)),  2)</f>
        <v>0</v>
      </c>
      <c r="G40" s="36"/>
      <c r="H40" s="36"/>
      <c r="I40" s="168">
        <v>0.14999999999999999</v>
      </c>
      <c r="J40" s="150"/>
      <c r="K40" s="163">
        <f>ROUND(((SUM(BF96:BF219))*I40),  2)</f>
        <v>0</v>
      </c>
      <c r="L40" s="36"/>
      <c r="M40" s="15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14.4" customHeight="1">
      <c r="A41" s="36"/>
      <c r="B41" s="42"/>
      <c r="C41" s="36"/>
      <c r="D41" s="36"/>
      <c r="E41" s="147" t="s">
        <v>42</v>
      </c>
      <c r="F41" s="163">
        <f>ROUND((SUM(BG96:BG219)),  2)</f>
        <v>0</v>
      </c>
      <c r="G41" s="36"/>
      <c r="H41" s="36"/>
      <c r="I41" s="168">
        <v>0.20999999999999999</v>
      </c>
      <c r="J41" s="150"/>
      <c r="K41" s="163">
        <f>0</f>
        <v>0</v>
      </c>
      <c r="L41" s="36"/>
      <c r="M41" s="15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42"/>
      <c r="C42" s="36"/>
      <c r="D42" s="36"/>
      <c r="E42" s="147" t="s">
        <v>43</v>
      </c>
      <c r="F42" s="163">
        <f>ROUND((SUM(BH96:BH219)),  2)</f>
        <v>0</v>
      </c>
      <c r="G42" s="36"/>
      <c r="H42" s="36"/>
      <c r="I42" s="168">
        <v>0.14999999999999999</v>
      </c>
      <c r="J42" s="150"/>
      <c r="K42" s="163">
        <f>0</f>
        <v>0</v>
      </c>
      <c r="L42" s="36"/>
      <c r="M42" s="15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2" customFormat="1" ht="14.4" customHeight="1">
      <c r="A43" s="36"/>
      <c r="B43" s="42"/>
      <c r="C43" s="36"/>
      <c r="D43" s="36"/>
      <c r="E43" s="147" t="s">
        <v>44</v>
      </c>
      <c r="F43" s="163">
        <f>ROUND((SUM(BI96:BI219)),  2)</f>
        <v>0</v>
      </c>
      <c r="G43" s="36"/>
      <c r="H43" s="36"/>
      <c r="I43" s="168">
        <v>0</v>
      </c>
      <c r="J43" s="150"/>
      <c r="K43" s="163">
        <f>0</f>
        <v>0</v>
      </c>
      <c r="L43" s="36"/>
      <c r="M43" s="151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42"/>
      <c r="C44" s="36"/>
      <c r="D44" s="36"/>
      <c r="E44" s="36"/>
      <c r="F44" s="36"/>
      <c r="G44" s="36"/>
      <c r="H44" s="36"/>
      <c r="I44" s="150"/>
      <c r="J44" s="150"/>
      <c r="K44" s="36"/>
      <c r="L44" s="36"/>
      <c r="M44" s="15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5.44" customHeight="1">
      <c r="A45" s="36"/>
      <c r="B45" s="42"/>
      <c r="C45" s="169"/>
      <c r="D45" s="170" t="s">
        <v>45</v>
      </c>
      <c r="E45" s="171"/>
      <c r="F45" s="171"/>
      <c r="G45" s="172" t="s">
        <v>46</v>
      </c>
      <c r="H45" s="173" t="s">
        <v>47</v>
      </c>
      <c r="I45" s="174"/>
      <c r="J45" s="174"/>
      <c r="K45" s="175">
        <f>SUM(K36:K43)</f>
        <v>0</v>
      </c>
      <c r="L45" s="176"/>
      <c r="M45" s="15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4.4" customHeight="1">
      <c r="A46" s="36"/>
      <c r="B46" s="177"/>
      <c r="C46" s="178"/>
      <c r="D46" s="178"/>
      <c r="E46" s="178"/>
      <c r="F46" s="178"/>
      <c r="G46" s="178"/>
      <c r="H46" s="178"/>
      <c r="I46" s="179"/>
      <c r="J46" s="179"/>
      <c r="K46" s="178"/>
      <c r="L46" s="178"/>
      <c r="M46" s="15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50" s="2" customFormat="1" ht="6.96" customHeight="1">
      <c r="A50" s="36"/>
      <c r="B50" s="180"/>
      <c r="C50" s="181"/>
      <c r="D50" s="181"/>
      <c r="E50" s="181"/>
      <c r="F50" s="181"/>
      <c r="G50" s="181"/>
      <c r="H50" s="181"/>
      <c r="I50" s="182"/>
      <c r="J50" s="182"/>
      <c r="K50" s="181"/>
      <c r="L50" s="181"/>
      <c r="M50" s="15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24.96" customHeight="1">
      <c r="A51" s="36"/>
      <c r="B51" s="37"/>
      <c r="C51" s="21" t="s">
        <v>128</v>
      </c>
      <c r="D51" s="38"/>
      <c r="E51" s="38"/>
      <c r="F51" s="38"/>
      <c r="G51" s="38"/>
      <c r="H51" s="38"/>
      <c r="I51" s="150"/>
      <c r="J51" s="150"/>
      <c r="K51" s="38"/>
      <c r="L51" s="38"/>
      <c r="M51" s="15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6.96" customHeight="1">
      <c r="A52" s="36"/>
      <c r="B52" s="37"/>
      <c r="C52" s="38"/>
      <c r="D52" s="38"/>
      <c r="E52" s="38"/>
      <c r="F52" s="38"/>
      <c r="G52" s="38"/>
      <c r="H52" s="38"/>
      <c r="I52" s="150"/>
      <c r="J52" s="150"/>
      <c r="K52" s="38"/>
      <c r="L52" s="38"/>
      <c r="M52" s="15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12" customHeight="1">
      <c r="A53" s="36"/>
      <c r="B53" s="37"/>
      <c r="C53" s="30" t="s">
        <v>17</v>
      </c>
      <c r="D53" s="38"/>
      <c r="E53" s="38"/>
      <c r="F53" s="38"/>
      <c r="G53" s="38"/>
      <c r="H53" s="38"/>
      <c r="I53" s="150"/>
      <c r="J53" s="150"/>
      <c r="K53" s="38"/>
      <c r="L53" s="38"/>
      <c r="M53" s="15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6.5" customHeight="1">
      <c r="A54" s="36"/>
      <c r="B54" s="37"/>
      <c r="C54" s="38"/>
      <c r="D54" s="38"/>
      <c r="E54" s="183" t="str">
        <f>E7</f>
        <v xml:space="preserve"> Oprava zabezpečovacího zařízení v žst. Medlešice</v>
      </c>
      <c r="F54" s="30"/>
      <c r="G54" s="30"/>
      <c r="H54" s="30"/>
      <c r="I54" s="150"/>
      <c r="J54" s="150"/>
      <c r="K54" s="38"/>
      <c r="L54" s="38"/>
      <c r="M54" s="15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1" customFormat="1" ht="12" customHeight="1">
      <c r="B55" s="19"/>
      <c r="C55" s="30" t="s">
        <v>119</v>
      </c>
      <c r="D55" s="20"/>
      <c r="E55" s="20"/>
      <c r="F55" s="20"/>
      <c r="G55" s="20"/>
      <c r="H55" s="20"/>
      <c r="I55" s="141"/>
      <c r="J55" s="141"/>
      <c r="K55" s="20"/>
      <c r="L55" s="20"/>
      <c r="M55" s="18"/>
    </row>
    <row r="56" s="1" customFormat="1" ht="16.5" customHeight="1">
      <c r="B56" s="19"/>
      <c r="C56" s="20"/>
      <c r="D56" s="20"/>
      <c r="E56" s="183" t="s">
        <v>120</v>
      </c>
      <c r="F56" s="20"/>
      <c r="G56" s="20"/>
      <c r="H56" s="20"/>
      <c r="I56" s="141"/>
      <c r="J56" s="141"/>
      <c r="K56" s="20"/>
      <c r="L56" s="20"/>
      <c r="M56" s="18"/>
    </row>
    <row r="57" s="1" customFormat="1" ht="12" customHeight="1">
      <c r="B57" s="19"/>
      <c r="C57" s="30" t="s">
        <v>121</v>
      </c>
      <c r="D57" s="20"/>
      <c r="E57" s="20"/>
      <c r="F57" s="20"/>
      <c r="G57" s="20"/>
      <c r="H57" s="20"/>
      <c r="I57" s="141"/>
      <c r="J57" s="141"/>
      <c r="K57" s="20"/>
      <c r="L57" s="20"/>
      <c r="M57" s="18"/>
    </row>
    <row r="58" s="2" customFormat="1" ht="16.5" customHeight="1">
      <c r="A58" s="36"/>
      <c r="B58" s="37"/>
      <c r="C58" s="38"/>
      <c r="D58" s="38"/>
      <c r="E58" s="184" t="s">
        <v>1734</v>
      </c>
      <c r="F58" s="38"/>
      <c r="G58" s="38"/>
      <c r="H58" s="38"/>
      <c r="I58" s="150"/>
      <c r="J58" s="150"/>
      <c r="K58" s="38"/>
      <c r="L58" s="38"/>
      <c r="M58" s="15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12" customHeight="1">
      <c r="A59" s="36"/>
      <c r="B59" s="37"/>
      <c r="C59" s="30" t="s">
        <v>123</v>
      </c>
      <c r="D59" s="38"/>
      <c r="E59" s="38"/>
      <c r="F59" s="38"/>
      <c r="G59" s="38"/>
      <c r="H59" s="38"/>
      <c r="I59" s="150"/>
      <c r="J59" s="150"/>
      <c r="K59" s="38"/>
      <c r="L59" s="38"/>
      <c r="M59" s="15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6.5" customHeight="1">
      <c r="A60" s="36"/>
      <c r="B60" s="37"/>
      <c r="C60" s="38"/>
      <c r="D60" s="38"/>
      <c r="E60" s="67" t="str">
        <f>E13</f>
        <v>01-02-1 - UOŽI TZZ</v>
      </c>
      <c r="F60" s="38"/>
      <c r="G60" s="38"/>
      <c r="H60" s="38"/>
      <c r="I60" s="150"/>
      <c r="J60" s="150"/>
      <c r="K60" s="38"/>
      <c r="L60" s="38"/>
      <c r="M60" s="151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6.96" customHeight="1">
      <c r="A61" s="36"/>
      <c r="B61" s="37"/>
      <c r="C61" s="38"/>
      <c r="D61" s="38"/>
      <c r="E61" s="38"/>
      <c r="F61" s="38"/>
      <c r="G61" s="38"/>
      <c r="H61" s="38"/>
      <c r="I61" s="150"/>
      <c r="J61" s="150"/>
      <c r="K61" s="38"/>
      <c r="L61" s="38"/>
      <c r="M61" s="15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2" customHeight="1">
      <c r="A62" s="36"/>
      <c r="B62" s="37"/>
      <c r="C62" s="30" t="s">
        <v>22</v>
      </c>
      <c r="D62" s="38"/>
      <c r="E62" s="38"/>
      <c r="F62" s="25" t="str">
        <f>F16</f>
        <v>Medlešice</v>
      </c>
      <c r="G62" s="38"/>
      <c r="H62" s="38"/>
      <c r="I62" s="153" t="s">
        <v>24</v>
      </c>
      <c r="J62" s="155" t="str">
        <f>IF(J16="","",J16)</f>
        <v>17. 3. 2020</v>
      </c>
      <c r="K62" s="38"/>
      <c r="L62" s="38"/>
      <c r="M62" s="15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6.96" customHeight="1">
      <c r="A63" s="36"/>
      <c r="B63" s="37"/>
      <c r="C63" s="38"/>
      <c r="D63" s="38"/>
      <c r="E63" s="38"/>
      <c r="F63" s="38"/>
      <c r="G63" s="38"/>
      <c r="H63" s="38"/>
      <c r="I63" s="150"/>
      <c r="J63" s="150"/>
      <c r="K63" s="38"/>
      <c r="L63" s="38"/>
      <c r="M63" s="15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15.15" customHeight="1">
      <c r="A64" s="36"/>
      <c r="B64" s="37"/>
      <c r="C64" s="30" t="s">
        <v>26</v>
      </c>
      <c r="D64" s="38"/>
      <c r="E64" s="38"/>
      <c r="F64" s="25" t="str">
        <f>E19</f>
        <v xml:space="preserve"> </v>
      </c>
      <c r="G64" s="38"/>
      <c r="H64" s="38"/>
      <c r="I64" s="153" t="s">
        <v>31</v>
      </c>
      <c r="J64" s="185" t="str">
        <f>E25</f>
        <v xml:space="preserve"> </v>
      </c>
      <c r="K64" s="38"/>
      <c r="L64" s="38"/>
      <c r="M64" s="151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15.15" customHeight="1">
      <c r="A65" s="36"/>
      <c r="B65" s="37"/>
      <c r="C65" s="30" t="s">
        <v>29</v>
      </c>
      <c r="D65" s="38"/>
      <c r="E65" s="38"/>
      <c r="F65" s="25" t="str">
        <f>IF(E22="","",E22)</f>
        <v>Vyplň údaj</v>
      </c>
      <c r="G65" s="38"/>
      <c r="H65" s="38"/>
      <c r="I65" s="153" t="s">
        <v>32</v>
      </c>
      <c r="J65" s="185" t="str">
        <f>E28</f>
        <v xml:space="preserve"> </v>
      </c>
      <c r="K65" s="38"/>
      <c r="L65" s="38"/>
      <c r="M65" s="15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10.32" customHeight="1">
      <c r="A66" s="36"/>
      <c r="B66" s="37"/>
      <c r="C66" s="38"/>
      <c r="D66" s="38"/>
      <c r="E66" s="38"/>
      <c r="F66" s="38"/>
      <c r="G66" s="38"/>
      <c r="H66" s="38"/>
      <c r="I66" s="150"/>
      <c r="J66" s="150"/>
      <c r="K66" s="38"/>
      <c r="L66" s="38"/>
      <c r="M66" s="151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9.28" customHeight="1">
      <c r="A67" s="36"/>
      <c r="B67" s="37"/>
      <c r="C67" s="186" t="s">
        <v>129</v>
      </c>
      <c r="D67" s="187"/>
      <c r="E67" s="187"/>
      <c r="F67" s="187"/>
      <c r="G67" s="187"/>
      <c r="H67" s="187"/>
      <c r="I67" s="188" t="s">
        <v>130</v>
      </c>
      <c r="J67" s="188" t="s">
        <v>131</v>
      </c>
      <c r="K67" s="189" t="s">
        <v>132</v>
      </c>
      <c r="L67" s="187"/>
      <c r="M67" s="151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10.32" customHeight="1">
      <c r="A68" s="36"/>
      <c r="B68" s="37"/>
      <c r="C68" s="38"/>
      <c r="D68" s="38"/>
      <c r="E68" s="38"/>
      <c r="F68" s="38"/>
      <c r="G68" s="38"/>
      <c r="H68" s="38"/>
      <c r="I68" s="150"/>
      <c r="J68" s="150"/>
      <c r="K68" s="38"/>
      <c r="L68" s="38"/>
      <c r="M68" s="15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22.8" customHeight="1">
      <c r="A69" s="36"/>
      <c r="B69" s="37"/>
      <c r="C69" s="190" t="s">
        <v>69</v>
      </c>
      <c r="D69" s="38"/>
      <c r="E69" s="38"/>
      <c r="F69" s="38"/>
      <c r="G69" s="38"/>
      <c r="H69" s="38"/>
      <c r="I69" s="191">
        <f>Q96</f>
        <v>0</v>
      </c>
      <c r="J69" s="191">
        <f>R96</f>
        <v>0</v>
      </c>
      <c r="K69" s="100">
        <f>K96</f>
        <v>0</v>
      </c>
      <c r="L69" s="38"/>
      <c r="M69" s="15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U69" s="15" t="s">
        <v>133</v>
      </c>
    </row>
    <row r="70" s="9" customFormat="1" ht="24.96" customHeight="1">
      <c r="A70" s="9"/>
      <c r="B70" s="192"/>
      <c r="C70" s="193"/>
      <c r="D70" s="194" t="s">
        <v>1736</v>
      </c>
      <c r="E70" s="195"/>
      <c r="F70" s="195"/>
      <c r="G70" s="195"/>
      <c r="H70" s="195"/>
      <c r="I70" s="196">
        <f>Q97</f>
        <v>0</v>
      </c>
      <c r="J70" s="196">
        <f>R97</f>
        <v>0</v>
      </c>
      <c r="K70" s="197">
        <f>K97</f>
        <v>0</v>
      </c>
      <c r="L70" s="193"/>
      <c r="M70" s="19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59"/>
      <c r="C71" s="124"/>
      <c r="D71" s="260" t="s">
        <v>1737</v>
      </c>
      <c r="E71" s="261"/>
      <c r="F71" s="261"/>
      <c r="G71" s="261"/>
      <c r="H71" s="261"/>
      <c r="I71" s="262">
        <f>Q98</f>
        <v>0</v>
      </c>
      <c r="J71" s="262">
        <f>R98</f>
        <v>0</v>
      </c>
      <c r="K71" s="263">
        <f>K98</f>
        <v>0</v>
      </c>
      <c r="L71" s="124"/>
      <c r="M71" s="264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9" customFormat="1" ht="24.96" customHeight="1">
      <c r="A72" s="9"/>
      <c r="B72" s="192"/>
      <c r="C72" s="193"/>
      <c r="D72" s="194" t="s">
        <v>134</v>
      </c>
      <c r="E72" s="195"/>
      <c r="F72" s="195"/>
      <c r="G72" s="195"/>
      <c r="H72" s="195"/>
      <c r="I72" s="196">
        <f>Q99</f>
        <v>0</v>
      </c>
      <c r="J72" s="196">
        <f>R99</f>
        <v>0</v>
      </c>
      <c r="K72" s="197">
        <f>K99</f>
        <v>0</v>
      </c>
      <c r="L72" s="193"/>
      <c r="M72" s="19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6"/>
      <c r="B73" s="37"/>
      <c r="C73" s="38"/>
      <c r="D73" s="38"/>
      <c r="E73" s="38"/>
      <c r="F73" s="38"/>
      <c r="G73" s="38"/>
      <c r="H73" s="38"/>
      <c r="I73" s="150"/>
      <c r="J73" s="150"/>
      <c r="K73" s="38"/>
      <c r="L73" s="38"/>
      <c r="M73" s="15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57"/>
      <c r="C74" s="58"/>
      <c r="D74" s="58"/>
      <c r="E74" s="58"/>
      <c r="F74" s="58"/>
      <c r="G74" s="58"/>
      <c r="H74" s="58"/>
      <c r="I74" s="179"/>
      <c r="J74" s="179"/>
      <c r="K74" s="58"/>
      <c r="L74" s="58"/>
      <c r="M74" s="15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="2" customFormat="1" ht="6.96" customHeight="1">
      <c r="A78" s="36"/>
      <c r="B78" s="59"/>
      <c r="C78" s="60"/>
      <c r="D78" s="60"/>
      <c r="E78" s="60"/>
      <c r="F78" s="60"/>
      <c r="G78" s="60"/>
      <c r="H78" s="60"/>
      <c r="I78" s="182"/>
      <c r="J78" s="182"/>
      <c r="K78" s="60"/>
      <c r="L78" s="60"/>
      <c r="M78" s="15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24.96" customHeight="1">
      <c r="A79" s="36"/>
      <c r="B79" s="37"/>
      <c r="C79" s="21" t="s">
        <v>135</v>
      </c>
      <c r="D79" s="38"/>
      <c r="E79" s="38"/>
      <c r="F79" s="38"/>
      <c r="G79" s="38"/>
      <c r="H79" s="38"/>
      <c r="I79" s="150"/>
      <c r="J79" s="150"/>
      <c r="K79" s="38"/>
      <c r="L79" s="38"/>
      <c r="M79" s="15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150"/>
      <c r="J80" s="150"/>
      <c r="K80" s="38"/>
      <c r="L80" s="38"/>
      <c r="M80" s="15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0" t="s">
        <v>17</v>
      </c>
      <c r="D81" s="38"/>
      <c r="E81" s="38"/>
      <c r="F81" s="38"/>
      <c r="G81" s="38"/>
      <c r="H81" s="38"/>
      <c r="I81" s="150"/>
      <c r="J81" s="150"/>
      <c r="K81" s="38"/>
      <c r="L81" s="38"/>
      <c r="M81" s="15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6.5" customHeight="1">
      <c r="A82" s="36"/>
      <c r="B82" s="37"/>
      <c r="C82" s="38"/>
      <c r="D82" s="38"/>
      <c r="E82" s="183" t="str">
        <f>E7</f>
        <v xml:space="preserve"> Oprava zabezpečovacího zařízení v žst. Medlešice</v>
      </c>
      <c r="F82" s="30"/>
      <c r="G82" s="30"/>
      <c r="H82" s="30"/>
      <c r="I82" s="150"/>
      <c r="J82" s="150"/>
      <c r="K82" s="38"/>
      <c r="L82" s="38"/>
      <c r="M82" s="15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1" customFormat="1" ht="12" customHeight="1">
      <c r="B83" s="19"/>
      <c r="C83" s="30" t="s">
        <v>119</v>
      </c>
      <c r="D83" s="20"/>
      <c r="E83" s="20"/>
      <c r="F83" s="20"/>
      <c r="G83" s="20"/>
      <c r="H83" s="20"/>
      <c r="I83" s="141"/>
      <c r="J83" s="141"/>
      <c r="K83" s="20"/>
      <c r="L83" s="20"/>
      <c r="M83" s="18"/>
    </row>
    <row r="84" s="1" customFormat="1" ht="16.5" customHeight="1">
      <c r="B84" s="19"/>
      <c r="C84" s="20"/>
      <c r="D84" s="20"/>
      <c r="E84" s="183" t="s">
        <v>120</v>
      </c>
      <c r="F84" s="20"/>
      <c r="G84" s="20"/>
      <c r="H84" s="20"/>
      <c r="I84" s="141"/>
      <c r="J84" s="141"/>
      <c r="K84" s="20"/>
      <c r="L84" s="20"/>
      <c r="M84" s="18"/>
    </row>
    <row r="85" s="1" customFormat="1" ht="12" customHeight="1">
      <c r="B85" s="19"/>
      <c r="C85" s="30" t="s">
        <v>121</v>
      </c>
      <c r="D85" s="20"/>
      <c r="E85" s="20"/>
      <c r="F85" s="20"/>
      <c r="G85" s="20"/>
      <c r="H85" s="20"/>
      <c r="I85" s="141"/>
      <c r="J85" s="141"/>
      <c r="K85" s="20"/>
      <c r="L85" s="20"/>
      <c r="M85" s="18"/>
    </row>
    <row r="86" s="2" customFormat="1" ht="16.5" customHeight="1">
      <c r="A86" s="36"/>
      <c r="B86" s="37"/>
      <c r="C86" s="38"/>
      <c r="D86" s="38"/>
      <c r="E86" s="184" t="s">
        <v>1734</v>
      </c>
      <c r="F86" s="38"/>
      <c r="G86" s="38"/>
      <c r="H86" s="38"/>
      <c r="I86" s="150"/>
      <c r="J86" s="150"/>
      <c r="K86" s="38"/>
      <c r="L86" s="38"/>
      <c r="M86" s="15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123</v>
      </c>
      <c r="D87" s="38"/>
      <c r="E87" s="38"/>
      <c r="F87" s="38"/>
      <c r="G87" s="38"/>
      <c r="H87" s="38"/>
      <c r="I87" s="150"/>
      <c r="J87" s="150"/>
      <c r="K87" s="38"/>
      <c r="L87" s="38"/>
      <c r="M87" s="15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6.5" customHeight="1">
      <c r="A88" s="36"/>
      <c r="B88" s="37"/>
      <c r="C88" s="38"/>
      <c r="D88" s="38"/>
      <c r="E88" s="67" t="str">
        <f>E13</f>
        <v>01-02-1 - UOŽI TZZ</v>
      </c>
      <c r="F88" s="38"/>
      <c r="G88" s="38"/>
      <c r="H88" s="38"/>
      <c r="I88" s="150"/>
      <c r="J88" s="150"/>
      <c r="K88" s="38"/>
      <c r="L88" s="38"/>
      <c r="M88" s="15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6.96" customHeight="1">
      <c r="A89" s="36"/>
      <c r="B89" s="37"/>
      <c r="C89" s="38"/>
      <c r="D89" s="38"/>
      <c r="E89" s="38"/>
      <c r="F89" s="38"/>
      <c r="G89" s="38"/>
      <c r="H89" s="38"/>
      <c r="I89" s="150"/>
      <c r="J89" s="150"/>
      <c r="K89" s="38"/>
      <c r="L89" s="38"/>
      <c r="M89" s="15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2" customHeight="1">
      <c r="A90" s="36"/>
      <c r="B90" s="37"/>
      <c r="C90" s="30" t="s">
        <v>22</v>
      </c>
      <c r="D90" s="38"/>
      <c r="E90" s="38"/>
      <c r="F90" s="25" t="str">
        <f>F16</f>
        <v>Medlešice</v>
      </c>
      <c r="G90" s="38"/>
      <c r="H90" s="38"/>
      <c r="I90" s="153" t="s">
        <v>24</v>
      </c>
      <c r="J90" s="155" t="str">
        <f>IF(J16="","",J16)</f>
        <v>17. 3. 2020</v>
      </c>
      <c r="K90" s="38"/>
      <c r="L90" s="38"/>
      <c r="M90" s="15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6.96" customHeight="1">
      <c r="A91" s="36"/>
      <c r="B91" s="37"/>
      <c r="C91" s="38"/>
      <c r="D91" s="38"/>
      <c r="E91" s="38"/>
      <c r="F91" s="38"/>
      <c r="G91" s="38"/>
      <c r="H91" s="38"/>
      <c r="I91" s="150"/>
      <c r="J91" s="150"/>
      <c r="K91" s="38"/>
      <c r="L91" s="38"/>
      <c r="M91" s="15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26</v>
      </c>
      <c r="D92" s="38"/>
      <c r="E92" s="38"/>
      <c r="F92" s="25" t="str">
        <f>E19</f>
        <v xml:space="preserve"> </v>
      </c>
      <c r="G92" s="38"/>
      <c r="H92" s="38"/>
      <c r="I92" s="153" t="s">
        <v>31</v>
      </c>
      <c r="J92" s="185" t="str">
        <f>E25</f>
        <v xml:space="preserve"> </v>
      </c>
      <c r="K92" s="38"/>
      <c r="L92" s="38"/>
      <c r="M92" s="15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29</v>
      </c>
      <c r="D93" s="38"/>
      <c r="E93" s="38"/>
      <c r="F93" s="25" t="str">
        <f>IF(E22="","",E22)</f>
        <v>Vyplň údaj</v>
      </c>
      <c r="G93" s="38"/>
      <c r="H93" s="38"/>
      <c r="I93" s="153" t="s">
        <v>32</v>
      </c>
      <c r="J93" s="185" t="str">
        <f>E28</f>
        <v xml:space="preserve"> </v>
      </c>
      <c r="K93" s="38"/>
      <c r="L93" s="38"/>
      <c r="M93" s="15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0.32" customHeight="1">
      <c r="A94" s="36"/>
      <c r="B94" s="37"/>
      <c r="C94" s="38"/>
      <c r="D94" s="38"/>
      <c r="E94" s="38"/>
      <c r="F94" s="38"/>
      <c r="G94" s="38"/>
      <c r="H94" s="38"/>
      <c r="I94" s="150"/>
      <c r="J94" s="150"/>
      <c r="K94" s="38"/>
      <c r="L94" s="38"/>
      <c r="M94" s="15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10" customFormat="1" ht="29.28" customHeight="1">
      <c r="A95" s="199"/>
      <c r="B95" s="200"/>
      <c r="C95" s="201" t="s">
        <v>136</v>
      </c>
      <c r="D95" s="202" t="s">
        <v>54</v>
      </c>
      <c r="E95" s="202" t="s">
        <v>50</v>
      </c>
      <c r="F95" s="202" t="s">
        <v>51</v>
      </c>
      <c r="G95" s="202" t="s">
        <v>137</v>
      </c>
      <c r="H95" s="202" t="s">
        <v>138</v>
      </c>
      <c r="I95" s="203" t="s">
        <v>139</v>
      </c>
      <c r="J95" s="203" t="s">
        <v>140</v>
      </c>
      <c r="K95" s="202" t="s">
        <v>132</v>
      </c>
      <c r="L95" s="204" t="s">
        <v>141</v>
      </c>
      <c r="M95" s="205"/>
      <c r="N95" s="90" t="s">
        <v>20</v>
      </c>
      <c r="O95" s="91" t="s">
        <v>39</v>
      </c>
      <c r="P95" s="91" t="s">
        <v>142</v>
      </c>
      <c r="Q95" s="91" t="s">
        <v>143</v>
      </c>
      <c r="R95" s="91" t="s">
        <v>144</v>
      </c>
      <c r="S95" s="91" t="s">
        <v>145</v>
      </c>
      <c r="T95" s="91" t="s">
        <v>146</v>
      </c>
      <c r="U95" s="91" t="s">
        <v>147</v>
      </c>
      <c r="V95" s="91" t="s">
        <v>148</v>
      </c>
      <c r="W95" s="91" t="s">
        <v>149</v>
      </c>
      <c r="X95" s="92" t="s">
        <v>150</v>
      </c>
      <c r="Y95" s="199"/>
      <c r="Z95" s="199"/>
      <c r="AA95" s="199"/>
      <c r="AB95" s="199"/>
      <c r="AC95" s="199"/>
      <c r="AD95" s="199"/>
      <c r="AE95" s="199"/>
    </row>
    <row r="96" s="2" customFormat="1" ht="22.8" customHeight="1">
      <c r="A96" s="36"/>
      <c r="B96" s="37"/>
      <c r="C96" s="97" t="s">
        <v>151</v>
      </c>
      <c r="D96" s="38"/>
      <c r="E96" s="38"/>
      <c r="F96" s="38"/>
      <c r="G96" s="38"/>
      <c r="H96" s="38"/>
      <c r="I96" s="150"/>
      <c r="J96" s="150"/>
      <c r="K96" s="206">
        <f>BK96</f>
        <v>0</v>
      </c>
      <c r="L96" s="38"/>
      <c r="M96" s="42"/>
      <c r="N96" s="93"/>
      <c r="O96" s="207"/>
      <c r="P96" s="94"/>
      <c r="Q96" s="208">
        <f>Q97+Q99</f>
        <v>0</v>
      </c>
      <c r="R96" s="208">
        <f>R97+R99</f>
        <v>0</v>
      </c>
      <c r="S96" s="94"/>
      <c r="T96" s="209">
        <f>T97+T99</f>
        <v>0</v>
      </c>
      <c r="U96" s="94"/>
      <c r="V96" s="209">
        <f>V97+V99</f>
        <v>0</v>
      </c>
      <c r="W96" s="94"/>
      <c r="X96" s="210">
        <f>X97+X99</f>
        <v>0</v>
      </c>
      <c r="Y96" s="36"/>
      <c r="Z96" s="36"/>
      <c r="AA96" s="36"/>
      <c r="AB96" s="36"/>
      <c r="AC96" s="36"/>
      <c r="AD96" s="36"/>
      <c r="AE96" s="36"/>
      <c r="AT96" s="15" t="s">
        <v>70</v>
      </c>
      <c r="AU96" s="15" t="s">
        <v>133</v>
      </c>
      <c r="BK96" s="211">
        <f>BK97+BK99</f>
        <v>0</v>
      </c>
    </row>
    <row r="97" s="11" customFormat="1" ht="25.92" customHeight="1">
      <c r="A97" s="11"/>
      <c r="B97" s="240"/>
      <c r="C97" s="241"/>
      <c r="D97" s="242" t="s">
        <v>70</v>
      </c>
      <c r="E97" s="243" t="s">
        <v>1738</v>
      </c>
      <c r="F97" s="243" t="s">
        <v>1739</v>
      </c>
      <c r="G97" s="241"/>
      <c r="H97" s="241"/>
      <c r="I97" s="244"/>
      <c r="J97" s="244"/>
      <c r="K97" s="245">
        <f>BK97</f>
        <v>0</v>
      </c>
      <c r="L97" s="241"/>
      <c r="M97" s="246"/>
      <c r="N97" s="247"/>
      <c r="O97" s="248"/>
      <c r="P97" s="248"/>
      <c r="Q97" s="249">
        <f>Q98</f>
        <v>0</v>
      </c>
      <c r="R97" s="249">
        <f>R98</f>
        <v>0</v>
      </c>
      <c r="S97" s="248"/>
      <c r="T97" s="250">
        <f>T98</f>
        <v>0</v>
      </c>
      <c r="U97" s="248"/>
      <c r="V97" s="250">
        <f>V98</f>
        <v>0</v>
      </c>
      <c r="W97" s="248"/>
      <c r="X97" s="251">
        <f>X98</f>
        <v>0</v>
      </c>
      <c r="Y97" s="11"/>
      <c r="Z97" s="11"/>
      <c r="AA97" s="11"/>
      <c r="AB97" s="11"/>
      <c r="AC97" s="11"/>
      <c r="AD97" s="11"/>
      <c r="AE97" s="11"/>
      <c r="AR97" s="252" t="s">
        <v>80</v>
      </c>
      <c r="AT97" s="253" t="s">
        <v>70</v>
      </c>
      <c r="AU97" s="253" t="s">
        <v>71</v>
      </c>
      <c r="AY97" s="252" t="s">
        <v>158</v>
      </c>
      <c r="BK97" s="254">
        <f>BK98</f>
        <v>0</v>
      </c>
    </row>
    <row r="98" s="11" customFormat="1" ht="22.8" customHeight="1">
      <c r="A98" s="11"/>
      <c r="B98" s="240"/>
      <c r="C98" s="241"/>
      <c r="D98" s="242" t="s">
        <v>70</v>
      </c>
      <c r="E98" s="265" t="s">
        <v>1740</v>
      </c>
      <c r="F98" s="265" t="s">
        <v>1741</v>
      </c>
      <c r="G98" s="241"/>
      <c r="H98" s="241"/>
      <c r="I98" s="244"/>
      <c r="J98" s="244"/>
      <c r="K98" s="266">
        <f>BK98</f>
        <v>0</v>
      </c>
      <c r="L98" s="241"/>
      <c r="M98" s="246"/>
      <c r="N98" s="247"/>
      <c r="O98" s="248"/>
      <c r="P98" s="248"/>
      <c r="Q98" s="249">
        <v>0</v>
      </c>
      <c r="R98" s="249">
        <v>0</v>
      </c>
      <c r="S98" s="248"/>
      <c r="T98" s="250">
        <v>0</v>
      </c>
      <c r="U98" s="248"/>
      <c r="V98" s="250">
        <v>0</v>
      </c>
      <c r="W98" s="248"/>
      <c r="X98" s="251">
        <v>0</v>
      </c>
      <c r="Y98" s="11"/>
      <c r="Z98" s="11"/>
      <c r="AA98" s="11"/>
      <c r="AB98" s="11"/>
      <c r="AC98" s="11"/>
      <c r="AD98" s="11"/>
      <c r="AE98" s="11"/>
      <c r="AR98" s="252" t="s">
        <v>80</v>
      </c>
      <c r="AT98" s="253" t="s">
        <v>70</v>
      </c>
      <c r="AU98" s="253" t="s">
        <v>78</v>
      </c>
      <c r="AY98" s="252" t="s">
        <v>158</v>
      </c>
      <c r="BK98" s="254">
        <v>0</v>
      </c>
    </row>
    <row r="99" s="11" customFormat="1" ht="25.92" customHeight="1">
      <c r="A99" s="11"/>
      <c r="B99" s="240"/>
      <c r="C99" s="241"/>
      <c r="D99" s="242" t="s">
        <v>70</v>
      </c>
      <c r="E99" s="243" t="s">
        <v>1529</v>
      </c>
      <c r="F99" s="243" t="s">
        <v>1530</v>
      </c>
      <c r="G99" s="241"/>
      <c r="H99" s="241"/>
      <c r="I99" s="244"/>
      <c r="J99" s="244"/>
      <c r="K99" s="245">
        <f>BK99</f>
        <v>0</v>
      </c>
      <c r="L99" s="241"/>
      <c r="M99" s="246"/>
      <c r="N99" s="247"/>
      <c r="O99" s="248"/>
      <c r="P99" s="248"/>
      <c r="Q99" s="249">
        <f>SUM(Q100:Q219)</f>
        <v>0</v>
      </c>
      <c r="R99" s="249">
        <f>SUM(R100:R219)</f>
        <v>0</v>
      </c>
      <c r="S99" s="248"/>
      <c r="T99" s="250">
        <f>SUM(T100:T219)</f>
        <v>0</v>
      </c>
      <c r="U99" s="248"/>
      <c r="V99" s="250">
        <f>SUM(V100:V219)</f>
        <v>0</v>
      </c>
      <c r="W99" s="248"/>
      <c r="X99" s="251">
        <f>SUM(X100:X219)</f>
        <v>0</v>
      </c>
      <c r="Y99" s="11"/>
      <c r="Z99" s="11"/>
      <c r="AA99" s="11"/>
      <c r="AB99" s="11"/>
      <c r="AC99" s="11"/>
      <c r="AD99" s="11"/>
      <c r="AE99" s="11"/>
      <c r="AR99" s="252" t="s">
        <v>159</v>
      </c>
      <c r="AT99" s="253" t="s">
        <v>70</v>
      </c>
      <c r="AU99" s="253" t="s">
        <v>71</v>
      </c>
      <c r="AY99" s="252" t="s">
        <v>158</v>
      </c>
      <c r="BK99" s="254">
        <f>SUM(BK100:BK219)</f>
        <v>0</v>
      </c>
    </row>
    <row r="100" s="2" customFormat="1" ht="16.5" customHeight="1">
      <c r="A100" s="36"/>
      <c r="B100" s="37"/>
      <c r="C100" s="212" t="s">
        <v>78</v>
      </c>
      <c r="D100" s="212" t="s">
        <v>152</v>
      </c>
      <c r="E100" s="213" t="s">
        <v>268</v>
      </c>
      <c r="F100" s="214" t="s">
        <v>269</v>
      </c>
      <c r="G100" s="215" t="s">
        <v>270</v>
      </c>
      <c r="H100" s="216">
        <v>100</v>
      </c>
      <c r="I100" s="217"/>
      <c r="J100" s="218"/>
      <c r="K100" s="219">
        <f>ROUND(P100*H100,2)</f>
        <v>0</v>
      </c>
      <c r="L100" s="214" t="s">
        <v>156</v>
      </c>
      <c r="M100" s="220"/>
      <c r="N100" s="221" t="s">
        <v>20</v>
      </c>
      <c r="O100" s="222" t="s">
        <v>40</v>
      </c>
      <c r="P100" s="223">
        <f>I100+J100</f>
        <v>0</v>
      </c>
      <c r="Q100" s="223">
        <f>ROUND(I100*H100,2)</f>
        <v>0</v>
      </c>
      <c r="R100" s="223">
        <f>ROUND(J100*H100,2)</f>
        <v>0</v>
      </c>
      <c r="S100" s="82"/>
      <c r="T100" s="224">
        <f>S100*H100</f>
        <v>0</v>
      </c>
      <c r="U100" s="224">
        <v>0</v>
      </c>
      <c r="V100" s="224">
        <f>U100*H100</f>
        <v>0</v>
      </c>
      <c r="W100" s="224">
        <v>0</v>
      </c>
      <c r="X100" s="225">
        <f>W100*H100</f>
        <v>0</v>
      </c>
      <c r="Y100" s="36"/>
      <c r="Z100" s="36"/>
      <c r="AA100" s="36"/>
      <c r="AB100" s="36"/>
      <c r="AC100" s="36"/>
      <c r="AD100" s="36"/>
      <c r="AE100" s="36"/>
      <c r="AR100" s="226" t="s">
        <v>80</v>
      </c>
      <c r="AT100" s="226" t="s">
        <v>152</v>
      </c>
      <c r="AU100" s="226" t="s">
        <v>78</v>
      </c>
      <c r="AY100" s="15" t="s">
        <v>158</v>
      </c>
      <c r="BE100" s="227">
        <f>IF(O100="základní",K100,0)</f>
        <v>0</v>
      </c>
      <c r="BF100" s="227">
        <f>IF(O100="snížená",K100,0)</f>
        <v>0</v>
      </c>
      <c r="BG100" s="227">
        <f>IF(O100="zákl. přenesená",K100,0)</f>
        <v>0</v>
      </c>
      <c r="BH100" s="227">
        <f>IF(O100="sníž. přenesená",K100,0)</f>
        <v>0</v>
      </c>
      <c r="BI100" s="227">
        <f>IF(O100="nulová",K100,0)</f>
        <v>0</v>
      </c>
      <c r="BJ100" s="15" t="s">
        <v>78</v>
      </c>
      <c r="BK100" s="227">
        <f>ROUND(P100*H100,2)</f>
        <v>0</v>
      </c>
      <c r="BL100" s="15" t="s">
        <v>78</v>
      </c>
      <c r="BM100" s="226" t="s">
        <v>1742</v>
      </c>
    </row>
    <row r="101" s="2" customFormat="1">
      <c r="A101" s="36"/>
      <c r="B101" s="37"/>
      <c r="C101" s="38"/>
      <c r="D101" s="228" t="s">
        <v>161</v>
      </c>
      <c r="E101" s="38"/>
      <c r="F101" s="229" t="s">
        <v>269</v>
      </c>
      <c r="G101" s="38"/>
      <c r="H101" s="38"/>
      <c r="I101" s="150"/>
      <c r="J101" s="150"/>
      <c r="K101" s="38"/>
      <c r="L101" s="38"/>
      <c r="M101" s="42"/>
      <c r="N101" s="230"/>
      <c r="O101" s="231"/>
      <c r="P101" s="82"/>
      <c r="Q101" s="82"/>
      <c r="R101" s="82"/>
      <c r="S101" s="82"/>
      <c r="T101" s="82"/>
      <c r="U101" s="82"/>
      <c r="V101" s="82"/>
      <c r="W101" s="82"/>
      <c r="X101" s="83"/>
      <c r="Y101" s="36"/>
      <c r="Z101" s="36"/>
      <c r="AA101" s="36"/>
      <c r="AB101" s="36"/>
      <c r="AC101" s="36"/>
      <c r="AD101" s="36"/>
      <c r="AE101" s="36"/>
      <c r="AT101" s="15" t="s">
        <v>161</v>
      </c>
      <c r="AU101" s="15" t="s">
        <v>78</v>
      </c>
    </row>
    <row r="102" s="2" customFormat="1" ht="16.5" customHeight="1">
      <c r="A102" s="36"/>
      <c r="B102" s="37"/>
      <c r="C102" s="212" t="s">
        <v>80</v>
      </c>
      <c r="D102" s="212" t="s">
        <v>152</v>
      </c>
      <c r="E102" s="213" t="s">
        <v>234</v>
      </c>
      <c r="F102" s="214" t="s">
        <v>1743</v>
      </c>
      <c r="G102" s="215" t="s">
        <v>229</v>
      </c>
      <c r="H102" s="216">
        <v>15</v>
      </c>
      <c r="I102" s="217"/>
      <c r="J102" s="218"/>
      <c r="K102" s="219">
        <f>ROUND(P102*H102,2)</f>
        <v>0</v>
      </c>
      <c r="L102" s="214" t="s">
        <v>20</v>
      </c>
      <c r="M102" s="220"/>
      <c r="N102" s="221" t="s">
        <v>20</v>
      </c>
      <c r="O102" s="222" t="s">
        <v>40</v>
      </c>
      <c r="P102" s="223">
        <f>I102+J102</f>
        <v>0</v>
      </c>
      <c r="Q102" s="223">
        <f>ROUND(I102*H102,2)</f>
        <v>0</v>
      </c>
      <c r="R102" s="223">
        <f>ROUND(J102*H102,2)</f>
        <v>0</v>
      </c>
      <c r="S102" s="82"/>
      <c r="T102" s="224">
        <f>S102*H102</f>
        <v>0</v>
      </c>
      <c r="U102" s="224">
        <v>0</v>
      </c>
      <c r="V102" s="224">
        <f>U102*H102</f>
        <v>0</v>
      </c>
      <c r="W102" s="224">
        <v>0</v>
      </c>
      <c r="X102" s="225">
        <f>W102*H102</f>
        <v>0</v>
      </c>
      <c r="Y102" s="36"/>
      <c r="Z102" s="36"/>
      <c r="AA102" s="36"/>
      <c r="AB102" s="36"/>
      <c r="AC102" s="36"/>
      <c r="AD102" s="36"/>
      <c r="AE102" s="36"/>
      <c r="AR102" s="226" t="s">
        <v>236</v>
      </c>
      <c r="AT102" s="226" t="s">
        <v>152</v>
      </c>
      <c r="AU102" s="226" t="s">
        <v>78</v>
      </c>
      <c r="AY102" s="15" t="s">
        <v>158</v>
      </c>
      <c r="BE102" s="227">
        <f>IF(O102="základní",K102,0)</f>
        <v>0</v>
      </c>
      <c r="BF102" s="227">
        <f>IF(O102="snížená",K102,0)</f>
        <v>0</v>
      </c>
      <c r="BG102" s="227">
        <f>IF(O102="zákl. přenesená",K102,0)</f>
        <v>0</v>
      </c>
      <c r="BH102" s="227">
        <f>IF(O102="sníž. přenesená",K102,0)</f>
        <v>0</v>
      </c>
      <c r="BI102" s="227">
        <f>IF(O102="nulová",K102,0)</f>
        <v>0</v>
      </c>
      <c r="BJ102" s="15" t="s">
        <v>78</v>
      </c>
      <c r="BK102" s="227">
        <f>ROUND(P102*H102,2)</f>
        <v>0</v>
      </c>
      <c r="BL102" s="15" t="s">
        <v>236</v>
      </c>
      <c r="BM102" s="226" t="s">
        <v>1744</v>
      </c>
    </row>
    <row r="103" s="2" customFormat="1">
      <c r="A103" s="36"/>
      <c r="B103" s="37"/>
      <c r="C103" s="38"/>
      <c r="D103" s="228" t="s">
        <v>161</v>
      </c>
      <c r="E103" s="38"/>
      <c r="F103" s="229" t="s">
        <v>1743</v>
      </c>
      <c r="G103" s="38"/>
      <c r="H103" s="38"/>
      <c r="I103" s="150"/>
      <c r="J103" s="150"/>
      <c r="K103" s="38"/>
      <c r="L103" s="38"/>
      <c r="M103" s="42"/>
      <c r="N103" s="230"/>
      <c r="O103" s="231"/>
      <c r="P103" s="82"/>
      <c r="Q103" s="82"/>
      <c r="R103" s="82"/>
      <c r="S103" s="82"/>
      <c r="T103" s="82"/>
      <c r="U103" s="82"/>
      <c r="V103" s="82"/>
      <c r="W103" s="82"/>
      <c r="X103" s="83"/>
      <c r="Y103" s="36"/>
      <c r="Z103" s="36"/>
      <c r="AA103" s="36"/>
      <c r="AB103" s="36"/>
      <c r="AC103" s="36"/>
      <c r="AD103" s="36"/>
      <c r="AE103" s="36"/>
      <c r="AT103" s="15" t="s">
        <v>161</v>
      </c>
      <c r="AU103" s="15" t="s">
        <v>78</v>
      </c>
    </row>
    <row r="104" s="2" customFormat="1" ht="16.5" customHeight="1">
      <c r="A104" s="36"/>
      <c r="B104" s="37"/>
      <c r="C104" s="212" t="s">
        <v>88</v>
      </c>
      <c r="D104" s="212" t="s">
        <v>152</v>
      </c>
      <c r="E104" s="213" t="s">
        <v>227</v>
      </c>
      <c r="F104" s="214" t="s">
        <v>228</v>
      </c>
      <c r="G104" s="215" t="s">
        <v>229</v>
      </c>
      <c r="H104" s="216">
        <v>15</v>
      </c>
      <c r="I104" s="217"/>
      <c r="J104" s="218"/>
      <c r="K104" s="219">
        <f>ROUND(P104*H104,2)</f>
        <v>0</v>
      </c>
      <c r="L104" s="214" t="s">
        <v>20</v>
      </c>
      <c r="M104" s="220"/>
      <c r="N104" s="221" t="s">
        <v>20</v>
      </c>
      <c r="O104" s="222" t="s">
        <v>40</v>
      </c>
      <c r="P104" s="223">
        <f>I104+J104</f>
        <v>0</v>
      </c>
      <c r="Q104" s="223">
        <f>ROUND(I104*H104,2)</f>
        <v>0</v>
      </c>
      <c r="R104" s="223">
        <f>ROUND(J104*H104,2)</f>
        <v>0</v>
      </c>
      <c r="S104" s="82"/>
      <c r="T104" s="224">
        <f>S104*H104</f>
        <v>0</v>
      </c>
      <c r="U104" s="224">
        <v>0</v>
      </c>
      <c r="V104" s="224">
        <f>U104*H104</f>
        <v>0</v>
      </c>
      <c r="W104" s="224">
        <v>0</v>
      </c>
      <c r="X104" s="225">
        <f>W104*H104</f>
        <v>0</v>
      </c>
      <c r="Y104" s="36"/>
      <c r="Z104" s="36"/>
      <c r="AA104" s="36"/>
      <c r="AB104" s="36"/>
      <c r="AC104" s="36"/>
      <c r="AD104" s="36"/>
      <c r="AE104" s="36"/>
      <c r="AR104" s="226" t="s">
        <v>230</v>
      </c>
      <c r="AT104" s="226" t="s">
        <v>152</v>
      </c>
      <c r="AU104" s="226" t="s">
        <v>78</v>
      </c>
      <c r="AY104" s="15" t="s">
        <v>158</v>
      </c>
      <c r="BE104" s="227">
        <f>IF(O104="základní",K104,0)</f>
        <v>0</v>
      </c>
      <c r="BF104" s="227">
        <f>IF(O104="snížená",K104,0)</f>
        <v>0</v>
      </c>
      <c r="BG104" s="227">
        <f>IF(O104="zákl. přenesená",K104,0)</f>
        <v>0</v>
      </c>
      <c r="BH104" s="227">
        <f>IF(O104="sníž. přenesená",K104,0)</f>
        <v>0</v>
      </c>
      <c r="BI104" s="227">
        <f>IF(O104="nulová",K104,0)</f>
        <v>0</v>
      </c>
      <c r="BJ104" s="15" t="s">
        <v>78</v>
      </c>
      <c r="BK104" s="227">
        <f>ROUND(P104*H104,2)</f>
        <v>0</v>
      </c>
      <c r="BL104" s="15" t="s">
        <v>231</v>
      </c>
      <c r="BM104" s="226" t="s">
        <v>1745</v>
      </c>
    </row>
    <row r="105" s="2" customFormat="1">
      <c r="A105" s="36"/>
      <c r="B105" s="37"/>
      <c r="C105" s="38"/>
      <c r="D105" s="228" t="s">
        <v>161</v>
      </c>
      <c r="E105" s="38"/>
      <c r="F105" s="229" t="s">
        <v>228</v>
      </c>
      <c r="G105" s="38"/>
      <c r="H105" s="38"/>
      <c r="I105" s="150"/>
      <c r="J105" s="150"/>
      <c r="K105" s="38"/>
      <c r="L105" s="38"/>
      <c r="M105" s="42"/>
      <c r="N105" s="230"/>
      <c r="O105" s="231"/>
      <c r="P105" s="82"/>
      <c r="Q105" s="82"/>
      <c r="R105" s="82"/>
      <c r="S105" s="82"/>
      <c r="T105" s="82"/>
      <c r="U105" s="82"/>
      <c r="V105" s="82"/>
      <c r="W105" s="82"/>
      <c r="X105" s="83"/>
      <c r="Y105" s="36"/>
      <c r="Z105" s="36"/>
      <c r="AA105" s="36"/>
      <c r="AB105" s="36"/>
      <c r="AC105" s="36"/>
      <c r="AD105" s="36"/>
      <c r="AE105" s="36"/>
      <c r="AT105" s="15" t="s">
        <v>161</v>
      </c>
      <c r="AU105" s="15" t="s">
        <v>78</v>
      </c>
    </row>
    <row r="106" s="2" customFormat="1" ht="16.5" customHeight="1">
      <c r="A106" s="36"/>
      <c r="B106" s="37"/>
      <c r="C106" s="212" t="s">
        <v>159</v>
      </c>
      <c r="D106" s="212" t="s">
        <v>152</v>
      </c>
      <c r="E106" s="213" t="s">
        <v>153</v>
      </c>
      <c r="F106" s="214" t="s">
        <v>154</v>
      </c>
      <c r="G106" s="215" t="s">
        <v>155</v>
      </c>
      <c r="H106" s="216">
        <v>733</v>
      </c>
      <c r="I106" s="217"/>
      <c r="J106" s="218"/>
      <c r="K106" s="219">
        <f>ROUND(P106*H106,2)</f>
        <v>0</v>
      </c>
      <c r="L106" s="214" t="s">
        <v>156</v>
      </c>
      <c r="M106" s="220"/>
      <c r="N106" s="221" t="s">
        <v>20</v>
      </c>
      <c r="O106" s="222" t="s">
        <v>40</v>
      </c>
      <c r="P106" s="223">
        <f>I106+J106</f>
        <v>0</v>
      </c>
      <c r="Q106" s="223">
        <f>ROUND(I106*H106,2)</f>
        <v>0</v>
      </c>
      <c r="R106" s="223">
        <f>ROUND(J106*H106,2)</f>
        <v>0</v>
      </c>
      <c r="S106" s="82"/>
      <c r="T106" s="224">
        <f>S106*H106</f>
        <v>0</v>
      </c>
      <c r="U106" s="224">
        <v>0</v>
      </c>
      <c r="V106" s="224">
        <f>U106*H106</f>
        <v>0</v>
      </c>
      <c r="W106" s="224">
        <v>0</v>
      </c>
      <c r="X106" s="225">
        <f>W106*H106</f>
        <v>0</v>
      </c>
      <c r="Y106" s="36"/>
      <c r="Z106" s="36"/>
      <c r="AA106" s="36"/>
      <c r="AB106" s="36"/>
      <c r="AC106" s="36"/>
      <c r="AD106" s="36"/>
      <c r="AE106" s="36"/>
      <c r="AR106" s="226" t="s">
        <v>80</v>
      </c>
      <c r="AT106" s="226" t="s">
        <v>152</v>
      </c>
      <c r="AU106" s="226" t="s">
        <v>78</v>
      </c>
      <c r="AY106" s="15" t="s">
        <v>158</v>
      </c>
      <c r="BE106" s="227">
        <f>IF(O106="základní",K106,0)</f>
        <v>0</v>
      </c>
      <c r="BF106" s="227">
        <f>IF(O106="snížená",K106,0)</f>
        <v>0</v>
      </c>
      <c r="BG106" s="227">
        <f>IF(O106="zákl. přenesená",K106,0)</f>
        <v>0</v>
      </c>
      <c r="BH106" s="227">
        <f>IF(O106="sníž. přenesená",K106,0)</f>
        <v>0</v>
      </c>
      <c r="BI106" s="227">
        <f>IF(O106="nulová",K106,0)</f>
        <v>0</v>
      </c>
      <c r="BJ106" s="15" t="s">
        <v>78</v>
      </c>
      <c r="BK106" s="227">
        <f>ROUND(P106*H106,2)</f>
        <v>0</v>
      </c>
      <c r="BL106" s="15" t="s">
        <v>78</v>
      </c>
      <c r="BM106" s="226" t="s">
        <v>1746</v>
      </c>
    </row>
    <row r="107" s="2" customFormat="1">
      <c r="A107" s="36"/>
      <c r="B107" s="37"/>
      <c r="C107" s="38"/>
      <c r="D107" s="228" t="s">
        <v>161</v>
      </c>
      <c r="E107" s="38"/>
      <c r="F107" s="229" t="s">
        <v>154</v>
      </c>
      <c r="G107" s="38"/>
      <c r="H107" s="38"/>
      <c r="I107" s="150"/>
      <c r="J107" s="150"/>
      <c r="K107" s="38"/>
      <c r="L107" s="38"/>
      <c r="M107" s="42"/>
      <c r="N107" s="230"/>
      <c r="O107" s="231"/>
      <c r="P107" s="82"/>
      <c r="Q107" s="82"/>
      <c r="R107" s="82"/>
      <c r="S107" s="82"/>
      <c r="T107" s="82"/>
      <c r="U107" s="82"/>
      <c r="V107" s="82"/>
      <c r="W107" s="82"/>
      <c r="X107" s="83"/>
      <c r="Y107" s="36"/>
      <c r="Z107" s="36"/>
      <c r="AA107" s="36"/>
      <c r="AB107" s="36"/>
      <c r="AC107" s="36"/>
      <c r="AD107" s="36"/>
      <c r="AE107" s="36"/>
      <c r="AT107" s="15" t="s">
        <v>161</v>
      </c>
      <c r="AU107" s="15" t="s">
        <v>78</v>
      </c>
    </row>
    <row r="108" s="2" customFormat="1" ht="16.5" customHeight="1">
      <c r="A108" s="36"/>
      <c r="B108" s="37"/>
      <c r="C108" s="212" t="s">
        <v>171</v>
      </c>
      <c r="D108" s="212" t="s">
        <v>152</v>
      </c>
      <c r="E108" s="213" t="s">
        <v>176</v>
      </c>
      <c r="F108" s="214" t="s">
        <v>177</v>
      </c>
      <c r="G108" s="215" t="s">
        <v>155</v>
      </c>
      <c r="H108" s="216">
        <v>295</v>
      </c>
      <c r="I108" s="217"/>
      <c r="J108" s="218"/>
      <c r="K108" s="219">
        <f>ROUND(P108*H108,2)</f>
        <v>0</v>
      </c>
      <c r="L108" s="214" t="s">
        <v>156</v>
      </c>
      <c r="M108" s="220"/>
      <c r="N108" s="221" t="s">
        <v>20</v>
      </c>
      <c r="O108" s="222" t="s">
        <v>40</v>
      </c>
      <c r="P108" s="223">
        <f>I108+J108</f>
        <v>0</v>
      </c>
      <c r="Q108" s="223">
        <f>ROUND(I108*H108,2)</f>
        <v>0</v>
      </c>
      <c r="R108" s="223">
        <f>ROUND(J108*H108,2)</f>
        <v>0</v>
      </c>
      <c r="S108" s="82"/>
      <c r="T108" s="224">
        <f>S108*H108</f>
        <v>0</v>
      </c>
      <c r="U108" s="224">
        <v>0</v>
      </c>
      <c r="V108" s="224">
        <f>U108*H108</f>
        <v>0</v>
      </c>
      <c r="W108" s="224">
        <v>0</v>
      </c>
      <c r="X108" s="225">
        <f>W108*H108</f>
        <v>0</v>
      </c>
      <c r="Y108" s="36"/>
      <c r="Z108" s="36"/>
      <c r="AA108" s="36"/>
      <c r="AB108" s="36"/>
      <c r="AC108" s="36"/>
      <c r="AD108" s="36"/>
      <c r="AE108" s="36"/>
      <c r="AR108" s="226" t="s">
        <v>189</v>
      </c>
      <c r="AT108" s="226" t="s">
        <v>152</v>
      </c>
      <c r="AU108" s="226" t="s">
        <v>78</v>
      </c>
      <c r="AY108" s="15" t="s">
        <v>158</v>
      </c>
      <c r="BE108" s="227">
        <f>IF(O108="základní",K108,0)</f>
        <v>0</v>
      </c>
      <c r="BF108" s="227">
        <f>IF(O108="snížená",K108,0)</f>
        <v>0</v>
      </c>
      <c r="BG108" s="227">
        <f>IF(O108="zákl. přenesená",K108,0)</f>
        <v>0</v>
      </c>
      <c r="BH108" s="227">
        <f>IF(O108="sníž. přenesená",K108,0)</f>
        <v>0</v>
      </c>
      <c r="BI108" s="227">
        <f>IF(O108="nulová",K108,0)</f>
        <v>0</v>
      </c>
      <c r="BJ108" s="15" t="s">
        <v>78</v>
      </c>
      <c r="BK108" s="227">
        <f>ROUND(P108*H108,2)</f>
        <v>0</v>
      </c>
      <c r="BL108" s="15" t="s">
        <v>189</v>
      </c>
      <c r="BM108" s="226" t="s">
        <v>1747</v>
      </c>
    </row>
    <row r="109" s="2" customFormat="1">
      <c r="A109" s="36"/>
      <c r="B109" s="37"/>
      <c r="C109" s="38"/>
      <c r="D109" s="228" t="s">
        <v>161</v>
      </c>
      <c r="E109" s="38"/>
      <c r="F109" s="229" t="s">
        <v>177</v>
      </c>
      <c r="G109" s="38"/>
      <c r="H109" s="38"/>
      <c r="I109" s="150"/>
      <c r="J109" s="150"/>
      <c r="K109" s="38"/>
      <c r="L109" s="38"/>
      <c r="M109" s="42"/>
      <c r="N109" s="230"/>
      <c r="O109" s="231"/>
      <c r="P109" s="82"/>
      <c r="Q109" s="82"/>
      <c r="R109" s="82"/>
      <c r="S109" s="82"/>
      <c r="T109" s="82"/>
      <c r="U109" s="82"/>
      <c r="V109" s="82"/>
      <c r="W109" s="82"/>
      <c r="X109" s="83"/>
      <c r="Y109" s="36"/>
      <c r="Z109" s="36"/>
      <c r="AA109" s="36"/>
      <c r="AB109" s="36"/>
      <c r="AC109" s="36"/>
      <c r="AD109" s="36"/>
      <c r="AE109" s="36"/>
      <c r="AT109" s="15" t="s">
        <v>161</v>
      </c>
      <c r="AU109" s="15" t="s">
        <v>78</v>
      </c>
    </row>
    <row r="110" s="2" customFormat="1" ht="21.75" customHeight="1">
      <c r="A110" s="36"/>
      <c r="B110" s="37"/>
      <c r="C110" s="212" t="s">
        <v>175</v>
      </c>
      <c r="D110" s="212" t="s">
        <v>152</v>
      </c>
      <c r="E110" s="213" t="s">
        <v>256</v>
      </c>
      <c r="F110" s="214" t="s">
        <v>257</v>
      </c>
      <c r="G110" s="215" t="s">
        <v>240</v>
      </c>
      <c r="H110" s="216">
        <v>3</v>
      </c>
      <c r="I110" s="217"/>
      <c r="J110" s="218"/>
      <c r="K110" s="219">
        <f>ROUND(P110*H110,2)</f>
        <v>0</v>
      </c>
      <c r="L110" s="214" t="s">
        <v>156</v>
      </c>
      <c r="M110" s="220"/>
      <c r="N110" s="221" t="s">
        <v>20</v>
      </c>
      <c r="O110" s="222" t="s">
        <v>40</v>
      </c>
      <c r="P110" s="223">
        <f>I110+J110</f>
        <v>0</v>
      </c>
      <c r="Q110" s="223">
        <f>ROUND(I110*H110,2)</f>
        <v>0</v>
      </c>
      <c r="R110" s="223">
        <f>ROUND(J110*H110,2)</f>
        <v>0</v>
      </c>
      <c r="S110" s="82"/>
      <c r="T110" s="224">
        <f>S110*H110</f>
        <v>0</v>
      </c>
      <c r="U110" s="224">
        <v>0</v>
      </c>
      <c r="V110" s="224">
        <f>U110*H110</f>
        <v>0</v>
      </c>
      <c r="W110" s="224">
        <v>0</v>
      </c>
      <c r="X110" s="225">
        <f>W110*H110</f>
        <v>0</v>
      </c>
      <c r="Y110" s="36"/>
      <c r="Z110" s="36"/>
      <c r="AA110" s="36"/>
      <c r="AB110" s="36"/>
      <c r="AC110" s="36"/>
      <c r="AD110" s="36"/>
      <c r="AE110" s="36"/>
      <c r="AR110" s="226" t="s">
        <v>189</v>
      </c>
      <c r="AT110" s="226" t="s">
        <v>152</v>
      </c>
      <c r="AU110" s="226" t="s">
        <v>78</v>
      </c>
      <c r="AY110" s="15" t="s">
        <v>158</v>
      </c>
      <c r="BE110" s="227">
        <f>IF(O110="základní",K110,0)</f>
        <v>0</v>
      </c>
      <c r="BF110" s="227">
        <f>IF(O110="snížená",K110,0)</f>
        <v>0</v>
      </c>
      <c r="BG110" s="227">
        <f>IF(O110="zákl. přenesená",K110,0)</f>
        <v>0</v>
      </c>
      <c r="BH110" s="227">
        <f>IF(O110="sníž. přenesená",K110,0)</f>
        <v>0</v>
      </c>
      <c r="BI110" s="227">
        <f>IF(O110="nulová",K110,0)</f>
        <v>0</v>
      </c>
      <c r="BJ110" s="15" t="s">
        <v>78</v>
      </c>
      <c r="BK110" s="227">
        <f>ROUND(P110*H110,2)</f>
        <v>0</v>
      </c>
      <c r="BL110" s="15" t="s">
        <v>189</v>
      </c>
      <c r="BM110" s="226" t="s">
        <v>1748</v>
      </c>
    </row>
    <row r="111" s="2" customFormat="1">
      <c r="A111" s="36"/>
      <c r="B111" s="37"/>
      <c r="C111" s="38"/>
      <c r="D111" s="228" t="s">
        <v>161</v>
      </c>
      <c r="E111" s="38"/>
      <c r="F111" s="229" t="s">
        <v>257</v>
      </c>
      <c r="G111" s="38"/>
      <c r="H111" s="38"/>
      <c r="I111" s="150"/>
      <c r="J111" s="150"/>
      <c r="K111" s="38"/>
      <c r="L111" s="38"/>
      <c r="M111" s="42"/>
      <c r="N111" s="230"/>
      <c r="O111" s="231"/>
      <c r="P111" s="82"/>
      <c r="Q111" s="82"/>
      <c r="R111" s="82"/>
      <c r="S111" s="82"/>
      <c r="T111" s="82"/>
      <c r="U111" s="82"/>
      <c r="V111" s="82"/>
      <c r="W111" s="82"/>
      <c r="X111" s="83"/>
      <c r="Y111" s="36"/>
      <c r="Z111" s="36"/>
      <c r="AA111" s="36"/>
      <c r="AB111" s="36"/>
      <c r="AC111" s="36"/>
      <c r="AD111" s="36"/>
      <c r="AE111" s="36"/>
      <c r="AT111" s="15" t="s">
        <v>161</v>
      </c>
      <c r="AU111" s="15" t="s">
        <v>78</v>
      </c>
    </row>
    <row r="112" s="2" customFormat="1" ht="16.5" customHeight="1">
      <c r="A112" s="36"/>
      <c r="B112" s="37"/>
      <c r="C112" s="212" t="s">
        <v>179</v>
      </c>
      <c r="D112" s="212" t="s">
        <v>152</v>
      </c>
      <c r="E112" s="213" t="s">
        <v>1749</v>
      </c>
      <c r="F112" s="214" t="s">
        <v>1750</v>
      </c>
      <c r="G112" s="215" t="s">
        <v>155</v>
      </c>
      <c r="H112" s="216">
        <v>733</v>
      </c>
      <c r="I112" s="217"/>
      <c r="J112" s="218"/>
      <c r="K112" s="219">
        <f>ROUND(P112*H112,2)</f>
        <v>0</v>
      </c>
      <c r="L112" s="214" t="s">
        <v>156</v>
      </c>
      <c r="M112" s="220"/>
      <c r="N112" s="221" t="s">
        <v>20</v>
      </c>
      <c r="O112" s="222" t="s">
        <v>40</v>
      </c>
      <c r="P112" s="223">
        <f>I112+J112</f>
        <v>0</v>
      </c>
      <c r="Q112" s="223">
        <f>ROUND(I112*H112,2)</f>
        <v>0</v>
      </c>
      <c r="R112" s="223">
        <f>ROUND(J112*H112,2)</f>
        <v>0</v>
      </c>
      <c r="S112" s="82"/>
      <c r="T112" s="224">
        <f>S112*H112</f>
        <v>0</v>
      </c>
      <c r="U112" s="224">
        <v>0</v>
      </c>
      <c r="V112" s="224">
        <f>U112*H112</f>
        <v>0</v>
      </c>
      <c r="W112" s="224">
        <v>0</v>
      </c>
      <c r="X112" s="225">
        <f>W112*H112</f>
        <v>0</v>
      </c>
      <c r="Y112" s="36"/>
      <c r="Z112" s="36"/>
      <c r="AA112" s="36"/>
      <c r="AB112" s="36"/>
      <c r="AC112" s="36"/>
      <c r="AD112" s="36"/>
      <c r="AE112" s="36"/>
      <c r="AR112" s="226" t="s">
        <v>189</v>
      </c>
      <c r="AT112" s="226" t="s">
        <v>152</v>
      </c>
      <c r="AU112" s="226" t="s">
        <v>78</v>
      </c>
      <c r="AY112" s="15" t="s">
        <v>158</v>
      </c>
      <c r="BE112" s="227">
        <f>IF(O112="základní",K112,0)</f>
        <v>0</v>
      </c>
      <c r="BF112" s="227">
        <f>IF(O112="snížená",K112,0)</f>
        <v>0</v>
      </c>
      <c r="BG112" s="227">
        <f>IF(O112="zákl. přenesená",K112,0)</f>
        <v>0</v>
      </c>
      <c r="BH112" s="227">
        <f>IF(O112="sníž. přenesená",K112,0)</f>
        <v>0</v>
      </c>
      <c r="BI112" s="227">
        <f>IF(O112="nulová",K112,0)</f>
        <v>0</v>
      </c>
      <c r="BJ112" s="15" t="s">
        <v>78</v>
      </c>
      <c r="BK112" s="227">
        <f>ROUND(P112*H112,2)</f>
        <v>0</v>
      </c>
      <c r="BL112" s="15" t="s">
        <v>189</v>
      </c>
      <c r="BM112" s="226" t="s">
        <v>1751</v>
      </c>
    </row>
    <row r="113" s="2" customFormat="1">
      <c r="A113" s="36"/>
      <c r="B113" s="37"/>
      <c r="C113" s="38"/>
      <c r="D113" s="228" t="s">
        <v>161</v>
      </c>
      <c r="E113" s="38"/>
      <c r="F113" s="229" t="s">
        <v>1750</v>
      </c>
      <c r="G113" s="38"/>
      <c r="H113" s="38"/>
      <c r="I113" s="150"/>
      <c r="J113" s="150"/>
      <c r="K113" s="38"/>
      <c r="L113" s="38"/>
      <c r="M113" s="42"/>
      <c r="N113" s="230"/>
      <c r="O113" s="231"/>
      <c r="P113" s="82"/>
      <c r="Q113" s="82"/>
      <c r="R113" s="82"/>
      <c r="S113" s="82"/>
      <c r="T113" s="82"/>
      <c r="U113" s="82"/>
      <c r="V113" s="82"/>
      <c r="W113" s="82"/>
      <c r="X113" s="83"/>
      <c r="Y113" s="36"/>
      <c r="Z113" s="36"/>
      <c r="AA113" s="36"/>
      <c r="AB113" s="36"/>
      <c r="AC113" s="36"/>
      <c r="AD113" s="36"/>
      <c r="AE113" s="36"/>
      <c r="AT113" s="15" t="s">
        <v>161</v>
      </c>
      <c r="AU113" s="15" t="s">
        <v>78</v>
      </c>
    </row>
    <row r="114" s="2" customFormat="1" ht="16.5" customHeight="1">
      <c r="A114" s="36"/>
      <c r="B114" s="37"/>
      <c r="C114" s="212" t="s">
        <v>157</v>
      </c>
      <c r="D114" s="212" t="s">
        <v>152</v>
      </c>
      <c r="E114" s="213" t="s">
        <v>251</v>
      </c>
      <c r="F114" s="214" t="s">
        <v>252</v>
      </c>
      <c r="G114" s="215" t="s">
        <v>253</v>
      </c>
      <c r="H114" s="216">
        <v>1</v>
      </c>
      <c r="I114" s="217"/>
      <c r="J114" s="218"/>
      <c r="K114" s="219">
        <f>ROUND(P114*H114,2)</f>
        <v>0</v>
      </c>
      <c r="L114" s="214" t="s">
        <v>156</v>
      </c>
      <c r="M114" s="220"/>
      <c r="N114" s="221" t="s">
        <v>20</v>
      </c>
      <c r="O114" s="222" t="s">
        <v>40</v>
      </c>
      <c r="P114" s="223">
        <f>I114+J114</f>
        <v>0</v>
      </c>
      <c r="Q114" s="223">
        <f>ROUND(I114*H114,2)</f>
        <v>0</v>
      </c>
      <c r="R114" s="223">
        <f>ROUND(J114*H114,2)</f>
        <v>0</v>
      </c>
      <c r="S114" s="82"/>
      <c r="T114" s="224">
        <f>S114*H114</f>
        <v>0</v>
      </c>
      <c r="U114" s="224">
        <v>0</v>
      </c>
      <c r="V114" s="224">
        <f>U114*H114</f>
        <v>0</v>
      </c>
      <c r="W114" s="224">
        <v>0</v>
      </c>
      <c r="X114" s="225">
        <f>W114*H114</f>
        <v>0</v>
      </c>
      <c r="Y114" s="36"/>
      <c r="Z114" s="36"/>
      <c r="AA114" s="36"/>
      <c r="AB114" s="36"/>
      <c r="AC114" s="36"/>
      <c r="AD114" s="36"/>
      <c r="AE114" s="36"/>
      <c r="AR114" s="226" t="s">
        <v>80</v>
      </c>
      <c r="AT114" s="226" t="s">
        <v>152</v>
      </c>
      <c r="AU114" s="226" t="s">
        <v>78</v>
      </c>
      <c r="AY114" s="15" t="s">
        <v>158</v>
      </c>
      <c r="BE114" s="227">
        <f>IF(O114="základní",K114,0)</f>
        <v>0</v>
      </c>
      <c r="BF114" s="227">
        <f>IF(O114="snížená",K114,0)</f>
        <v>0</v>
      </c>
      <c r="BG114" s="227">
        <f>IF(O114="zákl. přenesená",K114,0)</f>
        <v>0</v>
      </c>
      <c r="BH114" s="227">
        <f>IF(O114="sníž. přenesená",K114,0)</f>
        <v>0</v>
      </c>
      <c r="BI114" s="227">
        <f>IF(O114="nulová",K114,0)</f>
        <v>0</v>
      </c>
      <c r="BJ114" s="15" t="s">
        <v>78</v>
      </c>
      <c r="BK114" s="227">
        <f>ROUND(P114*H114,2)</f>
        <v>0</v>
      </c>
      <c r="BL114" s="15" t="s">
        <v>78</v>
      </c>
      <c r="BM114" s="226" t="s">
        <v>1752</v>
      </c>
    </row>
    <row r="115" s="2" customFormat="1">
      <c r="A115" s="36"/>
      <c r="B115" s="37"/>
      <c r="C115" s="38"/>
      <c r="D115" s="228" t="s">
        <v>161</v>
      </c>
      <c r="E115" s="38"/>
      <c r="F115" s="229" t="s">
        <v>252</v>
      </c>
      <c r="G115" s="38"/>
      <c r="H115" s="38"/>
      <c r="I115" s="150"/>
      <c r="J115" s="150"/>
      <c r="K115" s="38"/>
      <c r="L115" s="38"/>
      <c r="M115" s="42"/>
      <c r="N115" s="230"/>
      <c r="O115" s="231"/>
      <c r="P115" s="82"/>
      <c r="Q115" s="82"/>
      <c r="R115" s="82"/>
      <c r="S115" s="82"/>
      <c r="T115" s="82"/>
      <c r="U115" s="82"/>
      <c r="V115" s="82"/>
      <c r="W115" s="82"/>
      <c r="X115" s="83"/>
      <c r="Y115" s="36"/>
      <c r="Z115" s="36"/>
      <c r="AA115" s="36"/>
      <c r="AB115" s="36"/>
      <c r="AC115" s="36"/>
      <c r="AD115" s="36"/>
      <c r="AE115" s="36"/>
      <c r="AT115" s="15" t="s">
        <v>161</v>
      </c>
      <c r="AU115" s="15" t="s">
        <v>78</v>
      </c>
    </row>
    <row r="116" s="2" customFormat="1" ht="16.5" customHeight="1">
      <c r="A116" s="36"/>
      <c r="B116" s="37"/>
      <c r="C116" s="212" t="s">
        <v>186</v>
      </c>
      <c r="D116" s="212" t="s">
        <v>152</v>
      </c>
      <c r="E116" s="213" t="s">
        <v>410</v>
      </c>
      <c r="F116" s="214" t="s">
        <v>411</v>
      </c>
      <c r="G116" s="215" t="s">
        <v>240</v>
      </c>
      <c r="H116" s="216">
        <v>2</v>
      </c>
      <c r="I116" s="217"/>
      <c r="J116" s="218"/>
      <c r="K116" s="219">
        <f>ROUND(P116*H116,2)</f>
        <v>0</v>
      </c>
      <c r="L116" s="214" t="s">
        <v>156</v>
      </c>
      <c r="M116" s="220"/>
      <c r="N116" s="221" t="s">
        <v>20</v>
      </c>
      <c r="O116" s="222" t="s">
        <v>40</v>
      </c>
      <c r="P116" s="223">
        <f>I116+J116</f>
        <v>0</v>
      </c>
      <c r="Q116" s="223">
        <f>ROUND(I116*H116,2)</f>
        <v>0</v>
      </c>
      <c r="R116" s="223">
        <f>ROUND(J116*H116,2)</f>
        <v>0</v>
      </c>
      <c r="S116" s="82"/>
      <c r="T116" s="224">
        <f>S116*H116</f>
        <v>0</v>
      </c>
      <c r="U116" s="224">
        <v>0</v>
      </c>
      <c r="V116" s="224">
        <f>U116*H116</f>
        <v>0</v>
      </c>
      <c r="W116" s="224">
        <v>0</v>
      </c>
      <c r="X116" s="225">
        <f>W116*H116</f>
        <v>0</v>
      </c>
      <c r="Y116" s="36"/>
      <c r="Z116" s="36"/>
      <c r="AA116" s="36"/>
      <c r="AB116" s="36"/>
      <c r="AC116" s="36"/>
      <c r="AD116" s="36"/>
      <c r="AE116" s="36"/>
      <c r="AR116" s="226" t="s">
        <v>189</v>
      </c>
      <c r="AT116" s="226" t="s">
        <v>152</v>
      </c>
      <c r="AU116" s="226" t="s">
        <v>78</v>
      </c>
      <c r="AY116" s="15" t="s">
        <v>158</v>
      </c>
      <c r="BE116" s="227">
        <f>IF(O116="základní",K116,0)</f>
        <v>0</v>
      </c>
      <c r="BF116" s="227">
        <f>IF(O116="snížená",K116,0)</f>
        <v>0</v>
      </c>
      <c r="BG116" s="227">
        <f>IF(O116="zákl. přenesená",K116,0)</f>
        <v>0</v>
      </c>
      <c r="BH116" s="227">
        <f>IF(O116="sníž. přenesená",K116,0)</f>
        <v>0</v>
      </c>
      <c r="BI116" s="227">
        <f>IF(O116="nulová",K116,0)</f>
        <v>0</v>
      </c>
      <c r="BJ116" s="15" t="s">
        <v>78</v>
      </c>
      <c r="BK116" s="227">
        <f>ROUND(P116*H116,2)</f>
        <v>0</v>
      </c>
      <c r="BL116" s="15" t="s">
        <v>189</v>
      </c>
      <c r="BM116" s="226" t="s">
        <v>1753</v>
      </c>
    </row>
    <row r="117" s="2" customFormat="1">
      <c r="A117" s="36"/>
      <c r="B117" s="37"/>
      <c r="C117" s="38"/>
      <c r="D117" s="228" t="s">
        <v>161</v>
      </c>
      <c r="E117" s="38"/>
      <c r="F117" s="229" t="s">
        <v>411</v>
      </c>
      <c r="G117" s="38"/>
      <c r="H117" s="38"/>
      <c r="I117" s="150"/>
      <c r="J117" s="150"/>
      <c r="K117" s="38"/>
      <c r="L117" s="38"/>
      <c r="M117" s="42"/>
      <c r="N117" s="230"/>
      <c r="O117" s="231"/>
      <c r="P117" s="82"/>
      <c r="Q117" s="82"/>
      <c r="R117" s="82"/>
      <c r="S117" s="82"/>
      <c r="T117" s="82"/>
      <c r="U117" s="82"/>
      <c r="V117" s="82"/>
      <c r="W117" s="82"/>
      <c r="X117" s="83"/>
      <c r="Y117" s="36"/>
      <c r="Z117" s="36"/>
      <c r="AA117" s="36"/>
      <c r="AB117" s="36"/>
      <c r="AC117" s="36"/>
      <c r="AD117" s="36"/>
      <c r="AE117" s="36"/>
      <c r="AT117" s="15" t="s">
        <v>161</v>
      </c>
      <c r="AU117" s="15" t="s">
        <v>78</v>
      </c>
    </row>
    <row r="118" s="2" customFormat="1" ht="16.5" customHeight="1">
      <c r="A118" s="36"/>
      <c r="B118" s="37"/>
      <c r="C118" s="212" t="s">
        <v>191</v>
      </c>
      <c r="D118" s="212" t="s">
        <v>152</v>
      </c>
      <c r="E118" s="213" t="s">
        <v>285</v>
      </c>
      <c r="F118" s="214" t="s">
        <v>286</v>
      </c>
      <c r="G118" s="215" t="s">
        <v>240</v>
      </c>
      <c r="H118" s="216">
        <v>2</v>
      </c>
      <c r="I118" s="217"/>
      <c r="J118" s="218"/>
      <c r="K118" s="219">
        <f>ROUND(P118*H118,2)</f>
        <v>0</v>
      </c>
      <c r="L118" s="214" t="s">
        <v>156</v>
      </c>
      <c r="M118" s="220"/>
      <c r="N118" s="221" t="s">
        <v>20</v>
      </c>
      <c r="O118" s="222" t="s">
        <v>40</v>
      </c>
      <c r="P118" s="223">
        <f>I118+J118</f>
        <v>0</v>
      </c>
      <c r="Q118" s="223">
        <f>ROUND(I118*H118,2)</f>
        <v>0</v>
      </c>
      <c r="R118" s="223">
        <f>ROUND(J118*H118,2)</f>
        <v>0</v>
      </c>
      <c r="S118" s="82"/>
      <c r="T118" s="224">
        <f>S118*H118</f>
        <v>0</v>
      </c>
      <c r="U118" s="224">
        <v>0</v>
      </c>
      <c r="V118" s="224">
        <f>U118*H118</f>
        <v>0</v>
      </c>
      <c r="W118" s="224">
        <v>0</v>
      </c>
      <c r="X118" s="225">
        <f>W118*H118</f>
        <v>0</v>
      </c>
      <c r="Y118" s="36"/>
      <c r="Z118" s="36"/>
      <c r="AA118" s="36"/>
      <c r="AB118" s="36"/>
      <c r="AC118" s="36"/>
      <c r="AD118" s="36"/>
      <c r="AE118" s="36"/>
      <c r="AR118" s="226" t="s">
        <v>189</v>
      </c>
      <c r="AT118" s="226" t="s">
        <v>152</v>
      </c>
      <c r="AU118" s="226" t="s">
        <v>78</v>
      </c>
      <c r="AY118" s="15" t="s">
        <v>158</v>
      </c>
      <c r="BE118" s="227">
        <f>IF(O118="základní",K118,0)</f>
        <v>0</v>
      </c>
      <c r="BF118" s="227">
        <f>IF(O118="snížená",K118,0)</f>
        <v>0</v>
      </c>
      <c r="BG118" s="227">
        <f>IF(O118="zákl. přenesená",K118,0)</f>
        <v>0</v>
      </c>
      <c r="BH118" s="227">
        <f>IF(O118="sníž. přenesená",K118,0)</f>
        <v>0</v>
      </c>
      <c r="BI118" s="227">
        <f>IF(O118="nulová",K118,0)</f>
        <v>0</v>
      </c>
      <c r="BJ118" s="15" t="s">
        <v>78</v>
      </c>
      <c r="BK118" s="227">
        <f>ROUND(P118*H118,2)</f>
        <v>0</v>
      </c>
      <c r="BL118" s="15" t="s">
        <v>189</v>
      </c>
      <c r="BM118" s="226" t="s">
        <v>1754</v>
      </c>
    </row>
    <row r="119" s="2" customFormat="1">
      <c r="A119" s="36"/>
      <c r="B119" s="37"/>
      <c r="C119" s="38"/>
      <c r="D119" s="228" t="s">
        <v>161</v>
      </c>
      <c r="E119" s="38"/>
      <c r="F119" s="229" t="s">
        <v>286</v>
      </c>
      <c r="G119" s="38"/>
      <c r="H119" s="38"/>
      <c r="I119" s="150"/>
      <c r="J119" s="150"/>
      <c r="K119" s="38"/>
      <c r="L119" s="38"/>
      <c r="M119" s="42"/>
      <c r="N119" s="230"/>
      <c r="O119" s="231"/>
      <c r="P119" s="82"/>
      <c r="Q119" s="82"/>
      <c r="R119" s="82"/>
      <c r="S119" s="82"/>
      <c r="T119" s="82"/>
      <c r="U119" s="82"/>
      <c r="V119" s="82"/>
      <c r="W119" s="82"/>
      <c r="X119" s="83"/>
      <c r="Y119" s="36"/>
      <c r="Z119" s="36"/>
      <c r="AA119" s="36"/>
      <c r="AB119" s="36"/>
      <c r="AC119" s="36"/>
      <c r="AD119" s="36"/>
      <c r="AE119" s="36"/>
      <c r="AT119" s="15" t="s">
        <v>161</v>
      </c>
      <c r="AU119" s="15" t="s">
        <v>78</v>
      </c>
    </row>
    <row r="120" s="2" customFormat="1" ht="16.5" customHeight="1">
      <c r="A120" s="36"/>
      <c r="B120" s="37"/>
      <c r="C120" s="212" t="s">
        <v>195</v>
      </c>
      <c r="D120" s="212" t="s">
        <v>152</v>
      </c>
      <c r="E120" s="213" t="s">
        <v>264</v>
      </c>
      <c r="F120" s="214" t="s">
        <v>265</v>
      </c>
      <c r="G120" s="215" t="s">
        <v>155</v>
      </c>
      <c r="H120" s="216">
        <v>50</v>
      </c>
      <c r="I120" s="217"/>
      <c r="J120" s="218"/>
      <c r="K120" s="219">
        <f>ROUND(P120*H120,2)</f>
        <v>0</v>
      </c>
      <c r="L120" s="214" t="s">
        <v>156</v>
      </c>
      <c r="M120" s="220"/>
      <c r="N120" s="221" t="s">
        <v>20</v>
      </c>
      <c r="O120" s="222" t="s">
        <v>40</v>
      </c>
      <c r="P120" s="223">
        <f>I120+J120</f>
        <v>0</v>
      </c>
      <c r="Q120" s="223">
        <f>ROUND(I120*H120,2)</f>
        <v>0</v>
      </c>
      <c r="R120" s="223">
        <f>ROUND(J120*H120,2)</f>
        <v>0</v>
      </c>
      <c r="S120" s="82"/>
      <c r="T120" s="224">
        <f>S120*H120</f>
        <v>0</v>
      </c>
      <c r="U120" s="224">
        <v>0</v>
      </c>
      <c r="V120" s="224">
        <f>U120*H120</f>
        <v>0</v>
      </c>
      <c r="W120" s="224">
        <v>0</v>
      </c>
      <c r="X120" s="225">
        <f>W120*H120</f>
        <v>0</v>
      </c>
      <c r="Y120" s="36"/>
      <c r="Z120" s="36"/>
      <c r="AA120" s="36"/>
      <c r="AB120" s="36"/>
      <c r="AC120" s="36"/>
      <c r="AD120" s="36"/>
      <c r="AE120" s="36"/>
      <c r="AR120" s="226" t="s">
        <v>80</v>
      </c>
      <c r="AT120" s="226" t="s">
        <v>152</v>
      </c>
      <c r="AU120" s="226" t="s">
        <v>78</v>
      </c>
      <c r="AY120" s="15" t="s">
        <v>158</v>
      </c>
      <c r="BE120" s="227">
        <f>IF(O120="základní",K120,0)</f>
        <v>0</v>
      </c>
      <c r="BF120" s="227">
        <f>IF(O120="snížená",K120,0)</f>
        <v>0</v>
      </c>
      <c r="BG120" s="227">
        <f>IF(O120="zákl. přenesená",K120,0)</f>
        <v>0</v>
      </c>
      <c r="BH120" s="227">
        <f>IF(O120="sníž. přenesená",K120,0)</f>
        <v>0</v>
      </c>
      <c r="BI120" s="227">
        <f>IF(O120="nulová",K120,0)</f>
        <v>0</v>
      </c>
      <c r="BJ120" s="15" t="s">
        <v>78</v>
      </c>
      <c r="BK120" s="227">
        <f>ROUND(P120*H120,2)</f>
        <v>0</v>
      </c>
      <c r="BL120" s="15" t="s">
        <v>78</v>
      </c>
      <c r="BM120" s="226" t="s">
        <v>1755</v>
      </c>
    </row>
    <row r="121" s="2" customFormat="1">
      <c r="A121" s="36"/>
      <c r="B121" s="37"/>
      <c r="C121" s="38"/>
      <c r="D121" s="228" t="s">
        <v>161</v>
      </c>
      <c r="E121" s="38"/>
      <c r="F121" s="229" t="s">
        <v>265</v>
      </c>
      <c r="G121" s="38"/>
      <c r="H121" s="38"/>
      <c r="I121" s="150"/>
      <c r="J121" s="150"/>
      <c r="K121" s="38"/>
      <c r="L121" s="38"/>
      <c r="M121" s="42"/>
      <c r="N121" s="230"/>
      <c r="O121" s="231"/>
      <c r="P121" s="82"/>
      <c r="Q121" s="82"/>
      <c r="R121" s="82"/>
      <c r="S121" s="82"/>
      <c r="T121" s="82"/>
      <c r="U121" s="82"/>
      <c r="V121" s="82"/>
      <c r="W121" s="82"/>
      <c r="X121" s="83"/>
      <c r="Y121" s="36"/>
      <c r="Z121" s="36"/>
      <c r="AA121" s="36"/>
      <c r="AB121" s="36"/>
      <c r="AC121" s="36"/>
      <c r="AD121" s="36"/>
      <c r="AE121" s="36"/>
      <c r="AT121" s="15" t="s">
        <v>161</v>
      </c>
      <c r="AU121" s="15" t="s">
        <v>78</v>
      </c>
    </row>
    <row r="122" s="2" customFormat="1" ht="16.5" customHeight="1">
      <c r="A122" s="36"/>
      <c r="B122" s="37"/>
      <c r="C122" s="212" t="s">
        <v>199</v>
      </c>
      <c r="D122" s="212" t="s">
        <v>152</v>
      </c>
      <c r="E122" s="213" t="s">
        <v>346</v>
      </c>
      <c r="F122" s="214" t="s">
        <v>347</v>
      </c>
      <c r="G122" s="215" t="s">
        <v>240</v>
      </c>
      <c r="H122" s="216">
        <v>1</v>
      </c>
      <c r="I122" s="217"/>
      <c r="J122" s="218"/>
      <c r="K122" s="219">
        <f>ROUND(P122*H122,2)</f>
        <v>0</v>
      </c>
      <c r="L122" s="214" t="s">
        <v>156</v>
      </c>
      <c r="M122" s="220"/>
      <c r="N122" s="221" t="s">
        <v>20</v>
      </c>
      <c r="O122" s="222" t="s">
        <v>40</v>
      </c>
      <c r="P122" s="223">
        <f>I122+J122</f>
        <v>0</v>
      </c>
      <c r="Q122" s="223">
        <f>ROUND(I122*H122,2)</f>
        <v>0</v>
      </c>
      <c r="R122" s="223">
        <f>ROUND(J122*H122,2)</f>
        <v>0</v>
      </c>
      <c r="S122" s="82"/>
      <c r="T122" s="224">
        <f>S122*H122</f>
        <v>0</v>
      </c>
      <c r="U122" s="224">
        <v>0</v>
      </c>
      <c r="V122" s="224">
        <f>U122*H122</f>
        <v>0</v>
      </c>
      <c r="W122" s="224">
        <v>0</v>
      </c>
      <c r="X122" s="225">
        <f>W122*H122</f>
        <v>0</v>
      </c>
      <c r="Y122" s="36"/>
      <c r="Z122" s="36"/>
      <c r="AA122" s="36"/>
      <c r="AB122" s="36"/>
      <c r="AC122" s="36"/>
      <c r="AD122" s="36"/>
      <c r="AE122" s="36"/>
      <c r="AR122" s="226" t="s">
        <v>80</v>
      </c>
      <c r="AT122" s="226" t="s">
        <v>152</v>
      </c>
      <c r="AU122" s="226" t="s">
        <v>78</v>
      </c>
      <c r="AY122" s="15" t="s">
        <v>158</v>
      </c>
      <c r="BE122" s="227">
        <f>IF(O122="základní",K122,0)</f>
        <v>0</v>
      </c>
      <c r="BF122" s="227">
        <f>IF(O122="snížená",K122,0)</f>
        <v>0</v>
      </c>
      <c r="BG122" s="227">
        <f>IF(O122="zákl. přenesená",K122,0)</f>
        <v>0</v>
      </c>
      <c r="BH122" s="227">
        <f>IF(O122="sníž. přenesená",K122,0)</f>
        <v>0</v>
      </c>
      <c r="BI122" s="227">
        <f>IF(O122="nulová",K122,0)</f>
        <v>0</v>
      </c>
      <c r="BJ122" s="15" t="s">
        <v>78</v>
      </c>
      <c r="BK122" s="227">
        <f>ROUND(P122*H122,2)</f>
        <v>0</v>
      </c>
      <c r="BL122" s="15" t="s">
        <v>78</v>
      </c>
      <c r="BM122" s="226" t="s">
        <v>1756</v>
      </c>
    </row>
    <row r="123" s="2" customFormat="1">
      <c r="A123" s="36"/>
      <c r="B123" s="37"/>
      <c r="C123" s="38"/>
      <c r="D123" s="228" t="s">
        <v>161</v>
      </c>
      <c r="E123" s="38"/>
      <c r="F123" s="229" t="s">
        <v>347</v>
      </c>
      <c r="G123" s="38"/>
      <c r="H123" s="38"/>
      <c r="I123" s="150"/>
      <c r="J123" s="150"/>
      <c r="K123" s="38"/>
      <c r="L123" s="38"/>
      <c r="M123" s="42"/>
      <c r="N123" s="230"/>
      <c r="O123" s="231"/>
      <c r="P123" s="82"/>
      <c r="Q123" s="82"/>
      <c r="R123" s="82"/>
      <c r="S123" s="82"/>
      <c r="T123" s="82"/>
      <c r="U123" s="82"/>
      <c r="V123" s="82"/>
      <c r="W123" s="82"/>
      <c r="X123" s="83"/>
      <c r="Y123" s="36"/>
      <c r="Z123" s="36"/>
      <c r="AA123" s="36"/>
      <c r="AB123" s="36"/>
      <c r="AC123" s="36"/>
      <c r="AD123" s="36"/>
      <c r="AE123" s="36"/>
      <c r="AT123" s="15" t="s">
        <v>161</v>
      </c>
      <c r="AU123" s="15" t="s">
        <v>78</v>
      </c>
    </row>
    <row r="124" s="2" customFormat="1" ht="16.5" customHeight="1">
      <c r="A124" s="36"/>
      <c r="B124" s="37"/>
      <c r="C124" s="212" t="s">
        <v>203</v>
      </c>
      <c r="D124" s="212" t="s">
        <v>152</v>
      </c>
      <c r="E124" s="213" t="s">
        <v>406</v>
      </c>
      <c r="F124" s="214" t="s">
        <v>407</v>
      </c>
      <c r="G124" s="215" t="s">
        <v>240</v>
      </c>
      <c r="H124" s="216">
        <v>2</v>
      </c>
      <c r="I124" s="217"/>
      <c r="J124" s="218"/>
      <c r="K124" s="219">
        <f>ROUND(P124*H124,2)</f>
        <v>0</v>
      </c>
      <c r="L124" s="214" t="s">
        <v>156</v>
      </c>
      <c r="M124" s="220"/>
      <c r="N124" s="221" t="s">
        <v>20</v>
      </c>
      <c r="O124" s="222" t="s">
        <v>40</v>
      </c>
      <c r="P124" s="223">
        <f>I124+J124</f>
        <v>0</v>
      </c>
      <c r="Q124" s="223">
        <f>ROUND(I124*H124,2)</f>
        <v>0</v>
      </c>
      <c r="R124" s="223">
        <f>ROUND(J124*H124,2)</f>
        <v>0</v>
      </c>
      <c r="S124" s="82"/>
      <c r="T124" s="224">
        <f>S124*H124</f>
        <v>0</v>
      </c>
      <c r="U124" s="224">
        <v>0</v>
      </c>
      <c r="V124" s="224">
        <f>U124*H124</f>
        <v>0</v>
      </c>
      <c r="W124" s="224">
        <v>0</v>
      </c>
      <c r="X124" s="225">
        <f>W124*H124</f>
        <v>0</v>
      </c>
      <c r="Y124" s="36"/>
      <c r="Z124" s="36"/>
      <c r="AA124" s="36"/>
      <c r="AB124" s="36"/>
      <c r="AC124" s="36"/>
      <c r="AD124" s="36"/>
      <c r="AE124" s="36"/>
      <c r="AR124" s="226" t="s">
        <v>189</v>
      </c>
      <c r="AT124" s="226" t="s">
        <v>152</v>
      </c>
      <c r="AU124" s="226" t="s">
        <v>78</v>
      </c>
      <c r="AY124" s="15" t="s">
        <v>158</v>
      </c>
      <c r="BE124" s="227">
        <f>IF(O124="základní",K124,0)</f>
        <v>0</v>
      </c>
      <c r="BF124" s="227">
        <f>IF(O124="snížená",K124,0)</f>
        <v>0</v>
      </c>
      <c r="BG124" s="227">
        <f>IF(O124="zákl. přenesená",K124,0)</f>
        <v>0</v>
      </c>
      <c r="BH124" s="227">
        <f>IF(O124="sníž. přenesená",K124,0)</f>
        <v>0</v>
      </c>
      <c r="BI124" s="227">
        <f>IF(O124="nulová",K124,0)</f>
        <v>0</v>
      </c>
      <c r="BJ124" s="15" t="s">
        <v>78</v>
      </c>
      <c r="BK124" s="227">
        <f>ROUND(P124*H124,2)</f>
        <v>0</v>
      </c>
      <c r="BL124" s="15" t="s">
        <v>189</v>
      </c>
      <c r="BM124" s="226" t="s">
        <v>1757</v>
      </c>
    </row>
    <row r="125" s="2" customFormat="1">
      <c r="A125" s="36"/>
      <c r="B125" s="37"/>
      <c r="C125" s="38"/>
      <c r="D125" s="228" t="s">
        <v>161</v>
      </c>
      <c r="E125" s="38"/>
      <c r="F125" s="229" t="s">
        <v>407</v>
      </c>
      <c r="G125" s="38"/>
      <c r="H125" s="38"/>
      <c r="I125" s="150"/>
      <c r="J125" s="150"/>
      <c r="K125" s="38"/>
      <c r="L125" s="38"/>
      <c r="M125" s="42"/>
      <c r="N125" s="230"/>
      <c r="O125" s="231"/>
      <c r="P125" s="82"/>
      <c r="Q125" s="82"/>
      <c r="R125" s="82"/>
      <c r="S125" s="82"/>
      <c r="T125" s="82"/>
      <c r="U125" s="82"/>
      <c r="V125" s="82"/>
      <c r="W125" s="82"/>
      <c r="X125" s="83"/>
      <c r="Y125" s="36"/>
      <c r="Z125" s="36"/>
      <c r="AA125" s="36"/>
      <c r="AB125" s="36"/>
      <c r="AC125" s="36"/>
      <c r="AD125" s="36"/>
      <c r="AE125" s="36"/>
      <c r="AT125" s="15" t="s">
        <v>161</v>
      </c>
      <c r="AU125" s="15" t="s">
        <v>78</v>
      </c>
    </row>
    <row r="126" s="2" customFormat="1" ht="16.5" customHeight="1">
      <c r="A126" s="36"/>
      <c r="B126" s="37"/>
      <c r="C126" s="212" t="s">
        <v>207</v>
      </c>
      <c r="D126" s="212" t="s">
        <v>152</v>
      </c>
      <c r="E126" s="213" t="s">
        <v>374</v>
      </c>
      <c r="F126" s="214" t="s">
        <v>375</v>
      </c>
      <c r="G126" s="215" t="s">
        <v>240</v>
      </c>
      <c r="H126" s="216">
        <v>1</v>
      </c>
      <c r="I126" s="217"/>
      <c r="J126" s="218"/>
      <c r="K126" s="219">
        <f>ROUND(P126*H126,2)</f>
        <v>0</v>
      </c>
      <c r="L126" s="214" t="s">
        <v>156</v>
      </c>
      <c r="M126" s="220"/>
      <c r="N126" s="221" t="s">
        <v>20</v>
      </c>
      <c r="O126" s="222" t="s">
        <v>40</v>
      </c>
      <c r="P126" s="223">
        <f>I126+J126</f>
        <v>0</v>
      </c>
      <c r="Q126" s="223">
        <f>ROUND(I126*H126,2)</f>
        <v>0</v>
      </c>
      <c r="R126" s="223">
        <f>ROUND(J126*H126,2)</f>
        <v>0</v>
      </c>
      <c r="S126" s="82"/>
      <c r="T126" s="224">
        <f>S126*H126</f>
        <v>0</v>
      </c>
      <c r="U126" s="224">
        <v>0</v>
      </c>
      <c r="V126" s="224">
        <f>U126*H126</f>
        <v>0</v>
      </c>
      <c r="W126" s="224">
        <v>0</v>
      </c>
      <c r="X126" s="225">
        <f>W126*H126</f>
        <v>0</v>
      </c>
      <c r="Y126" s="36"/>
      <c r="Z126" s="36"/>
      <c r="AA126" s="36"/>
      <c r="AB126" s="36"/>
      <c r="AC126" s="36"/>
      <c r="AD126" s="36"/>
      <c r="AE126" s="36"/>
      <c r="AR126" s="226" t="s">
        <v>189</v>
      </c>
      <c r="AT126" s="226" t="s">
        <v>152</v>
      </c>
      <c r="AU126" s="226" t="s">
        <v>78</v>
      </c>
      <c r="AY126" s="15" t="s">
        <v>158</v>
      </c>
      <c r="BE126" s="227">
        <f>IF(O126="základní",K126,0)</f>
        <v>0</v>
      </c>
      <c r="BF126" s="227">
        <f>IF(O126="snížená",K126,0)</f>
        <v>0</v>
      </c>
      <c r="BG126" s="227">
        <f>IF(O126="zákl. přenesená",K126,0)</f>
        <v>0</v>
      </c>
      <c r="BH126" s="227">
        <f>IF(O126="sníž. přenesená",K126,0)</f>
        <v>0</v>
      </c>
      <c r="BI126" s="227">
        <f>IF(O126="nulová",K126,0)</f>
        <v>0</v>
      </c>
      <c r="BJ126" s="15" t="s">
        <v>78</v>
      </c>
      <c r="BK126" s="227">
        <f>ROUND(P126*H126,2)</f>
        <v>0</v>
      </c>
      <c r="BL126" s="15" t="s">
        <v>189</v>
      </c>
      <c r="BM126" s="226" t="s">
        <v>1758</v>
      </c>
    </row>
    <row r="127" s="2" customFormat="1">
      <c r="A127" s="36"/>
      <c r="B127" s="37"/>
      <c r="C127" s="38"/>
      <c r="D127" s="228" t="s">
        <v>161</v>
      </c>
      <c r="E127" s="38"/>
      <c r="F127" s="229" t="s">
        <v>375</v>
      </c>
      <c r="G127" s="38"/>
      <c r="H127" s="38"/>
      <c r="I127" s="150"/>
      <c r="J127" s="150"/>
      <c r="K127" s="38"/>
      <c r="L127" s="38"/>
      <c r="M127" s="42"/>
      <c r="N127" s="230"/>
      <c r="O127" s="231"/>
      <c r="P127" s="82"/>
      <c r="Q127" s="82"/>
      <c r="R127" s="82"/>
      <c r="S127" s="82"/>
      <c r="T127" s="82"/>
      <c r="U127" s="82"/>
      <c r="V127" s="82"/>
      <c r="W127" s="82"/>
      <c r="X127" s="83"/>
      <c r="Y127" s="36"/>
      <c r="Z127" s="36"/>
      <c r="AA127" s="36"/>
      <c r="AB127" s="36"/>
      <c r="AC127" s="36"/>
      <c r="AD127" s="36"/>
      <c r="AE127" s="36"/>
      <c r="AT127" s="15" t="s">
        <v>161</v>
      </c>
      <c r="AU127" s="15" t="s">
        <v>78</v>
      </c>
    </row>
    <row r="128" s="2" customFormat="1" ht="21.75" customHeight="1">
      <c r="A128" s="36"/>
      <c r="B128" s="37"/>
      <c r="C128" s="212" t="s">
        <v>9</v>
      </c>
      <c r="D128" s="212" t="s">
        <v>152</v>
      </c>
      <c r="E128" s="213" t="s">
        <v>394</v>
      </c>
      <c r="F128" s="214" t="s">
        <v>395</v>
      </c>
      <c r="G128" s="215" t="s">
        <v>240</v>
      </c>
      <c r="H128" s="216">
        <v>1</v>
      </c>
      <c r="I128" s="217"/>
      <c r="J128" s="218"/>
      <c r="K128" s="219">
        <f>ROUND(P128*H128,2)</f>
        <v>0</v>
      </c>
      <c r="L128" s="214" t="s">
        <v>156</v>
      </c>
      <c r="M128" s="220"/>
      <c r="N128" s="221" t="s">
        <v>20</v>
      </c>
      <c r="O128" s="222" t="s">
        <v>40</v>
      </c>
      <c r="P128" s="223">
        <f>I128+J128</f>
        <v>0</v>
      </c>
      <c r="Q128" s="223">
        <f>ROUND(I128*H128,2)</f>
        <v>0</v>
      </c>
      <c r="R128" s="223">
        <f>ROUND(J128*H128,2)</f>
        <v>0</v>
      </c>
      <c r="S128" s="82"/>
      <c r="T128" s="224">
        <f>S128*H128</f>
        <v>0</v>
      </c>
      <c r="U128" s="224">
        <v>0</v>
      </c>
      <c r="V128" s="224">
        <f>U128*H128</f>
        <v>0</v>
      </c>
      <c r="W128" s="224">
        <v>0</v>
      </c>
      <c r="X128" s="225">
        <f>W128*H128</f>
        <v>0</v>
      </c>
      <c r="Y128" s="36"/>
      <c r="Z128" s="36"/>
      <c r="AA128" s="36"/>
      <c r="AB128" s="36"/>
      <c r="AC128" s="36"/>
      <c r="AD128" s="36"/>
      <c r="AE128" s="36"/>
      <c r="AR128" s="226" t="s">
        <v>189</v>
      </c>
      <c r="AT128" s="226" t="s">
        <v>152</v>
      </c>
      <c r="AU128" s="226" t="s">
        <v>78</v>
      </c>
      <c r="AY128" s="15" t="s">
        <v>158</v>
      </c>
      <c r="BE128" s="227">
        <f>IF(O128="základní",K128,0)</f>
        <v>0</v>
      </c>
      <c r="BF128" s="227">
        <f>IF(O128="snížená",K128,0)</f>
        <v>0</v>
      </c>
      <c r="BG128" s="227">
        <f>IF(O128="zákl. přenesená",K128,0)</f>
        <v>0</v>
      </c>
      <c r="BH128" s="227">
        <f>IF(O128="sníž. přenesená",K128,0)</f>
        <v>0</v>
      </c>
      <c r="BI128" s="227">
        <f>IF(O128="nulová",K128,0)</f>
        <v>0</v>
      </c>
      <c r="BJ128" s="15" t="s">
        <v>78</v>
      </c>
      <c r="BK128" s="227">
        <f>ROUND(P128*H128,2)</f>
        <v>0</v>
      </c>
      <c r="BL128" s="15" t="s">
        <v>189</v>
      </c>
      <c r="BM128" s="226" t="s">
        <v>1759</v>
      </c>
    </row>
    <row r="129" s="2" customFormat="1">
      <c r="A129" s="36"/>
      <c r="B129" s="37"/>
      <c r="C129" s="38"/>
      <c r="D129" s="228" t="s">
        <v>161</v>
      </c>
      <c r="E129" s="38"/>
      <c r="F129" s="229" t="s">
        <v>395</v>
      </c>
      <c r="G129" s="38"/>
      <c r="H129" s="38"/>
      <c r="I129" s="150"/>
      <c r="J129" s="150"/>
      <c r="K129" s="38"/>
      <c r="L129" s="38"/>
      <c r="M129" s="42"/>
      <c r="N129" s="230"/>
      <c r="O129" s="231"/>
      <c r="P129" s="82"/>
      <c r="Q129" s="82"/>
      <c r="R129" s="82"/>
      <c r="S129" s="82"/>
      <c r="T129" s="82"/>
      <c r="U129" s="82"/>
      <c r="V129" s="82"/>
      <c r="W129" s="82"/>
      <c r="X129" s="83"/>
      <c r="Y129" s="36"/>
      <c r="Z129" s="36"/>
      <c r="AA129" s="36"/>
      <c r="AB129" s="36"/>
      <c r="AC129" s="36"/>
      <c r="AD129" s="36"/>
      <c r="AE129" s="36"/>
      <c r="AT129" s="15" t="s">
        <v>161</v>
      </c>
      <c r="AU129" s="15" t="s">
        <v>78</v>
      </c>
    </row>
    <row r="130" s="2" customFormat="1" ht="16.5" customHeight="1">
      <c r="A130" s="36"/>
      <c r="B130" s="37"/>
      <c r="C130" s="212" t="s">
        <v>214</v>
      </c>
      <c r="D130" s="212" t="s">
        <v>152</v>
      </c>
      <c r="E130" s="213" t="s">
        <v>1760</v>
      </c>
      <c r="F130" s="214" t="s">
        <v>1761</v>
      </c>
      <c r="G130" s="215" t="s">
        <v>240</v>
      </c>
      <c r="H130" s="216">
        <v>4</v>
      </c>
      <c r="I130" s="217"/>
      <c r="J130" s="218"/>
      <c r="K130" s="219">
        <f>ROUND(P130*H130,2)</f>
        <v>0</v>
      </c>
      <c r="L130" s="214" t="s">
        <v>156</v>
      </c>
      <c r="M130" s="220"/>
      <c r="N130" s="221" t="s">
        <v>20</v>
      </c>
      <c r="O130" s="222" t="s">
        <v>40</v>
      </c>
      <c r="P130" s="223">
        <f>I130+J130</f>
        <v>0</v>
      </c>
      <c r="Q130" s="223">
        <f>ROUND(I130*H130,2)</f>
        <v>0</v>
      </c>
      <c r="R130" s="223">
        <f>ROUND(J130*H130,2)</f>
        <v>0</v>
      </c>
      <c r="S130" s="82"/>
      <c r="T130" s="224">
        <f>S130*H130</f>
        <v>0</v>
      </c>
      <c r="U130" s="224">
        <v>0</v>
      </c>
      <c r="V130" s="224">
        <f>U130*H130</f>
        <v>0</v>
      </c>
      <c r="W130" s="224">
        <v>0</v>
      </c>
      <c r="X130" s="225">
        <f>W130*H130</f>
        <v>0</v>
      </c>
      <c r="Y130" s="36"/>
      <c r="Z130" s="36"/>
      <c r="AA130" s="36"/>
      <c r="AB130" s="36"/>
      <c r="AC130" s="36"/>
      <c r="AD130" s="36"/>
      <c r="AE130" s="36"/>
      <c r="AR130" s="226" t="s">
        <v>80</v>
      </c>
      <c r="AT130" s="226" t="s">
        <v>152</v>
      </c>
      <c r="AU130" s="226" t="s">
        <v>78</v>
      </c>
      <c r="AY130" s="15" t="s">
        <v>158</v>
      </c>
      <c r="BE130" s="227">
        <f>IF(O130="základní",K130,0)</f>
        <v>0</v>
      </c>
      <c r="BF130" s="227">
        <f>IF(O130="snížená",K130,0)</f>
        <v>0</v>
      </c>
      <c r="BG130" s="227">
        <f>IF(O130="zákl. přenesená",K130,0)</f>
        <v>0</v>
      </c>
      <c r="BH130" s="227">
        <f>IF(O130="sníž. přenesená",K130,0)</f>
        <v>0</v>
      </c>
      <c r="BI130" s="227">
        <f>IF(O130="nulová",K130,0)</f>
        <v>0</v>
      </c>
      <c r="BJ130" s="15" t="s">
        <v>78</v>
      </c>
      <c r="BK130" s="227">
        <f>ROUND(P130*H130,2)</f>
        <v>0</v>
      </c>
      <c r="BL130" s="15" t="s">
        <v>78</v>
      </c>
      <c r="BM130" s="226" t="s">
        <v>1762</v>
      </c>
    </row>
    <row r="131" s="2" customFormat="1">
      <c r="A131" s="36"/>
      <c r="B131" s="37"/>
      <c r="C131" s="38"/>
      <c r="D131" s="228" t="s">
        <v>161</v>
      </c>
      <c r="E131" s="38"/>
      <c r="F131" s="229" t="s">
        <v>1761</v>
      </c>
      <c r="G131" s="38"/>
      <c r="H131" s="38"/>
      <c r="I131" s="150"/>
      <c r="J131" s="150"/>
      <c r="K131" s="38"/>
      <c r="L131" s="38"/>
      <c r="M131" s="42"/>
      <c r="N131" s="230"/>
      <c r="O131" s="231"/>
      <c r="P131" s="82"/>
      <c r="Q131" s="82"/>
      <c r="R131" s="82"/>
      <c r="S131" s="82"/>
      <c r="T131" s="82"/>
      <c r="U131" s="82"/>
      <c r="V131" s="82"/>
      <c r="W131" s="82"/>
      <c r="X131" s="83"/>
      <c r="Y131" s="36"/>
      <c r="Z131" s="36"/>
      <c r="AA131" s="36"/>
      <c r="AB131" s="36"/>
      <c r="AC131" s="36"/>
      <c r="AD131" s="36"/>
      <c r="AE131" s="36"/>
      <c r="AT131" s="15" t="s">
        <v>161</v>
      </c>
      <c r="AU131" s="15" t="s">
        <v>78</v>
      </c>
    </row>
    <row r="132" s="2" customFormat="1" ht="21.75" customHeight="1">
      <c r="A132" s="36"/>
      <c r="B132" s="37"/>
      <c r="C132" s="212" t="s">
        <v>218</v>
      </c>
      <c r="D132" s="212" t="s">
        <v>152</v>
      </c>
      <c r="E132" s="213" t="s">
        <v>390</v>
      </c>
      <c r="F132" s="214" t="s">
        <v>391</v>
      </c>
      <c r="G132" s="215" t="s">
        <v>240</v>
      </c>
      <c r="H132" s="216">
        <v>1</v>
      </c>
      <c r="I132" s="217"/>
      <c r="J132" s="218"/>
      <c r="K132" s="219">
        <f>ROUND(P132*H132,2)</f>
        <v>0</v>
      </c>
      <c r="L132" s="214" t="s">
        <v>156</v>
      </c>
      <c r="M132" s="220"/>
      <c r="N132" s="221" t="s">
        <v>20</v>
      </c>
      <c r="O132" s="222" t="s">
        <v>40</v>
      </c>
      <c r="P132" s="223">
        <f>I132+J132</f>
        <v>0</v>
      </c>
      <c r="Q132" s="223">
        <f>ROUND(I132*H132,2)</f>
        <v>0</v>
      </c>
      <c r="R132" s="223">
        <f>ROUND(J132*H132,2)</f>
        <v>0</v>
      </c>
      <c r="S132" s="82"/>
      <c r="T132" s="224">
        <f>S132*H132</f>
        <v>0</v>
      </c>
      <c r="U132" s="224">
        <v>0</v>
      </c>
      <c r="V132" s="224">
        <f>U132*H132</f>
        <v>0</v>
      </c>
      <c r="W132" s="224">
        <v>0</v>
      </c>
      <c r="X132" s="225">
        <f>W132*H132</f>
        <v>0</v>
      </c>
      <c r="Y132" s="36"/>
      <c r="Z132" s="36"/>
      <c r="AA132" s="36"/>
      <c r="AB132" s="36"/>
      <c r="AC132" s="36"/>
      <c r="AD132" s="36"/>
      <c r="AE132" s="36"/>
      <c r="AR132" s="226" t="s">
        <v>80</v>
      </c>
      <c r="AT132" s="226" t="s">
        <v>152</v>
      </c>
      <c r="AU132" s="226" t="s">
        <v>78</v>
      </c>
      <c r="AY132" s="15" t="s">
        <v>158</v>
      </c>
      <c r="BE132" s="227">
        <f>IF(O132="základní",K132,0)</f>
        <v>0</v>
      </c>
      <c r="BF132" s="227">
        <f>IF(O132="snížená",K132,0)</f>
        <v>0</v>
      </c>
      <c r="BG132" s="227">
        <f>IF(O132="zákl. přenesená",K132,0)</f>
        <v>0</v>
      </c>
      <c r="BH132" s="227">
        <f>IF(O132="sníž. přenesená",K132,0)</f>
        <v>0</v>
      </c>
      <c r="BI132" s="227">
        <f>IF(O132="nulová",K132,0)</f>
        <v>0</v>
      </c>
      <c r="BJ132" s="15" t="s">
        <v>78</v>
      </c>
      <c r="BK132" s="227">
        <f>ROUND(P132*H132,2)</f>
        <v>0</v>
      </c>
      <c r="BL132" s="15" t="s">
        <v>78</v>
      </c>
      <c r="BM132" s="226" t="s">
        <v>1763</v>
      </c>
    </row>
    <row r="133" s="2" customFormat="1">
      <c r="A133" s="36"/>
      <c r="B133" s="37"/>
      <c r="C133" s="38"/>
      <c r="D133" s="228" t="s">
        <v>161</v>
      </c>
      <c r="E133" s="38"/>
      <c r="F133" s="229" t="s">
        <v>391</v>
      </c>
      <c r="G133" s="38"/>
      <c r="H133" s="38"/>
      <c r="I133" s="150"/>
      <c r="J133" s="150"/>
      <c r="K133" s="38"/>
      <c r="L133" s="38"/>
      <c r="M133" s="42"/>
      <c r="N133" s="230"/>
      <c r="O133" s="231"/>
      <c r="P133" s="82"/>
      <c r="Q133" s="82"/>
      <c r="R133" s="82"/>
      <c r="S133" s="82"/>
      <c r="T133" s="82"/>
      <c r="U133" s="82"/>
      <c r="V133" s="82"/>
      <c r="W133" s="82"/>
      <c r="X133" s="83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78</v>
      </c>
    </row>
    <row r="134" s="2" customFormat="1" ht="21.75" customHeight="1">
      <c r="A134" s="36"/>
      <c r="B134" s="37"/>
      <c r="C134" s="212" t="s">
        <v>222</v>
      </c>
      <c r="D134" s="212" t="s">
        <v>152</v>
      </c>
      <c r="E134" s="213" t="s">
        <v>1228</v>
      </c>
      <c r="F134" s="214" t="s">
        <v>1229</v>
      </c>
      <c r="G134" s="215" t="s">
        <v>240</v>
      </c>
      <c r="H134" s="216">
        <v>1</v>
      </c>
      <c r="I134" s="217"/>
      <c r="J134" s="218"/>
      <c r="K134" s="219">
        <f>ROUND(P134*H134,2)</f>
        <v>0</v>
      </c>
      <c r="L134" s="214" t="s">
        <v>156</v>
      </c>
      <c r="M134" s="220"/>
      <c r="N134" s="221" t="s">
        <v>20</v>
      </c>
      <c r="O134" s="222" t="s">
        <v>40</v>
      </c>
      <c r="P134" s="223">
        <f>I134+J134</f>
        <v>0</v>
      </c>
      <c r="Q134" s="223">
        <f>ROUND(I134*H134,2)</f>
        <v>0</v>
      </c>
      <c r="R134" s="223">
        <f>ROUND(J134*H134,2)</f>
        <v>0</v>
      </c>
      <c r="S134" s="82"/>
      <c r="T134" s="224">
        <f>S134*H134</f>
        <v>0</v>
      </c>
      <c r="U134" s="224">
        <v>0</v>
      </c>
      <c r="V134" s="224">
        <f>U134*H134</f>
        <v>0</v>
      </c>
      <c r="W134" s="224">
        <v>0</v>
      </c>
      <c r="X134" s="225">
        <f>W134*H134</f>
        <v>0</v>
      </c>
      <c r="Y134" s="36"/>
      <c r="Z134" s="36"/>
      <c r="AA134" s="36"/>
      <c r="AB134" s="36"/>
      <c r="AC134" s="36"/>
      <c r="AD134" s="36"/>
      <c r="AE134" s="36"/>
      <c r="AR134" s="226" t="s">
        <v>80</v>
      </c>
      <c r="AT134" s="226" t="s">
        <v>152</v>
      </c>
      <c r="AU134" s="226" t="s">
        <v>78</v>
      </c>
      <c r="AY134" s="15" t="s">
        <v>158</v>
      </c>
      <c r="BE134" s="227">
        <f>IF(O134="základní",K134,0)</f>
        <v>0</v>
      </c>
      <c r="BF134" s="227">
        <f>IF(O134="snížená",K134,0)</f>
        <v>0</v>
      </c>
      <c r="BG134" s="227">
        <f>IF(O134="zákl. přenesená",K134,0)</f>
        <v>0</v>
      </c>
      <c r="BH134" s="227">
        <f>IF(O134="sníž. přenesená",K134,0)</f>
        <v>0</v>
      </c>
      <c r="BI134" s="227">
        <f>IF(O134="nulová",K134,0)</f>
        <v>0</v>
      </c>
      <c r="BJ134" s="15" t="s">
        <v>78</v>
      </c>
      <c r="BK134" s="227">
        <f>ROUND(P134*H134,2)</f>
        <v>0</v>
      </c>
      <c r="BL134" s="15" t="s">
        <v>78</v>
      </c>
      <c r="BM134" s="226" t="s">
        <v>1764</v>
      </c>
    </row>
    <row r="135" s="2" customFormat="1">
      <c r="A135" s="36"/>
      <c r="B135" s="37"/>
      <c r="C135" s="38"/>
      <c r="D135" s="228" t="s">
        <v>161</v>
      </c>
      <c r="E135" s="38"/>
      <c r="F135" s="229" t="s">
        <v>1229</v>
      </c>
      <c r="G135" s="38"/>
      <c r="H135" s="38"/>
      <c r="I135" s="150"/>
      <c r="J135" s="150"/>
      <c r="K135" s="38"/>
      <c r="L135" s="38"/>
      <c r="M135" s="42"/>
      <c r="N135" s="230"/>
      <c r="O135" s="231"/>
      <c r="P135" s="82"/>
      <c r="Q135" s="82"/>
      <c r="R135" s="82"/>
      <c r="S135" s="82"/>
      <c r="T135" s="82"/>
      <c r="U135" s="82"/>
      <c r="V135" s="82"/>
      <c r="W135" s="82"/>
      <c r="X135" s="83"/>
      <c r="Y135" s="36"/>
      <c r="Z135" s="36"/>
      <c r="AA135" s="36"/>
      <c r="AB135" s="36"/>
      <c r="AC135" s="36"/>
      <c r="AD135" s="36"/>
      <c r="AE135" s="36"/>
      <c r="AT135" s="15" t="s">
        <v>161</v>
      </c>
      <c r="AU135" s="15" t="s">
        <v>78</v>
      </c>
    </row>
    <row r="136" s="2" customFormat="1" ht="21.75" customHeight="1">
      <c r="A136" s="36"/>
      <c r="B136" s="37"/>
      <c r="C136" s="212" t="s">
        <v>226</v>
      </c>
      <c r="D136" s="212" t="s">
        <v>152</v>
      </c>
      <c r="E136" s="213" t="s">
        <v>1232</v>
      </c>
      <c r="F136" s="214" t="s">
        <v>1233</v>
      </c>
      <c r="G136" s="215" t="s">
        <v>240</v>
      </c>
      <c r="H136" s="216">
        <v>1</v>
      </c>
      <c r="I136" s="217"/>
      <c r="J136" s="218"/>
      <c r="K136" s="219">
        <f>ROUND(P136*H136,2)</f>
        <v>0</v>
      </c>
      <c r="L136" s="214" t="s">
        <v>156</v>
      </c>
      <c r="M136" s="220"/>
      <c r="N136" s="221" t="s">
        <v>20</v>
      </c>
      <c r="O136" s="222" t="s">
        <v>40</v>
      </c>
      <c r="P136" s="223">
        <f>I136+J136</f>
        <v>0</v>
      </c>
      <c r="Q136" s="223">
        <f>ROUND(I136*H136,2)</f>
        <v>0</v>
      </c>
      <c r="R136" s="223">
        <f>ROUND(J136*H136,2)</f>
        <v>0</v>
      </c>
      <c r="S136" s="82"/>
      <c r="T136" s="224">
        <f>S136*H136</f>
        <v>0</v>
      </c>
      <c r="U136" s="224">
        <v>0</v>
      </c>
      <c r="V136" s="224">
        <f>U136*H136</f>
        <v>0</v>
      </c>
      <c r="W136" s="224">
        <v>0</v>
      </c>
      <c r="X136" s="225">
        <f>W136*H136</f>
        <v>0</v>
      </c>
      <c r="Y136" s="36"/>
      <c r="Z136" s="36"/>
      <c r="AA136" s="36"/>
      <c r="AB136" s="36"/>
      <c r="AC136" s="36"/>
      <c r="AD136" s="36"/>
      <c r="AE136" s="36"/>
      <c r="AR136" s="226" t="s">
        <v>80</v>
      </c>
      <c r="AT136" s="226" t="s">
        <v>152</v>
      </c>
      <c r="AU136" s="226" t="s">
        <v>78</v>
      </c>
      <c r="AY136" s="15" t="s">
        <v>158</v>
      </c>
      <c r="BE136" s="227">
        <f>IF(O136="základní",K136,0)</f>
        <v>0</v>
      </c>
      <c r="BF136" s="227">
        <f>IF(O136="snížená",K136,0)</f>
        <v>0</v>
      </c>
      <c r="BG136" s="227">
        <f>IF(O136="zákl. přenesená",K136,0)</f>
        <v>0</v>
      </c>
      <c r="BH136" s="227">
        <f>IF(O136="sníž. přenesená",K136,0)</f>
        <v>0</v>
      </c>
      <c r="BI136" s="227">
        <f>IF(O136="nulová",K136,0)</f>
        <v>0</v>
      </c>
      <c r="BJ136" s="15" t="s">
        <v>78</v>
      </c>
      <c r="BK136" s="227">
        <f>ROUND(P136*H136,2)</f>
        <v>0</v>
      </c>
      <c r="BL136" s="15" t="s">
        <v>78</v>
      </c>
      <c r="BM136" s="226" t="s">
        <v>1765</v>
      </c>
    </row>
    <row r="137" s="2" customFormat="1">
      <c r="A137" s="36"/>
      <c r="B137" s="37"/>
      <c r="C137" s="38"/>
      <c r="D137" s="228" t="s">
        <v>161</v>
      </c>
      <c r="E137" s="38"/>
      <c r="F137" s="229" t="s">
        <v>1233</v>
      </c>
      <c r="G137" s="38"/>
      <c r="H137" s="38"/>
      <c r="I137" s="150"/>
      <c r="J137" s="150"/>
      <c r="K137" s="38"/>
      <c r="L137" s="38"/>
      <c r="M137" s="42"/>
      <c r="N137" s="230"/>
      <c r="O137" s="231"/>
      <c r="P137" s="82"/>
      <c r="Q137" s="82"/>
      <c r="R137" s="82"/>
      <c r="S137" s="82"/>
      <c r="T137" s="82"/>
      <c r="U137" s="82"/>
      <c r="V137" s="82"/>
      <c r="W137" s="82"/>
      <c r="X137" s="83"/>
      <c r="Y137" s="36"/>
      <c r="Z137" s="36"/>
      <c r="AA137" s="36"/>
      <c r="AB137" s="36"/>
      <c r="AC137" s="36"/>
      <c r="AD137" s="36"/>
      <c r="AE137" s="36"/>
      <c r="AT137" s="15" t="s">
        <v>161</v>
      </c>
      <c r="AU137" s="15" t="s">
        <v>78</v>
      </c>
    </row>
    <row r="138" s="2" customFormat="1" ht="21.75" customHeight="1">
      <c r="A138" s="36"/>
      <c r="B138" s="37"/>
      <c r="C138" s="212" t="s">
        <v>233</v>
      </c>
      <c r="D138" s="212" t="s">
        <v>152</v>
      </c>
      <c r="E138" s="213" t="s">
        <v>1236</v>
      </c>
      <c r="F138" s="214" t="s">
        <v>1237</v>
      </c>
      <c r="G138" s="215" t="s">
        <v>240</v>
      </c>
      <c r="H138" s="216">
        <v>1</v>
      </c>
      <c r="I138" s="217"/>
      <c r="J138" s="218"/>
      <c r="K138" s="219">
        <f>ROUND(P138*H138,2)</f>
        <v>0</v>
      </c>
      <c r="L138" s="214" t="s">
        <v>156</v>
      </c>
      <c r="M138" s="220"/>
      <c r="N138" s="221" t="s">
        <v>20</v>
      </c>
      <c r="O138" s="222" t="s">
        <v>40</v>
      </c>
      <c r="P138" s="223">
        <f>I138+J138</f>
        <v>0</v>
      </c>
      <c r="Q138" s="223">
        <f>ROUND(I138*H138,2)</f>
        <v>0</v>
      </c>
      <c r="R138" s="223">
        <f>ROUND(J138*H138,2)</f>
        <v>0</v>
      </c>
      <c r="S138" s="82"/>
      <c r="T138" s="224">
        <f>S138*H138</f>
        <v>0</v>
      </c>
      <c r="U138" s="224">
        <v>0</v>
      </c>
      <c r="V138" s="224">
        <f>U138*H138</f>
        <v>0</v>
      </c>
      <c r="W138" s="224">
        <v>0</v>
      </c>
      <c r="X138" s="225">
        <f>W138*H138</f>
        <v>0</v>
      </c>
      <c r="Y138" s="36"/>
      <c r="Z138" s="36"/>
      <c r="AA138" s="36"/>
      <c r="AB138" s="36"/>
      <c r="AC138" s="36"/>
      <c r="AD138" s="36"/>
      <c r="AE138" s="36"/>
      <c r="AR138" s="226" t="s">
        <v>80</v>
      </c>
      <c r="AT138" s="226" t="s">
        <v>152</v>
      </c>
      <c r="AU138" s="226" t="s">
        <v>78</v>
      </c>
      <c r="AY138" s="15" t="s">
        <v>158</v>
      </c>
      <c r="BE138" s="227">
        <f>IF(O138="základní",K138,0)</f>
        <v>0</v>
      </c>
      <c r="BF138" s="227">
        <f>IF(O138="snížená",K138,0)</f>
        <v>0</v>
      </c>
      <c r="BG138" s="227">
        <f>IF(O138="zákl. přenesená",K138,0)</f>
        <v>0</v>
      </c>
      <c r="BH138" s="227">
        <f>IF(O138="sníž. přenesená",K138,0)</f>
        <v>0</v>
      </c>
      <c r="BI138" s="227">
        <f>IF(O138="nulová",K138,0)</f>
        <v>0</v>
      </c>
      <c r="BJ138" s="15" t="s">
        <v>78</v>
      </c>
      <c r="BK138" s="227">
        <f>ROUND(P138*H138,2)</f>
        <v>0</v>
      </c>
      <c r="BL138" s="15" t="s">
        <v>78</v>
      </c>
      <c r="BM138" s="226" t="s">
        <v>1766</v>
      </c>
    </row>
    <row r="139" s="2" customFormat="1">
      <c r="A139" s="36"/>
      <c r="B139" s="37"/>
      <c r="C139" s="38"/>
      <c r="D139" s="228" t="s">
        <v>161</v>
      </c>
      <c r="E139" s="38"/>
      <c r="F139" s="229" t="s">
        <v>1237</v>
      </c>
      <c r="G139" s="38"/>
      <c r="H139" s="38"/>
      <c r="I139" s="150"/>
      <c r="J139" s="150"/>
      <c r="K139" s="38"/>
      <c r="L139" s="38"/>
      <c r="M139" s="42"/>
      <c r="N139" s="230"/>
      <c r="O139" s="231"/>
      <c r="P139" s="82"/>
      <c r="Q139" s="82"/>
      <c r="R139" s="82"/>
      <c r="S139" s="82"/>
      <c r="T139" s="82"/>
      <c r="U139" s="82"/>
      <c r="V139" s="82"/>
      <c r="W139" s="82"/>
      <c r="X139" s="83"/>
      <c r="Y139" s="36"/>
      <c r="Z139" s="36"/>
      <c r="AA139" s="36"/>
      <c r="AB139" s="36"/>
      <c r="AC139" s="36"/>
      <c r="AD139" s="36"/>
      <c r="AE139" s="36"/>
      <c r="AT139" s="15" t="s">
        <v>161</v>
      </c>
      <c r="AU139" s="15" t="s">
        <v>78</v>
      </c>
    </row>
    <row r="140" s="2" customFormat="1" ht="21.75" customHeight="1">
      <c r="A140" s="36"/>
      <c r="B140" s="37"/>
      <c r="C140" s="212" t="s">
        <v>8</v>
      </c>
      <c r="D140" s="212" t="s">
        <v>152</v>
      </c>
      <c r="E140" s="213" t="s">
        <v>1240</v>
      </c>
      <c r="F140" s="214" t="s">
        <v>1241</v>
      </c>
      <c r="G140" s="215" t="s">
        <v>240</v>
      </c>
      <c r="H140" s="216">
        <v>1</v>
      </c>
      <c r="I140" s="217"/>
      <c r="J140" s="218"/>
      <c r="K140" s="219">
        <f>ROUND(P140*H140,2)</f>
        <v>0</v>
      </c>
      <c r="L140" s="214" t="s">
        <v>156</v>
      </c>
      <c r="M140" s="220"/>
      <c r="N140" s="221" t="s">
        <v>20</v>
      </c>
      <c r="O140" s="222" t="s">
        <v>40</v>
      </c>
      <c r="P140" s="223">
        <f>I140+J140</f>
        <v>0</v>
      </c>
      <c r="Q140" s="223">
        <f>ROUND(I140*H140,2)</f>
        <v>0</v>
      </c>
      <c r="R140" s="223">
        <f>ROUND(J140*H140,2)</f>
        <v>0</v>
      </c>
      <c r="S140" s="82"/>
      <c r="T140" s="224">
        <f>S140*H140</f>
        <v>0</v>
      </c>
      <c r="U140" s="224">
        <v>0</v>
      </c>
      <c r="V140" s="224">
        <f>U140*H140</f>
        <v>0</v>
      </c>
      <c r="W140" s="224">
        <v>0</v>
      </c>
      <c r="X140" s="225">
        <f>W140*H140</f>
        <v>0</v>
      </c>
      <c r="Y140" s="36"/>
      <c r="Z140" s="36"/>
      <c r="AA140" s="36"/>
      <c r="AB140" s="36"/>
      <c r="AC140" s="36"/>
      <c r="AD140" s="36"/>
      <c r="AE140" s="36"/>
      <c r="AR140" s="226" t="s">
        <v>80</v>
      </c>
      <c r="AT140" s="226" t="s">
        <v>152</v>
      </c>
      <c r="AU140" s="226" t="s">
        <v>78</v>
      </c>
      <c r="AY140" s="15" t="s">
        <v>158</v>
      </c>
      <c r="BE140" s="227">
        <f>IF(O140="základní",K140,0)</f>
        <v>0</v>
      </c>
      <c r="BF140" s="227">
        <f>IF(O140="snížená",K140,0)</f>
        <v>0</v>
      </c>
      <c r="BG140" s="227">
        <f>IF(O140="zákl. přenesená",K140,0)</f>
        <v>0</v>
      </c>
      <c r="BH140" s="227">
        <f>IF(O140="sníž. přenesená",K140,0)</f>
        <v>0</v>
      </c>
      <c r="BI140" s="227">
        <f>IF(O140="nulová",K140,0)</f>
        <v>0</v>
      </c>
      <c r="BJ140" s="15" t="s">
        <v>78</v>
      </c>
      <c r="BK140" s="227">
        <f>ROUND(P140*H140,2)</f>
        <v>0</v>
      </c>
      <c r="BL140" s="15" t="s">
        <v>78</v>
      </c>
      <c r="BM140" s="226" t="s">
        <v>1767</v>
      </c>
    </row>
    <row r="141" s="2" customFormat="1">
      <c r="A141" s="36"/>
      <c r="B141" s="37"/>
      <c r="C141" s="38"/>
      <c r="D141" s="228" t="s">
        <v>161</v>
      </c>
      <c r="E141" s="38"/>
      <c r="F141" s="229" t="s">
        <v>1241</v>
      </c>
      <c r="G141" s="38"/>
      <c r="H141" s="38"/>
      <c r="I141" s="150"/>
      <c r="J141" s="150"/>
      <c r="K141" s="38"/>
      <c r="L141" s="38"/>
      <c r="M141" s="42"/>
      <c r="N141" s="230"/>
      <c r="O141" s="231"/>
      <c r="P141" s="82"/>
      <c r="Q141" s="82"/>
      <c r="R141" s="82"/>
      <c r="S141" s="82"/>
      <c r="T141" s="82"/>
      <c r="U141" s="82"/>
      <c r="V141" s="82"/>
      <c r="W141" s="82"/>
      <c r="X141" s="83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78</v>
      </c>
    </row>
    <row r="142" s="2" customFormat="1" ht="16.5" customHeight="1">
      <c r="A142" s="36"/>
      <c r="B142" s="37"/>
      <c r="C142" s="212" t="s">
        <v>242</v>
      </c>
      <c r="D142" s="212" t="s">
        <v>152</v>
      </c>
      <c r="E142" s="213" t="s">
        <v>1224</v>
      </c>
      <c r="F142" s="214" t="s">
        <v>1225</v>
      </c>
      <c r="G142" s="215" t="s">
        <v>240</v>
      </c>
      <c r="H142" s="216">
        <v>4</v>
      </c>
      <c r="I142" s="217"/>
      <c r="J142" s="218"/>
      <c r="K142" s="219">
        <f>ROUND(P142*H142,2)</f>
        <v>0</v>
      </c>
      <c r="L142" s="214" t="s">
        <v>156</v>
      </c>
      <c r="M142" s="220"/>
      <c r="N142" s="221" t="s">
        <v>20</v>
      </c>
      <c r="O142" s="222" t="s">
        <v>40</v>
      </c>
      <c r="P142" s="223">
        <f>I142+J142</f>
        <v>0</v>
      </c>
      <c r="Q142" s="223">
        <f>ROUND(I142*H142,2)</f>
        <v>0</v>
      </c>
      <c r="R142" s="223">
        <f>ROUND(J142*H142,2)</f>
        <v>0</v>
      </c>
      <c r="S142" s="82"/>
      <c r="T142" s="224">
        <f>S142*H142</f>
        <v>0</v>
      </c>
      <c r="U142" s="224">
        <v>0</v>
      </c>
      <c r="V142" s="224">
        <f>U142*H142</f>
        <v>0</v>
      </c>
      <c r="W142" s="224">
        <v>0</v>
      </c>
      <c r="X142" s="225">
        <f>W142*H142</f>
        <v>0</v>
      </c>
      <c r="Y142" s="36"/>
      <c r="Z142" s="36"/>
      <c r="AA142" s="36"/>
      <c r="AB142" s="36"/>
      <c r="AC142" s="36"/>
      <c r="AD142" s="36"/>
      <c r="AE142" s="36"/>
      <c r="AR142" s="226" t="s">
        <v>189</v>
      </c>
      <c r="AT142" s="226" t="s">
        <v>152</v>
      </c>
      <c r="AU142" s="226" t="s">
        <v>78</v>
      </c>
      <c r="AY142" s="15" t="s">
        <v>158</v>
      </c>
      <c r="BE142" s="227">
        <f>IF(O142="základní",K142,0)</f>
        <v>0</v>
      </c>
      <c r="BF142" s="227">
        <f>IF(O142="snížená",K142,0)</f>
        <v>0</v>
      </c>
      <c r="BG142" s="227">
        <f>IF(O142="zákl. přenesená",K142,0)</f>
        <v>0</v>
      </c>
      <c r="BH142" s="227">
        <f>IF(O142="sníž. přenesená",K142,0)</f>
        <v>0</v>
      </c>
      <c r="BI142" s="227">
        <f>IF(O142="nulová",K142,0)</f>
        <v>0</v>
      </c>
      <c r="BJ142" s="15" t="s">
        <v>78</v>
      </c>
      <c r="BK142" s="227">
        <f>ROUND(P142*H142,2)</f>
        <v>0</v>
      </c>
      <c r="BL142" s="15" t="s">
        <v>189</v>
      </c>
      <c r="BM142" s="226" t="s">
        <v>1768</v>
      </c>
    </row>
    <row r="143" s="2" customFormat="1">
      <c r="A143" s="36"/>
      <c r="B143" s="37"/>
      <c r="C143" s="38"/>
      <c r="D143" s="228" t="s">
        <v>161</v>
      </c>
      <c r="E143" s="38"/>
      <c r="F143" s="229" t="s">
        <v>1225</v>
      </c>
      <c r="G143" s="38"/>
      <c r="H143" s="38"/>
      <c r="I143" s="150"/>
      <c r="J143" s="150"/>
      <c r="K143" s="38"/>
      <c r="L143" s="38"/>
      <c r="M143" s="42"/>
      <c r="N143" s="230"/>
      <c r="O143" s="231"/>
      <c r="P143" s="82"/>
      <c r="Q143" s="82"/>
      <c r="R143" s="82"/>
      <c r="S143" s="82"/>
      <c r="T143" s="82"/>
      <c r="U143" s="82"/>
      <c r="V143" s="82"/>
      <c r="W143" s="82"/>
      <c r="X143" s="83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78</v>
      </c>
    </row>
    <row r="144" s="2" customFormat="1" ht="16.5" customHeight="1">
      <c r="A144" s="36"/>
      <c r="B144" s="37"/>
      <c r="C144" s="212" t="s">
        <v>246</v>
      </c>
      <c r="D144" s="212" t="s">
        <v>152</v>
      </c>
      <c r="E144" s="213" t="s">
        <v>1769</v>
      </c>
      <c r="F144" s="214" t="s">
        <v>1770</v>
      </c>
      <c r="G144" s="215" t="s">
        <v>240</v>
      </c>
      <c r="H144" s="216">
        <v>10</v>
      </c>
      <c r="I144" s="217"/>
      <c r="J144" s="218"/>
      <c r="K144" s="219">
        <f>ROUND(P144*H144,2)</f>
        <v>0</v>
      </c>
      <c r="L144" s="214" t="s">
        <v>156</v>
      </c>
      <c r="M144" s="220"/>
      <c r="N144" s="221" t="s">
        <v>20</v>
      </c>
      <c r="O144" s="222" t="s">
        <v>40</v>
      </c>
      <c r="P144" s="223">
        <f>I144+J144</f>
        <v>0</v>
      </c>
      <c r="Q144" s="223">
        <f>ROUND(I144*H144,2)</f>
        <v>0</v>
      </c>
      <c r="R144" s="223">
        <f>ROUND(J144*H144,2)</f>
        <v>0</v>
      </c>
      <c r="S144" s="82"/>
      <c r="T144" s="224">
        <f>S144*H144</f>
        <v>0</v>
      </c>
      <c r="U144" s="224">
        <v>0</v>
      </c>
      <c r="V144" s="224">
        <f>U144*H144</f>
        <v>0</v>
      </c>
      <c r="W144" s="224">
        <v>0</v>
      </c>
      <c r="X144" s="225">
        <f>W144*H144</f>
        <v>0</v>
      </c>
      <c r="Y144" s="36"/>
      <c r="Z144" s="36"/>
      <c r="AA144" s="36"/>
      <c r="AB144" s="36"/>
      <c r="AC144" s="36"/>
      <c r="AD144" s="36"/>
      <c r="AE144" s="36"/>
      <c r="AR144" s="226" t="s">
        <v>157</v>
      </c>
      <c r="AT144" s="226" t="s">
        <v>152</v>
      </c>
      <c r="AU144" s="226" t="s">
        <v>78</v>
      </c>
      <c r="AY144" s="15" t="s">
        <v>158</v>
      </c>
      <c r="BE144" s="227">
        <f>IF(O144="základní",K144,0)</f>
        <v>0</v>
      </c>
      <c r="BF144" s="227">
        <f>IF(O144="snížená",K144,0)</f>
        <v>0</v>
      </c>
      <c r="BG144" s="227">
        <f>IF(O144="zákl. přenesená",K144,0)</f>
        <v>0</v>
      </c>
      <c r="BH144" s="227">
        <f>IF(O144="sníž. přenesená",K144,0)</f>
        <v>0</v>
      </c>
      <c r="BI144" s="227">
        <f>IF(O144="nulová",K144,0)</f>
        <v>0</v>
      </c>
      <c r="BJ144" s="15" t="s">
        <v>78</v>
      </c>
      <c r="BK144" s="227">
        <f>ROUND(P144*H144,2)</f>
        <v>0</v>
      </c>
      <c r="BL144" s="15" t="s">
        <v>159</v>
      </c>
      <c r="BM144" s="226" t="s">
        <v>1771</v>
      </c>
    </row>
    <row r="145" s="2" customFormat="1">
      <c r="A145" s="36"/>
      <c r="B145" s="37"/>
      <c r="C145" s="38"/>
      <c r="D145" s="228" t="s">
        <v>161</v>
      </c>
      <c r="E145" s="38"/>
      <c r="F145" s="229" t="s">
        <v>1770</v>
      </c>
      <c r="G145" s="38"/>
      <c r="H145" s="38"/>
      <c r="I145" s="150"/>
      <c r="J145" s="150"/>
      <c r="K145" s="38"/>
      <c r="L145" s="38"/>
      <c r="M145" s="42"/>
      <c r="N145" s="230"/>
      <c r="O145" s="231"/>
      <c r="P145" s="82"/>
      <c r="Q145" s="82"/>
      <c r="R145" s="82"/>
      <c r="S145" s="82"/>
      <c r="T145" s="82"/>
      <c r="U145" s="82"/>
      <c r="V145" s="82"/>
      <c r="W145" s="82"/>
      <c r="X145" s="83"/>
      <c r="Y145" s="36"/>
      <c r="Z145" s="36"/>
      <c r="AA145" s="36"/>
      <c r="AB145" s="36"/>
      <c r="AC145" s="36"/>
      <c r="AD145" s="36"/>
      <c r="AE145" s="36"/>
      <c r="AT145" s="15" t="s">
        <v>161</v>
      </c>
      <c r="AU145" s="15" t="s">
        <v>78</v>
      </c>
    </row>
    <row r="146" s="2" customFormat="1" ht="16.5" customHeight="1">
      <c r="A146" s="36"/>
      <c r="B146" s="37"/>
      <c r="C146" s="212" t="s">
        <v>250</v>
      </c>
      <c r="D146" s="212" t="s">
        <v>152</v>
      </c>
      <c r="E146" s="213" t="s">
        <v>277</v>
      </c>
      <c r="F146" s="214" t="s">
        <v>278</v>
      </c>
      <c r="G146" s="215" t="s">
        <v>240</v>
      </c>
      <c r="H146" s="216">
        <v>1</v>
      </c>
      <c r="I146" s="217"/>
      <c r="J146" s="218"/>
      <c r="K146" s="219">
        <f>ROUND(P146*H146,2)</f>
        <v>0</v>
      </c>
      <c r="L146" s="214" t="s">
        <v>156</v>
      </c>
      <c r="M146" s="220"/>
      <c r="N146" s="221" t="s">
        <v>20</v>
      </c>
      <c r="O146" s="222" t="s">
        <v>40</v>
      </c>
      <c r="P146" s="223">
        <f>I146+J146</f>
        <v>0</v>
      </c>
      <c r="Q146" s="223">
        <f>ROUND(I146*H146,2)</f>
        <v>0</v>
      </c>
      <c r="R146" s="223">
        <f>ROUND(J146*H146,2)</f>
        <v>0</v>
      </c>
      <c r="S146" s="82"/>
      <c r="T146" s="224">
        <f>S146*H146</f>
        <v>0</v>
      </c>
      <c r="U146" s="224">
        <v>0</v>
      </c>
      <c r="V146" s="224">
        <f>U146*H146</f>
        <v>0</v>
      </c>
      <c r="W146" s="224">
        <v>0</v>
      </c>
      <c r="X146" s="225">
        <f>W146*H146</f>
        <v>0</v>
      </c>
      <c r="Y146" s="36"/>
      <c r="Z146" s="36"/>
      <c r="AA146" s="36"/>
      <c r="AB146" s="36"/>
      <c r="AC146" s="36"/>
      <c r="AD146" s="36"/>
      <c r="AE146" s="36"/>
      <c r="AR146" s="226" t="s">
        <v>189</v>
      </c>
      <c r="AT146" s="226" t="s">
        <v>152</v>
      </c>
      <c r="AU146" s="226" t="s">
        <v>78</v>
      </c>
      <c r="AY146" s="15" t="s">
        <v>158</v>
      </c>
      <c r="BE146" s="227">
        <f>IF(O146="základní",K146,0)</f>
        <v>0</v>
      </c>
      <c r="BF146" s="227">
        <f>IF(O146="snížená",K146,0)</f>
        <v>0</v>
      </c>
      <c r="BG146" s="227">
        <f>IF(O146="zákl. přenesená",K146,0)</f>
        <v>0</v>
      </c>
      <c r="BH146" s="227">
        <f>IF(O146="sníž. přenesená",K146,0)</f>
        <v>0</v>
      </c>
      <c r="BI146" s="227">
        <f>IF(O146="nulová",K146,0)</f>
        <v>0</v>
      </c>
      <c r="BJ146" s="15" t="s">
        <v>78</v>
      </c>
      <c r="BK146" s="227">
        <f>ROUND(P146*H146,2)</f>
        <v>0</v>
      </c>
      <c r="BL146" s="15" t="s">
        <v>189</v>
      </c>
      <c r="BM146" s="226" t="s">
        <v>1772</v>
      </c>
    </row>
    <row r="147" s="2" customFormat="1">
      <c r="A147" s="36"/>
      <c r="B147" s="37"/>
      <c r="C147" s="38"/>
      <c r="D147" s="228" t="s">
        <v>161</v>
      </c>
      <c r="E147" s="38"/>
      <c r="F147" s="229" t="s">
        <v>278</v>
      </c>
      <c r="G147" s="38"/>
      <c r="H147" s="38"/>
      <c r="I147" s="150"/>
      <c r="J147" s="150"/>
      <c r="K147" s="38"/>
      <c r="L147" s="38"/>
      <c r="M147" s="42"/>
      <c r="N147" s="230"/>
      <c r="O147" s="231"/>
      <c r="P147" s="82"/>
      <c r="Q147" s="82"/>
      <c r="R147" s="82"/>
      <c r="S147" s="82"/>
      <c r="T147" s="82"/>
      <c r="U147" s="82"/>
      <c r="V147" s="82"/>
      <c r="W147" s="82"/>
      <c r="X147" s="83"/>
      <c r="Y147" s="36"/>
      <c r="Z147" s="36"/>
      <c r="AA147" s="36"/>
      <c r="AB147" s="36"/>
      <c r="AC147" s="36"/>
      <c r="AD147" s="36"/>
      <c r="AE147" s="36"/>
      <c r="AT147" s="15" t="s">
        <v>161</v>
      </c>
      <c r="AU147" s="15" t="s">
        <v>78</v>
      </c>
    </row>
    <row r="148" s="2" customFormat="1" ht="16.5" customHeight="1">
      <c r="A148" s="36"/>
      <c r="B148" s="37"/>
      <c r="C148" s="232" t="s">
        <v>255</v>
      </c>
      <c r="D148" s="232" t="s">
        <v>461</v>
      </c>
      <c r="E148" s="233" t="s">
        <v>1773</v>
      </c>
      <c r="F148" s="234" t="s">
        <v>1774</v>
      </c>
      <c r="G148" s="235" t="s">
        <v>1052</v>
      </c>
      <c r="H148" s="236">
        <v>1</v>
      </c>
      <c r="I148" s="237"/>
      <c r="J148" s="237"/>
      <c r="K148" s="238">
        <f>ROUND(P148*H148,2)</f>
        <v>0</v>
      </c>
      <c r="L148" s="234" t="s">
        <v>1775</v>
      </c>
      <c r="M148" s="42"/>
      <c r="N148" s="239" t="s">
        <v>20</v>
      </c>
      <c r="O148" s="222" t="s">
        <v>40</v>
      </c>
      <c r="P148" s="223">
        <f>I148+J148</f>
        <v>0</v>
      </c>
      <c r="Q148" s="223">
        <f>ROUND(I148*H148,2)</f>
        <v>0</v>
      </c>
      <c r="R148" s="223">
        <f>ROUND(J148*H148,2)</f>
        <v>0</v>
      </c>
      <c r="S148" s="82"/>
      <c r="T148" s="224">
        <f>S148*H148</f>
        <v>0</v>
      </c>
      <c r="U148" s="224">
        <v>0</v>
      </c>
      <c r="V148" s="224">
        <f>U148*H148</f>
        <v>0</v>
      </c>
      <c r="W148" s="224">
        <v>0</v>
      </c>
      <c r="X148" s="225">
        <f>W148*H148</f>
        <v>0</v>
      </c>
      <c r="Y148" s="36"/>
      <c r="Z148" s="36"/>
      <c r="AA148" s="36"/>
      <c r="AB148" s="36"/>
      <c r="AC148" s="36"/>
      <c r="AD148" s="36"/>
      <c r="AE148" s="36"/>
      <c r="AR148" s="226" t="s">
        <v>214</v>
      </c>
      <c r="AT148" s="226" t="s">
        <v>461</v>
      </c>
      <c r="AU148" s="226" t="s">
        <v>78</v>
      </c>
      <c r="AY148" s="15" t="s">
        <v>158</v>
      </c>
      <c r="BE148" s="227">
        <f>IF(O148="základní",K148,0)</f>
        <v>0</v>
      </c>
      <c r="BF148" s="227">
        <f>IF(O148="snížená",K148,0)</f>
        <v>0</v>
      </c>
      <c r="BG148" s="227">
        <f>IF(O148="zákl. přenesená",K148,0)</f>
        <v>0</v>
      </c>
      <c r="BH148" s="227">
        <f>IF(O148="sníž. přenesená",K148,0)</f>
        <v>0</v>
      </c>
      <c r="BI148" s="227">
        <f>IF(O148="nulová",K148,0)</f>
        <v>0</v>
      </c>
      <c r="BJ148" s="15" t="s">
        <v>78</v>
      </c>
      <c r="BK148" s="227">
        <f>ROUND(P148*H148,2)</f>
        <v>0</v>
      </c>
      <c r="BL148" s="15" t="s">
        <v>214</v>
      </c>
      <c r="BM148" s="226" t="s">
        <v>1776</v>
      </c>
    </row>
    <row r="149" s="2" customFormat="1">
      <c r="A149" s="36"/>
      <c r="B149" s="37"/>
      <c r="C149" s="38"/>
      <c r="D149" s="228" t="s">
        <v>161</v>
      </c>
      <c r="E149" s="38"/>
      <c r="F149" s="229" t="s">
        <v>1774</v>
      </c>
      <c r="G149" s="38"/>
      <c r="H149" s="38"/>
      <c r="I149" s="150"/>
      <c r="J149" s="150"/>
      <c r="K149" s="38"/>
      <c r="L149" s="38"/>
      <c r="M149" s="42"/>
      <c r="N149" s="230"/>
      <c r="O149" s="231"/>
      <c r="P149" s="82"/>
      <c r="Q149" s="82"/>
      <c r="R149" s="82"/>
      <c r="S149" s="82"/>
      <c r="T149" s="82"/>
      <c r="U149" s="82"/>
      <c r="V149" s="82"/>
      <c r="W149" s="82"/>
      <c r="X149" s="83"/>
      <c r="Y149" s="36"/>
      <c r="Z149" s="36"/>
      <c r="AA149" s="36"/>
      <c r="AB149" s="36"/>
      <c r="AC149" s="36"/>
      <c r="AD149" s="36"/>
      <c r="AE149" s="36"/>
      <c r="AT149" s="15" t="s">
        <v>161</v>
      </c>
      <c r="AU149" s="15" t="s">
        <v>78</v>
      </c>
    </row>
    <row r="150" s="2" customFormat="1" ht="16.5" customHeight="1">
      <c r="A150" s="36"/>
      <c r="B150" s="37"/>
      <c r="C150" s="232" t="s">
        <v>259</v>
      </c>
      <c r="D150" s="232" t="s">
        <v>461</v>
      </c>
      <c r="E150" s="233" t="s">
        <v>1777</v>
      </c>
      <c r="F150" s="234" t="s">
        <v>1778</v>
      </c>
      <c r="G150" s="235" t="s">
        <v>1052</v>
      </c>
      <c r="H150" s="236">
        <v>1</v>
      </c>
      <c r="I150" s="237"/>
      <c r="J150" s="237"/>
      <c r="K150" s="238">
        <f>ROUND(P150*H150,2)</f>
        <v>0</v>
      </c>
      <c r="L150" s="234" t="s">
        <v>1775</v>
      </c>
      <c r="M150" s="42"/>
      <c r="N150" s="239" t="s">
        <v>20</v>
      </c>
      <c r="O150" s="222" t="s">
        <v>40</v>
      </c>
      <c r="P150" s="223">
        <f>I150+J150</f>
        <v>0</v>
      </c>
      <c r="Q150" s="223">
        <f>ROUND(I150*H150,2)</f>
        <v>0</v>
      </c>
      <c r="R150" s="223">
        <f>ROUND(J150*H150,2)</f>
        <v>0</v>
      </c>
      <c r="S150" s="82"/>
      <c r="T150" s="224">
        <f>S150*H150</f>
        <v>0</v>
      </c>
      <c r="U150" s="224">
        <v>0</v>
      </c>
      <c r="V150" s="224">
        <f>U150*H150</f>
        <v>0</v>
      </c>
      <c r="W150" s="224">
        <v>0</v>
      </c>
      <c r="X150" s="225">
        <f>W150*H150</f>
        <v>0</v>
      </c>
      <c r="Y150" s="36"/>
      <c r="Z150" s="36"/>
      <c r="AA150" s="36"/>
      <c r="AB150" s="36"/>
      <c r="AC150" s="36"/>
      <c r="AD150" s="36"/>
      <c r="AE150" s="36"/>
      <c r="AR150" s="226" t="s">
        <v>214</v>
      </c>
      <c r="AT150" s="226" t="s">
        <v>461</v>
      </c>
      <c r="AU150" s="226" t="s">
        <v>78</v>
      </c>
      <c r="AY150" s="15" t="s">
        <v>158</v>
      </c>
      <c r="BE150" s="227">
        <f>IF(O150="základní",K150,0)</f>
        <v>0</v>
      </c>
      <c r="BF150" s="227">
        <f>IF(O150="snížená",K150,0)</f>
        <v>0</v>
      </c>
      <c r="BG150" s="227">
        <f>IF(O150="zákl. přenesená",K150,0)</f>
        <v>0</v>
      </c>
      <c r="BH150" s="227">
        <f>IF(O150="sníž. přenesená",K150,0)</f>
        <v>0</v>
      </c>
      <c r="BI150" s="227">
        <f>IF(O150="nulová",K150,0)</f>
        <v>0</v>
      </c>
      <c r="BJ150" s="15" t="s">
        <v>78</v>
      </c>
      <c r="BK150" s="227">
        <f>ROUND(P150*H150,2)</f>
        <v>0</v>
      </c>
      <c r="BL150" s="15" t="s">
        <v>214</v>
      </c>
      <c r="BM150" s="226" t="s">
        <v>1779</v>
      </c>
    </row>
    <row r="151" s="2" customFormat="1">
      <c r="A151" s="36"/>
      <c r="B151" s="37"/>
      <c r="C151" s="38"/>
      <c r="D151" s="228" t="s">
        <v>161</v>
      </c>
      <c r="E151" s="38"/>
      <c r="F151" s="229" t="s">
        <v>1778</v>
      </c>
      <c r="G151" s="38"/>
      <c r="H151" s="38"/>
      <c r="I151" s="150"/>
      <c r="J151" s="150"/>
      <c r="K151" s="38"/>
      <c r="L151" s="38"/>
      <c r="M151" s="42"/>
      <c r="N151" s="230"/>
      <c r="O151" s="231"/>
      <c r="P151" s="82"/>
      <c r="Q151" s="82"/>
      <c r="R151" s="82"/>
      <c r="S151" s="82"/>
      <c r="T151" s="82"/>
      <c r="U151" s="82"/>
      <c r="V151" s="82"/>
      <c r="W151" s="82"/>
      <c r="X151" s="83"/>
      <c r="Y151" s="36"/>
      <c r="Z151" s="36"/>
      <c r="AA151" s="36"/>
      <c r="AB151" s="36"/>
      <c r="AC151" s="36"/>
      <c r="AD151" s="36"/>
      <c r="AE151" s="36"/>
      <c r="AT151" s="15" t="s">
        <v>161</v>
      </c>
      <c r="AU151" s="15" t="s">
        <v>78</v>
      </c>
    </row>
    <row r="152" s="2" customFormat="1" ht="16.5" customHeight="1">
      <c r="A152" s="36"/>
      <c r="B152" s="37"/>
      <c r="C152" s="232" t="s">
        <v>263</v>
      </c>
      <c r="D152" s="232" t="s">
        <v>461</v>
      </c>
      <c r="E152" s="233" t="s">
        <v>1780</v>
      </c>
      <c r="F152" s="234" t="s">
        <v>1781</v>
      </c>
      <c r="G152" s="235" t="s">
        <v>1052</v>
      </c>
      <c r="H152" s="236">
        <v>1</v>
      </c>
      <c r="I152" s="237"/>
      <c r="J152" s="237"/>
      <c r="K152" s="238">
        <f>ROUND(P152*H152,2)</f>
        <v>0</v>
      </c>
      <c r="L152" s="234" t="s">
        <v>1775</v>
      </c>
      <c r="M152" s="42"/>
      <c r="N152" s="239" t="s">
        <v>20</v>
      </c>
      <c r="O152" s="222" t="s">
        <v>40</v>
      </c>
      <c r="P152" s="223">
        <f>I152+J152</f>
        <v>0</v>
      </c>
      <c r="Q152" s="223">
        <f>ROUND(I152*H152,2)</f>
        <v>0</v>
      </c>
      <c r="R152" s="223">
        <f>ROUND(J152*H152,2)</f>
        <v>0</v>
      </c>
      <c r="S152" s="82"/>
      <c r="T152" s="224">
        <f>S152*H152</f>
        <v>0</v>
      </c>
      <c r="U152" s="224">
        <v>0</v>
      </c>
      <c r="V152" s="224">
        <f>U152*H152</f>
        <v>0</v>
      </c>
      <c r="W152" s="224">
        <v>0</v>
      </c>
      <c r="X152" s="225">
        <f>W152*H152</f>
        <v>0</v>
      </c>
      <c r="Y152" s="36"/>
      <c r="Z152" s="36"/>
      <c r="AA152" s="36"/>
      <c r="AB152" s="36"/>
      <c r="AC152" s="36"/>
      <c r="AD152" s="36"/>
      <c r="AE152" s="36"/>
      <c r="AR152" s="226" t="s">
        <v>214</v>
      </c>
      <c r="AT152" s="226" t="s">
        <v>461</v>
      </c>
      <c r="AU152" s="226" t="s">
        <v>78</v>
      </c>
      <c r="AY152" s="15" t="s">
        <v>158</v>
      </c>
      <c r="BE152" s="227">
        <f>IF(O152="základní",K152,0)</f>
        <v>0</v>
      </c>
      <c r="BF152" s="227">
        <f>IF(O152="snížená",K152,0)</f>
        <v>0</v>
      </c>
      <c r="BG152" s="227">
        <f>IF(O152="zákl. přenesená",K152,0)</f>
        <v>0</v>
      </c>
      <c r="BH152" s="227">
        <f>IF(O152="sníž. přenesená",K152,0)</f>
        <v>0</v>
      </c>
      <c r="BI152" s="227">
        <f>IF(O152="nulová",K152,0)</f>
        <v>0</v>
      </c>
      <c r="BJ152" s="15" t="s">
        <v>78</v>
      </c>
      <c r="BK152" s="227">
        <f>ROUND(P152*H152,2)</f>
        <v>0</v>
      </c>
      <c r="BL152" s="15" t="s">
        <v>214</v>
      </c>
      <c r="BM152" s="226" t="s">
        <v>1782</v>
      </c>
    </row>
    <row r="153" s="2" customFormat="1">
      <c r="A153" s="36"/>
      <c r="B153" s="37"/>
      <c r="C153" s="38"/>
      <c r="D153" s="228" t="s">
        <v>161</v>
      </c>
      <c r="E153" s="38"/>
      <c r="F153" s="229" t="s">
        <v>1781</v>
      </c>
      <c r="G153" s="38"/>
      <c r="H153" s="38"/>
      <c r="I153" s="150"/>
      <c r="J153" s="150"/>
      <c r="K153" s="38"/>
      <c r="L153" s="38"/>
      <c r="M153" s="42"/>
      <c r="N153" s="230"/>
      <c r="O153" s="231"/>
      <c r="P153" s="82"/>
      <c r="Q153" s="82"/>
      <c r="R153" s="82"/>
      <c r="S153" s="82"/>
      <c r="T153" s="82"/>
      <c r="U153" s="82"/>
      <c r="V153" s="82"/>
      <c r="W153" s="82"/>
      <c r="X153" s="83"/>
      <c r="Y153" s="36"/>
      <c r="Z153" s="36"/>
      <c r="AA153" s="36"/>
      <c r="AB153" s="36"/>
      <c r="AC153" s="36"/>
      <c r="AD153" s="36"/>
      <c r="AE153" s="36"/>
      <c r="AT153" s="15" t="s">
        <v>161</v>
      </c>
      <c r="AU153" s="15" t="s">
        <v>78</v>
      </c>
    </row>
    <row r="154" s="2" customFormat="1" ht="16.5" customHeight="1">
      <c r="A154" s="36"/>
      <c r="B154" s="37"/>
      <c r="C154" s="232" t="s">
        <v>267</v>
      </c>
      <c r="D154" s="232" t="s">
        <v>461</v>
      </c>
      <c r="E154" s="233" t="s">
        <v>1783</v>
      </c>
      <c r="F154" s="234" t="s">
        <v>1784</v>
      </c>
      <c r="G154" s="235" t="s">
        <v>240</v>
      </c>
      <c r="H154" s="236">
        <v>25</v>
      </c>
      <c r="I154" s="237"/>
      <c r="J154" s="237"/>
      <c r="K154" s="238">
        <f>ROUND(P154*H154,2)</f>
        <v>0</v>
      </c>
      <c r="L154" s="234" t="s">
        <v>20</v>
      </c>
      <c r="M154" s="42"/>
      <c r="N154" s="239" t="s">
        <v>20</v>
      </c>
      <c r="O154" s="222" t="s">
        <v>40</v>
      </c>
      <c r="P154" s="223">
        <f>I154+J154</f>
        <v>0</v>
      </c>
      <c r="Q154" s="223">
        <f>ROUND(I154*H154,2)</f>
        <v>0</v>
      </c>
      <c r="R154" s="223">
        <f>ROUND(J154*H154,2)</f>
        <v>0</v>
      </c>
      <c r="S154" s="82"/>
      <c r="T154" s="224">
        <f>S154*H154</f>
        <v>0</v>
      </c>
      <c r="U154" s="224">
        <v>0</v>
      </c>
      <c r="V154" s="224">
        <f>U154*H154</f>
        <v>0</v>
      </c>
      <c r="W154" s="224">
        <v>0</v>
      </c>
      <c r="X154" s="225">
        <f>W154*H154</f>
        <v>0</v>
      </c>
      <c r="Y154" s="36"/>
      <c r="Z154" s="36"/>
      <c r="AA154" s="36"/>
      <c r="AB154" s="36"/>
      <c r="AC154" s="36"/>
      <c r="AD154" s="36"/>
      <c r="AE154" s="36"/>
      <c r="AR154" s="226" t="s">
        <v>78</v>
      </c>
      <c r="AT154" s="226" t="s">
        <v>461</v>
      </c>
      <c r="AU154" s="226" t="s">
        <v>78</v>
      </c>
      <c r="AY154" s="15" t="s">
        <v>158</v>
      </c>
      <c r="BE154" s="227">
        <f>IF(O154="základní",K154,0)</f>
        <v>0</v>
      </c>
      <c r="BF154" s="227">
        <f>IF(O154="snížená",K154,0)</f>
        <v>0</v>
      </c>
      <c r="BG154" s="227">
        <f>IF(O154="zákl. přenesená",K154,0)</f>
        <v>0</v>
      </c>
      <c r="BH154" s="227">
        <f>IF(O154="sníž. přenesená",K154,0)</f>
        <v>0</v>
      </c>
      <c r="BI154" s="227">
        <f>IF(O154="nulová",K154,0)</f>
        <v>0</v>
      </c>
      <c r="BJ154" s="15" t="s">
        <v>78</v>
      </c>
      <c r="BK154" s="227">
        <f>ROUND(P154*H154,2)</f>
        <v>0</v>
      </c>
      <c r="BL154" s="15" t="s">
        <v>78</v>
      </c>
      <c r="BM154" s="226" t="s">
        <v>1785</v>
      </c>
    </row>
    <row r="155" s="2" customFormat="1">
      <c r="A155" s="36"/>
      <c r="B155" s="37"/>
      <c r="C155" s="38"/>
      <c r="D155" s="228" t="s">
        <v>161</v>
      </c>
      <c r="E155" s="38"/>
      <c r="F155" s="229" t="s">
        <v>1784</v>
      </c>
      <c r="G155" s="38"/>
      <c r="H155" s="38"/>
      <c r="I155" s="150"/>
      <c r="J155" s="150"/>
      <c r="K155" s="38"/>
      <c r="L155" s="38"/>
      <c r="M155" s="42"/>
      <c r="N155" s="230"/>
      <c r="O155" s="231"/>
      <c r="P155" s="82"/>
      <c r="Q155" s="82"/>
      <c r="R155" s="82"/>
      <c r="S155" s="82"/>
      <c r="T155" s="82"/>
      <c r="U155" s="82"/>
      <c r="V155" s="82"/>
      <c r="W155" s="82"/>
      <c r="X155" s="83"/>
      <c r="Y155" s="36"/>
      <c r="Z155" s="36"/>
      <c r="AA155" s="36"/>
      <c r="AB155" s="36"/>
      <c r="AC155" s="36"/>
      <c r="AD155" s="36"/>
      <c r="AE155" s="36"/>
      <c r="AT155" s="15" t="s">
        <v>161</v>
      </c>
      <c r="AU155" s="15" t="s">
        <v>78</v>
      </c>
    </row>
    <row r="156" s="2" customFormat="1" ht="21.75" customHeight="1">
      <c r="A156" s="36"/>
      <c r="B156" s="37"/>
      <c r="C156" s="232" t="s">
        <v>272</v>
      </c>
      <c r="D156" s="232" t="s">
        <v>461</v>
      </c>
      <c r="E156" s="233" t="s">
        <v>1248</v>
      </c>
      <c r="F156" s="234" t="s">
        <v>1786</v>
      </c>
      <c r="G156" s="235" t="s">
        <v>240</v>
      </c>
      <c r="H156" s="236">
        <v>1</v>
      </c>
      <c r="I156" s="237"/>
      <c r="J156" s="237"/>
      <c r="K156" s="238">
        <f>ROUND(P156*H156,2)</f>
        <v>0</v>
      </c>
      <c r="L156" s="234" t="s">
        <v>20</v>
      </c>
      <c r="M156" s="42"/>
      <c r="N156" s="239" t="s">
        <v>20</v>
      </c>
      <c r="O156" s="222" t="s">
        <v>40</v>
      </c>
      <c r="P156" s="223">
        <f>I156+J156</f>
        <v>0</v>
      </c>
      <c r="Q156" s="223">
        <f>ROUND(I156*H156,2)</f>
        <v>0</v>
      </c>
      <c r="R156" s="223">
        <f>ROUND(J156*H156,2)</f>
        <v>0</v>
      </c>
      <c r="S156" s="82"/>
      <c r="T156" s="224">
        <f>S156*H156</f>
        <v>0</v>
      </c>
      <c r="U156" s="224">
        <v>0</v>
      </c>
      <c r="V156" s="224">
        <f>U156*H156</f>
        <v>0</v>
      </c>
      <c r="W156" s="224">
        <v>0</v>
      </c>
      <c r="X156" s="225">
        <f>W156*H156</f>
        <v>0</v>
      </c>
      <c r="Y156" s="36"/>
      <c r="Z156" s="36"/>
      <c r="AA156" s="36"/>
      <c r="AB156" s="36"/>
      <c r="AC156" s="36"/>
      <c r="AD156" s="36"/>
      <c r="AE156" s="36"/>
      <c r="AR156" s="226" t="s">
        <v>159</v>
      </c>
      <c r="AT156" s="226" t="s">
        <v>461</v>
      </c>
      <c r="AU156" s="226" t="s">
        <v>78</v>
      </c>
      <c r="AY156" s="15" t="s">
        <v>158</v>
      </c>
      <c r="BE156" s="227">
        <f>IF(O156="základní",K156,0)</f>
        <v>0</v>
      </c>
      <c r="BF156" s="227">
        <f>IF(O156="snížená",K156,0)</f>
        <v>0</v>
      </c>
      <c r="BG156" s="227">
        <f>IF(O156="zákl. přenesená",K156,0)</f>
        <v>0</v>
      </c>
      <c r="BH156" s="227">
        <f>IF(O156="sníž. přenesená",K156,0)</f>
        <v>0</v>
      </c>
      <c r="BI156" s="227">
        <f>IF(O156="nulová",K156,0)</f>
        <v>0</v>
      </c>
      <c r="BJ156" s="15" t="s">
        <v>78</v>
      </c>
      <c r="BK156" s="227">
        <f>ROUND(P156*H156,2)</f>
        <v>0</v>
      </c>
      <c r="BL156" s="15" t="s">
        <v>159</v>
      </c>
      <c r="BM156" s="226" t="s">
        <v>1787</v>
      </c>
    </row>
    <row r="157" s="2" customFormat="1">
      <c r="A157" s="36"/>
      <c r="B157" s="37"/>
      <c r="C157" s="38"/>
      <c r="D157" s="228" t="s">
        <v>161</v>
      </c>
      <c r="E157" s="38"/>
      <c r="F157" s="229" t="s">
        <v>1786</v>
      </c>
      <c r="G157" s="38"/>
      <c r="H157" s="38"/>
      <c r="I157" s="150"/>
      <c r="J157" s="150"/>
      <c r="K157" s="38"/>
      <c r="L157" s="38"/>
      <c r="M157" s="42"/>
      <c r="N157" s="230"/>
      <c r="O157" s="231"/>
      <c r="P157" s="82"/>
      <c r="Q157" s="82"/>
      <c r="R157" s="82"/>
      <c r="S157" s="82"/>
      <c r="T157" s="82"/>
      <c r="U157" s="82"/>
      <c r="V157" s="82"/>
      <c r="W157" s="82"/>
      <c r="X157" s="83"/>
      <c r="Y157" s="36"/>
      <c r="Z157" s="36"/>
      <c r="AA157" s="36"/>
      <c r="AB157" s="36"/>
      <c r="AC157" s="36"/>
      <c r="AD157" s="36"/>
      <c r="AE157" s="36"/>
      <c r="AT157" s="15" t="s">
        <v>161</v>
      </c>
      <c r="AU157" s="15" t="s">
        <v>78</v>
      </c>
    </row>
    <row r="158" s="2" customFormat="1" ht="16.5" customHeight="1">
      <c r="A158" s="36"/>
      <c r="B158" s="37"/>
      <c r="C158" s="232" t="s">
        <v>276</v>
      </c>
      <c r="D158" s="232" t="s">
        <v>461</v>
      </c>
      <c r="E158" s="233" t="s">
        <v>1253</v>
      </c>
      <c r="F158" s="234" t="s">
        <v>1254</v>
      </c>
      <c r="G158" s="235" t="s">
        <v>240</v>
      </c>
      <c r="H158" s="236">
        <v>1</v>
      </c>
      <c r="I158" s="237"/>
      <c r="J158" s="237"/>
      <c r="K158" s="238">
        <f>ROUND(P158*H158,2)</f>
        <v>0</v>
      </c>
      <c r="L158" s="234" t="s">
        <v>20</v>
      </c>
      <c r="M158" s="42"/>
      <c r="N158" s="239" t="s">
        <v>20</v>
      </c>
      <c r="O158" s="222" t="s">
        <v>40</v>
      </c>
      <c r="P158" s="223">
        <f>I158+J158</f>
        <v>0</v>
      </c>
      <c r="Q158" s="223">
        <f>ROUND(I158*H158,2)</f>
        <v>0</v>
      </c>
      <c r="R158" s="223">
        <f>ROUND(J158*H158,2)</f>
        <v>0</v>
      </c>
      <c r="S158" s="82"/>
      <c r="T158" s="224">
        <f>S158*H158</f>
        <v>0</v>
      </c>
      <c r="U158" s="224">
        <v>0</v>
      </c>
      <c r="V158" s="224">
        <f>U158*H158</f>
        <v>0</v>
      </c>
      <c r="W158" s="224">
        <v>0</v>
      </c>
      <c r="X158" s="225">
        <f>W158*H158</f>
        <v>0</v>
      </c>
      <c r="Y158" s="36"/>
      <c r="Z158" s="36"/>
      <c r="AA158" s="36"/>
      <c r="AB158" s="36"/>
      <c r="AC158" s="36"/>
      <c r="AD158" s="36"/>
      <c r="AE158" s="36"/>
      <c r="AR158" s="226" t="s">
        <v>236</v>
      </c>
      <c r="AT158" s="226" t="s">
        <v>461</v>
      </c>
      <c r="AU158" s="226" t="s">
        <v>78</v>
      </c>
      <c r="AY158" s="15" t="s">
        <v>158</v>
      </c>
      <c r="BE158" s="227">
        <f>IF(O158="základní",K158,0)</f>
        <v>0</v>
      </c>
      <c r="BF158" s="227">
        <f>IF(O158="snížená",K158,0)</f>
        <v>0</v>
      </c>
      <c r="BG158" s="227">
        <f>IF(O158="zákl. přenesená",K158,0)</f>
        <v>0</v>
      </c>
      <c r="BH158" s="227">
        <f>IF(O158="sníž. přenesená",K158,0)</f>
        <v>0</v>
      </c>
      <c r="BI158" s="227">
        <f>IF(O158="nulová",K158,0)</f>
        <v>0</v>
      </c>
      <c r="BJ158" s="15" t="s">
        <v>78</v>
      </c>
      <c r="BK158" s="227">
        <f>ROUND(P158*H158,2)</f>
        <v>0</v>
      </c>
      <c r="BL158" s="15" t="s">
        <v>236</v>
      </c>
      <c r="BM158" s="226" t="s">
        <v>1788</v>
      </c>
    </row>
    <row r="159" s="2" customFormat="1">
      <c r="A159" s="36"/>
      <c r="B159" s="37"/>
      <c r="C159" s="38"/>
      <c r="D159" s="228" t="s">
        <v>161</v>
      </c>
      <c r="E159" s="38"/>
      <c r="F159" s="229" t="s">
        <v>1254</v>
      </c>
      <c r="G159" s="38"/>
      <c r="H159" s="38"/>
      <c r="I159" s="150"/>
      <c r="J159" s="150"/>
      <c r="K159" s="38"/>
      <c r="L159" s="38"/>
      <c r="M159" s="42"/>
      <c r="N159" s="230"/>
      <c r="O159" s="231"/>
      <c r="P159" s="82"/>
      <c r="Q159" s="82"/>
      <c r="R159" s="82"/>
      <c r="S159" s="82"/>
      <c r="T159" s="82"/>
      <c r="U159" s="82"/>
      <c r="V159" s="82"/>
      <c r="W159" s="82"/>
      <c r="X159" s="83"/>
      <c r="Y159" s="36"/>
      <c r="Z159" s="36"/>
      <c r="AA159" s="36"/>
      <c r="AB159" s="36"/>
      <c r="AC159" s="36"/>
      <c r="AD159" s="36"/>
      <c r="AE159" s="36"/>
      <c r="AT159" s="15" t="s">
        <v>161</v>
      </c>
      <c r="AU159" s="15" t="s">
        <v>78</v>
      </c>
    </row>
    <row r="160" s="2" customFormat="1" ht="21.75" customHeight="1">
      <c r="A160" s="36"/>
      <c r="B160" s="37"/>
      <c r="C160" s="232" t="s">
        <v>280</v>
      </c>
      <c r="D160" s="232" t="s">
        <v>461</v>
      </c>
      <c r="E160" s="233" t="s">
        <v>1257</v>
      </c>
      <c r="F160" s="234" t="s">
        <v>1258</v>
      </c>
      <c r="G160" s="235" t="s">
        <v>240</v>
      </c>
      <c r="H160" s="236">
        <v>1</v>
      </c>
      <c r="I160" s="237"/>
      <c r="J160" s="237"/>
      <c r="K160" s="238">
        <f>ROUND(P160*H160,2)</f>
        <v>0</v>
      </c>
      <c r="L160" s="234" t="s">
        <v>20</v>
      </c>
      <c r="M160" s="42"/>
      <c r="N160" s="239" t="s">
        <v>20</v>
      </c>
      <c r="O160" s="222" t="s">
        <v>40</v>
      </c>
      <c r="P160" s="223">
        <f>I160+J160</f>
        <v>0</v>
      </c>
      <c r="Q160" s="223">
        <f>ROUND(I160*H160,2)</f>
        <v>0</v>
      </c>
      <c r="R160" s="223">
        <f>ROUND(J160*H160,2)</f>
        <v>0</v>
      </c>
      <c r="S160" s="82"/>
      <c r="T160" s="224">
        <f>S160*H160</f>
        <v>0</v>
      </c>
      <c r="U160" s="224">
        <v>0</v>
      </c>
      <c r="V160" s="224">
        <f>U160*H160</f>
        <v>0</v>
      </c>
      <c r="W160" s="224">
        <v>0</v>
      </c>
      <c r="X160" s="225">
        <f>W160*H160</f>
        <v>0</v>
      </c>
      <c r="Y160" s="36"/>
      <c r="Z160" s="36"/>
      <c r="AA160" s="36"/>
      <c r="AB160" s="36"/>
      <c r="AC160" s="36"/>
      <c r="AD160" s="36"/>
      <c r="AE160" s="36"/>
      <c r="AR160" s="226" t="s">
        <v>78</v>
      </c>
      <c r="AT160" s="226" t="s">
        <v>461</v>
      </c>
      <c r="AU160" s="226" t="s">
        <v>78</v>
      </c>
      <c r="AY160" s="15" t="s">
        <v>158</v>
      </c>
      <c r="BE160" s="227">
        <f>IF(O160="základní",K160,0)</f>
        <v>0</v>
      </c>
      <c r="BF160" s="227">
        <f>IF(O160="snížená",K160,0)</f>
        <v>0</v>
      </c>
      <c r="BG160" s="227">
        <f>IF(O160="zákl. přenesená",K160,0)</f>
        <v>0</v>
      </c>
      <c r="BH160" s="227">
        <f>IF(O160="sníž. přenesená",K160,0)</f>
        <v>0</v>
      </c>
      <c r="BI160" s="227">
        <f>IF(O160="nulová",K160,0)</f>
        <v>0</v>
      </c>
      <c r="BJ160" s="15" t="s">
        <v>78</v>
      </c>
      <c r="BK160" s="227">
        <f>ROUND(P160*H160,2)</f>
        <v>0</v>
      </c>
      <c r="BL160" s="15" t="s">
        <v>78</v>
      </c>
      <c r="BM160" s="226" t="s">
        <v>1789</v>
      </c>
    </row>
    <row r="161" s="2" customFormat="1">
      <c r="A161" s="36"/>
      <c r="B161" s="37"/>
      <c r="C161" s="38"/>
      <c r="D161" s="228" t="s">
        <v>161</v>
      </c>
      <c r="E161" s="38"/>
      <c r="F161" s="229" t="s">
        <v>1258</v>
      </c>
      <c r="G161" s="38"/>
      <c r="H161" s="38"/>
      <c r="I161" s="150"/>
      <c r="J161" s="150"/>
      <c r="K161" s="38"/>
      <c r="L161" s="38"/>
      <c r="M161" s="42"/>
      <c r="N161" s="230"/>
      <c r="O161" s="231"/>
      <c r="P161" s="82"/>
      <c r="Q161" s="82"/>
      <c r="R161" s="82"/>
      <c r="S161" s="82"/>
      <c r="T161" s="82"/>
      <c r="U161" s="82"/>
      <c r="V161" s="82"/>
      <c r="W161" s="82"/>
      <c r="X161" s="83"/>
      <c r="Y161" s="36"/>
      <c r="Z161" s="36"/>
      <c r="AA161" s="36"/>
      <c r="AB161" s="36"/>
      <c r="AC161" s="36"/>
      <c r="AD161" s="36"/>
      <c r="AE161" s="36"/>
      <c r="AT161" s="15" t="s">
        <v>161</v>
      </c>
      <c r="AU161" s="15" t="s">
        <v>78</v>
      </c>
    </row>
    <row r="162" s="2" customFormat="1" ht="16.5" customHeight="1">
      <c r="A162" s="36"/>
      <c r="B162" s="37"/>
      <c r="C162" s="232" t="s">
        <v>284</v>
      </c>
      <c r="D162" s="232" t="s">
        <v>461</v>
      </c>
      <c r="E162" s="233" t="s">
        <v>1396</v>
      </c>
      <c r="F162" s="234" t="s">
        <v>1397</v>
      </c>
      <c r="G162" s="235" t="s">
        <v>240</v>
      </c>
      <c r="H162" s="236">
        <v>2</v>
      </c>
      <c r="I162" s="237"/>
      <c r="J162" s="237"/>
      <c r="K162" s="238">
        <f>ROUND(P162*H162,2)</f>
        <v>0</v>
      </c>
      <c r="L162" s="234" t="s">
        <v>20</v>
      </c>
      <c r="M162" s="42"/>
      <c r="N162" s="239" t="s">
        <v>20</v>
      </c>
      <c r="O162" s="222" t="s">
        <v>40</v>
      </c>
      <c r="P162" s="223">
        <f>I162+J162</f>
        <v>0</v>
      </c>
      <c r="Q162" s="223">
        <f>ROUND(I162*H162,2)</f>
        <v>0</v>
      </c>
      <c r="R162" s="223">
        <f>ROUND(J162*H162,2)</f>
        <v>0</v>
      </c>
      <c r="S162" s="82"/>
      <c r="T162" s="224">
        <f>S162*H162</f>
        <v>0</v>
      </c>
      <c r="U162" s="224">
        <v>0</v>
      </c>
      <c r="V162" s="224">
        <f>U162*H162</f>
        <v>0</v>
      </c>
      <c r="W162" s="224">
        <v>0</v>
      </c>
      <c r="X162" s="225">
        <f>W162*H162</f>
        <v>0</v>
      </c>
      <c r="Y162" s="36"/>
      <c r="Z162" s="36"/>
      <c r="AA162" s="36"/>
      <c r="AB162" s="36"/>
      <c r="AC162" s="36"/>
      <c r="AD162" s="36"/>
      <c r="AE162" s="36"/>
      <c r="AR162" s="226" t="s">
        <v>236</v>
      </c>
      <c r="AT162" s="226" t="s">
        <v>461</v>
      </c>
      <c r="AU162" s="226" t="s">
        <v>78</v>
      </c>
      <c r="AY162" s="15" t="s">
        <v>158</v>
      </c>
      <c r="BE162" s="227">
        <f>IF(O162="základní",K162,0)</f>
        <v>0</v>
      </c>
      <c r="BF162" s="227">
        <f>IF(O162="snížená",K162,0)</f>
        <v>0</v>
      </c>
      <c r="BG162" s="227">
        <f>IF(O162="zákl. přenesená",K162,0)</f>
        <v>0</v>
      </c>
      <c r="BH162" s="227">
        <f>IF(O162="sníž. přenesená",K162,0)</f>
        <v>0</v>
      </c>
      <c r="BI162" s="227">
        <f>IF(O162="nulová",K162,0)</f>
        <v>0</v>
      </c>
      <c r="BJ162" s="15" t="s">
        <v>78</v>
      </c>
      <c r="BK162" s="227">
        <f>ROUND(P162*H162,2)</f>
        <v>0</v>
      </c>
      <c r="BL162" s="15" t="s">
        <v>236</v>
      </c>
      <c r="BM162" s="226" t="s">
        <v>1790</v>
      </c>
    </row>
    <row r="163" s="2" customFormat="1">
      <c r="A163" s="36"/>
      <c r="B163" s="37"/>
      <c r="C163" s="38"/>
      <c r="D163" s="228" t="s">
        <v>161</v>
      </c>
      <c r="E163" s="38"/>
      <c r="F163" s="229" t="s">
        <v>1397</v>
      </c>
      <c r="G163" s="38"/>
      <c r="H163" s="38"/>
      <c r="I163" s="150"/>
      <c r="J163" s="150"/>
      <c r="K163" s="38"/>
      <c r="L163" s="38"/>
      <c r="M163" s="42"/>
      <c r="N163" s="230"/>
      <c r="O163" s="231"/>
      <c r="P163" s="82"/>
      <c r="Q163" s="82"/>
      <c r="R163" s="82"/>
      <c r="S163" s="82"/>
      <c r="T163" s="82"/>
      <c r="U163" s="82"/>
      <c r="V163" s="82"/>
      <c r="W163" s="82"/>
      <c r="X163" s="83"/>
      <c r="Y163" s="36"/>
      <c r="Z163" s="36"/>
      <c r="AA163" s="36"/>
      <c r="AB163" s="36"/>
      <c r="AC163" s="36"/>
      <c r="AD163" s="36"/>
      <c r="AE163" s="36"/>
      <c r="AT163" s="15" t="s">
        <v>161</v>
      </c>
      <c r="AU163" s="15" t="s">
        <v>78</v>
      </c>
    </row>
    <row r="164" s="2" customFormat="1" ht="16.5" customHeight="1">
      <c r="A164" s="36"/>
      <c r="B164" s="37"/>
      <c r="C164" s="232" t="s">
        <v>288</v>
      </c>
      <c r="D164" s="232" t="s">
        <v>461</v>
      </c>
      <c r="E164" s="233" t="s">
        <v>1400</v>
      </c>
      <c r="F164" s="234" t="s">
        <v>1401</v>
      </c>
      <c r="G164" s="235" t="s">
        <v>240</v>
      </c>
      <c r="H164" s="236">
        <v>1</v>
      </c>
      <c r="I164" s="237"/>
      <c r="J164" s="237"/>
      <c r="K164" s="238">
        <f>ROUND(P164*H164,2)</f>
        <v>0</v>
      </c>
      <c r="L164" s="234" t="s">
        <v>20</v>
      </c>
      <c r="M164" s="42"/>
      <c r="N164" s="239" t="s">
        <v>20</v>
      </c>
      <c r="O164" s="222" t="s">
        <v>40</v>
      </c>
      <c r="P164" s="223">
        <f>I164+J164</f>
        <v>0</v>
      </c>
      <c r="Q164" s="223">
        <f>ROUND(I164*H164,2)</f>
        <v>0</v>
      </c>
      <c r="R164" s="223">
        <f>ROUND(J164*H164,2)</f>
        <v>0</v>
      </c>
      <c r="S164" s="82"/>
      <c r="T164" s="224">
        <f>S164*H164</f>
        <v>0</v>
      </c>
      <c r="U164" s="224">
        <v>0</v>
      </c>
      <c r="V164" s="224">
        <f>U164*H164</f>
        <v>0</v>
      </c>
      <c r="W164" s="224">
        <v>0</v>
      </c>
      <c r="X164" s="225">
        <f>W164*H164</f>
        <v>0</v>
      </c>
      <c r="Y164" s="36"/>
      <c r="Z164" s="36"/>
      <c r="AA164" s="36"/>
      <c r="AB164" s="36"/>
      <c r="AC164" s="36"/>
      <c r="AD164" s="36"/>
      <c r="AE164" s="36"/>
      <c r="AR164" s="226" t="s">
        <v>78</v>
      </c>
      <c r="AT164" s="226" t="s">
        <v>461</v>
      </c>
      <c r="AU164" s="226" t="s">
        <v>78</v>
      </c>
      <c r="AY164" s="15" t="s">
        <v>158</v>
      </c>
      <c r="BE164" s="227">
        <f>IF(O164="základní",K164,0)</f>
        <v>0</v>
      </c>
      <c r="BF164" s="227">
        <f>IF(O164="snížená",K164,0)</f>
        <v>0</v>
      </c>
      <c r="BG164" s="227">
        <f>IF(O164="zákl. přenesená",K164,0)</f>
        <v>0</v>
      </c>
      <c r="BH164" s="227">
        <f>IF(O164="sníž. přenesená",K164,0)</f>
        <v>0</v>
      </c>
      <c r="BI164" s="227">
        <f>IF(O164="nulová",K164,0)</f>
        <v>0</v>
      </c>
      <c r="BJ164" s="15" t="s">
        <v>78</v>
      </c>
      <c r="BK164" s="227">
        <f>ROUND(P164*H164,2)</f>
        <v>0</v>
      </c>
      <c r="BL164" s="15" t="s">
        <v>78</v>
      </c>
      <c r="BM164" s="226" t="s">
        <v>1791</v>
      </c>
    </row>
    <row r="165" s="2" customFormat="1">
      <c r="A165" s="36"/>
      <c r="B165" s="37"/>
      <c r="C165" s="38"/>
      <c r="D165" s="228" t="s">
        <v>161</v>
      </c>
      <c r="E165" s="38"/>
      <c r="F165" s="229" t="s">
        <v>1401</v>
      </c>
      <c r="G165" s="38"/>
      <c r="H165" s="38"/>
      <c r="I165" s="150"/>
      <c r="J165" s="150"/>
      <c r="K165" s="38"/>
      <c r="L165" s="38"/>
      <c r="M165" s="42"/>
      <c r="N165" s="230"/>
      <c r="O165" s="231"/>
      <c r="P165" s="82"/>
      <c r="Q165" s="82"/>
      <c r="R165" s="82"/>
      <c r="S165" s="82"/>
      <c r="T165" s="82"/>
      <c r="U165" s="82"/>
      <c r="V165" s="82"/>
      <c r="W165" s="82"/>
      <c r="X165" s="83"/>
      <c r="Y165" s="36"/>
      <c r="Z165" s="36"/>
      <c r="AA165" s="36"/>
      <c r="AB165" s="36"/>
      <c r="AC165" s="36"/>
      <c r="AD165" s="36"/>
      <c r="AE165" s="36"/>
      <c r="AT165" s="15" t="s">
        <v>161</v>
      </c>
      <c r="AU165" s="15" t="s">
        <v>78</v>
      </c>
    </row>
    <row r="166" s="2" customFormat="1" ht="21.75" customHeight="1">
      <c r="A166" s="36"/>
      <c r="B166" s="37"/>
      <c r="C166" s="232" t="s">
        <v>292</v>
      </c>
      <c r="D166" s="232" t="s">
        <v>461</v>
      </c>
      <c r="E166" s="233" t="s">
        <v>1325</v>
      </c>
      <c r="F166" s="234" t="s">
        <v>1792</v>
      </c>
      <c r="G166" s="235" t="s">
        <v>155</v>
      </c>
      <c r="H166" s="236">
        <v>733</v>
      </c>
      <c r="I166" s="237"/>
      <c r="J166" s="237"/>
      <c r="K166" s="238">
        <f>ROUND(P166*H166,2)</f>
        <v>0</v>
      </c>
      <c r="L166" s="234" t="s">
        <v>20</v>
      </c>
      <c r="M166" s="42"/>
      <c r="N166" s="239" t="s">
        <v>20</v>
      </c>
      <c r="O166" s="222" t="s">
        <v>40</v>
      </c>
      <c r="P166" s="223">
        <f>I166+J166</f>
        <v>0</v>
      </c>
      <c r="Q166" s="223">
        <f>ROUND(I166*H166,2)</f>
        <v>0</v>
      </c>
      <c r="R166" s="223">
        <f>ROUND(J166*H166,2)</f>
        <v>0</v>
      </c>
      <c r="S166" s="82"/>
      <c r="T166" s="224">
        <f>S166*H166</f>
        <v>0</v>
      </c>
      <c r="U166" s="224">
        <v>0</v>
      </c>
      <c r="V166" s="224">
        <f>U166*H166</f>
        <v>0</v>
      </c>
      <c r="W166" s="224">
        <v>0</v>
      </c>
      <c r="X166" s="225">
        <f>W166*H166</f>
        <v>0</v>
      </c>
      <c r="Y166" s="36"/>
      <c r="Z166" s="36"/>
      <c r="AA166" s="36"/>
      <c r="AB166" s="36"/>
      <c r="AC166" s="36"/>
      <c r="AD166" s="36"/>
      <c r="AE166" s="36"/>
      <c r="AR166" s="226" t="s">
        <v>236</v>
      </c>
      <c r="AT166" s="226" t="s">
        <v>461</v>
      </c>
      <c r="AU166" s="226" t="s">
        <v>78</v>
      </c>
      <c r="AY166" s="15" t="s">
        <v>158</v>
      </c>
      <c r="BE166" s="227">
        <f>IF(O166="základní",K166,0)</f>
        <v>0</v>
      </c>
      <c r="BF166" s="227">
        <f>IF(O166="snížená",K166,0)</f>
        <v>0</v>
      </c>
      <c r="BG166" s="227">
        <f>IF(O166="zákl. přenesená",K166,0)</f>
        <v>0</v>
      </c>
      <c r="BH166" s="227">
        <f>IF(O166="sníž. přenesená",K166,0)</f>
        <v>0</v>
      </c>
      <c r="BI166" s="227">
        <f>IF(O166="nulová",K166,0)</f>
        <v>0</v>
      </c>
      <c r="BJ166" s="15" t="s">
        <v>78</v>
      </c>
      <c r="BK166" s="227">
        <f>ROUND(P166*H166,2)</f>
        <v>0</v>
      </c>
      <c r="BL166" s="15" t="s">
        <v>236</v>
      </c>
      <c r="BM166" s="226" t="s">
        <v>1793</v>
      </c>
    </row>
    <row r="167" s="2" customFormat="1">
      <c r="A167" s="36"/>
      <c r="B167" s="37"/>
      <c r="C167" s="38"/>
      <c r="D167" s="228" t="s">
        <v>161</v>
      </c>
      <c r="E167" s="38"/>
      <c r="F167" s="229" t="s">
        <v>1792</v>
      </c>
      <c r="G167" s="38"/>
      <c r="H167" s="38"/>
      <c r="I167" s="150"/>
      <c r="J167" s="150"/>
      <c r="K167" s="38"/>
      <c r="L167" s="38"/>
      <c r="M167" s="42"/>
      <c r="N167" s="230"/>
      <c r="O167" s="231"/>
      <c r="P167" s="82"/>
      <c r="Q167" s="82"/>
      <c r="R167" s="82"/>
      <c r="S167" s="82"/>
      <c r="T167" s="82"/>
      <c r="U167" s="82"/>
      <c r="V167" s="82"/>
      <c r="W167" s="82"/>
      <c r="X167" s="83"/>
      <c r="Y167" s="36"/>
      <c r="Z167" s="36"/>
      <c r="AA167" s="36"/>
      <c r="AB167" s="36"/>
      <c r="AC167" s="36"/>
      <c r="AD167" s="36"/>
      <c r="AE167" s="36"/>
      <c r="AT167" s="15" t="s">
        <v>161</v>
      </c>
      <c r="AU167" s="15" t="s">
        <v>78</v>
      </c>
    </row>
    <row r="168" s="2" customFormat="1" ht="33" customHeight="1">
      <c r="A168" s="36"/>
      <c r="B168" s="37"/>
      <c r="C168" s="232" t="s">
        <v>296</v>
      </c>
      <c r="D168" s="232" t="s">
        <v>461</v>
      </c>
      <c r="E168" s="233" t="s">
        <v>1335</v>
      </c>
      <c r="F168" s="234" t="s">
        <v>1336</v>
      </c>
      <c r="G168" s="235" t="s">
        <v>155</v>
      </c>
      <c r="H168" s="236">
        <v>295</v>
      </c>
      <c r="I168" s="237"/>
      <c r="J168" s="237"/>
      <c r="K168" s="238">
        <f>ROUND(P168*H168,2)</f>
        <v>0</v>
      </c>
      <c r="L168" s="234" t="s">
        <v>20</v>
      </c>
      <c r="M168" s="42"/>
      <c r="N168" s="239" t="s">
        <v>20</v>
      </c>
      <c r="O168" s="222" t="s">
        <v>40</v>
      </c>
      <c r="P168" s="223">
        <f>I168+J168</f>
        <v>0</v>
      </c>
      <c r="Q168" s="223">
        <f>ROUND(I168*H168,2)</f>
        <v>0</v>
      </c>
      <c r="R168" s="223">
        <f>ROUND(J168*H168,2)</f>
        <v>0</v>
      </c>
      <c r="S168" s="82"/>
      <c r="T168" s="224">
        <f>S168*H168</f>
        <v>0</v>
      </c>
      <c r="U168" s="224">
        <v>0</v>
      </c>
      <c r="V168" s="224">
        <f>U168*H168</f>
        <v>0</v>
      </c>
      <c r="W168" s="224">
        <v>0</v>
      </c>
      <c r="X168" s="225">
        <f>W168*H168</f>
        <v>0</v>
      </c>
      <c r="Y168" s="36"/>
      <c r="Z168" s="36"/>
      <c r="AA168" s="36"/>
      <c r="AB168" s="36"/>
      <c r="AC168" s="36"/>
      <c r="AD168" s="36"/>
      <c r="AE168" s="36"/>
      <c r="AR168" s="226" t="s">
        <v>236</v>
      </c>
      <c r="AT168" s="226" t="s">
        <v>461</v>
      </c>
      <c r="AU168" s="226" t="s">
        <v>78</v>
      </c>
      <c r="AY168" s="15" t="s">
        <v>158</v>
      </c>
      <c r="BE168" s="227">
        <f>IF(O168="základní",K168,0)</f>
        <v>0</v>
      </c>
      <c r="BF168" s="227">
        <f>IF(O168="snížená",K168,0)</f>
        <v>0</v>
      </c>
      <c r="BG168" s="227">
        <f>IF(O168="zákl. přenesená",K168,0)</f>
        <v>0</v>
      </c>
      <c r="BH168" s="227">
        <f>IF(O168="sníž. přenesená",K168,0)</f>
        <v>0</v>
      </c>
      <c r="BI168" s="227">
        <f>IF(O168="nulová",K168,0)</f>
        <v>0</v>
      </c>
      <c r="BJ168" s="15" t="s">
        <v>78</v>
      </c>
      <c r="BK168" s="227">
        <f>ROUND(P168*H168,2)</f>
        <v>0</v>
      </c>
      <c r="BL168" s="15" t="s">
        <v>236</v>
      </c>
      <c r="BM168" s="226" t="s">
        <v>1794</v>
      </c>
    </row>
    <row r="169" s="2" customFormat="1">
      <c r="A169" s="36"/>
      <c r="B169" s="37"/>
      <c r="C169" s="38"/>
      <c r="D169" s="228" t="s">
        <v>161</v>
      </c>
      <c r="E169" s="38"/>
      <c r="F169" s="229" t="s">
        <v>1338</v>
      </c>
      <c r="G169" s="38"/>
      <c r="H169" s="38"/>
      <c r="I169" s="150"/>
      <c r="J169" s="150"/>
      <c r="K169" s="38"/>
      <c r="L169" s="38"/>
      <c r="M169" s="42"/>
      <c r="N169" s="230"/>
      <c r="O169" s="231"/>
      <c r="P169" s="82"/>
      <c r="Q169" s="82"/>
      <c r="R169" s="82"/>
      <c r="S169" s="82"/>
      <c r="T169" s="82"/>
      <c r="U169" s="82"/>
      <c r="V169" s="82"/>
      <c r="W169" s="82"/>
      <c r="X169" s="83"/>
      <c r="Y169" s="36"/>
      <c r="Z169" s="36"/>
      <c r="AA169" s="36"/>
      <c r="AB169" s="36"/>
      <c r="AC169" s="36"/>
      <c r="AD169" s="36"/>
      <c r="AE169" s="36"/>
      <c r="AT169" s="15" t="s">
        <v>161</v>
      </c>
      <c r="AU169" s="15" t="s">
        <v>78</v>
      </c>
    </row>
    <row r="170" s="2" customFormat="1" ht="16.5" customHeight="1">
      <c r="A170" s="36"/>
      <c r="B170" s="37"/>
      <c r="C170" s="232" t="s">
        <v>300</v>
      </c>
      <c r="D170" s="232" t="s">
        <v>461</v>
      </c>
      <c r="E170" s="233" t="s">
        <v>1518</v>
      </c>
      <c r="F170" s="234" t="s">
        <v>1795</v>
      </c>
      <c r="G170" s="235" t="s">
        <v>240</v>
      </c>
      <c r="H170" s="236">
        <v>3</v>
      </c>
      <c r="I170" s="237"/>
      <c r="J170" s="237"/>
      <c r="K170" s="238">
        <f>ROUND(P170*H170,2)</f>
        <v>0</v>
      </c>
      <c r="L170" s="234" t="s">
        <v>20</v>
      </c>
      <c r="M170" s="42"/>
      <c r="N170" s="239" t="s">
        <v>20</v>
      </c>
      <c r="O170" s="222" t="s">
        <v>40</v>
      </c>
      <c r="P170" s="223">
        <f>I170+J170</f>
        <v>0</v>
      </c>
      <c r="Q170" s="223">
        <f>ROUND(I170*H170,2)</f>
        <v>0</v>
      </c>
      <c r="R170" s="223">
        <f>ROUND(J170*H170,2)</f>
        <v>0</v>
      </c>
      <c r="S170" s="82"/>
      <c r="T170" s="224">
        <f>S170*H170</f>
        <v>0</v>
      </c>
      <c r="U170" s="224">
        <v>0</v>
      </c>
      <c r="V170" s="224">
        <f>U170*H170</f>
        <v>0</v>
      </c>
      <c r="W170" s="224">
        <v>0</v>
      </c>
      <c r="X170" s="225">
        <f>W170*H170</f>
        <v>0</v>
      </c>
      <c r="Y170" s="36"/>
      <c r="Z170" s="36"/>
      <c r="AA170" s="36"/>
      <c r="AB170" s="36"/>
      <c r="AC170" s="36"/>
      <c r="AD170" s="36"/>
      <c r="AE170" s="36"/>
      <c r="AR170" s="226" t="s">
        <v>78</v>
      </c>
      <c r="AT170" s="226" t="s">
        <v>461</v>
      </c>
      <c r="AU170" s="226" t="s">
        <v>78</v>
      </c>
      <c r="AY170" s="15" t="s">
        <v>158</v>
      </c>
      <c r="BE170" s="227">
        <f>IF(O170="základní",K170,0)</f>
        <v>0</v>
      </c>
      <c r="BF170" s="227">
        <f>IF(O170="snížená",K170,0)</f>
        <v>0</v>
      </c>
      <c r="BG170" s="227">
        <f>IF(O170="zákl. přenesená",K170,0)</f>
        <v>0</v>
      </c>
      <c r="BH170" s="227">
        <f>IF(O170="sníž. přenesená",K170,0)</f>
        <v>0</v>
      </c>
      <c r="BI170" s="227">
        <f>IF(O170="nulová",K170,0)</f>
        <v>0</v>
      </c>
      <c r="BJ170" s="15" t="s">
        <v>78</v>
      </c>
      <c r="BK170" s="227">
        <f>ROUND(P170*H170,2)</f>
        <v>0</v>
      </c>
      <c r="BL170" s="15" t="s">
        <v>78</v>
      </c>
      <c r="BM170" s="226" t="s">
        <v>1796</v>
      </c>
    </row>
    <row r="171" s="2" customFormat="1">
      <c r="A171" s="36"/>
      <c r="B171" s="37"/>
      <c r="C171" s="38"/>
      <c r="D171" s="228" t="s">
        <v>161</v>
      </c>
      <c r="E171" s="38"/>
      <c r="F171" s="229" t="s">
        <v>1795</v>
      </c>
      <c r="G171" s="38"/>
      <c r="H171" s="38"/>
      <c r="I171" s="150"/>
      <c r="J171" s="150"/>
      <c r="K171" s="38"/>
      <c r="L171" s="38"/>
      <c r="M171" s="42"/>
      <c r="N171" s="230"/>
      <c r="O171" s="231"/>
      <c r="P171" s="82"/>
      <c r="Q171" s="82"/>
      <c r="R171" s="82"/>
      <c r="S171" s="82"/>
      <c r="T171" s="82"/>
      <c r="U171" s="82"/>
      <c r="V171" s="82"/>
      <c r="W171" s="82"/>
      <c r="X171" s="83"/>
      <c r="Y171" s="36"/>
      <c r="Z171" s="36"/>
      <c r="AA171" s="36"/>
      <c r="AB171" s="36"/>
      <c r="AC171" s="36"/>
      <c r="AD171" s="36"/>
      <c r="AE171" s="36"/>
      <c r="AT171" s="15" t="s">
        <v>161</v>
      </c>
      <c r="AU171" s="15" t="s">
        <v>78</v>
      </c>
    </row>
    <row r="172" s="2" customFormat="1" ht="16.5" customHeight="1">
      <c r="A172" s="36"/>
      <c r="B172" s="37"/>
      <c r="C172" s="232" t="s">
        <v>304</v>
      </c>
      <c r="D172" s="232" t="s">
        <v>461</v>
      </c>
      <c r="E172" s="233" t="s">
        <v>1340</v>
      </c>
      <c r="F172" s="234" t="s">
        <v>1797</v>
      </c>
      <c r="G172" s="235" t="s">
        <v>240</v>
      </c>
      <c r="H172" s="236">
        <v>1</v>
      </c>
      <c r="I172" s="237"/>
      <c r="J172" s="237"/>
      <c r="K172" s="238">
        <f>ROUND(P172*H172,2)</f>
        <v>0</v>
      </c>
      <c r="L172" s="234" t="s">
        <v>20</v>
      </c>
      <c r="M172" s="42"/>
      <c r="N172" s="239" t="s">
        <v>20</v>
      </c>
      <c r="O172" s="222" t="s">
        <v>40</v>
      </c>
      <c r="P172" s="223">
        <f>I172+J172</f>
        <v>0</v>
      </c>
      <c r="Q172" s="223">
        <f>ROUND(I172*H172,2)</f>
        <v>0</v>
      </c>
      <c r="R172" s="223">
        <f>ROUND(J172*H172,2)</f>
        <v>0</v>
      </c>
      <c r="S172" s="82"/>
      <c r="T172" s="224">
        <f>S172*H172</f>
        <v>0</v>
      </c>
      <c r="U172" s="224">
        <v>0</v>
      </c>
      <c r="V172" s="224">
        <f>U172*H172</f>
        <v>0</v>
      </c>
      <c r="W172" s="224">
        <v>0</v>
      </c>
      <c r="X172" s="225">
        <f>W172*H172</f>
        <v>0</v>
      </c>
      <c r="Y172" s="36"/>
      <c r="Z172" s="36"/>
      <c r="AA172" s="36"/>
      <c r="AB172" s="36"/>
      <c r="AC172" s="36"/>
      <c r="AD172" s="36"/>
      <c r="AE172" s="36"/>
      <c r="AR172" s="226" t="s">
        <v>78</v>
      </c>
      <c r="AT172" s="226" t="s">
        <v>461</v>
      </c>
      <c r="AU172" s="226" t="s">
        <v>78</v>
      </c>
      <c r="AY172" s="15" t="s">
        <v>158</v>
      </c>
      <c r="BE172" s="227">
        <f>IF(O172="základní",K172,0)</f>
        <v>0</v>
      </c>
      <c r="BF172" s="227">
        <f>IF(O172="snížená",K172,0)</f>
        <v>0</v>
      </c>
      <c r="BG172" s="227">
        <f>IF(O172="zákl. přenesená",K172,0)</f>
        <v>0</v>
      </c>
      <c r="BH172" s="227">
        <f>IF(O172="sníž. přenesená",K172,0)</f>
        <v>0</v>
      </c>
      <c r="BI172" s="227">
        <f>IF(O172="nulová",K172,0)</f>
        <v>0</v>
      </c>
      <c r="BJ172" s="15" t="s">
        <v>78</v>
      </c>
      <c r="BK172" s="227">
        <f>ROUND(P172*H172,2)</f>
        <v>0</v>
      </c>
      <c r="BL172" s="15" t="s">
        <v>78</v>
      </c>
      <c r="BM172" s="226" t="s">
        <v>1798</v>
      </c>
    </row>
    <row r="173" s="2" customFormat="1">
      <c r="A173" s="36"/>
      <c r="B173" s="37"/>
      <c r="C173" s="38"/>
      <c r="D173" s="228" t="s">
        <v>161</v>
      </c>
      <c r="E173" s="38"/>
      <c r="F173" s="229" t="s">
        <v>1797</v>
      </c>
      <c r="G173" s="38"/>
      <c r="H173" s="38"/>
      <c r="I173" s="150"/>
      <c r="J173" s="150"/>
      <c r="K173" s="38"/>
      <c r="L173" s="38"/>
      <c r="M173" s="42"/>
      <c r="N173" s="230"/>
      <c r="O173" s="231"/>
      <c r="P173" s="82"/>
      <c r="Q173" s="82"/>
      <c r="R173" s="82"/>
      <c r="S173" s="82"/>
      <c r="T173" s="82"/>
      <c r="U173" s="82"/>
      <c r="V173" s="82"/>
      <c r="W173" s="82"/>
      <c r="X173" s="83"/>
      <c r="Y173" s="36"/>
      <c r="Z173" s="36"/>
      <c r="AA173" s="36"/>
      <c r="AB173" s="36"/>
      <c r="AC173" s="36"/>
      <c r="AD173" s="36"/>
      <c r="AE173" s="36"/>
      <c r="AT173" s="15" t="s">
        <v>161</v>
      </c>
      <c r="AU173" s="15" t="s">
        <v>78</v>
      </c>
    </row>
    <row r="174" s="2" customFormat="1" ht="33" customHeight="1">
      <c r="A174" s="36"/>
      <c r="B174" s="37"/>
      <c r="C174" s="232" t="s">
        <v>309</v>
      </c>
      <c r="D174" s="232" t="s">
        <v>461</v>
      </c>
      <c r="E174" s="233" t="s">
        <v>1365</v>
      </c>
      <c r="F174" s="234" t="s">
        <v>1366</v>
      </c>
      <c r="G174" s="235" t="s">
        <v>240</v>
      </c>
      <c r="H174" s="236">
        <v>1</v>
      </c>
      <c r="I174" s="237"/>
      <c r="J174" s="237"/>
      <c r="K174" s="238">
        <f>ROUND(P174*H174,2)</f>
        <v>0</v>
      </c>
      <c r="L174" s="234" t="s">
        <v>20</v>
      </c>
      <c r="M174" s="42"/>
      <c r="N174" s="239" t="s">
        <v>20</v>
      </c>
      <c r="O174" s="222" t="s">
        <v>40</v>
      </c>
      <c r="P174" s="223">
        <f>I174+J174</f>
        <v>0</v>
      </c>
      <c r="Q174" s="223">
        <f>ROUND(I174*H174,2)</f>
        <v>0</v>
      </c>
      <c r="R174" s="223">
        <f>ROUND(J174*H174,2)</f>
        <v>0</v>
      </c>
      <c r="S174" s="82"/>
      <c r="T174" s="224">
        <f>S174*H174</f>
        <v>0</v>
      </c>
      <c r="U174" s="224">
        <v>0</v>
      </c>
      <c r="V174" s="224">
        <f>U174*H174</f>
        <v>0</v>
      </c>
      <c r="W174" s="224">
        <v>0</v>
      </c>
      <c r="X174" s="225">
        <f>W174*H174</f>
        <v>0</v>
      </c>
      <c r="Y174" s="36"/>
      <c r="Z174" s="36"/>
      <c r="AA174" s="36"/>
      <c r="AB174" s="36"/>
      <c r="AC174" s="36"/>
      <c r="AD174" s="36"/>
      <c r="AE174" s="36"/>
      <c r="AR174" s="226" t="s">
        <v>236</v>
      </c>
      <c r="AT174" s="226" t="s">
        <v>461</v>
      </c>
      <c r="AU174" s="226" t="s">
        <v>78</v>
      </c>
      <c r="AY174" s="15" t="s">
        <v>158</v>
      </c>
      <c r="BE174" s="227">
        <f>IF(O174="základní",K174,0)</f>
        <v>0</v>
      </c>
      <c r="BF174" s="227">
        <f>IF(O174="snížená",K174,0)</f>
        <v>0</v>
      </c>
      <c r="BG174" s="227">
        <f>IF(O174="zákl. přenesená",K174,0)</f>
        <v>0</v>
      </c>
      <c r="BH174" s="227">
        <f>IF(O174="sníž. přenesená",K174,0)</f>
        <v>0</v>
      </c>
      <c r="BI174" s="227">
        <f>IF(O174="nulová",K174,0)</f>
        <v>0</v>
      </c>
      <c r="BJ174" s="15" t="s">
        <v>78</v>
      </c>
      <c r="BK174" s="227">
        <f>ROUND(P174*H174,2)</f>
        <v>0</v>
      </c>
      <c r="BL174" s="15" t="s">
        <v>236</v>
      </c>
      <c r="BM174" s="226" t="s">
        <v>1799</v>
      </c>
    </row>
    <row r="175" s="2" customFormat="1">
      <c r="A175" s="36"/>
      <c r="B175" s="37"/>
      <c r="C175" s="38"/>
      <c r="D175" s="228" t="s">
        <v>161</v>
      </c>
      <c r="E175" s="38"/>
      <c r="F175" s="229" t="s">
        <v>1368</v>
      </c>
      <c r="G175" s="38"/>
      <c r="H175" s="38"/>
      <c r="I175" s="150"/>
      <c r="J175" s="150"/>
      <c r="K175" s="38"/>
      <c r="L175" s="38"/>
      <c r="M175" s="42"/>
      <c r="N175" s="230"/>
      <c r="O175" s="231"/>
      <c r="P175" s="82"/>
      <c r="Q175" s="82"/>
      <c r="R175" s="82"/>
      <c r="S175" s="82"/>
      <c r="T175" s="82"/>
      <c r="U175" s="82"/>
      <c r="V175" s="82"/>
      <c r="W175" s="82"/>
      <c r="X175" s="83"/>
      <c r="Y175" s="36"/>
      <c r="Z175" s="36"/>
      <c r="AA175" s="36"/>
      <c r="AB175" s="36"/>
      <c r="AC175" s="36"/>
      <c r="AD175" s="36"/>
      <c r="AE175" s="36"/>
      <c r="AT175" s="15" t="s">
        <v>161</v>
      </c>
      <c r="AU175" s="15" t="s">
        <v>78</v>
      </c>
    </row>
    <row r="176" s="2" customFormat="1" ht="16.5" customHeight="1">
      <c r="A176" s="36"/>
      <c r="B176" s="37"/>
      <c r="C176" s="232" t="s">
        <v>313</v>
      </c>
      <c r="D176" s="232" t="s">
        <v>461</v>
      </c>
      <c r="E176" s="233" t="s">
        <v>1436</v>
      </c>
      <c r="F176" s="234" t="s">
        <v>1800</v>
      </c>
      <c r="G176" s="235" t="s">
        <v>240</v>
      </c>
      <c r="H176" s="236">
        <v>1</v>
      </c>
      <c r="I176" s="237"/>
      <c r="J176" s="237"/>
      <c r="K176" s="238">
        <f>ROUND(P176*H176,2)</f>
        <v>0</v>
      </c>
      <c r="L176" s="234" t="s">
        <v>20</v>
      </c>
      <c r="M176" s="42"/>
      <c r="N176" s="239" t="s">
        <v>20</v>
      </c>
      <c r="O176" s="222" t="s">
        <v>40</v>
      </c>
      <c r="P176" s="223">
        <f>I176+J176</f>
        <v>0</v>
      </c>
      <c r="Q176" s="223">
        <f>ROUND(I176*H176,2)</f>
        <v>0</v>
      </c>
      <c r="R176" s="223">
        <f>ROUND(J176*H176,2)</f>
        <v>0</v>
      </c>
      <c r="S176" s="82"/>
      <c r="T176" s="224">
        <f>S176*H176</f>
        <v>0</v>
      </c>
      <c r="U176" s="224">
        <v>0</v>
      </c>
      <c r="V176" s="224">
        <f>U176*H176</f>
        <v>0</v>
      </c>
      <c r="W176" s="224">
        <v>0</v>
      </c>
      <c r="X176" s="225">
        <f>W176*H176</f>
        <v>0</v>
      </c>
      <c r="Y176" s="36"/>
      <c r="Z176" s="36"/>
      <c r="AA176" s="36"/>
      <c r="AB176" s="36"/>
      <c r="AC176" s="36"/>
      <c r="AD176" s="36"/>
      <c r="AE176" s="36"/>
      <c r="AR176" s="226" t="s">
        <v>78</v>
      </c>
      <c r="AT176" s="226" t="s">
        <v>461</v>
      </c>
      <c r="AU176" s="226" t="s">
        <v>78</v>
      </c>
      <c r="AY176" s="15" t="s">
        <v>158</v>
      </c>
      <c r="BE176" s="227">
        <f>IF(O176="základní",K176,0)</f>
        <v>0</v>
      </c>
      <c r="BF176" s="227">
        <f>IF(O176="snížená",K176,0)</f>
        <v>0</v>
      </c>
      <c r="BG176" s="227">
        <f>IF(O176="zákl. přenesená",K176,0)</f>
        <v>0</v>
      </c>
      <c r="BH176" s="227">
        <f>IF(O176="sníž. přenesená",K176,0)</f>
        <v>0</v>
      </c>
      <c r="BI176" s="227">
        <f>IF(O176="nulová",K176,0)</f>
        <v>0</v>
      </c>
      <c r="BJ176" s="15" t="s">
        <v>78</v>
      </c>
      <c r="BK176" s="227">
        <f>ROUND(P176*H176,2)</f>
        <v>0</v>
      </c>
      <c r="BL176" s="15" t="s">
        <v>78</v>
      </c>
      <c r="BM176" s="226" t="s">
        <v>1801</v>
      </c>
    </row>
    <row r="177" s="2" customFormat="1">
      <c r="A177" s="36"/>
      <c r="B177" s="37"/>
      <c r="C177" s="38"/>
      <c r="D177" s="228" t="s">
        <v>161</v>
      </c>
      <c r="E177" s="38"/>
      <c r="F177" s="229" t="s">
        <v>1800</v>
      </c>
      <c r="G177" s="38"/>
      <c r="H177" s="38"/>
      <c r="I177" s="150"/>
      <c r="J177" s="150"/>
      <c r="K177" s="38"/>
      <c r="L177" s="38"/>
      <c r="M177" s="42"/>
      <c r="N177" s="230"/>
      <c r="O177" s="231"/>
      <c r="P177" s="82"/>
      <c r="Q177" s="82"/>
      <c r="R177" s="82"/>
      <c r="S177" s="82"/>
      <c r="T177" s="82"/>
      <c r="U177" s="82"/>
      <c r="V177" s="82"/>
      <c r="W177" s="82"/>
      <c r="X177" s="83"/>
      <c r="Y177" s="36"/>
      <c r="Z177" s="36"/>
      <c r="AA177" s="36"/>
      <c r="AB177" s="36"/>
      <c r="AC177" s="36"/>
      <c r="AD177" s="36"/>
      <c r="AE177" s="36"/>
      <c r="AT177" s="15" t="s">
        <v>161</v>
      </c>
      <c r="AU177" s="15" t="s">
        <v>78</v>
      </c>
    </row>
    <row r="178" s="2" customFormat="1" ht="16.5" customHeight="1">
      <c r="A178" s="36"/>
      <c r="B178" s="37"/>
      <c r="C178" s="232" t="s">
        <v>317</v>
      </c>
      <c r="D178" s="232" t="s">
        <v>461</v>
      </c>
      <c r="E178" s="233" t="s">
        <v>1572</v>
      </c>
      <c r="F178" s="234" t="s">
        <v>1802</v>
      </c>
      <c r="G178" s="235" t="s">
        <v>240</v>
      </c>
      <c r="H178" s="236">
        <v>1</v>
      </c>
      <c r="I178" s="237"/>
      <c r="J178" s="237"/>
      <c r="K178" s="238">
        <f>ROUND(P178*H178,2)</f>
        <v>0</v>
      </c>
      <c r="L178" s="234" t="s">
        <v>20</v>
      </c>
      <c r="M178" s="42"/>
      <c r="N178" s="239" t="s">
        <v>20</v>
      </c>
      <c r="O178" s="222" t="s">
        <v>40</v>
      </c>
      <c r="P178" s="223">
        <f>I178+J178</f>
        <v>0</v>
      </c>
      <c r="Q178" s="223">
        <f>ROUND(I178*H178,2)</f>
        <v>0</v>
      </c>
      <c r="R178" s="223">
        <f>ROUND(J178*H178,2)</f>
        <v>0</v>
      </c>
      <c r="S178" s="82"/>
      <c r="T178" s="224">
        <f>S178*H178</f>
        <v>0</v>
      </c>
      <c r="U178" s="224">
        <v>0</v>
      </c>
      <c r="V178" s="224">
        <f>U178*H178</f>
        <v>0</v>
      </c>
      <c r="W178" s="224">
        <v>0</v>
      </c>
      <c r="X178" s="225">
        <f>W178*H178</f>
        <v>0</v>
      </c>
      <c r="Y178" s="36"/>
      <c r="Z178" s="36"/>
      <c r="AA178" s="36"/>
      <c r="AB178" s="36"/>
      <c r="AC178" s="36"/>
      <c r="AD178" s="36"/>
      <c r="AE178" s="36"/>
      <c r="AR178" s="226" t="s">
        <v>78</v>
      </c>
      <c r="AT178" s="226" t="s">
        <v>461</v>
      </c>
      <c r="AU178" s="226" t="s">
        <v>78</v>
      </c>
      <c r="AY178" s="15" t="s">
        <v>158</v>
      </c>
      <c r="BE178" s="227">
        <f>IF(O178="základní",K178,0)</f>
        <v>0</v>
      </c>
      <c r="BF178" s="227">
        <f>IF(O178="snížená",K178,0)</f>
        <v>0</v>
      </c>
      <c r="BG178" s="227">
        <f>IF(O178="zákl. přenesená",K178,0)</f>
        <v>0</v>
      </c>
      <c r="BH178" s="227">
        <f>IF(O178="sníž. přenesená",K178,0)</f>
        <v>0</v>
      </c>
      <c r="BI178" s="227">
        <f>IF(O178="nulová",K178,0)</f>
        <v>0</v>
      </c>
      <c r="BJ178" s="15" t="s">
        <v>78</v>
      </c>
      <c r="BK178" s="227">
        <f>ROUND(P178*H178,2)</f>
        <v>0</v>
      </c>
      <c r="BL178" s="15" t="s">
        <v>78</v>
      </c>
      <c r="BM178" s="226" t="s">
        <v>1803</v>
      </c>
    </row>
    <row r="179" s="2" customFormat="1">
      <c r="A179" s="36"/>
      <c r="B179" s="37"/>
      <c r="C179" s="38"/>
      <c r="D179" s="228" t="s">
        <v>161</v>
      </c>
      <c r="E179" s="38"/>
      <c r="F179" s="229" t="s">
        <v>1802</v>
      </c>
      <c r="G179" s="38"/>
      <c r="H179" s="38"/>
      <c r="I179" s="150"/>
      <c r="J179" s="150"/>
      <c r="K179" s="38"/>
      <c r="L179" s="38"/>
      <c r="M179" s="42"/>
      <c r="N179" s="230"/>
      <c r="O179" s="231"/>
      <c r="P179" s="82"/>
      <c r="Q179" s="82"/>
      <c r="R179" s="82"/>
      <c r="S179" s="82"/>
      <c r="T179" s="82"/>
      <c r="U179" s="82"/>
      <c r="V179" s="82"/>
      <c r="W179" s="82"/>
      <c r="X179" s="83"/>
      <c r="Y179" s="36"/>
      <c r="Z179" s="36"/>
      <c r="AA179" s="36"/>
      <c r="AB179" s="36"/>
      <c r="AC179" s="36"/>
      <c r="AD179" s="36"/>
      <c r="AE179" s="36"/>
      <c r="AT179" s="15" t="s">
        <v>161</v>
      </c>
      <c r="AU179" s="15" t="s">
        <v>78</v>
      </c>
    </row>
    <row r="180" s="2" customFormat="1" ht="16.5" customHeight="1">
      <c r="A180" s="36"/>
      <c r="B180" s="37"/>
      <c r="C180" s="232" t="s">
        <v>321</v>
      </c>
      <c r="D180" s="232" t="s">
        <v>461</v>
      </c>
      <c r="E180" s="233" t="s">
        <v>1804</v>
      </c>
      <c r="F180" s="234" t="s">
        <v>1805</v>
      </c>
      <c r="G180" s="235" t="s">
        <v>240</v>
      </c>
      <c r="H180" s="236">
        <v>1</v>
      </c>
      <c r="I180" s="237"/>
      <c r="J180" s="237"/>
      <c r="K180" s="238">
        <f>ROUND(P180*H180,2)</f>
        <v>0</v>
      </c>
      <c r="L180" s="234" t="s">
        <v>20</v>
      </c>
      <c r="M180" s="42"/>
      <c r="N180" s="239" t="s">
        <v>20</v>
      </c>
      <c r="O180" s="222" t="s">
        <v>40</v>
      </c>
      <c r="P180" s="223">
        <f>I180+J180</f>
        <v>0</v>
      </c>
      <c r="Q180" s="223">
        <f>ROUND(I180*H180,2)</f>
        <v>0</v>
      </c>
      <c r="R180" s="223">
        <f>ROUND(J180*H180,2)</f>
        <v>0</v>
      </c>
      <c r="S180" s="82"/>
      <c r="T180" s="224">
        <f>S180*H180</f>
        <v>0</v>
      </c>
      <c r="U180" s="224">
        <v>0</v>
      </c>
      <c r="V180" s="224">
        <f>U180*H180</f>
        <v>0</v>
      </c>
      <c r="W180" s="224">
        <v>0</v>
      </c>
      <c r="X180" s="225">
        <f>W180*H180</f>
        <v>0</v>
      </c>
      <c r="Y180" s="36"/>
      <c r="Z180" s="36"/>
      <c r="AA180" s="36"/>
      <c r="AB180" s="36"/>
      <c r="AC180" s="36"/>
      <c r="AD180" s="36"/>
      <c r="AE180" s="36"/>
      <c r="AR180" s="226" t="s">
        <v>78</v>
      </c>
      <c r="AT180" s="226" t="s">
        <v>461</v>
      </c>
      <c r="AU180" s="226" t="s">
        <v>78</v>
      </c>
      <c r="AY180" s="15" t="s">
        <v>158</v>
      </c>
      <c r="BE180" s="227">
        <f>IF(O180="základní",K180,0)</f>
        <v>0</v>
      </c>
      <c r="BF180" s="227">
        <f>IF(O180="snížená",K180,0)</f>
        <v>0</v>
      </c>
      <c r="BG180" s="227">
        <f>IF(O180="zákl. přenesená",K180,0)</f>
        <v>0</v>
      </c>
      <c r="BH180" s="227">
        <f>IF(O180="sníž. přenesená",K180,0)</f>
        <v>0</v>
      </c>
      <c r="BI180" s="227">
        <f>IF(O180="nulová",K180,0)</f>
        <v>0</v>
      </c>
      <c r="BJ180" s="15" t="s">
        <v>78</v>
      </c>
      <c r="BK180" s="227">
        <f>ROUND(P180*H180,2)</f>
        <v>0</v>
      </c>
      <c r="BL180" s="15" t="s">
        <v>78</v>
      </c>
      <c r="BM180" s="226" t="s">
        <v>1806</v>
      </c>
    </row>
    <row r="181" s="2" customFormat="1">
      <c r="A181" s="36"/>
      <c r="B181" s="37"/>
      <c r="C181" s="38"/>
      <c r="D181" s="228" t="s">
        <v>161</v>
      </c>
      <c r="E181" s="38"/>
      <c r="F181" s="229" t="s">
        <v>1805</v>
      </c>
      <c r="G181" s="38"/>
      <c r="H181" s="38"/>
      <c r="I181" s="150"/>
      <c r="J181" s="150"/>
      <c r="K181" s="38"/>
      <c r="L181" s="38"/>
      <c r="M181" s="42"/>
      <c r="N181" s="230"/>
      <c r="O181" s="231"/>
      <c r="P181" s="82"/>
      <c r="Q181" s="82"/>
      <c r="R181" s="82"/>
      <c r="S181" s="82"/>
      <c r="T181" s="82"/>
      <c r="U181" s="82"/>
      <c r="V181" s="82"/>
      <c r="W181" s="82"/>
      <c r="X181" s="83"/>
      <c r="Y181" s="36"/>
      <c r="Z181" s="36"/>
      <c r="AA181" s="36"/>
      <c r="AB181" s="36"/>
      <c r="AC181" s="36"/>
      <c r="AD181" s="36"/>
      <c r="AE181" s="36"/>
      <c r="AT181" s="15" t="s">
        <v>161</v>
      </c>
      <c r="AU181" s="15" t="s">
        <v>78</v>
      </c>
    </row>
    <row r="182" s="2" customFormat="1" ht="16.5" customHeight="1">
      <c r="A182" s="36"/>
      <c r="B182" s="37"/>
      <c r="C182" s="232" t="s">
        <v>325</v>
      </c>
      <c r="D182" s="232" t="s">
        <v>461</v>
      </c>
      <c r="E182" s="233" t="s">
        <v>1482</v>
      </c>
      <c r="F182" s="234" t="s">
        <v>1483</v>
      </c>
      <c r="G182" s="235" t="s">
        <v>240</v>
      </c>
      <c r="H182" s="236">
        <v>1</v>
      </c>
      <c r="I182" s="237"/>
      <c r="J182" s="237"/>
      <c r="K182" s="238">
        <f>ROUND(P182*H182,2)</f>
        <v>0</v>
      </c>
      <c r="L182" s="234" t="s">
        <v>20</v>
      </c>
      <c r="M182" s="42"/>
      <c r="N182" s="239" t="s">
        <v>20</v>
      </c>
      <c r="O182" s="222" t="s">
        <v>40</v>
      </c>
      <c r="P182" s="223">
        <f>I182+J182</f>
        <v>0</v>
      </c>
      <c r="Q182" s="223">
        <f>ROUND(I182*H182,2)</f>
        <v>0</v>
      </c>
      <c r="R182" s="223">
        <f>ROUND(J182*H182,2)</f>
        <v>0</v>
      </c>
      <c r="S182" s="82"/>
      <c r="T182" s="224">
        <f>S182*H182</f>
        <v>0</v>
      </c>
      <c r="U182" s="224">
        <v>0</v>
      </c>
      <c r="V182" s="224">
        <f>U182*H182</f>
        <v>0</v>
      </c>
      <c r="W182" s="224">
        <v>0</v>
      </c>
      <c r="X182" s="225">
        <f>W182*H182</f>
        <v>0</v>
      </c>
      <c r="Y182" s="36"/>
      <c r="Z182" s="36"/>
      <c r="AA182" s="36"/>
      <c r="AB182" s="36"/>
      <c r="AC182" s="36"/>
      <c r="AD182" s="36"/>
      <c r="AE182" s="36"/>
      <c r="AR182" s="226" t="s">
        <v>78</v>
      </c>
      <c r="AT182" s="226" t="s">
        <v>461</v>
      </c>
      <c r="AU182" s="226" t="s">
        <v>78</v>
      </c>
      <c r="AY182" s="15" t="s">
        <v>158</v>
      </c>
      <c r="BE182" s="227">
        <f>IF(O182="základní",K182,0)</f>
        <v>0</v>
      </c>
      <c r="BF182" s="227">
        <f>IF(O182="snížená",K182,0)</f>
        <v>0</v>
      </c>
      <c r="BG182" s="227">
        <f>IF(O182="zákl. přenesená",K182,0)</f>
        <v>0</v>
      </c>
      <c r="BH182" s="227">
        <f>IF(O182="sníž. přenesená",K182,0)</f>
        <v>0</v>
      </c>
      <c r="BI182" s="227">
        <f>IF(O182="nulová",K182,0)</f>
        <v>0</v>
      </c>
      <c r="BJ182" s="15" t="s">
        <v>78</v>
      </c>
      <c r="BK182" s="227">
        <f>ROUND(P182*H182,2)</f>
        <v>0</v>
      </c>
      <c r="BL182" s="15" t="s">
        <v>78</v>
      </c>
      <c r="BM182" s="226" t="s">
        <v>1807</v>
      </c>
    </row>
    <row r="183" s="2" customFormat="1">
      <c r="A183" s="36"/>
      <c r="B183" s="37"/>
      <c r="C183" s="38"/>
      <c r="D183" s="228" t="s">
        <v>161</v>
      </c>
      <c r="E183" s="38"/>
      <c r="F183" s="229" t="s">
        <v>1483</v>
      </c>
      <c r="G183" s="38"/>
      <c r="H183" s="38"/>
      <c r="I183" s="150"/>
      <c r="J183" s="150"/>
      <c r="K183" s="38"/>
      <c r="L183" s="38"/>
      <c r="M183" s="42"/>
      <c r="N183" s="230"/>
      <c r="O183" s="231"/>
      <c r="P183" s="82"/>
      <c r="Q183" s="82"/>
      <c r="R183" s="82"/>
      <c r="S183" s="82"/>
      <c r="T183" s="82"/>
      <c r="U183" s="82"/>
      <c r="V183" s="82"/>
      <c r="W183" s="82"/>
      <c r="X183" s="83"/>
      <c r="Y183" s="36"/>
      <c r="Z183" s="36"/>
      <c r="AA183" s="36"/>
      <c r="AB183" s="36"/>
      <c r="AC183" s="36"/>
      <c r="AD183" s="36"/>
      <c r="AE183" s="36"/>
      <c r="AT183" s="15" t="s">
        <v>161</v>
      </c>
      <c r="AU183" s="15" t="s">
        <v>78</v>
      </c>
    </row>
    <row r="184" s="2" customFormat="1" ht="16.5" customHeight="1">
      <c r="A184" s="36"/>
      <c r="B184" s="37"/>
      <c r="C184" s="232" t="s">
        <v>329</v>
      </c>
      <c r="D184" s="232" t="s">
        <v>461</v>
      </c>
      <c r="E184" s="233" t="s">
        <v>1490</v>
      </c>
      <c r="F184" s="234" t="s">
        <v>1491</v>
      </c>
      <c r="G184" s="235" t="s">
        <v>240</v>
      </c>
      <c r="H184" s="236">
        <v>1</v>
      </c>
      <c r="I184" s="237"/>
      <c r="J184" s="237"/>
      <c r="K184" s="238">
        <f>ROUND(P184*H184,2)</f>
        <v>0</v>
      </c>
      <c r="L184" s="234" t="s">
        <v>20</v>
      </c>
      <c r="M184" s="42"/>
      <c r="N184" s="239" t="s">
        <v>20</v>
      </c>
      <c r="O184" s="222" t="s">
        <v>40</v>
      </c>
      <c r="P184" s="223">
        <f>I184+J184</f>
        <v>0</v>
      </c>
      <c r="Q184" s="223">
        <f>ROUND(I184*H184,2)</f>
        <v>0</v>
      </c>
      <c r="R184" s="223">
        <f>ROUND(J184*H184,2)</f>
        <v>0</v>
      </c>
      <c r="S184" s="82"/>
      <c r="T184" s="224">
        <f>S184*H184</f>
        <v>0</v>
      </c>
      <c r="U184" s="224">
        <v>0</v>
      </c>
      <c r="V184" s="224">
        <f>U184*H184</f>
        <v>0</v>
      </c>
      <c r="W184" s="224">
        <v>0</v>
      </c>
      <c r="X184" s="225">
        <f>W184*H184</f>
        <v>0</v>
      </c>
      <c r="Y184" s="36"/>
      <c r="Z184" s="36"/>
      <c r="AA184" s="36"/>
      <c r="AB184" s="36"/>
      <c r="AC184" s="36"/>
      <c r="AD184" s="36"/>
      <c r="AE184" s="36"/>
      <c r="AR184" s="226" t="s">
        <v>78</v>
      </c>
      <c r="AT184" s="226" t="s">
        <v>461</v>
      </c>
      <c r="AU184" s="226" t="s">
        <v>78</v>
      </c>
      <c r="AY184" s="15" t="s">
        <v>158</v>
      </c>
      <c r="BE184" s="227">
        <f>IF(O184="základní",K184,0)</f>
        <v>0</v>
      </c>
      <c r="BF184" s="227">
        <f>IF(O184="snížená",K184,0)</f>
        <v>0</v>
      </c>
      <c r="BG184" s="227">
        <f>IF(O184="zákl. přenesená",K184,0)</f>
        <v>0</v>
      </c>
      <c r="BH184" s="227">
        <f>IF(O184="sníž. přenesená",K184,0)</f>
        <v>0</v>
      </c>
      <c r="BI184" s="227">
        <f>IF(O184="nulová",K184,0)</f>
        <v>0</v>
      </c>
      <c r="BJ184" s="15" t="s">
        <v>78</v>
      </c>
      <c r="BK184" s="227">
        <f>ROUND(P184*H184,2)</f>
        <v>0</v>
      </c>
      <c r="BL184" s="15" t="s">
        <v>78</v>
      </c>
      <c r="BM184" s="226" t="s">
        <v>1808</v>
      </c>
    </row>
    <row r="185" s="2" customFormat="1">
      <c r="A185" s="36"/>
      <c r="B185" s="37"/>
      <c r="C185" s="38"/>
      <c r="D185" s="228" t="s">
        <v>161</v>
      </c>
      <c r="E185" s="38"/>
      <c r="F185" s="229" t="s">
        <v>1491</v>
      </c>
      <c r="G185" s="38"/>
      <c r="H185" s="38"/>
      <c r="I185" s="150"/>
      <c r="J185" s="150"/>
      <c r="K185" s="38"/>
      <c r="L185" s="38"/>
      <c r="M185" s="42"/>
      <c r="N185" s="230"/>
      <c r="O185" s="231"/>
      <c r="P185" s="82"/>
      <c r="Q185" s="82"/>
      <c r="R185" s="82"/>
      <c r="S185" s="82"/>
      <c r="T185" s="82"/>
      <c r="U185" s="82"/>
      <c r="V185" s="82"/>
      <c r="W185" s="82"/>
      <c r="X185" s="83"/>
      <c r="Y185" s="36"/>
      <c r="Z185" s="36"/>
      <c r="AA185" s="36"/>
      <c r="AB185" s="36"/>
      <c r="AC185" s="36"/>
      <c r="AD185" s="36"/>
      <c r="AE185" s="36"/>
      <c r="AT185" s="15" t="s">
        <v>161</v>
      </c>
      <c r="AU185" s="15" t="s">
        <v>78</v>
      </c>
    </row>
    <row r="186" s="2" customFormat="1" ht="16.5" customHeight="1">
      <c r="A186" s="36"/>
      <c r="B186" s="37"/>
      <c r="C186" s="232" t="s">
        <v>333</v>
      </c>
      <c r="D186" s="232" t="s">
        <v>461</v>
      </c>
      <c r="E186" s="233" t="s">
        <v>1494</v>
      </c>
      <c r="F186" s="234" t="s">
        <v>1495</v>
      </c>
      <c r="G186" s="235" t="s">
        <v>240</v>
      </c>
      <c r="H186" s="236">
        <v>1</v>
      </c>
      <c r="I186" s="237"/>
      <c r="J186" s="237"/>
      <c r="K186" s="238">
        <f>ROUND(P186*H186,2)</f>
        <v>0</v>
      </c>
      <c r="L186" s="234" t="s">
        <v>20</v>
      </c>
      <c r="M186" s="42"/>
      <c r="N186" s="239" t="s">
        <v>20</v>
      </c>
      <c r="O186" s="222" t="s">
        <v>40</v>
      </c>
      <c r="P186" s="223">
        <f>I186+J186</f>
        <v>0</v>
      </c>
      <c r="Q186" s="223">
        <f>ROUND(I186*H186,2)</f>
        <v>0</v>
      </c>
      <c r="R186" s="223">
        <f>ROUND(J186*H186,2)</f>
        <v>0</v>
      </c>
      <c r="S186" s="82"/>
      <c r="T186" s="224">
        <f>S186*H186</f>
        <v>0</v>
      </c>
      <c r="U186" s="224">
        <v>0</v>
      </c>
      <c r="V186" s="224">
        <f>U186*H186</f>
        <v>0</v>
      </c>
      <c r="W186" s="224">
        <v>0</v>
      </c>
      <c r="X186" s="225">
        <f>W186*H186</f>
        <v>0</v>
      </c>
      <c r="Y186" s="36"/>
      <c r="Z186" s="36"/>
      <c r="AA186" s="36"/>
      <c r="AB186" s="36"/>
      <c r="AC186" s="36"/>
      <c r="AD186" s="36"/>
      <c r="AE186" s="36"/>
      <c r="AR186" s="226" t="s">
        <v>78</v>
      </c>
      <c r="AT186" s="226" t="s">
        <v>461</v>
      </c>
      <c r="AU186" s="226" t="s">
        <v>78</v>
      </c>
      <c r="AY186" s="15" t="s">
        <v>158</v>
      </c>
      <c r="BE186" s="227">
        <f>IF(O186="základní",K186,0)</f>
        <v>0</v>
      </c>
      <c r="BF186" s="227">
        <f>IF(O186="snížená",K186,0)</f>
        <v>0</v>
      </c>
      <c r="BG186" s="227">
        <f>IF(O186="zákl. přenesená",K186,0)</f>
        <v>0</v>
      </c>
      <c r="BH186" s="227">
        <f>IF(O186="sníž. přenesená",K186,0)</f>
        <v>0</v>
      </c>
      <c r="BI186" s="227">
        <f>IF(O186="nulová",K186,0)</f>
        <v>0</v>
      </c>
      <c r="BJ186" s="15" t="s">
        <v>78</v>
      </c>
      <c r="BK186" s="227">
        <f>ROUND(P186*H186,2)</f>
        <v>0</v>
      </c>
      <c r="BL186" s="15" t="s">
        <v>78</v>
      </c>
      <c r="BM186" s="226" t="s">
        <v>1809</v>
      </c>
    </row>
    <row r="187" s="2" customFormat="1">
      <c r="A187" s="36"/>
      <c r="B187" s="37"/>
      <c r="C187" s="38"/>
      <c r="D187" s="228" t="s">
        <v>161</v>
      </c>
      <c r="E187" s="38"/>
      <c r="F187" s="229" t="s">
        <v>1495</v>
      </c>
      <c r="G187" s="38"/>
      <c r="H187" s="38"/>
      <c r="I187" s="150"/>
      <c r="J187" s="150"/>
      <c r="K187" s="38"/>
      <c r="L187" s="38"/>
      <c r="M187" s="42"/>
      <c r="N187" s="230"/>
      <c r="O187" s="231"/>
      <c r="P187" s="82"/>
      <c r="Q187" s="82"/>
      <c r="R187" s="82"/>
      <c r="S187" s="82"/>
      <c r="T187" s="82"/>
      <c r="U187" s="82"/>
      <c r="V187" s="82"/>
      <c r="W187" s="82"/>
      <c r="X187" s="83"/>
      <c r="Y187" s="36"/>
      <c r="Z187" s="36"/>
      <c r="AA187" s="36"/>
      <c r="AB187" s="36"/>
      <c r="AC187" s="36"/>
      <c r="AD187" s="36"/>
      <c r="AE187" s="36"/>
      <c r="AT187" s="15" t="s">
        <v>161</v>
      </c>
      <c r="AU187" s="15" t="s">
        <v>78</v>
      </c>
    </row>
    <row r="188" s="2" customFormat="1" ht="16.5" customHeight="1">
      <c r="A188" s="36"/>
      <c r="B188" s="37"/>
      <c r="C188" s="232" t="s">
        <v>337</v>
      </c>
      <c r="D188" s="232" t="s">
        <v>461</v>
      </c>
      <c r="E188" s="233" t="s">
        <v>1498</v>
      </c>
      <c r="F188" s="234" t="s">
        <v>1499</v>
      </c>
      <c r="G188" s="235" t="s">
        <v>240</v>
      </c>
      <c r="H188" s="236">
        <v>1</v>
      </c>
      <c r="I188" s="237"/>
      <c r="J188" s="237"/>
      <c r="K188" s="238">
        <f>ROUND(P188*H188,2)</f>
        <v>0</v>
      </c>
      <c r="L188" s="234" t="s">
        <v>20</v>
      </c>
      <c r="M188" s="42"/>
      <c r="N188" s="239" t="s">
        <v>20</v>
      </c>
      <c r="O188" s="222" t="s">
        <v>40</v>
      </c>
      <c r="P188" s="223">
        <f>I188+J188</f>
        <v>0</v>
      </c>
      <c r="Q188" s="223">
        <f>ROUND(I188*H188,2)</f>
        <v>0</v>
      </c>
      <c r="R188" s="223">
        <f>ROUND(J188*H188,2)</f>
        <v>0</v>
      </c>
      <c r="S188" s="82"/>
      <c r="T188" s="224">
        <f>S188*H188</f>
        <v>0</v>
      </c>
      <c r="U188" s="224">
        <v>0</v>
      </c>
      <c r="V188" s="224">
        <f>U188*H188</f>
        <v>0</v>
      </c>
      <c r="W188" s="224">
        <v>0</v>
      </c>
      <c r="X188" s="225">
        <f>W188*H188</f>
        <v>0</v>
      </c>
      <c r="Y188" s="36"/>
      <c r="Z188" s="36"/>
      <c r="AA188" s="36"/>
      <c r="AB188" s="36"/>
      <c r="AC188" s="36"/>
      <c r="AD188" s="36"/>
      <c r="AE188" s="36"/>
      <c r="AR188" s="226" t="s">
        <v>78</v>
      </c>
      <c r="AT188" s="226" t="s">
        <v>461</v>
      </c>
      <c r="AU188" s="226" t="s">
        <v>78</v>
      </c>
      <c r="AY188" s="15" t="s">
        <v>158</v>
      </c>
      <c r="BE188" s="227">
        <f>IF(O188="základní",K188,0)</f>
        <v>0</v>
      </c>
      <c r="BF188" s="227">
        <f>IF(O188="snížená",K188,0)</f>
        <v>0</v>
      </c>
      <c r="BG188" s="227">
        <f>IF(O188="zákl. přenesená",K188,0)</f>
        <v>0</v>
      </c>
      <c r="BH188" s="227">
        <f>IF(O188="sníž. přenesená",K188,0)</f>
        <v>0</v>
      </c>
      <c r="BI188" s="227">
        <f>IF(O188="nulová",K188,0)</f>
        <v>0</v>
      </c>
      <c r="BJ188" s="15" t="s">
        <v>78</v>
      </c>
      <c r="BK188" s="227">
        <f>ROUND(P188*H188,2)</f>
        <v>0</v>
      </c>
      <c r="BL188" s="15" t="s">
        <v>78</v>
      </c>
      <c r="BM188" s="226" t="s">
        <v>1810</v>
      </c>
    </row>
    <row r="189" s="2" customFormat="1">
      <c r="A189" s="36"/>
      <c r="B189" s="37"/>
      <c r="C189" s="38"/>
      <c r="D189" s="228" t="s">
        <v>161</v>
      </c>
      <c r="E189" s="38"/>
      <c r="F189" s="229" t="s">
        <v>1499</v>
      </c>
      <c r="G189" s="38"/>
      <c r="H189" s="38"/>
      <c r="I189" s="150"/>
      <c r="J189" s="150"/>
      <c r="K189" s="38"/>
      <c r="L189" s="38"/>
      <c r="M189" s="42"/>
      <c r="N189" s="230"/>
      <c r="O189" s="231"/>
      <c r="P189" s="82"/>
      <c r="Q189" s="82"/>
      <c r="R189" s="82"/>
      <c r="S189" s="82"/>
      <c r="T189" s="82"/>
      <c r="U189" s="82"/>
      <c r="V189" s="82"/>
      <c r="W189" s="82"/>
      <c r="X189" s="83"/>
      <c r="Y189" s="36"/>
      <c r="Z189" s="36"/>
      <c r="AA189" s="36"/>
      <c r="AB189" s="36"/>
      <c r="AC189" s="36"/>
      <c r="AD189" s="36"/>
      <c r="AE189" s="36"/>
      <c r="AT189" s="15" t="s">
        <v>161</v>
      </c>
      <c r="AU189" s="15" t="s">
        <v>78</v>
      </c>
    </row>
    <row r="190" s="2" customFormat="1" ht="16.5" customHeight="1">
      <c r="A190" s="36"/>
      <c r="B190" s="37"/>
      <c r="C190" s="232" t="s">
        <v>341</v>
      </c>
      <c r="D190" s="232" t="s">
        <v>461</v>
      </c>
      <c r="E190" s="233" t="s">
        <v>1811</v>
      </c>
      <c r="F190" s="234" t="s">
        <v>1812</v>
      </c>
      <c r="G190" s="235" t="s">
        <v>240</v>
      </c>
      <c r="H190" s="236">
        <v>1</v>
      </c>
      <c r="I190" s="237"/>
      <c r="J190" s="237"/>
      <c r="K190" s="238">
        <f>ROUND(P190*H190,2)</f>
        <v>0</v>
      </c>
      <c r="L190" s="234" t="s">
        <v>20</v>
      </c>
      <c r="M190" s="42"/>
      <c r="N190" s="239" t="s">
        <v>20</v>
      </c>
      <c r="O190" s="222" t="s">
        <v>40</v>
      </c>
      <c r="P190" s="223">
        <f>I190+J190</f>
        <v>0</v>
      </c>
      <c r="Q190" s="223">
        <f>ROUND(I190*H190,2)</f>
        <v>0</v>
      </c>
      <c r="R190" s="223">
        <f>ROUND(J190*H190,2)</f>
        <v>0</v>
      </c>
      <c r="S190" s="82"/>
      <c r="T190" s="224">
        <f>S190*H190</f>
        <v>0</v>
      </c>
      <c r="U190" s="224">
        <v>0</v>
      </c>
      <c r="V190" s="224">
        <f>U190*H190</f>
        <v>0</v>
      </c>
      <c r="W190" s="224">
        <v>0</v>
      </c>
      <c r="X190" s="225">
        <f>W190*H190</f>
        <v>0</v>
      </c>
      <c r="Y190" s="36"/>
      <c r="Z190" s="36"/>
      <c r="AA190" s="36"/>
      <c r="AB190" s="36"/>
      <c r="AC190" s="36"/>
      <c r="AD190" s="36"/>
      <c r="AE190" s="36"/>
      <c r="AR190" s="226" t="s">
        <v>236</v>
      </c>
      <c r="AT190" s="226" t="s">
        <v>461</v>
      </c>
      <c r="AU190" s="226" t="s">
        <v>78</v>
      </c>
      <c r="AY190" s="15" t="s">
        <v>158</v>
      </c>
      <c r="BE190" s="227">
        <f>IF(O190="základní",K190,0)</f>
        <v>0</v>
      </c>
      <c r="BF190" s="227">
        <f>IF(O190="snížená",K190,0)</f>
        <v>0</v>
      </c>
      <c r="BG190" s="227">
        <f>IF(O190="zákl. přenesená",K190,0)</f>
        <v>0</v>
      </c>
      <c r="BH190" s="227">
        <f>IF(O190="sníž. přenesená",K190,0)</f>
        <v>0</v>
      </c>
      <c r="BI190" s="227">
        <f>IF(O190="nulová",K190,0)</f>
        <v>0</v>
      </c>
      <c r="BJ190" s="15" t="s">
        <v>78</v>
      </c>
      <c r="BK190" s="227">
        <f>ROUND(P190*H190,2)</f>
        <v>0</v>
      </c>
      <c r="BL190" s="15" t="s">
        <v>236</v>
      </c>
      <c r="BM190" s="226" t="s">
        <v>1813</v>
      </c>
    </row>
    <row r="191" s="2" customFormat="1">
      <c r="A191" s="36"/>
      <c r="B191" s="37"/>
      <c r="C191" s="38"/>
      <c r="D191" s="228" t="s">
        <v>161</v>
      </c>
      <c r="E191" s="38"/>
      <c r="F191" s="229" t="s">
        <v>1812</v>
      </c>
      <c r="G191" s="38"/>
      <c r="H191" s="38"/>
      <c r="I191" s="150"/>
      <c r="J191" s="150"/>
      <c r="K191" s="38"/>
      <c r="L191" s="38"/>
      <c r="M191" s="42"/>
      <c r="N191" s="230"/>
      <c r="O191" s="231"/>
      <c r="P191" s="82"/>
      <c r="Q191" s="82"/>
      <c r="R191" s="82"/>
      <c r="S191" s="82"/>
      <c r="T191" s="82"/>
      <c r="U191" s="82"/>
      <c r="V191" s="82"/>
      <c r="W191" s="82"/>
      <c r="X191" s="83"/>
      <c r="Y191" s="36"/>
      <c r="Z191" s="36"/>
      <c r="AA191" s="36"/>
      <c r="AB191" s="36"/>
      <c r="AC191" s="36"/>
      <c r="AD191" s="36"/>
      <c r="AE191" s="36"/>
      <c r="AT191" s="15" t="s">
        <v>161</v>
      </c>
      <c r="AU191" s="15" t="s">
        <v>78</v>
      </c>
    </row>
    <row r="192" s="2" customFormat="1" ht="16.5" customHeight="1">
      <c r="A192" s="36"/>
      <c r="B192" s="37"/>
      <c r="C192" s="232" t="s">
        <v>345</v>
      </c>
      <c r="D192" s="232" t="s">
        <v>461</v>
      </c>
      <c r="E192" s="233" t="s">
        <v>1502</v>
      </c>
      <c r="F192" s="234" t="s">
        <v>1503</v>
      </c>
      <c r="G192" s="235" t="s">
        <v>240</v>
      </c>
      <c r="H192" s="236">
        <v>1</v>
      </c>
      <c r="I192" s="237"/>
      <c r="J192" s="237"/>
      <c r="K192" s="238">
        <f>ROUND(P192*H192,2)</f>
        <v>0</v>
      </c>
      <c r="L192" s="234" t="s">
        <v>20</v>
      </c>
      <c r="M192" s="42"/>
      <c r="N192" s="239" t="s">
        <v>20</v>
      </c>
      <c r="O192" s="222" t="s">
        <v>40</v>
      </c>
      <c r="P192" s="223">
        <f>I192+J192</f>
        <v>0</v>
      </c>
      <c r="Q192" s="223">
        <f>ROUND(I192*H192,2)</f>
        <v>0</v>
      </c>
      <c r="R192" s="223">
        <f>ROUND(J192*H192,2)</f>
        <v>0</v>
      </c>
      <c r="S192" s="82"/>
      <c r="T192" s="224">
        <f>S192*H192</f>
        <v>0</v>
      </c>
      <c r="U192" s="224">
        <v>0</v>
      </c>
      <c r="V192" s="224">
        <f>U192*H192</f>
        <v>0</v>
      </c>
      <c r="W192" s="224">
        <v>0</v>
      </c>
      <c r="X192" s="225">
        <f>W192*H192</f>
        <v>0</v>
      </c>
      <c r="Y192" s="36"/>
      <c r="Z192" s="36"/>
      <c r="AA192" s="36"/>
      <c r="AB192" s="36"/>
      <c r="AC192" s="36"/>
      <c r="AD192" s="36"/>
      <c r="AE192" s="36"/>
      <c r="AR192" s="226" t="s">
        <v>78</v>
      </c>
      <c r="AT192" s="226" t="s">
        <v>461</v>
      </c>
      <c r="AU192" s="226" t="s">
        <v>78</v>
      </c>
      <c r="AY192" s="15" t="s">
        <v>158</v>
      </c>
      <c r="BE192" s="227">
        <f>IF(O192="základní",K192,0)</f>
        <v>0</v>
      </c>
      <c r="BF192" s="227">
        <f>IF(O192="snížená",K192,0)</f>
        <v>0</v>
      </c>
      <c r="BG192" s="227">
        <f>IF(O192="zákl. přenesená",K192,0)</f>
        <v>0</v>
      </c>
      <c r="BH192" s="227">
        <f>IF(O192="sníž. přenesená",K192,0)</f>
        <v>0</v>
      </c>
      <c r="BI192" s="227">
        <f>IF(O192="nulová",K192,0)</f>
        <v>0</v>
      </c>
      <c r="BJ192" s="15" t="s">
        <v>78</v>
      </c>
      <c r="BK192" s="227">
        <f>ROUND(P192*H192,2)</f>
        <v>0</v>
      </c>
      <c r="BL192" s="15" t="s">
        <v>78</v>
      </c>
      <c r="BM192" s="226" t="s">
        <v>1814</v>
      </c>
    </row>
    <row r="193" s="2" customFormat="1">
      <c r="A193" s="36"/>
      <c r="B193" s="37"/>
      <c r="C193" s="38"/>
      <c r="D193" s="228" t="s">
        <v>161</v>
      </c>
      <c r="E193" s="38"/>
      <c r="F193" s="229" t="s">
        <v>1503</v>
      </c>
      <c r="G193" s="38"/>
      <c r="H193" s="38"/>
      <c r="I193" s="150"/>
      <c r="J193" s="150"/>
      <c r="K193" s="38"/>
      <c r="L193" s="38"/>
      <c r="M193" s="42"/>
      <c r="N193" s="230"/>
      <c r="O193" s="231"/>
      <c r="P193" s="82"/>
      <c r="Q193" s="82"/>
      <c r="R193" s="82"/>
      <c r="S193" s="82"/>
      <c r="T193" s="82"/>
      <c r="U193" s="82"/>
      <c r="V193" s="82"/>
      <c r="W193" s="82"/>
      <c r="X193" s="83"/>
      <c r="Y193" s="36"/>
      <c r="Z193" s="36"/>
      <c r="AA193" s="36"/>
      <c r="AB193" s="36"/>
      <c r="AC193" s="36"/>
      <c r="AD193" s="36"/>
      <c r="AE193" s="36"/>
      <c r="AT193" s="15" t="s">
        <v>161</v>
      </c>
      <c r="AU193" s="15" t="s">
        <v>78</v>
      </c>
    </row>
    <row r="194" s="2" customFormat="1" ht="16.5" customHeight="1">
      <c r="A194" s="36"/>
      <c r="B194" s="37"/>
      <c r="C194" s="232" t="s">
        <v>349</v>
      </c>
      <c r="D194" s="232" t="s">
        <v>461</v>
      </c>
      <c r="E194" s="233" t="s">
        <v>1815</v>
      </c>
      <c r="F194" s="234" t="s">
        <v>1816</v>
      </c>
      <c r="G194" s="235" t="s">
        <v>240</v>
      </c>
      <c r="H194" s="236">
        <v>4</v>
      </c>
      <c r="I194" s="237"/>
      <c r="J194" s="237"/>
      <c r="K194" s="238">
        <f>ROUND(P194*H194,2)</f>
        <v>0</v>
      </c>
      <c r="L194" s="234" t="s">
        <v>20</v>
      </c>
      <c r="M194" s="42"/>
      <c r="N194" s="239" t="s">
        <v>20</v>
      </c>
      <c r="O194" s="222" t="s">
        <v>40</v>
      </c>
      <c r="P194" s="223">
        <f>I194+J194</f>
        <v>0</v>
      </c>
      <c r="Q194" s="223">
        <f>ROUND(I194*H194,2)</f>
        <v>0</v>
      </c>
      <c r="R194" s="223">
        <f>ROUND(J194*H194,2)</f>
        <v>0</v>
      </c>
      <c r="S194" s="82"/>
      <c r="T194" s="224">
        <f>S194*H194</f>
        <v>0</v>
      </c>
      <c r="U194" s="224">
        <v>0</v>
      </c>
      <c r="V194" s="224">
        <f>U194*H194</f>
        <v>0</v>
      </c>
      <c r="W194" s="224">
        <v>0</v>
      </c>
      <c r="X194" s="225">
        <f>W194*H194</f>
        <v>0</v>
      </c>
      <c r="Y194" s="36"/>
      <c r="Z194" s="36"/>
      <c r="AA194" s="36"/>
      <c r="AB194" s="36"/>
      <c r="AC194" s="36"/>
      <c r="AD194" s="36"/>
      <c r="AE194" s="36"/>
      <c r="AR194" s="226" t="s">
        <v>78</v>
      </c>
      <c r="AT194" s="226" t="s">
        <v>461</v>
      </c>
      <c r="AU194" s="226" t="s">
        <v>78</v>
      </c>
      <c r="AY194" s="15" t="s">
        <v>158</v>
      </c>
      <c r="BE194" s="227">
        <f>IF(O194="základní",K194,0)</f>
        <v>0</v>
      </c>
      <c r="BF194" s="227">
        <f>IF(O194="snížená",K194,0)</f>
        <v>0</v>
      </c>
      <c r="BG194" s="227">
        <f>IF(O194="zákl. přenesená",K194,0)</f>
        <v>0</v>
      </c>
      <c r="BH194" s="227">
        <f>IF(O194="sníž. přenesená",K194,0)</f>
        <v>0</v>
      </c>
      <c r="BI194" s="227">
        <f>IF(O194="nulová",K194,0)</f>
        <v>0</v>
      </c>
      <c r="BJ194" s="15" t="s">
        <v>78</v>
      </c>
      <c r="BK194" s="227">
        <f>ROUND(P194*H194,2)</f>
        <v>0</v>
      </c>
      <c r="BL194" s="15" t="s">
        <v>78</v>
      </c>
      <c r="BM194" s="226" t="s">
        <v>1817</v>
      </c>
    </row>
    <row r="195" s="2" customFormat="1">
      <c r="A195" s="36"/>
      <c r="B195" s="37"/>
      <c r="C195" s="38"/>
      <c r="D195" s="228" t="s">
        <v>161</v>
      </c>
      <c r="E195" s="38"/>
      <c r="F195" s="229" t="s">
        <v>1816</v>
      </c>
      <c r="G195" s="38"/>
      <c r="H195" s="38"/>
      <c r="I195" s="150"/>
      <c r="J195" s="150"/>
      <c r="K195" s="38"/>
      <c r="L195" s="38"/>
      <c r="M195" s="42"/>
      <c r="N195" s="230"/>
      <c r="O195" s="231"/>
      <c r="P195" s="82"/>
      <c r="Q195" s="82"/>
      <c r="R195" s="82"/>
      <c r="S195" s="82"/>
      <c r="T195" s="82"/>
      <c r="U195" s="82"/>
      <c r="V195" s="82"/>
      <c r="W195" s="82"/>
      <c r="X195" s="83"/>
      <c r="Y195" s="36"/>
      <c r="Z195" s="36"/>
      <c r="AA195" s="36"/>
      <c r="AB195" s="36"/>
      <c r="AC195" s="36"/>
      <c r="AD195" s="36"/>
      <c r="AE195" s="36"/>
      <c r="AT195" s="15" t="s">
        <v>161</v>
      </c>
      <c r="AU195" s="15" t="s">
        <v>78</v>
      </c>
    </row>
    <row r="196" s="2" customFormat="1" ht="16.5" customHeight="1">
      <c r="A196" s="36"/>
      <c r="B196" s="37"/>
      <c r="C196" s="232" t="s">
        <v>353</v>
      </c>
      <c r="D196" s="232" t="s">
        <v>461</v>
      </c>
      <c r="E196" s="233" t="s">
        <v>1818</v>
      </c>
      <c r="F196" s="234" t="s">
        <v>1819</v>
      </c>
      <c r="G196" s="235" t="s">
        <v>240</v>
      </c>
      <c r="H196" s="236">
        <v>4</v>
      </c>
      <c r="I196" s="237"/>
      <c r="J196" s="237"/>
      <c r="K196" s="238">
        <f>ROUND(P196*H196,2)</f>
        <v>0</v>
      </c>
      <c r="L196" s="234" t="s">
        <v>20</v>
      </c>
      <c r="M196" s="42"/>
      <c r="N196" s="239" t="s">
        <v>20</v>
      </c>
      <c r="O196" s="222" t="s">
        <v>40</v>
      </c>
      <c r="P196" s="223">
        <f>I196+J196</f>
        <v>0</v>
      </c>
      <c r="Q196" s="223">
        <f>ROUND(I196*H196,2)</f>
        <v>0</v>
      </c>
      <c r="R196" s="223">
        <f>ROUND(J196*H196,2)</f>
        <v>0</v>
      </c>
      <c r="S196" s="82"/>
      <c r="T196" s="224">
        <f>S196*H196</f>
        <v>0</v>
      </c>
      <c r="U196" s="224">
        <v>0</v>
      </c>
      <c r="V196" s="224">
        <f>U196*H196</f>
        <v>0</v>
      </c>
      <c r="W196" s="224">
        <v>0</v>
      </c>
      <c r="X196" s="225">
        <f>W196*H196</f>
        <v>0</v>
      </c>
      <c r="Y196" s="36"/>
      <c r="Z196" s="36"/>
      <c r="AA196" s="36"/>
      <c r="AB196" s="36"/>
      <c r="AC196" s="36"/>
      <c r="AD196" s="36"/>
      <c r="AE196" s="36"/>
      <c r="AR196" s="226" t="s">
        <v>236</v>
      </c>
      <c r="AT196" s="226" t="s">
        <v>461</v>
      </c>
      <c r="AU196" s="226" t="s">
        <v>78</v>
      </c>
      <c r="AY196" s="15" t="s">
        <v>158</v>
      </c>
      <c r="BE196" s="227">
        <f>IF(O196="základní",K196,0)</f>
        <v>0</v>
      </c>
      <c r="BF196" s="227">
        <f>IF(O196="snížená",K196,0)</f>
        <v>0</v>
      </c>
      <c r="BG196" s="227">
        <f>IF(O196="zákl. přenesená",K196,0)</f>
        <v>0</v>
      </c>
      <c r="BH196" s="227">
        <f>IF(O196="sníž. přenesená",K196,0)</f>
        <v>0</v>
      </c>
      <c r="BI196" s="227">
        <f>IF(O196="nulová",K196,0)</f>
        <v>0</v>
      </c>
      <c r="BJ196" s="15" t="s">
        <v>78</v>
      </c>
      <c r="BK196" s="227">
        <f>ROUND(P196*H196,2)</f>
        <v>0</v>
      </c>
      <c r="BL196" s="15" t="s">
        <v>236</v>
      </c>
      <c r="BM196" s="226" t="s">
        <v>1820</v>
      </c>
    </row>
    <row r="197" s="2" customFormat="1">
      <c r="A197" s="36"/>
      <c r="B197" s="37"/>
      <c r="C197" s="38"/>
      <c r="D197" s="228" t="s">
        <v>161</v>
      </c>
      <c r="E197" s="38"/>
      <c r="F197" s="229" t="s">
        <v>1819</v>
      </c>
      <c r="G197" s="38"/>
      <c r="H197" s="38"/>
      <c r="I197" s="150"/>
      <c r="J197" s="150"/>
      <c r="K197" s="38"/>
      <c r="L197" s="38"/>
      <c r="M197" s="42"/>
      <c r="N197" s="230"/>
      <c r="O197" s="231"/>
      <c r="P197" s="82"/>
      <c r="Q197" s="82"/>
      <c r="R197" s="82"/>
      <c r="S197" s="82"/>
      <c r="T197" s="82"/>
      <c r="U197" s="82"/>
      <c r="V197" s="82"/>
      <c r="W197" s="82"/>
      <c r="X197" s="83"/>
      <c r="Y197" s="36"/>
      <c r="Z197" s="36"/>
      <c r="AA197" s="36"/>
      <c r="AB197" s="36"/>
      <c r="AC197" s="36"/>
      <c r="AD197" s="36"/>
      <c r="AE197" s="36"/>
      <c r="AT197" s="15" t="s">
        <v>161</v>
      </c>
      <c r="AU197" s="15" t="s">
        <v>78</v>
      </c>
    </row>
    <row r="198" s="2" customFormat="1" ht="16.5" customHeight="1">
      <c r="A198" s="36"/>
      <c r="B198" s="37"/>
      <c r="C198" s="232" t="s">
        <v>357</v>
      </c>
      <c r="D198" s="232" t="s">
        <v>461</v>
      </c>
      <c r="E198" s="233" t="s">
        <v>1821</v>
      </c>
      <c r="F198" s="234" t="s">
        <v>1822</v>
      </c>
      <c r="G198" s="235" t="s">
        <v>240</v>
      </c>
      <c r="H198" s="236">
        <v>186</v>
      </c>
      <c r="I198" s="237"/>
      <c r="J198" s="237"/>
      <c r="K198" s="238">
        <f>ROUND(P198*H198,2)</f>
        <v>0</v>
      </c>
      <c r="L198" s="234" t="s">
        <v>20</v>
      </c>
      <c r="M198" s="42"/>
      <c r="N198" s="239" t="s">
        <v>20</v>
      </c>
      <c r="O198" s="222" t="s">
        <v>40</v>
      </c>
      <c r="P198" s="223">
        <f>I198+J198</f>
        <v>0</v>
      </c>
      <c r="Q198" s="223">
        <f>ROUND(I198*H198,2)</f>
        <v>0</v>
      </c>
      <c r="R198" s="223">
        <f>ROUND(J198*H198,2)</f>
        <v>0</v>
      </c>
      <c r="S198" s="82"/>
      <c r="T198" s="224">
        <f>S198*H198</f>
        <v>0</v>
      </c>
      <c r="U198" s="224">
        <v>0</v>
      </c>
      <c r="V198" s="224">
        <f>U198*H198</f>
        <v>0</v>
      </c>
      <c r="W198" s="224">
        <v>0</v>
      </c>
      <c r="X198" s="225">
        <f>W198*H198</f>
        <v>0</v>
      </c>
      <c r="Y198" s="36"/>
      <c r="Z198" s="36"/>
      <c r="AA198" s="36"/>
      <c r="AB198" s="36"/>
      <c r="AC198" s="36"/>
      <c r="AD198" s="36"/>
      <c r="AE198" s="36"/>
      <c r="AR198" s="226" t="s">
        <v>236</v>
      </c>
      <c r="AT198" s="226" t="s">
        <v>461</v>
      </c>
      <c r="AU198" s="226" t="s">
        <v>78</v>
      </c>
      <c r="AY198" s="15" t="s">
        <v>158</v>
      </c>
      <c r="BE198" s="227">
        <f>IF(O198="základní",K198,0)</f>
        <v>0</v>
      </c>
      <c r="BF198" s="227">
        <f>IF(O198="snížená",K198,0)</f>
        <v>0</v>
      </c>
      <c r="BG198" s="227">
        <f>IF(O198="zákl. přenesená",K198,0)</f>
        <v>0</v>
      </c>
      <c r="BH198" s="227">
        <f>IF(O198="sníž. přenesená",K198,0)</f>
        <v>0</v>
      </c>
      <c r="BI198" s="227">
        <f>IF(O198="nulová",K198,0)</f>
        <v>0</v>
      </c>
      <c r="BJ198" s="15" t="s">
        <v>78</v>
      </c>
      <c r="BK198" s="227">
        <f>ROUND(P198*H198,2)</f>
        <v>0</v>
      </c>
      <c r="BL198" s="15" t="s">
        <v>236</v>
      </c>
      <c r="BM198" s="226" t="s">
        <v>1823</v>
      </c>
    </row>
    <row r="199" s="2" customFormat="1">
      <c r="A199" s="36"/>
      <c r="B199" s="37"/>
      <c r="C199" s="38"/>
      <c r="D199" s="228" t="s">
        <v>161</v>
      </c>
      <c r="E199" s="38"/>
      <c r="F199" s="229" t="s">
        <v>1822</v>
      </c>
      <c r="G199" s="38"/>
      <c r="H199" s="38"/>
      <c r="I199" s="150"/>
      <c r="J199" s="150"/>
      <c r="K199" s="38"/>
      <c r="L199" s="38"/>
      <c r="M199" s="42"/>
      <c r="N199" s="230"/>
      <c r="O199" s="231"/>
      <c r="P199" s="82"/>
      <c r="Q199" s="82"/>
      <c r="R199" s="82"/>
      <c r="S199" s="82"/>
      <c r="T199" s="82"/>
      <c r="U199" s="82"/>
      <c r="V199" s="82"/>
      <c r="W199" s="82"/>
      <c r="X199" s="83"/>
      <c r="Y199" s="36"/>
      <c r="Z199" s="36"/>
      <c r="AA199" s="36"/>
      <c r="AB199" s="36"/>
      <c r="AC199" s="36"/>
      <c r="AD199" s="36"/>
      <c r="AE199" s="36"/>
      <c r="AT199" s="15" t="s">
        <v>161</v>
      </c>
      <c r="AU199" s="15" t="s">
        <v>78</v>
      </c>
    </row>
    <row r="200" s="2" customFormat="1" ht="16.5" customHeight="1">
      <c r="A200" s="36"/>
      <c r="B200" s="37"/>
      <c r="C200" s="232" t="s">
        <v>361</v>
      </c>
      <c r="D200" s="232" t="s">
        <v>461</v>
      </c>
      <c r="E200" s="233" t="s">
        <v>1624</v>
      </c>
      <c r="F200" s="234" t="s">
        <v>1625</v>
      </c>
      <c r="G200" s="235" t="s">
        <v>240</v>
      </c>
      <c r="H200" s="236">
        <v>24</v>
      </c>
      <c r="I200" s="237"/>
      <c r="J200" s="237"/>
      <c r="K200" s="238">
        <f>ROUND(P200*H200,2)</f>
        <v>0</v>
      </c>
      <c r="L200" s="234" t="s">
        <v>20</v>
      </c>
      <c r="M200" s="42"/>
      <c r="N200" s="239" t="s">
        <v>20</v>
      </c>
      <c r="O200" s="222" t="s">
        <v>40</v>
      </c>
      <c r="P200" s="223">
        <f>I200+J200</f>
        <v>0</v>
      </c>
      <c r="Q200" s="223">
        <f>ROUND(I200*H200,2)</f>
        <v>0</v>
      </c>
      <c r="R200" s="223">
        <f>ROUND(J200*H200,2)</f>
        <v>0</v>
      </c>
      <c r="S200" s="82"/>
      <c r="T200" s="224">
        <f>S200*H200</f>
        <v>0</v>
      </c>
      <c r="U200" s="224">
        <v>0</v>
      </c>
      <c r="V200" s="224">
        <f>U200*H200</f>
        <v>0</v>
      </c>
      <c r="W200" s="224">
        <v>0</v>
      </c>
      <c r="X200" s="225">
        <f>W200*H200</f>
        <v>0</v>
      </c>
      <c r="Y200" s="36"/>
      <c r="Z200" s="36"/>
      <c r="AA200" s="36"/>
      <c r="AB200" s="36"/>
      <c r="AC200" s="36"/>
      <c r="AD200" s="36"/>
      <c r="AE200" s="36"/>
      <c r="AR200" s="226" t="s">
        <v>236</v>
      </c>
      <c r="AT200" s="226" t="s">
        <v>461</v>
      </c>
      <c r="AU200" s="226" t="s">
        <v>78</v>
      </c>
      <c r="AY200" s="15" t="s">
        <v>158</v>
      </c>
      <c r="BE200" s="227">
        <f>IF(O200="základní",K200,0)</f>
        <v>0</v>
      </c>
      <c r="BF200" s="227">
        <f>IF(O200="snížená",K200,0)</f>
        <v>0</v>
      </c>
      <c r="BG200" s="227">
        <f>IF(O200="zákl. přenesená",K200,0)</f>
        <v>0</v>
      </c>
      <c r="BH200" s="227">
        <f>IF(O200="sníž. přenesená",K200,0)</f>
        <v>0</v>
      </c>
      <c r="BI200" s="227">
        <f>IF(O200="nulová",K200,0)</f>
        <v>0</v>
      </c>
      <c r="BJ200" s="15" t="s">
        <v>78</v>
      </c>
      <c r="BK200" s="227">
        <f>ROUND(P200*H200,2)</f>
        <v>0</v>
      </c>
      <c r="BL200" s="15" t="s">
        <v>236</v>
      </c>
      <c r="BM200" s="226" t="s">
        <v>1824</v>
      </c>
    </row>
    <row r="201" s="2" customFormat="1">
      <c r="A201" s="36"/>
      <c r="B201" s="37"/>
      <c r="C201" s="38"/>
      <c r="D201" s="228" t="s">
        <v>161</v>
      </c>
      <c r="E201" s="38"/>
      <c r="F201" s="229" t="s">
        <v>1625</v>
      </c>
      <c r="G201" s="38"/>
      <c r="H201" s="38"/>
      <c r="I201" s="150"/>
      <c r="J201" s="150"/>
      <c r="K201" s="38"/>
      <c r="L201" s="38"/>
      <c r="M201" s="42"/>
      <c r="N201" s="230"/>
      <c r="O201" s="231"/>
      <c r="P201" s="82"/>
      <c r="Q201" s="82"/>
      <c r="R201" s="82"/>
      <c r="S201" s="82"/>
      <c r="T201" s="82"/>
      <c r="U201" s="82"/>
      <c r="V201" s="82"/>
      <c r="W201" s="82"/>
      <c r="X201" s="83"/>
      <c r="Y201" s="36"/>
      <c r="Z201" s="36"/>
      <c r="AA201" s="36"/>
      <c r="AB201" s="36"/>
      <c r="AC201" s="36"/>
      <c r="AD201" s="36"/>
      <c r="AE201" s="36"/>
      <c r="AT201" s="15" t="s">
        <v>161</v>
      </c>
      <c r="AU201" s="15" t="s">
        <v>78</v>
      </c>
    </row>
    <row r="202" s="2" customFormat="1" ht="16.5" customHeight="1">
      <c r="A202" s="36"/>
      <c r="B202" s="37"/>
      <c r="C202" s="232" t="s">
        <v>365</v>
      </c>
      <c r="D202" s="232" t="s">
        <v>461</v>
      </c>
      <c r="E202" s="233" t="s">
        <v>1514</v>
      </c>
      <c r="F202" s="234" t="s">
        <v>1515</v>
      </c>
      <c r="G202" s="235" t="s">
        <v>155</v>
      </c>
      <c r="H202" s="236">
        <v>733</v>
      </c>
      <c r="I202" s="237"/>
      <c r="J202" s="237"/>
      <c r="K202" s="238">
        <f>ROUND(P202*H202,2)</f>
        <v>0</v>
      </c>
      <c r="L202" s="234" t="s">
        <v>20</v>
      </c>
      <c r="M202" s="42"/>
      <c r="N202" s="239" t="s">
        <v>20</v>
      </c>
      <c r="O202" s="222" t="s">
        <v>40</v>
      </c>
      <c r="P202" s="223">
        <f>I202+J202</f>
        <v>0</v>
      </c>
      <c r="Q202" s="223">
        <f>ROUND(I202*H202,2)</f>
        <v>0</v>
      </c>
      <c r="R202" s="223">
        <f>ROUND(J202*H202,2)</f>
        <v>0</v>
      </c>
      <c r="S202" s="82"/>
      <c r="T202" s="224">
        <f>S202*H202</f>
        <v>0</v>
      </c>
      <c r="U202" s="224">
        <v>0</v>
      </c>
      <c r="V202" s="224">
        <f>U202*H202</f>
        <v>0</v>
      </c>
      <c r="W202" s="224">
        <v>0</v>
      </c>
      <c r="X202" s="225">
        <f>W202*H202</f>
        <v>0</v>
      </c>
      <c r="Y202" s="36"/>
      <c r="Z202" s="36"/>
      <c r="AA202" s="36"/>
      <c r="AB202" s="36"/>
      <c r="AC202" s="36"/>
      <c r="AD202" s="36"/>
      <c r="AE202" s="36"/>
      <c r="AR202" s="226" t="s">
        <v>78</v>
      </c>
      <c r="AT202" s="226" t="s">
        <v>461</v>
      </c>
      <c r="AU202" s="226" t="s">
        <v>78</v>
      </c>
      <c r="AY202" s="15" t="s">
        <v>158</v>
      </c>
      <c r="BE202" s="227">
        <f>IF(O202="základní",K202,0)</f>
        <v>0</v>
      </c>
      <c r="BF202" s="227">
        <f>IF(O202="snížená",K202,0)</f>
        <v>0</v>
      </c>
      <c r="BG202" s="227">
        <f>IF(O202="zákl. přenesená",K202,0)</f>
        <v>0</v>
      </c>
      <c r="BH202" s="227">
        <f>IF(O202="sníž. přenesená",K202,0)</f>
        <v>0</v>
      </c>
      <c r="BI202" s="227">
        <f>IF(O202="nulová",K202,0)</f>
        <v>0</v>
      </c>
      <c r="BJ202" s="15" t="s">
        <v>78</v>
      </c>
      <c r="BK202" s="227">
        <f>ROUND(P202*H202,2)</f>
        <v>0</v>
      </c>
      <c r="BL202" s="15" t="s">
        <v>78</v>
      </c>
      <c r="BM202" s="226" t="s">
        <v>1825</v>
      </c>
    </row>
    <row r="203" s="2" customFormat="1">
      <c r="A203" s="36"/>
      <c r="B203" s="37"/>
      <c r="C203" s="38"/>
      <c r="D203" s="228" t="s">
        <v>161</v>
      </c>
      <c r="E203" s="38"/>
      <c r="F203" s="229" t="s">
        <v>1515</v>
      </c>
      <c r="G203" s="38"/>
      <c r="H203" s="38"/>
      <c r="I203" s="150"/>
      <c r="J203" s="150"/>
      <c r="K203" s="38"/>
      <c r="L203" s="38"/>
      <c r="M203" s="42"/>
      <c r="N203" s="230"/>
      <c r="O203" s="231"/>
      <c r="P203" s="82"/>
      <c r="Q203" s="82"/>
      <c r="R203" s="82"/>
      <c r="S203" s="82"/>
      <c r="T203" s="82"/>
      <c r="U203" s="82"/>
      <c r="V203" s="82"/>
      <c r="W203" s="82"/>
      <c r="X203" s="83"/>
      <c r="Y203" s="36"/>
      <c r="Z203" s="36"/>
      <c r="AA203" s="36"/>
      <c r="AB203" s="36"/>
      <c r="AC203" s="36"/>
      <c r="AD203" s="36"/>
      <c r="AE203" s="36"/>
      <c r="AT203" s="15" t="s">
        <v>161</v>
      </c>
      <c r="AU203" s="15" t="s">
        <v>78</v>
      </c>
    </row>
    <row r="204" s="2" customFormat="1" ht="16.5" customHeight="1">
      <c r="A204" s="36"/>
      <c r="B204" s="37"/>
      <c r="C204" s="232" t="s">
        <v>369</v>
      </c>
      <c r="D204" s="232" t="s">
        <v>461</v>
      </c>
      <c r="E204" s="233" t="s">
        <v>1321</v>
      </c>
      <c r="F204" s="234" t="s">
        <v>1322</v>
      </c>
      <c r="G204" s="235" t="s">
        <v>240</v>
      </c>
      <c r="H204" s="236">
        <v>15</v>
      </c>
      <c r="I204" s="237"/>
      <c r="J204" s="237"/>
      <c r="K204" s="238">
        <f>ROUND(P204*H204,2)</f>
        <v>0</v>
      </c>
      <c r="L204" s="234" t="s">
        <v>20</v>
      </c>
      <c r="M204" s="42"/>
      <c r="N204" s="239" t="s">
        <v>20</v>
      </c>
      <c r="O204" s="222" t="s">
        <v>40</v>
      </c>
      <c r="P204" s="223">
        <f>I204+J204</f>
        <v>0</v>
      </c>
      <c r="Q204" s="223">
        <f>ROUND(I204*H204,2)</f>
        <v>0</v>
      </c>
      <c r="R204" s="223">
        <f>ROUND(J204*H204,2)</f>
        <v>0</v>
      </c>
      <c r="S204" s="82"/>
      <c r="T204" s="224">
        <f>S204*H204</f>
        <v>0</v>
      </c>
      <c r="U204" s="224">
        <v>0</v>
      </c>
      <c r="V204" s="224">
        <f>U204*H204</f>
        <v>0</v>
      </c>
      <c r="W204" s="224">
        <v>0</v>
      </c>
      <c r="X204" s="225">
        <f>W204*H204</f>
        <v>0</v>
      </c>
      <c r="Y204" s="36"/>
      <c r="Z204" s="36"/>
      <c r="AA204" s="36"/>
      <c r="AB204" s="36"/>
      <c r="AC204" s="36"/>
      <c r="AD204" s="36"/>
      <c r="AE204" s="36"/>
      <c r="AR204" s="226" t="s">
        <v>236</v>
      </c>
      <c r="AT204" s="226" t="s">
        <v>461</v>
      </c>
      <c r="AU204" s="226" t="s">
        <v>78</v>
      </c>
      <c r="AY204" s="15" t="s">
        <v>158</v>
      </c>
      <c r="BE204" s="227">
        <f>IF(O204="základní",K204,0)</f>
        <v>0</v>
      </c>
      <c r="BF204" s="227">
        <f>IF(O204="snížená",K204,0)</f>
        <v>0</v>
      </c>
      <c r="BG204" s="227">
        <f>IF(O204="zákl. přenesená",K204,0)</f>
        <v>0</v>
      </c>
      <c r="BH204" s="227">
        <f>IF(O204="sníž. přenesená",K204,0)</f>
        <v>0</v>
      </c>
      <c r="BI204" s="227">
        <f>IF(O204="nulová",K204,0)</f>
        <v>0</v>
      </c>
      <c r="BJ204" s="15" t="s">
        <v>78</v>
      </c>
      <c r="BK204" s="227">
        <f>ROUND(P204*H204,2)</f>
        <v>0</v>
      </c>
      <c r="BL204" s="15" t="s">
        <v>236</v>
      </c>
      <c r="BM204" s="226" t="s">
        <v>1826</v>
      </c>
    </row>
    <row r="205" s="2" customFormat="1">
      <c r="A205" s="36"/>
      <c r="B205" s="37"/>
      <c r="C205" s="38"/>
      <c r="D205" s="228" t="s">
        <v>161</v>
      </c>
      <c r="E205" s="38"/>
      <c r="F205" s="229" t="s">
        <v>1322</v>
      </c>
      <c r="G205" s="38"/>
      <c r="H205" s="38"/>
      <c r="I205" s="150"/>
      <c r="J205" s="150"/>
      <c r="K205" s="38"/>
      <c r="L205" s="38"/>
      <c r="M205" s="42"/>
      <c r="N205" s="230"/>
      <c r="O205" s="231"/>
      <c r="P205" s="82"/>
      <c r="Q205" s="82"/>
      <c r="R205" s="82"/>
      <c r="S205" s="82"/>
      <c r="T205" s="82"/>
      <c r="U205" s="82"/>
      <c r="V205" s="82"/>
      <c r="W205" s="82"/>
      <c r="X205" s="83"/>
      <c r="Y205" s="36"/>
      <c r="Z205" s="36"/>
      <c r="AA205" s="36"/>
      <c r="AB205" s="36"/>
      <c r="AC205" s="36"/>
      <c r="AD205" s="36"/>
      <c r="AE205" s="36"/>
      <c r="AT205" s="15" t="s">
        <v>161</v>
      </c>
      <c r="AU205" s="15" t="s">
        <v>78</v>
      </c>
    </row>
    <row r="206" s="2" customFormat="1" ht="16.5" customHeight="1">
      <c r="A206" s="36"/>
      <c r="B206" s="37"/>
      <c r="C206" s="232" t="s">
        <v>373</v>
      </c>
      <c r="D206" s="232" t="s">
        <v>461</v>
      </c>
      <c r="E206" s="233" t="s">
        <v>1827</v>
      </c>
      <c r="F206" s="234" t="s">
        <v>1828</v>
      </c>
      <c r="G206" s="235" t="s">
        <v>240</v>
      </c>
      <c r="H206" s="236">
        <v>8</v>
      </c>
      <c r="I206" s="237"/>
      <c r="J206" s="237"/>
      <c r="K206" s="238">
        <f>ROUND(P206*H206,2)</f>
        <v>0</v>
      </c>
      <c r="L206" s="234" t="s">
        <v>20</v>
      </c>
      <c r="M206" s="42"/>
      <c r="N206" s="239" t="s">
        <v>20</v>
      </c>
      <c r="O206" s="222" t="s">
        <v>40</v>
      </c>
      <c r="P206" s="223">
        <f>I206+J206</f>
        <v>0</v>
      </c>
      <c r="Q206" s="223">
        <f>ROUND(I206*H206,2)</f>
        <v>0</v>
      </c>
      <c r="R206" s="223">
        <f>ROUND(J206*H206,2)</f>
        <v>0</v>
      </c>
      <c r="S206" s="82"/>
      <c r="T206" s="224">
        <f>S206*H206</f>
        <v>0</v>
      </c>
      <c r="U206" s="224">
        <v>0</v>
      </c>
      <c r="V206" s="224">
        <f>U206*H206</f>
        <v>0</v>
      </c>
      <c r="W206" s="224">
        <v>0</v>
      </c>
      <c r="X206" s="225">
        <f>W206*H206</f>
        <v>0</v>
      </c>
      <c r="Y206" s="36"/>
      <c r="Z206" s="36"/>
      <c r="AA206" s="36"/>
      <c r="AB206" s="36"/>
      <c r="AC206" s="36"/>
      <c r="AD206" s="36"/>
      <c r="AE206" s="36"/>
      <c r="AR206" s="226" t="s">
        <v>78</v>
      </c>
      <c r="AT206" s="226" t="s">
        <v>461</v>
      </c>
      <c r="AU206" s="226" t="s">
        <v>78</v>
      </c>
      <c r="AY206" s="15" t="s">
        <v>158</v>
      </c>
      <c r="BE206" s="227">
        <f>IF(O206="základní",K206,0)</f>
        <v>0</v>
      </c>
      <c r="BF206" s="227">
        <f>IF(O206="snížená",K206,0)</f>
        <v>0</v>
      </c>
      <c r="BG206" s="227">
        <f>IF(O206="zákl. přenesená",K206,0)</f>
        <v>0</v>
      </c>
      <c r="BH206" s="227">
        <f>IF(O206="sníž. přenesená",K206,0)</f>
        <v>0</v>
      </c>
      <c r="BI206" s="227">
        <f>IF(O206="nulová",K206,0)</f>
        <v>0</v>
      </c>
      <c r="BJ206" s="15" t="s">
        <v>78</v>
      </c>
      <c r="BK206" s="227">
        <f>ROUND(P206*H206,2)</f>
        <v>0</v>
      </c>
      <c r="BL206" s="15" t="s">
        <v>78</v>
      </c>
      <c r="BM206" s="226" t="s">
        <v>1829</v>
      </c>
    </row>
    <row r="207" s="2" customFormat="1">
      <c r="A207" s="36"/>
      <c r="B207" s="37"/>
      <c r="C207" s="38"/>
      <c r="D207" s="228" t="s">
        <v>161</v>
      </c>
      <c r="E207" s="38"/>
      <c r="F207" s="229" t="s">
        <v>1828</v>
      </c>
      <c r="G207" s="38"/>
      <c r="H207" s="38"/>
      <c r="I207" s="150"/>
      <c r="J207" s="150"/>
      <c r="K207" s="38"/>
      <c r="L207" s="38"/>
      <c r="M207" s="42"/>
      <c r="N207" s="230"/>
      <c r="O207" s="231"/>
      <c r="P207" s="82"/>
      <c r="Q207" s="82"/>
      <c r="R207" s="82"/>
      <c r="S207" s="82"/>
      <c r="T207" s="82"/>
      <c r="U207" s="82"/>
      <c r="V207" s="82"/>
      <c r="W207" s="82"/>
      <c r="X207" s="83"/>
      <c r="Y207" s="36"/>
      <c r="Z207" s="36"/>
      <c r="AA207" s="36"/>
      <c r="AB207" s="36"/>
      <c r="AC207" s="36"/>
      <c r="AD207" s="36"/>
      <c r="AE207" s="36"/>
      <c r="AT207" s="15" t="s">
        <v>161</v>
      </c>
      <c r="AU207" s="15" t="s">
        <v>78</v>
      </c>
    </row>
    <row r="208" s="2" customFormat="1" ht="16.5" customHeight="1">
      <c r="A208" s="36"/>
      <c r="B208" s="37"/>
      <c r="C208" s="232" t="s">
        <v>377</v>
      </c>
      <c r="D208" s="232" t="s">
        <v>461</v>
      </c>
      <c r="E208" s="233" t="s">
        <v>1506</v>
      </c>
      <c r="F208" s="234" t="s">
        <v>1830</v>
      </c>
      <c r="G208" s="235" t="s">
        <v>240</v>
      </c>
      <c r="H208" s="236">
        <v>1</v>
      </c>
      <c r="I208" s="237"/>
      <c r="J208" s="237"/>
      <c r="K208" s="238">
        <f>ROUND(P208*H208,2)</f>
        <v>0</v>
      </c>
      <c r="L208" s="234" t="s">
        <v>20</v>
      </c>
      <c r="M208" s="42"/>
      <c r="N208" s="239" t="s">
        <v>20</v>
      </c>
      <c r="O208" s="222" t="s">
        <v>40</v>
      </c>
      <c r="P208" s="223">
        <f>I208+J208</f>
        <v>0</v>
      </c>
      <c r="Q208" s="223">
        <f>ROUND(I208*H208,2)</f>
        <v>0</v>
      </c>
      <c r="R208" s="223">
        <f>ROUND(J208*H208,2)</f>
        <v>0</v>
      </c>
      <c r="S208" s="82"/>
      <c r="T208" s="224">
        <f>S208*H208</f>
        <v>0</v>
      </c>
      <c r="U208" s="224">
        <v>0</v>
      </c>
      <c r="V208" s="224">
        <f>U208*H208</f>
        <v>0</v>
      </c>
      <c r="W208" s="224">
        <v>0</v>
      </c>
      <c r="X208" s="225">
        <f>W208*H208</f>
        <v>0</v>
      </c>
      <c r="Y208" s="36"/>
      <c r="Z208" s="36"/>
      <c r="AA208" s="36"/>
      <c r="AB208" s="36"/>
      <c r="AC208" s="36"/>
      <c r="AD208" s="36"/>
      <c r="AE208" s="36"/>
      <c r="AR208" s="226" t="s">
        <v>78</v>
      </c>
      <c r="AT208" s="226" t="s">
        <v>461</v>
      </c>
      <c r="AU208" s="226" t="s">
        <v>78</v>
      </c>
      <c r="AY208" s="15" t="s">
        <v>158</v>
      </c>
      <c r="BE208" s="227">
        <f>IF(O208="základní",K208,0)</f>
        <v>0</v>
      </c>
      <c r="BF208" s="227">
        <f>IF(O208="snížená",K208,0)</f>
        <v>0</v>
      </c>
      <c r="BG208" s="227">
        <f>IF(O208="zákl. přenesená",K208,0)</f>
        <v>0</v>
      </c>
      <c r="BH208" s="227">
        <f>IF(O208="sníž. přenesená",K208,0)</f>
        <v>0</v>
      </c>
      <c r="BI208" s="227">
        <f>IF(O208="nulová",K208,0)</f>
        <v>0</v>
      </c>
      <c r="BJ208" s="15" t="s">
        <v>78</v>
      </c>
      <c r="BK208" s="227">
        <f>ROUND(P208*H208,2)</f>
        <v>0</v>
      </c>
      <c r="BL208" s="15" t="s">
        <v>78</v>
      </c>
      <c r="BM208" s="226" t="s">
        <v>1831</v>
      </c>
    </row>
    <row r="209" s="2" customFormat="1">
      <c r="A209" s="36"/>
      <c r="B209" s="37"/>
      <c r="C209" s="38"/>
      <c r="D209" s="228" t="s">
        <v>161</v>
      </c>
      <c r="E209" s="38"/>
      <c r="F209" s="229" t="s">
        <v>1830</v>
      </c>
      <c r="G209" s="38"/>
      <c r="H209" s="38"/>
      <c r="I209" s="150"/>
      <c r="J209" s="150"/>
      <c r="K209" s="38"/>
      <c r="L209" s="38"/>
      <c r="M209" s="42"/>
      <c r="N209" s="230"/>
      <c r="O209" s="231"/>
      <c r="P209" s="82"/>
      <c r="Q209" s="82"/>
      <c r="R209" s="82"/>
      <c r="S209" s="82"/>
      <c r="T209" s="82"/>
      <c r="U209" s="82"/>
      <c r="V209" s="82"/>
      <c r="W209" s="82"/>
      <c r="X209" s="83"/>
      <c r="Y209" s="36"/>
      <c r="Z209" s="36"/>
      <c r="AA209" s="36"/>
      <c r="AB209" s="36"/>
      <c r="AC209" s="36"/>
      <c r="AD209" s="36"/>
      <c r="AE209" s="36"/>
      <c r="AT209" s="15" t="s">
        <v>161</v>
      </c>
      <c r="AU209" s="15" t="s">
        <v>78</v>
      </c>
    </row>
    <row r="210" s="2" customFormat="1" ht="21.75" customHeight="1">
      <c r="A210" s="36"/>
      <c r="B210" s="37"/>
      <c r="C210" s="232" t="s">
        <v>381</v>
      </c>
      <c r="D210" s="232" t="s">
        <v>461</v>
      </c>
      <c r="E210" s="233" t="s">
        <v>1832</v>
      </c>
      <c r="F210" s="234" t="s">
        <v>1833</v>
      </c>
      <c r="G210" s="235" t="s">
        <v>240</v>
      </c>
      <c r="H210" s="236">
        <v>2</v>
      </c>
      <c r="I210" s="237"/>
      <c r="J210" s="237"/>
      <c r="K210" s="238">
        <f>ROUND(P210*H210,2)</f>
        <v>0</v>
      </c>
      <c r="L210" s="234" t="s">
        <v>20</v>
      </c>
      <c r="M210" s="42"/>
      <c r="N210" s="239" t="s">
        <v>20</v>
      </c>
      <c r="O210" s="222" t="s">
        <v>40</v>
      </c>
      <c r="P210" s="223">
        <f>I210+J210</f>
        <v>0</v>
      </c>
      <c r="Q210" s="223">
        <f>ROUND(I210*H210,2)</f>
        <v>0</v>
      </c>
      <c r="R210" s="223">
        <f>ROUND(J210*H210,2)</f>
        <v>0</v>
      </c>
      <c r="S210" s="82"/>
      <c r="T210" s="224">
        <f>S210*H210</f>
        <v>0</v>
      </c>
      <c r="U210" s="224">
        <v>0</v>
      </c>
      <c r="V210" s="224">
        <f>U210*H210</f>
        <v>0</v>
      </c>
      <c r="W210" s="224">
        <v>0</v>
      </c>
      <c r="X210" s="225">
        <f>W210*H210</f>
        <v>0</v>
      </c>
      <c r="Y210" s="36"/>
      <c r="Z210" s="36"/>
      <c r="AA210" s="36"/>
      <c r="AB210" s="36"/>
      <c r="AC210" s="36"/>
      <c r="AD210" s="36"/>
      <c r="AE210" s="36"/>
      <c r="AR210" s="226" t="s">
        <v>236</v>
      </c>
      <c r="AT210" s="226" t="s">
        <v>461</v>
      </c>
      <c r="AU210" s="226" t="s">
        <v>78</v>
      </c>
      <c r="AY210" s="15" t="s">
        <v>158</v>
      </c>
      <c r="BE210" s="227">
        <f>IF(O210="základní",K210,0)</f>
        <v>0</v>
      </c>
      <c r="BF210" s="227">
        <f>IF(O210="snížená",K210,0)</f>
        <v>0</v>
      </c>
      <c r="BG210" s="227">
        <f>IF(O210="zákl. přenesená",K210,0)</f>
        <v>0</v>
      </c>
      <c r="BH210" s="227">
        <f>IF(O210="sníž. přenesená",K210,0)</f>
        <v>0</v>
      </c>
      <c r="BI210" s="227">
        <f>IF(O210="nulová",K210,0)</f>
        <v>0</v>
      </c>
      <c r="BJ210" s="15" t="s">
        <v>78</v>
      </c>
      <c r="BK210" s="227">
        <f>ROUND(P210*H210,2)</f>
        <v>0</v>
      </c>
      <c r="BL210" s="15" t="s">
        <v>236</v>
      </c>
      <c r="BM210" s="226" t="s">
        <v>1834</v>
      </c>
    </row>
    <row r="211" s="2" customFormat="1">
      <c r="A211" s="36"/>
      <c r="B211" s="37"/>
      <c r="C211" s="38"/>
      <c r="D211" s="228" t="s">
        <v>161</v>
      </c>
      <c r="E211" s="38"/>
      <c r="F211" s="229" t="s">
        <v>1833</v>
      </c>
      <c r="G211" s="38"/>
      <c r="H211" s="38"/>
      <c r="I211" s="150"/>
      <c r="J211" s="150"/>
      <c r="K211" s="38"/>
      <c r="L211" s="38"/>
      <c r="M211" s="42"/>
      <c r="N211" s="230"/>
      <c r="O211" s="231"/>
      <c r="P211" s="82"/>
      <c r="Q211" s="82"/>
      <c r="R211" s="82"/>
      <c r="S211" s="82"/>
      <c r="T211" s="82"/>
      <c r="U211" s="82"/>
      <c r="V211" s="82"/>
      <c r="W211" s="82"/>
      <c r="X211" s="83"/>
      <c r="Y211" s="36"/>
      <c r="Z211" s="36"/>
      <c r="AA211" s="36"/>
      <c r="AB211" s="36"/>
      <c r="AC211" s="36"/>
      <c r="AD211" s="36"/>
      <c r="AE211" s="36"/>
      <c r="AT211" s="15" t="s">
        <v>161</v>
      </c>
      <c r="AU211" s="15" t="s">
        <v>78</v>
      </c>
    </row>
    <row r="212" s="2" customFormat="1" ht="16.5" customHeight="1">
      <c r="A212" s="36"/>
      <c r="B212" s="37"/>
      <c r="C212" s="232" t="s">
        <v>385</v>
      </c>
      <c r="D212" s="232" t="s">
        <v>461</v>
      </c>
      <c r="E212" s="233" t="s">
        <v>1835</v>
      </c>
      <c r="F212" s="234" t="s">
        <v>1836</v>
      </c>
      <c r="G212" s="235" t="s">
        <v>240</v>
      </c>
      <c r="H212" s="236">
        <v>1</v>
      </c>
      <c r="I212" s="237"/>
      <c r="J212" s="237"/>
      <c r="K212" s="238">
        <f>ROUND(P212*H212,2)</f>
        <v>0</v>
      </c>
      <c r="L212" s="234" t="s">
        <v>20</v>
      </c>
      <c r="M212" s="42"/>
      <c r="N212" s="239" t="s">
        <v>20</v>
      </c>
      <c r="O212" s="222" t="s">
        <v>40</v>
      </c>
      <c r="P212" s="223">
        <f>I212+J212</f>
        <v>0</v>
      </c>
      <c r="Q212" s="223">
        <f>ROUND(I212*H212,2)</f>
        <v>0</v>
      </c>
      <c r="R212" s="223">
        <f>ROUND(J212*H212,2)</f>
        <v>0</v>
      </c>
      <c r="S212" s="82"/>
      <c r="T212" s="224">
        <f>S212*H212</f>
        <v>0</v>
      </c>
      <c r="U212" s="224">
        <v>0</v>
      </c>
      <c r="V212" s="224">
        <f>U212*H212</f>
        <v>0</v>
      </c>
      <c r="W212" s="224">
        <v>0</v>
      </c>
      <c r="X212" s="225">
        <f>W212*H212</f>
        <v>0</v>
      </c>
      <c r="Y212" s="36"/>
      <c r="Z212" s="36"/>
      <c r="AA212" s="36"/>
      <c r="AB212" s="36"/>
      <c r="AC212" s="36"/>
      <c r="AD212" s="36"/>
      <c r="AE212" s="36"/>
      <c r="AR212" s="226" t="s">
        <v>78</v>
      </c>
      <c r="AT212" s="226" t="s">
        <v>461</v>
      </c>
      <c r="AU212" s="226" t="s">
        <v>78</v>
      </c>
      <c r="AY212" s="15" t="s">
        <v>158</v>
      </c>
      <c r="BE212" s="227">
        <f>IF(O212="základní",K212,0)</f>
        <v>0</v>
      </c>
      <c r="BF212" s="227">
        <f>IF(O212="snížená",K212,0)</f>
        <v>0</v>
      </c>
      <c r="BG212" s="227">
        <f>IF(O212="zákl. přenesená",K212,0)</f>
        <v>0</v>
      </c>
      <c r="BH212" s="227">
        <f>IF(O212="sníž. přenesená",K212,0)</f>
        <v>0</v>
      </c>
      <c r="BI212" s="227">
        <f>IF(O212="nulová",K212,0)</f>
        <v>0</v>
      </c>
      <c r="BJ212" s="15" t="s">
        <v>78</v>
      </c>
      <c r="BK212" s="227">
        <f>ROUND(P212*H212,2)</f>
        <v>0</v>
      </c>
      <c r="BL212" s="15" t="s">
        <v>78</v>
      </c>
      <c r="BM212" s="226" t="s">
        <v>1837</v>
      </c>
    </row>
    <row r="213" s="2" customFormat="1">
      <c r="A213" s="36"/>
      <c r="B213" s="37"/>
      <c r="C213" s="38"/>
      <c r="D213" s="228" t="s">
        <v>161</v>
      </c>
      <c r="E213" s="38"/>
      <c r="F213" s="229" t="s">
        <v>1836</v>
      </c>
      <c r="G213" s="38"/>
      <c r="H213" s="38"/>
      <c r="I213" s="150"/>
      <c r="J213" s="150"/>
      <c r="K213" s="38"/>
      <c r="L213" s="38"/>
      <c r="M213" s="42"/>
      <c r="N213" s="230"/>
      <c r="O213" s="231"/>
      <c r="P213" s="82"/>
      <c r="Q213" s="82"/>
      <c r="R213" s="82"/>
      <c r="S213" s="82"/>
      <c r="T213" s="82"/>
      <c r="U213" s="82"/>
      <c r="V213" s="82"/>
      <c r="W213" s="82"/>
      <c r="X213" s="83"/>
      <c r="Y213" s="36"/>
      <c r="Z213" s="36"/>
      <c r="AA213" s="36"/>
      <c r="AB213" s="36"/>
      <c r="AC213" s="36"/>
      <c r="AD213" s="36"/>
      <c r="AE213" s="36"/>
      <c r="AT213" s="15" t="s">
        <v>161</v>
      </c>
      <c r="AU213" s="15" t="s">
        <v>78</v>
      </c>
    </row>
    <row r="214" s="2" customFormat="1" ht="16.5" customHeight="1">
      <c r="A214" s="36"/>
      <c r="B214" s="37"/>
      <c r="C214" s="232" t="s">
        <v>389</v>
      </c>
      <c r="D214" s="232" t="s">
        <v>461</v>
      </c>
      <c r="E214" s="233" t="s">
        <v>1838</v>
      </c>
      <c r="F214" s="234" t="s">
        <v>1839</v>
      </c>
      <c r="G214" s="235" t="s">
        <v>240</v>
      </c>
      <c r="H214" s="236">
        <v>1</v>
      </c>
      <c r="I214" s="237"/>
      <c r="J214" s="237"/>
      <c r="K214" s="238">
        <f>ROUND(P214*H214,2)</f>
        <v>0</v>
      </c>
      <c r="L214" s="234" t="s">
        <v>20</v>
      </c>
      <c r="M214" s="42"/>
      <c r="N214" s="239" t="s">
        <v>20</v>
      </c>
      <c r="O214" s="222" t="s">
        <v>40</v>
      </c>
      <c r="P214" s="223">
        <f>I214+J214</f>
        <v>0</v>
      </c>
      <c r="Q214" s="223">
        <f>ROUND(I214*H214,2)</f>
        <v>0</v>
      </c>
      <c r="R214" s="223">
        <f>ROUND(J214*H214,2)</f>
        <v>0</v>
      </c>
      <c r="S214" s="82"/>
      <c r="T214" s="224">
        <f>S214*H214</f>
        <v>0</v>
      </c>
      <c r="U214" s="224">
        <v>0</v>
      </c>
      <c r="V214" s="224">
        <f>U214*H214</f>
        <v>0</v>
      </c>
      <c r="W214" s="224">
        <v>0</v>
      </c>
      <c r="X214" s="225">
        <f>W214*H214</f>
        <v>0</v>
      </c>
      <c r="Y214" s="36"/>
      <c r="Z214" s="36"/>
      <c r="AA214" s="36"/>
      <c r="AB214" s="36"/>
      <c r="AC214" s="36"/>
      <c r="AD214" s="36"/>
      <c r="AE214" s="36"/>
      <c r="AR214" s="226" t="s">
        <v>78</v>
      </c>
      <c r="AT214" s="226" t="s">
        <v>461</v>
      </c>
      <c r="AU214" s="226" t="s">
        <v>78</v>
      </c>
      <c r="AY214" s="15" t="s">
        <v>158</v>
      </c>
      <c r="BE214" s="227">
        <f>IF(O214="základní",K214,0)</f>
        <v>0</v>
      </c>
      <c r="BF214" s="227">
        <f>IF(O214="snížená",K214,0)</f>
        <v>0</v>
      </c>
      <c r="BG214" s="227">
        <f>IF(O214="zákl. přenesená",K214,0)</f>
        <v>0</v>
      </c>
      <c r="BH214" s="227">
        <f>IF(O214="sníž. přenesená",K214,0)</f>
        <v>0</v>
      </c>
      <c r="BI214" s="227">
        <f>IF(O214="nulová",K214,0)</f>
        <v>0</v>
      </c>
      <c r="BJ214" s="15" t="s">
        <v>78</v>
      </c>
      <c r="BK214" s="227">
        <f>ROUND(P214*H214,2)</f>
        <v>0</v>
      </c>
      <c r="BL214" s="15" t="s">
        <v>78</v>
      </c>
      <c r="BM214" s="226" t="s">
        <v>1840</v>
      </c>
    </row>
    <row r="215" s="2" customFormat="1">
      <c r="A215" s="36"/>
      <c r="B215" s="37"/>
      <c r="C215" s="38"/>
      <c r="D215" s="228" t="s">
        <v>161</v>
      </c>
      <c r="E215" s="38"/>
      <c r="F215" s="229" t="s">
        <v>1839</v>
      </c>
      <c r="G215" s="38"/>
      <c r="H215" s="38"/>
      <c r="I215" s="150"/>
      <c r="J215" s="150"/>
      <c r="K215" s="38"/>
      <c r="L215" s="38"/>
      <c r="M215" s="42"/>
      <c r="N215" s="230"/>
      <c r="O215" s="231"/>
      <c r="P215" s="82"/>
      <c r="Q215" s="82"/>
      <c r="R215" s="82"/>
      <c r="S215" s="82"/>
      <c r="T215" s="82"/>
      <c r="U215" s="82"/>
      <c r="V215" s="82"/>
      <c r="W215" s="82"/>
      <c r="X215" s="83"/>
      <c r="Y215" s="36"/>
      <c r="Z215" s="36"/>
      <c r="AA215" s="36"/>
      <c r="AB215" s="36"/>
      <c r="AC215" s="36"/>
      <c r="AD215" s="36"/>
      <c r="AE215" s="36"/>
      <c r="AT215" s="15" t="s">
        <v>161</v>
      </c>
      <c r="AU215" s="15" t="s">
        <v>78</v>
      </c>
    </row>
    <row r="216" s="2" customFormat="1" ht="16.5" customHeight="1">
      <c r="A216" s="36"/>
      <c r="B216" s="37"/>
      <c r="C216" s="232" t="s">
        <v>393</v>
      </c>
      <c r="D216" s="232" t="s">
        <v>461</v>
      </c>
      <c r="E216" s="233" t="s">
        <v>1841</v>
      </c>
      <c r="F216" s="234" t="s">
        <v>1842</v>
      </c>
      <c r="G216" s="235" t="s">
        <v>240</v>
      </c>
      <c r="H216" s="236">
        <v>1</v>
      </c>
      <c r="I216" s="237"/>
      <c r="J216" s="237"/>
      <c r="K216" s="238">
        <f>ROUND(P216*H216,2)</f>
        <v>0</v>
      </c>
      <c r="L216" s="234" t="s">
        <v>20</v>
      </c>
      <c r="M216" s="42"/>
      <c r="N216" s="239" t="s">
        <v>20</v>
      </c>
      <c r="O216" s="222" t="s">
        <v>40</v>
      </c>
      <c r="P216" s="223">
        <f>I216+J216</f>
        <v>0</v>
      </c>
      <c r="Q216" s="223">
        <f>ROUND(I216*H216,2)</f>
        <v>0</v>
      </c>
      <c r="R216" s="223">
        <f>ROUND(J216*H216,2)</f>
        <v>0</v>
      </c>
      <c r="S216" s="82"/>
      <c r="T216" s="224">
        <f>S216*H216</f>
        <v>0</v>
      </c>
      <c r="U216" s="224">
        <v>0</v>
      </c>
      <c r="V216" s="224">
        <f>U216*H216</f>
        <v>0</v>
      </c>
      <c r="W216" s="224">
        <v>0</v>
      </c>
      <c r="X216" s="225">
        <f>W216*H216</f>
        <v>0</v>
      </c>
      <c r="Y216" s="36"/>
      <c r="Z216" s="36"/>
      <c r="AA216" s="36"/>
      <c r="AB216" s="36"/>
      <c r="AC216" s="36"/>
      <c r="AD216" s="36"/>
      <c r="AE216" s="36"/>
      <c r="AR216" s="226" t="s">
        <v>78</v>
      </c>
      <c r="AT216" s="226" t="s">
        <v>461</v>
      </c>
      <c r="AU216" s="226" t="s">
        <v>78</v>
      </c>
      <c r="AY216" s="15" t="s">
        <v>158</v>
      </c>
      <c r="BE216" s="227">
        <f>IF(O216="základní",K216,0)</f>
        <v>0</v>
      </c>
      <c r="BF216" s="227">
        <f>IF(O216="snížená",K216,0)</f>
        <v>0</v>
      </c>
      <c r="BG216" s="227">
        <f>IF(O216="zákl. přenesená",K216,0)</f>
        <v>0</v>
      </c>
      <c r="BH216" s="227">
        <f>IF(O216="sníž. přenesená",K216,0)</f>
        <v>0</v>
      </c>
      <c r="BI216" s="227">
        <f>IF(O216="nulová",K216,0)</f>
        <v>0</v>
      </c>
      <c r="BJ216" s="15" t="s">
        <v>78</v>
      </c>
      <c r="BK216" s="227">
        <f>ROUND(P216*H216,2)</f>
        <v>0</v>
      </c>
      <c r="BL216" s="15" t="s">
        <v>78</v>
      </c>
      <c r="BM216" s="226" t="s">
        <v>1843</v>
      </c>
    </row>
    <row r="217" s="2" customFormat="1">
      <c r="A217" s="36"/>
      <c r="B217" s="37"/>
      <c r="C217" s="38"/>
      <c r="D217" s="228" t="s">
        <v>161</v>
      </c>
      <c r="E217" s="38"/>
      <c r="F217" s="229" t="s">
        <v>1842</v>
      </c>
      <c r="G217" s="38"/>
      <c r="H217" s="38"/>
      <c r="I217" s="150"/>
      <c r="J217" s="150"/>
      <c r="K217" s="38"/>
      <c r="L217" s="38"/>
      <c r="M217" s="42"/>
      <c r="N217" s="230"/>
      <c r="O217" s="231"/>
      <c r="P217" s="82"/>
      <c r="Q217" s="82"/>
      <c r="R217" s="82"/>
      <c r="S217" s="82"/>
      <c r="T217" s="82"/>
      <c r="U217" s="82"/>
      <c r="V217" s="82"/>
      <c r="W217" s="82"/>
      <c r="X217" s="83"/>
      <c r="Y217" s="36"/>
      <c r="Z217" s="36"/>
      <c r="AA217" s="36"/>
      <c r="AB217" s="36"/>
      <c r="AC217" s="36"/>
      <c r="AD217" s="36"/>
      <c r="AE217" s="36"/>
      <c r="AT217" s="15" t="s">
        <v>161</v>
      </c>
      <c r="AU217" s="15" t="s">
        <v>78</v>
      </c>
    </row>
    <row r="218" s="2" customFormat="1" ht="16.5" customHeight="1">
      <c r="A218" s="36"/>
      <c r="B218" s="37"/>
      <c r="C218" s="232" t="s">
        <v>397</v>
      </c>
      <c r="D218" s="232" t="s">
        <v>461</v>
      </c>
      <c r="E218" s="233" t="s">
        <v>1844</v>
      </c>
      <c r="F218" s="234" t="s">
        <v>1845</v>
      </c>
      <c r="G218" s="235" t="s">
        <v>1201</v>
      </c>
      <c r="H218" s="236">
        <v>40</v>
      </c>
      <c r="I218" s="237"/>
      <c r="J218" s="237"/>
      <c r="K218" s="238">
        <f>ROUND(P218*H218,2)</f>
        <v>0</v>
      </c>
      <c r="L218" s="234" t="s">
        <v>20</v>
      </c>
      <c r="M218" s="42"/>
      <c r="N218" s="239" t="s">
        <v>20</v>
      </c>
      <c r="O218" s="222" t="s">
        <v>40</v>
      </c>
      <c r="P218" s="223">
        <f>I218+J218</f>
        <v>0</v>
      </c>
      <c r="Q218" s="223">
        <f>ROUND(I218*H218,2)</f>
        <v>0</v>
      </c>
      <c r="R218" s="223">
        <f>ROUND(J218*H218,2)</f>
        <v>0</v>
      </c>
      <c r="S218" s="82"/>
      <c r="T218" s="224">
        <f>S218*H218</f>
        <v>0</v>
      </c>
      <c r="U218" s="224">
        <v>0</v>
      </c>
      <c r="V218" s="224">
        <f>U218*H218</f>
        <v>0</v>
      </c>
      <c r="W218" s="224">
        <v>0</v>
      </c>
      <c r="X218" s="225">
        <f>W218*H218</f>
        <v>0</v>
      </c>
      <c r="Y218" s="36"/>
      <c r="Z218" s="36"/>
      <c r="AA218" s="36"/>
      <c r="AB218" s="36"/>
      <c r="AC218" s="36"/>
      <c r="AD218" s="36"/>
      <c r="AE218" s="36"/>
      <c r="AR218" s="226" t="s">
        <v>78</v>
      </c>
      <c r="AT218" s="226" t="s">
        <v>461</v>
      </c>
      <c r="AU218" s="226" t="s">
        <v>78</v>
      </c>
      <c r="AY218" s="15" t="s">
        <v>158</v>
      </c>
      <c r="BE218" s="227">
        <f>IF(O218="základní",K218,0)</f>
        <v>0</v>
      </c>
      <c r="BF218" s="227">
        <f>IF(O218="snížená",K218,0)</f>
        <v>0</v>
      </c>
      <c r="BG218" s="227">
        <f>IF(O218="zákl. přenesená",K218,0)</f>
        <v>0</v>
      </c>
      <c r="BH218" s="227">
        <f>IF(O218="sníž. přenesená",K218,0)</f>
        <v>0</v>
      </c>
      <c r="BI218" s="227">
        <f>IF(O218="nulová",K218,0)</f>
        <v>0</v>
      </c>
      <c r="BJ218" s="15" t="s">
        <v>78</v>
      </c>
      <c r="BK218" s="227">
        <f>ROUND(P218*H218,2)</f>
        <v>0</v>
      </c>
      <c r="BL218" s="15" t="s">
        <v>78</v>
      </c>
      <c r="BM218" s="226" t="s">
        <v>1846</v>
      </c>
    </row>
    <row r="219" s="2" customFormat="1">
      <c r="A219" s="36"/>
      <c r="B219" s="37"/>
      <c r="C219" s="38"/>
      <c r="D219" s="228" t="s">
        <v>161</v>
      </c>
      <c r="E219" s="38"/>
      <c r="F219" s="229" t="s">
        <v>1845</v>
      </c>
      <c r="G219" s="38"/>
      <c r="H219" s="38"/>
      <c r="I219" s="150"/>
      <c r="J219" s="150"/>
      <c r="K219" s="38"/>
      <c r="L219" s="38"/>
      <c r="M219" s="42"/>
      <c r="N219" s="255"/>
      <c r="O219" s="256"/>
      <c r="P219" s="257"/>
      <c r="Q219" s="257"/>
      <c r="R219" s="257"/>
      <c r="S219" s="257"/>
      <c r="T219" s="257"/>
      <c r="U219" s="257"/>
      <c r="V219" s="257"/>
      <c r="W219" s="257"/>
      <c r="X219" s="258"/>
      <c r="Y219" s="36"/>
      <c r="Z219" s="36"/>
      <c r="AA219" s="36"/>
      <c r="AB219" s="36"/>
      <c r="AC219" s="36"/>
      <c r="AD219" s="36"/>
      <c r="AE219" s="36"/>
      <c r="AT219" s="15" t="s">
        <v>161</v>
      </c>
      <c r="AU219" s="15" t="s">
        <v>78</v>
      </c>
    </row>
    <row r="220" s="2" customFormat="1" ht="6.96" customHeight="1">
      <c r="A220" s="36"/>
      <c r="B220" s="57"/>
      <c r="C220" s="58"/>
      <c r="D220" s="58"/>
      <c r="E220" s="58"/>
      <c r="F220" s="58"/>
      <c r="G220" s="58"/>
      <c r="H220" s="58"/>
      <c r="I220" s="179"/>
      <c r="J220" s="179"/>
      <c r="K220" s="58"/>
      <c r="L220" s="58"/>
      <c r="M220" s="42"/>
      <c r="N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</row>
  </sheetData>
  <sheetProtection sheet="1" autoFilter="0" formatColumns="0" formatRows="0" objects="1" scenarios="1" spinCount="100000" saltValue="O+4PyV6gIQUNt7SdDTpHupduuRy0vHO1hmdfVZGuYM4yVOZj7B14Hs4SUoYmZJ1uRQbpS9uwH9WDBV5mg3RJ3Q==" hashValue="A/npPAxVKuHcfJy9btd6lEm4XJPb8BJA8yFLGtkhAHVBYMFLHdtxLHyox/0dGzSTbexeHb/3tSdVGRG10y+eXA==" algorithmName="SHA-512" password="CC35"/>
  <autoFilter ref="C95:L219"/>
  <mergeCells count="15">
    <mergeCell ref="E7:H7"/>
    <mergeCell ref="E11:H11"/>
    <mergeCell ref="E9:H9"/>
    <mergeCell ref="E13:H13"/>
    <mergeCell ref="E22:H22"/>
    <mergeCell ref="E31:H31"/>
    <mergeCell ref="E54:H54"/>
    <mergeCell ref="E58:H58"/>
    <mergeCell ref="E56:H56"/>
    <mergeCell ref="E60:H60"/>
    <mergeCell ref="E82:H82"/>
    <mergeCell ref="E86:H86"/>
    <mergeCell ref="E84:H84"/>
    <mergeCell ref="E88:H88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4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J2" s="14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4"/>
      <c r="K3" s="143"/>
      <c r="L3" s="143"/>
      <c r="M3" s="18"/>
      <c r="AT3" s="15" t="s">
        <v>80</v>
      </c>
    </row>
    <row r="4" s="1" customFormat="1" ht="24.96" customHeight="1">
      <c r="B4" s="18"/>
      <c r="D4" s="145" t="s">
        <v>118</v>
      </c>
      <c r="I4" s="141"/>
      <c r="J4" s="141"/>
      <c r="M4" s="18"/>
      <c r="N4" s="146" t="s">
        <v>11</v>
      </c>
      <c r="AT4" s="15" t="s">
        <v>4</v>
      </c>
    </row>
    <row r="5" s="1" customFormat="1" ht="6.96" customHeight="1">
      <c r="B5" s="18"/>
      <c r="I5" s="141"/>
      <c r="J5" s="141"/>
      <c r="M5" s="18"/>
    </row>
    <row r="6" s="1" customFormat="1" ht="12" customHeight="1">
      <c r="B6" s="18"/>
      <c r="D6" s="147" t="s">
        <v>17</v>
      </c>
      <c r="I6" s="141"/>
      <c r="J6" s="141"/>
      <c r="M6" s="18"/>
    </row>
    <row r="7" s="1" customFormat="1" ht="16.5" customHeight="1">
      <c r="B7" s="18"/>
      <c r="E7" s="148" t="str">
        <f>'Rekapitulace stavby'!K6</f>
        <v xml:space="preserve"> Oprava zabezpečovacího zařízení v žst. Medlešice</v>
      </c>
      <c r="F7" s="147"/>
      <c r="G7" s="147"/>
      <c r="H7" s="147"/>
      <c r="I7" s="141"/>
      <c r="J7" s="141"/>
      <c r="M7" s="18"/>
    </row>
    <row r="8">
      <c r="B8" s="18"/>
      <c r="D8" s="147" t="s">
        <v>119</v>
      </c>
      <c r="M8" s="18"/>
    </row>
    <row r="9" s="1" customFormat="1" ht="16.5" customHeight="1">
      <c r="B9" s="18"/>
      <c r="E9" s="148" t="s">
        <v>120</v>
      </c>
      <c r="F9" s="1"/>
      <c r="G9" s="1"/>
      <c r="H9" s="1"/>
      <c r="I9" s="141"/>
      <c r="J9" s="141"/>
      <c r="M9" s="18"/>
    </row>
    <row r="10" s="1" customFormat="1" ht="12" customHeight="1">
      <c r="B10" s="18"/>
      <c r="D10" s="147" t="s">
        <v>121</v>
      </c>
      <c r="I10" s="141"/>
      <c r="J10" s="141"/>
      <c r="M10" s="18"/>
    </row>
    <row r="11" s="2" customFormat="1" ht="16.5" customHeight="1">
      <c r="A11" s="36"/>
      <c r="B11" s="42"/>
      <c r="C11" s="36"/>
      <c r="D11" s="36"/>
      <c r="E11" s="149" t="s">
        <v>1734</v>
      </c>
      <c r="F11" s="36"/>
      <c r="G11" s="36"/>
      <c r="H11" s="36"/>
      <c r="I11" s="150"/>
      <c r="J11" s="150"/>
      <c r="K11" s="36"/>
      <c r="L11" s="36"/>
      <c r="M11" s="15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7" t="s">
        <v>123</v>
      </c>
      <c r="E12" s="36"/>
      <c r="F12" s="36"/>
      <c r="G12" s="36"/>
      <c r="H12" s="36"/>
      <c r="I12" s="150"/>
      <c r="J12" s="150"/>
      <c r="K12" s="36"/>
      <c r="L12" s="36"/>
      <c r="M12" s="15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6.5" customHeight="1">
      <c r="A13" s="36"/>
      <c r="B13" s="42"/>
      <c r="C13" s="36"/>
      <c r="D13" s="36"/>
      <c r="E13" s="152" t="s">
        <v>1847</v>
      </c>
      <c r="F13" s="36"/>
      <c r="G13" s="36"/>
      <c r="H13" s="36"/>
      <c r="I13" s="150"/>
      <c r="J13" s="150"/>
      <c r="K13" s="36"/>
      <c r="L13" s="36"/>
      <c r="M13" s="15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>
      <c r="A14" s="36"/>
      <c r="B14" s="42"/>
      <c r="C14" s="36"/>
      <c r="D14" s="36"/>
      <c r="E14" s="36"/>
      <c r="F14" s="36"/>
      <c r="G14" s="36"/>
      <c r="H14" s="36"/>
      <c r="I14" s="150"/>
      <c r="J14" s="150"/>
      <c r="K14" s="36"/>
      <c r="L14" s="36"/>
      <c r="M14" s="15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47" t="s">
        <v>19</v>
      </c>
      <c r="E15" s="36"/>
      <c r="F15" s="134" t="s">
        <v>20</v>
      </c>
      <c r="G15" s="36"/>
      <c r="H15" s="36"/>
      <c r="I15" s="153" t="s">
        <v>21</v>
      </c>
      <c r="J15" s="154" t="s">
        <v>20</v>
      </c>
      <c r="K15" s="36"/>
      <c r="L15" s="36"/>
      <c r="M15" s="15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7" t="s">
        <v>22</v>
      </c>
      <c r="E16" s="36"/>
      <c r="F16" s="134" t="s">
        <v>125</v>
      </c>
      <c r="G16" s="36"/>
      <c r="H16" s="36"/>
      <c r="I16" s="153" t="s">
        <v>24</v>
      </c>
      <c r="J16" s="155" t="str">
        <f>'Rekapitulace stavby'!AN8</f>
        <v>17. 3. 2020</v>
      </c>
      <c r="K16" s="36"/>
      <c r="L16" s="36"/>
      <c r="M16" s="15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0.8" customHeight="1">
      <c r="A17" s="36"/>
      <c r="B17" s="42"/>
      <c r="C17" s="36"/>
      <c r="D17" s="36"/>
      <c r="E17" s="36"/>
      <c r="F17" s="36"/>
      <c r="G17" s="36"/>
      <c r="H17" s="36"/>
      <c r="I17" s="150"/>
      <c r="J17" s="150"/>
      <c r="K17" s="36"/>
      <c r="L17" s="36"/>
      <c r="M17" s="15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47" t="s">
        <v>26</v>
      </c>
      <c r="E18" s="36"/>
      <c r="F18" s="36"/>
      <c r="G18" s="36"/>
      <c r="H18" s="36"/>
      <c r="I18" s="153" t="s">
        <v>27</v>
      </c>
      <c r="J18" s="154" t="s">
        <v>20</v>
      </c>
      <c r="K18" s="36"/>
      <c r="L18" s="36"/>
      <c r="M18" s="15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4" t="s">
        <v>23</v>
      </c>
      <c r="F19" s="36"/>
      <c r="G19" s="36"/>
      <c r="H19" s="36"/>
      <c r="I19" s="153" t="s">
        <v>28</v>
      </c>
      <c r="J19" s="154" t="s">
        <v>20</v>
      </c>
      <c r="K19" s="36"/>
      <c r="L19" s="36"/>
      <c r="M19" s="15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150"/>
      <c r="J20" s="150"/>
      <c r="K20" s="36"/>
      <c r="L20" s="36"/>
      <c r="M20" s="15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47" t="s">
        <v>29</v>
      </c>
      <c r="E21" s="36"/>
      <c r="F21" s="36"/>
      <c r="G21" s="36"/>
      <c r="H21" s="36"/>
      <c r="I21" s="153" t="s">
        <v>27</v>
      </c>
      <c r="J21" s="31" t="str">
        <f>'Rekapitulace stavby'!AN13</f>
        <v>Vyplň údaj</v>
      </c>
      <c r="K21" s="36"/>
      <c r="L21" s="36"/>
      <c r="M21" s="15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31" t="str">
        <f>'Rekapitulace stavby'!E14</f>
        <v>Vyplň údaj</v>
      </c>
      <c r="F22" s="134"/>
      <c r="G22" s="134"/>
      <c r="H22" s="134"/>
      <c r="I22" s="153" t="s">
        <v>28</v>
      </c>
      <c r="J22" s="31" t="str">
        <f>'Rekapitulace stavby'!AN14</f>
        <v>Vyplň údaj</v>
      </c>
      <c r="K22" s="36"/>
      <c r="L22" s="36"/>
      <c r="M22" s="15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150"/>
      <c r="J23" s="150"/>
      <c r="K23" s="36"/>
      <c r="L23" s="36"/>
      <c r="M23" s="15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47" t="s">
        <v>31</v>
      </c>
      <c r="E24" s="36"/>
      <c r="F24" s="36"/>
      <c r="G24" s="36"/>
      <c r="H24" s="36"/>
      <c r="I24" s="153" t="s">
        <v>27</v>
      </c>
      <c r="J24" s="154" t="s">
        <v>20</v>
      </c>
      <c r="K24" s="36"/>
      <c r="L24" s="36"/>
      <c r="M24" s="15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8" customHeight="1">
      <c r="A25" s="36"/>
      <c r="B25" s="42"/>
      <c r="C25" s="36"/>
      <c r="D25" s="36"/>
      <c r="E25" s="134" t="s">
        <v>23</v>
      </c>
      <c r="F25" s="36"/>
      <c r="G25" s="36"/>
      <c r="H25" s="36"/>
      <c r="I25" s="153" t="s">
        <v>28</v>
      </c>
      <c r="J25" s="154" t="s">
        <v>20</v>
      </c>
      <c r="K25" s="36"/>
      <c r="L25" s="36"/>
      <c r="M25" s="15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150"/>
      <c r="J26" s="150"/>
      <c r="K26" s="36"/>
      <c r="L26" s="36"/>
      <c r="M26" s="15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12" customHeight="1">
      <c r="A27" s="36"/>
      <c r="B27" s="42"/>
      <c r="C27" s="36"/>
      <c r="D27" s="147" t="s">
        <v>32</v>
      </c>
      <c r="E27" s="36"/>
      <c r="F27" s="36"/>
      <c r="G27" s="36"/>
      <c r="H27" s="36"/>
      <c r="I27" s="153" t="s">
        <v>27</v>
      </c>
      <c r="J27" s="154" t="s">
        <v>20</v>
      </c>
      <c r="K27" s="36"/>
      <c r="L27" s="36"/>
      <c r="M27" s="15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8" customHeight="1">
      <c r="A28" s="36"/>
      <c r="B28" s="42"/>
      <c r="C28" s="36"/>
      <c r="D28" s="36"/>
      <c r="E28" s="134" t="s">
        <v>23</v>
      </c>
      <c r="F28" s="36"/>
      <c r="G28" s="36"/>
      <c r="H28" s="36"/>
      <c r="I28" s="153" t="s">
        <v>28</v>
      </c>
      <c r="J28" s="154" t="s">
        <v>20</v>
      </c>
      <c r="K28" s="36"/>
      <c r="L28" s="36"/>
      <c r="M28" s="15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36"/>
      <c r="E29" s="36"/>
      <c r="F29" s="36"/>
      <c r="G29" s="36"/>
      <c r="H29" s="36"/>
      <c r="I29" s="150"/>
      <c r="J29" s="150"/>
      <c r="K29" s="36"/>
      <c r="L29" s="36"/>
      <c r="M29" s="15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2" customHeight="1">
      <c r="A30" s="36"/>
      <c r="B30" s="42"/>
      <c r="C30" s="36"/>
      <c r="D30" s="147" t="s">
        <v>33</v>
      </c>
      <c r="E30" s="36"/>
      <c r="F30" s="36"/>
      <c r="G30" s="36"/>
      <c r="H30" s="36"/>
      <c r="I30" s="150"/>
      <c r="J30" s="150"/>
      <c r="K30" s="36"/>
      <c r="L30" s="36"/>
      <c r="M30" s="15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8" customFormat="1" ht="16.5" customHeight="1">
      <c r="A31" s="156"/>
      <c r="B31" s="157"/>
      <c r="C31" s="156"/>
      <c r="D31" s="156"/>
      <c r="E31" s="158" t="s">
        <v>20</v>
      </c>
      <c r="F31" s="158"/>
      <c r="G31" s="158"/>
      <c r="H31" s="158"/>
      <c r="I31" s="159"/>
      <c r="J31" s="159"/>
      <c r="K31" s="156"/>
      <c r="L31" s="156"/>
      <c r="M31" s="160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6"/>
      <c r="B32" s="42"/>
      <c r="C32" s="36"/>
      <c r="D32" s="36"/>
      <c r="E32" s="36"/>
      <c r="F32" s="36"/>
      <c r="G32" s="36"/>
      <c r="H32" s="36"/>
      <c r="I32" s="150"/>
      <c r="J32" s="150"/>
      <c r="K32" s="36"/>
      <c r="L32" s="36"/>
      <c r="M32" s="15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61"/>
      <c r="E33" s="161"/>
      <c r="F33" s="161"/>
      <c r="G33" s="161"/>
      <c r="H33" s="161"/>
      <c r="I33" s="162"/>
      <c r="J33" s="162"/>
      <c r="K33" s="161"/>
      <c r="L33" s="161"/>
      <c r="M33" s="15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>
      <c r="A34" s="36"/>
      <c r="B34" s="42"/>
      <c r="C34" s="36"/>
      <c r="D34" s="36"/>
      <c r="E34" s="147" t="s">
        <v>126</v>
      </c>
      <c r="F34" s="36"/>
      <c r="G34" s="36"/>
      <c r="H34" s="36"/>
      <c r="I34" s="150"/>
      <c r="J34" s="150"/>
      <c r="K34" s="163">
        <f>I69</f>
        <v>0</v>
      </c>
      <c r="L34" s="36"/>
      <c r="M34" s="15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>
      <c r="A35" s="36"/>
      <c r="B35" s="42"/>
      <c r="C35" s="36"/>
      <c r="D35" s="36"/>
      <c r="E35" s="147" t="s">
        <v>127</v>
      </c>
      <c r="F35" s="36"/>
      <c r="G35" s="36"/>
      <c r="H35" s="36"/>
      <c r="I35" s="150"/>
      <c r="J35" s="150"/>
      <c r="K35" s="163">
        <f>J69</f>
        <v>0</v>
      </c>
      <c r="L35" s="36"/>
      <c r="M35" s="15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25.44" customHeight="1">
      <c r="A36" s="36"/>
      <c r="B36" s="42"/>
      <c r="C36" s="36"/>
      <c r="D36" s="164" t="s">
        <v>35</v>
      </c>
      <c r="E36" s="36"/>
      <c r="F36" s="36"/>
      <c r="G36" s="36"/>
      <c r="H36" s="36"/>
      <c r="I36" s="150"/>
      <c r="J36" s="150"/>
      <c r="K36" s="165">
        <f>ROUND(K95, 2)</f>
        <v>0</v>
      </c>
      <c r="L36" s="36"/>
      <c r="M36" s="15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6.96" customHeight="1">
      <c r="A37" s="36"/>
      <c r="B37" s="42"/>
      <c r="C37" s="36"/>
      <c r="D37" s="161"/>
      <c r="E37" s="161"/>
      <c r="F37" s="161"/>
      <c r="G37" s="161"/>
      <c r="H37" s="161"/>
      <c r="I37" s="162"/>
      <c r="J37" s="162"/>
      <c r="K37" s="161"/>
      <c r="L37" s="161"/>
      <c r="M37" s="15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166" t="s">
        <v>37</v>
      </c>
      <c r="G38" s="36"/>
      <c r="H38" s="36"/>
      <c r="I38" s="167" t="s">
        <v>36</v>
      </c>
      <c r="J38" s="150"/>
      <c r="K38" s="166" t="s">
        <v>38</v>
      </c>
      <c r="L38" s="36"/>
      <c r="M38" s="15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14.4" customHeight="1">
      <c r="A39" s="36"/>
      <c r="B39" s="42"/>
      <c r="C39" s="36"/>
      <c r="D39" s="149" t="s">
        <v>39</v>
      </c>
      <c r="E39" s="147" t="s">
        <v>40</v>
      </c>
      <c r="F39" s="163">
        <f>ROUND((SUM(BE95:BE135)),  2)</f>
        <v>0</v>
      </c>
      <c r="G39" s="36"/>
      <c r="H39" s="36"/>
      <c r="I39" s="168">
        <v>0.20999999999999999</v>
      </c>
      <c r="J39" s="150"/>
      <c r="K39" s="163">
        <f>ROUND(((SUM(BE95:BE135))*I39),  2)</f>
        <v>0</v>
      </c>
      <c r="L39" s="36"/>
      <c r="M39" s="15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147" t="s">
        <v>41</v>
      </c>
      <c r="F40" s="163">
        <f>ROUND((SUM(BF95:BF135)),  2)</f>
        <v>0</v>
      </c>
      <c r="G40" s="36"/>
      <c r="H40" s="36"/>
      <c r="I40" s="168">
        <v>0.14999999999999999</v>
      </c>
      <c r="J40" s="150"/>
      <c r="K40" s="163">
        <f>ROUND(((SUM(BF95:BF135))*I40),  2)</f>
        <v>0</v>
      </c>
      <c r="L40" s="36"/>
      <c r="M40" s="15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14.4" customHeight="1">
      <c r="A41" s="36"/>
      <c r="B41" s="42"/>
      <c r="C41" s="36"/>
      <c r="D41" s="36"/>
      <c r="E41" s="147" t="s">
        <v>42</v>
      </c>
      <c r="F41" s="163">
        <f>ROUND((SUM(BG95:BG135)),  2)</f>
        <v>0</v>
      </c>
      <c r="G41" s="36"/>
      <c r="H41" s="36"/>
      <c r="I41" s="168">
        <v>0.20999999999999999</v>
      </c>
      <c r="J41" s="150"/>
      <c r="K41" s="163">
        <f>0</f>
        <v>0</v>
      </c>
      <c r="L41" s="36"/>
      <c r="M41" s="15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42"/>
      <c r="C42" s="36"/>
      <c r="D42" s="36"/>
      <c r="E42" s="147" t="s">
        <v>43</v>
      </c>
      <c r="F42" s="163">
        <f>ROUND((SUM(BH95:BH135)),  2)</f>
        <v>0</v>
      </c>
      <c r="G42" s="36"/>
      <c r="H42" s="36"/>
      <c r="I42" s="168">
        <v>0.14999999999999999</v>
      </c>
      <c r="J42" s="150"/>
      <c r="K42" s="163">
        <f>0</f>
        <v>0</v>
      </c>
      <c r="L42" s="36"/>
      <c r="M42" s="15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2" customFormat="1" ht="14.4" customHeight="1">
      <c r="A43" s="36"/>
      <c r="B43" s="42"/>
      <c r="C43" s="36"/>
      <c r="D43" s="36"/>
      <c r="E43" s="147" t="s">
        <v>44</v>
      </c>
      <c r="F43" s="163">
        <f>ROUND((SUM(BI95:BI135)),  2)</f>
        <v>0</v>
      </c>
      <c r="G43" s="36"/>
      <c r="H43" s="36"/>
      <c r="I43" s="168">
        <v>0</v>
      </c>
      <c r="J43" s="150"/>
      <c r="K43" s="163">
        <f>0</f>
        <v>0</v>
      </c>
      <c r="L43" s="36"/>
      <c r="M43" s="151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42"/>
      <c r="C44" s="36"/>
      <c r="D44" s="36"/>
      <c r="E44" s="36"/>
      <c r="F44" s="36"/>
      <c r="G44" s="36"/>
      <c r="H44" s="36"/>
      <c r="I44" s="150"/>
      <c r="J44" s="150"/>
      <c r="K44" s="36"/>
      <c r="L44" s="36"/>
      <c r="M44" s="15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5.44" customHeight="1">
      <c r="A45" s="36"/>
      <c r="B45" s="42"/>
      <c r="C45" s="169"/>
      <c r="D45" s="170" t="s">
        <v>45</v>
      </c>
      <c r="E45" s="171"/>
      <c r="F45" s="171"/>
      <c r="G45" s="172" t="s">
        <v>46</v>
      </c>
      <c r="H45" s="173" t="s">
        <v>47</v>
      </c>
      <c r="I45" s="174"/>
      <c r="J45" s="174"/>
      <c r="K45" s="175">
        <f>SUM(K36:K43)</f>
        <v>0</v>
      </c>
      <c r="L45" s="176"/>
      <c r="M45" s="15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4.4" customHeight="1">
      <c r="A46" s="36"/>
      <c r="B46" s="177"/>
      <c r="C46" s="178"/>
      <c r="D46" s="178"/>
      <c r="E46" s="178"/>
      <c r="F46" s="178"/>
      <c r="G46" s="178"/>
      <c r="H46" s="178"/>
      <c r="I46" s="179"/>
      <c r="J46" s="179"/>
      <c r="K46" s="178"/>
      <c r="L46" s="178"/>
      <c r="M46" s="15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50" s="2" customFormat="1" ht="6.96" customHeight="1">
      <c r="A50" s="36"/>
      <c r="B50" s="180"/>
      <c r="C50" s="181"/>
      <c r="D50" s="181"/>
      <c r="E50" s="181"/>
      <c r="F50" s="181"/>
      <c r="G50" s="181"/>
      <c r="H50" s="181"/>
      <c r="I50" s="182"/>
      <c r="J50" s="182"/>
      <c r="K50" s="181"/>
      <c r="L50" s="181"/>
      <c r="M50" s="15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24.96" customHeight="1">
      <c r="A51" s="36"/>
      <c r="B51" s="37"/>
      <c r="C51" s="21" t="s">
        <v>128</v>
      </c>
      <c r="D51" s="38"/>
      <c r="E51" s="38"/>
      <c r="F51" s="38"/>
      <c r="G51" s="38"/>
      <c r="H51" s="38"/>
      <c r="I51" s="150"/>
      <c r="J51" s="150"/>
      <c r="K51" s="38"/>
      <c r="L51" s="38"/>
      <c r="M51" s="15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6.96" customHeight="1">
      <c r="A52" s="36"/>
      <c r="B52" s="37"/>
      <c r="C52" s="38"/>
      <c r="D52" s="38"/>
      <c r="E52" s="38"/>
      <c r="F52" s="38"/>
      <c r="G52" s="38"/>
      <c r="H52" s="38"/>
      <c r="I52" s="150"/>
      <c r="J52" s="150"/>
      <c r="K52" s="38"/>
      <c r="L52" s="38"/>
      <c r="M52" s="15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12" customHeight="1">
      <c r="A53" s="36"/>
      <c r="B53" s="37"/>
      <c r="C53" s="30" t="s">
        <v>17</v>
      </c>
      <c r="D53" s="38"/>
      <c r="E53" s="38"/>
      <c r="F53" s="38"/>
      <c r="G53" s="38"/>
      <c r="H53" s="38"/>
      <c r="I53" s="150"/>
      <c r="J53" s="150"/>
      <c r="K53" s="38"/>
      <c r="L53" s="38"/>
      <c r="M53" s="15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6.5" customHeight="1">
      <c r="A54" s="36"/>
      <c r="B54" s="37"/>
      <c r="C54" s="38"/>
      <c r="D54" s="38"/>
      <c r="E54" s="183" t="str">
        <f>E7</f>
        <v xml:space="preserve"> Oprava zabezpečovacího zařízení v žst. Medlešice</v>
      </c>
      <c r="F54" s="30"/>
      <c r="G54" s="30"/>
      <c r="H54" s="30"/>
      <c r="I54" s="150"/>
      <c r="J54" s="150"/>
      <c r="K54" s="38"/>
      <c r="L54" s="38"/>
      <c r="M54" s="15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1" customFormat="1" ht="12" customHeight="1">
      <c r="B55" s="19"/>
      <c r="C55" s="30" t="s">
        <v>119</v>
      </c>
      <c r="D55" s="20"/>
      <c r="E55" s="20"/>
      <c r="F55" s="20"/>
      <c r="G55" s="20"/>
      <c r="H55" s="20"/>
      <c r="I55" s="141"/>
      <c r="J55" s="141"/>
      <c r="K55" s="20"/>
      <c r="L55" s="20"/>
      <c r="M55" s="18"/>
    </row>
    <row r="56" s="1" customFormat="1" ht="16.5" customHeight="1">
      <c r="B56" s="19"/>
      <c r="C56" s="20"/>
      <c r="D56" s="20"/>
      <c r="E56" s="183" t="s">
        <v>120</v>
      </c>
      <c r="F56" s="20"/>
      <c r="G56" s="20"/>
      <c r="H56" s="20"/>
      <c r="I56" s="141"/>
      <c r="J56" s="141"/>
      <c r="K56" s="20"/>
      <c r="L56" s="20"/>
      <c r="M56" s="18"/>
    </row>
    <row r="57" s="1" customFormat="1" ht="12" customHeight="1">
      <c r="B57" s="19"/>
      <c r="C57" s="30" t="s">
        <v>121</v>
      </c>
      <c r="D57" s="20"/>
      <c r="E57" s="20"/>
      <c r="F57" s="20"/>
      <c r="G57" s="20"/>
      <c r="H57" s="20"/>
      <c r="I57" s="141"/>
      <c r="J57" s="141"/>
      <c r="K57" s="20"/>
      <c r="L57" s="20"/>
      <c r="M57" s="18"/>
    </row>
    <row r="58" s="2" customFormat="1" ht="16.5" customHeight="1">
      <c r="A58" s="36"/>
      <c r="B58" s="37"/>
      <c r="C58" s="38"/>
      <c r="D58" s="38"/>
      <c r="E58" s="184" t="s">
        <v>1734</v>
      </c>
      <c r="F58" s="38"/>
      <c r="G58" s="38"/>
      <c r="H58" s="38"/>
      <c r="I58" s="150"/>
      <c r="J58" s="150"/>
      <c r="K58" s="38"/>
      <c r="L58" s="38"/>
      <c r="M58" s="15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12" customHeight="1">
      <c r="A59" s="36"/>
      <c r="B59" s="37"/>
      <c r="C59" s="30" t="s">
        <v>123</v>
      </c>
      <c r="D59" s="38"/>
      <c r="E59" s="38"/>
      <c r="F59" s="38"/>
      <c r="G59" s="38"/>
      <c r="H59" s="38"/>
      <c r="I59" s="150"/>
      <c r="J59" s="150"/>
      <c r="K59" s="38"/>
      <c r="L59" s="38"/>
      <c r="M59" s="15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6.5" customHeight="1">
      <c r="A60" s="36"/>
      <c r="B60" s="37"/>
      <c r="C60" s="38"/>
      <c r="D60" s="38"/>
      <c r="E60" s="67" t="str">
        <f>E13</f>
        <v>01-02-2 - URS TZZ</v>
      </c>
      <c r="F60" s="38"/>
      <c r="G60" s="38"/>
      <c r="H60" s="38"/>
      <c r="I60" s="150"/>
      <c r="J60" s="150"/>
      <c r="K60" s="38"/>
      <c r="L60" s="38"/>
      <c r="M60" s="151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6.96" customHeight="1">
      <c r="A61" s="36"/>
      <c r="B61" s="37"/>
      <c r="C61" s="38"/>
      <c r="D61" s="38"/>
      <c r="E61" s="38"/>
      <c r="F61" s="38"/>
      <c r="G61" s="38"/>
      <c r="H61" s="38"/>
      <c r="I61" s="150"/>
      <c r="J61" s="150"/>
      <c r="K61" s="38"/>
      <c r="L61" s="38"/>
      <c r="M61" s="15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2" customHeight="1">
      <c r="A62" s="36"/>
      <c r="B62" s="37"/>
      <c r="C62" s="30" t="s">
        <v>22</v>
      </c>
      <c r="D62" s="38"/>
      <c r="E62" s="38"/>
      <c r="F62" s="25" t="str">
        <f>F16</f>
        <v>Medlešice</v>
      </c>
      <c r="G62" s="38"/>
      <c r="H62" s="38"/>
      <c r="I62" s="153" t="s">
        <v>24</v>
      </c>
      <c r="J62" s="155" t="str">
        <f>IF(J16="","",J16)</f>
        <v>17. 3. 2020</v>
      </c>
      <c r="K62" s="38"/>
      <c r="L62" s="38"/>
      <c r="M62" s="15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6.96" customHeight="1">
      <c r="A63" s="36"/>
      <c r="B63" s="37"/>
      <c r="C63" s="38"/>
      <c r="D63" s="38"/>
      <c r="E63" s="38"/>
      <c r="F63" s="38"/>
      <c r="G63" s="38"/>
      <c r="H63" s="38"/>
      <c r="I63" s="150"/>
      <c r="J63" s="150"/>
      <c r="K63" s="38"/>
      <c r="L63" s="38"/>
      <c r="M63" s="15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15.15" customHeight="1">
      <c r="A64" s="36"/>
      <c r="B64" s="37"/>
      <c r="C64" s="30" t="s">
        <v>26</v>
      </c>
      <c r="D64" s="38"/>
      <c r="E64" s="38"/>
      <c r="F64" s="25" t="str">
        <f>E19</f>
        <v xml:space="preserve"> </v>
      </c>
      <c r="G64" s="38"/>
      <c r="H64" s="38"/>
      <c r="I64" s="153" t="s">
        <v>31</v>
      </c>
      <c r="J64" s="185" t="str">
        <f>E25</f>
        <v xml:space="preserve"> </v>
      </c>
      <c r="K64" s="38"/>
      <c r="L64" s="38"/>
      <c r="M64" s="151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15.15" customHeight="1">
      <c r="A65" s="36"/>
      <c r="B65" s="37"/>
      <c r="C65" s="30" t="s">
        <v>29</v>
      </c>
      <c r="D65" s="38"/>
      <c r="E65" s="38"/>
      <c r="F65" s="25" t="str">
        <f>IF(E22="","",E22)</f>
        <v>Vyplň údaj</v>
      </c>
      <c r="G65" s="38"/>
      <c r="H65" s="38"/>
      <c r="I65" s="153" t="s">
        <v>32</v>
      </c>
      <c r="J65" s="185" t="str">
        <f>E28</f>
        <v xml:space="preserve"> </v>
      </c>
      <c r="K65" s="38"/>
      <c r="L65" s="38"/>
      <c r="M65" s="15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10.32" customHeight="1">
      <c r="A66" s="36"/>
      <c r="B66" s="37"/>
      <c r="C66" s="38"/>
      <c r="D66" s="38"/>
      <c r="E66" s="38"/>
      <c r="F66" s="38"/>
      <c r="G66" s="38"/>
      <c r="H66" s="38"/>
      <c r="I66" s="150"/>
      <c r="J66" s="150"/>
      <c r="K66" s="38"/>
      <c r="L66" s="38"/>
      <c r="M66" s="151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9.28" customHeight="1">
      <c r="A67" s="36"/>
      <c r="B67" s="37"/>
      <c r="C67" s="186" t="s">
        <v>129</v>
      </c>
      <c r="D67" s="187"/>
      <c r="E67" s="187"/>
      <c r="F67" s="187"/>
      <c r="G67" s="187"/>
      <c r="H67" s="187"/>
      <c r="I67" s="188" t="s">
        <v>130</v>
      </c>
      <c r="J67" s="188" t="s">
        <v>131</v>
      </c>
      <c r="K67" s="189" t="s">
        <v>132</v>
      </c>
      <c r="L67" s="187"/>
      <c r="M67" s="151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10.32" customHeight="1">
      <c r="A68" s="36"/>
      <c r="B68" s="37"/>
      <c r="C68" s="38"/>
      <c r="D68" s="38"/>
      <c r="E68" s="38"/>
      <c r="F68" s="38"/>
      <c r="G68" s="38"/>
      <c r="H68" s="38"/>
      <c r="I68" s="150"/>
      <c r="J68" s="150"/>
      <c r="K68" s="38"/>
      <c r="L68" s="38"/>
      <c r="M68" s="15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22.8" customHeight="1">
      <c r="A69" s="36"/>
      <c r="B69" s="37"/>
      <c r="C69" s="190" t="s">
        <v>69</v>
      </c>
      <c r="D69" s="38"/>
      <c r="E69" s="38"/>
      <c r="F69" s="38"/>
      <c r="G69" s="38"/>
      <c r="H69" s="38"/>
      <c r="I69" s="191">
        <f>Q95</f>
        <v>0</v>
      </c>
      <c r="J69" s="191">
        <f>R95</f>
        <v>0</v>
      </c>
      <c r="K69" s="100">
        <f>K95</f>
        <v>0</v>
      </c>
      <c r="L69" s="38"/>
      <c r="M69" s="15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U69" s="15" t="s">
        <v>133</v>
      </c>
    </row>
    <row r="70" s="9" customFormat="1" ht="24.96" customHeight="1">
      <c r="A70" s="9"/>
      <c r="B70" s="192"/>
      <c r="C70" s="193"/>
      <c r="D70" s="194" t="s">
        <v>1640</v>
      </c>
      <c r="E70" s="195"/>
      <c r="F70" s="195"/>
      <c r="G70" s="195"/>
      <c r="H70" s="195"/>
      <c r="I70" s="196">
        <f>Q122</f>
        <v>0</v>
      </c>
      <c r="J70" s="196">
        <f>R122</f>
        <v>0</v>
      </c>
      <c r="K70" s="197">
        <f>K122</f>
        <v>0</v>
      </c>
      <c r="L70" s="193"/>
      <c r="M70" s="19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59"/>
      <c r="C71" s="124"/>
      <c r="D71" s="260" t="s">
        <v>1641</v>
      </c>
      <c r="E71" s="261"/>
      <c r="F71" s="261"/>
      <c r="G71" s="261"/>
      <c r="H71" s="261"/>
      <c r="I71" s="262">
        <f>Q123</f>
        <v>0</v>
      </c>
      <c r="J71" s="262">
        <f>R123</f>
        <v>0</v>
      </c>
      <c r="K71" s="263">
        <f>K123</f>
        <v>0</v>
      </c>
      <c r="L71" s="124"/>
      <c r="M71" s="264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2" customFormat="1" ht="21.84" customHeight="1">
      <c r="A72" s="36"/>
      <c r="B72" s="37"/>
      <c r="C72" s="38"/>
      <c r="D72" s="38"/>
      <c r="E72" s="38"/>
      <c r="F72" s="38"/>
      <c r="G72" s="38"/>
      <c r="H72" s="38"/>
      <c r="I72" s="150"/>
      <c r="J72" s="150"/>
      <c r="K72" s="38"/>
      <c r="L72" s="38"/>
      <c r="M72" s="15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57"/>
      <c r="C73" s="58"/>
      <c r="D73" s="58"/>
      <c r="E73" s="58"/>
      <c r="F73" s="58"/>
      <c r="G73" s="58"/>
      <c r="H73" s="58"/>
      <c r="I73" s="179"/>
      <c r="J73" s="179"/>
      <c r="K73" s="58"/>
      <c r="L73" s="58"/>
      <c r="M73" s="15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="2" customFormat="1" ht="6.96" customHeight="1">
      <c r="A77" s="36"/>
      <c r="B77" s="59"/>
      <c r="C77" s="60"/>
      <c r="D77" s="60"/>
      <c r="E77" s="60"/>
      <c r="F77" s="60"/>
      <c r="G77" s="60"/>
      <c r="H77" s="60"/>
      <c r="I77" s="182"/>
      <c r="J77" s="182"/>
      <c r="K77" s="60"/>
      <c r="L77" s="60"/>
      <c r="M77" s="15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24.96" customHeight="1">
      <c r="A78" s="36"/>
      <c r="B78" s="37"/>
      <c r="C78" s="21" t="s">
        <v>135</v>
      </c>
      <c r="D78" s="38"/>
      <c r="E78" s="38"/>
      <c r="F78" s="38"/>
      <c r="G78" s="38"/>
      <c r="H78" s="38"/>
      <c r="I78" s="150"/>
      <c r="J78" s="150"/>
      <c r="K78" s="38"/>
      <c r="L78" s="38"/>
      <c r="M78" s="15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150"/>
      <c r="J79" s="150"/>
      <c r="K79" s="38"/>
      <c r="L79" s="38"/>
      <c r="M79" s="15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17</v>
      </c>
      <c r="D80" s="38"/>
      <c r="E80" s="38"/>
      <c r="F80" s="38"/>
      <c r="G80" s="38"/>
      <c r="H80" s="38"/>
      <c r="I80" s="150"/>
      <c r="J80" s="150"/>
      <c r="K80" s="38"/>
      <c r="L80" s="38"/>
      <c r="M80" s="15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183" t="str">
        <f>E7</f>
        <v xml:space="preserve"> Oprava zabezpečovacího zařízení v žst. Medlešice</v>
      </c>
      <c r="F81" s="30"/>
      <c r="G81" s="30"/>
      <c r="H81" s="30"/>
      <c r="I81" s="150"/>
      <c r="J81" s="150"/>
      <c r="K81" s="38"/>
      <c r="L81" s="38"/>
      <c r="M81" s="15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" customFormat="1" ht="12" customHeight="1">
      <c r="B82" s="19"/>
      <c r="C82" s="30" t="s">
        <v>119</v>
      </c>
      <c r="D82" s="20"/>
      <c r="E82" s="20"/>
      <c r="F82" s="20"/>
      <c r="G82" s="20"/>
      <c r="H82" s="20"/>
      <c r="I82" s="141"/>
      <c r="J82" s="141"/>
      <c r="K82" s="20"/>
      <c r="L82" s="20"/>
      <c r="M82" s="18"/>
    </row>
    <row r="83" s="1" customFormat="1" ht="16.5" customHeight="1">
      <c r="B83" s="19"/>
      <c r="C83" s="20"/>
      <c r="D83" s="20"/>
      <c r="E83" s="183" t="s">
        <v>120</v>
      </c>
      <c r="F83" s="20"/>
      <c r="G83" s="20"/>
      <c r="H83" s="20"/>
      <c r="I83" s="141"/>
      <c r="J83" s="141"/>
      <c r="K83" s="20"/>
      <c r="L83" s="20"/>
      <c r="M83" s="18"/>
    </row>
    <row r="84" s="1" customFormat="1" ht="12" customHeight="1">
      <c r="B84" s="19"/>
      <c r="C84" s="30" t="s">
        <v>121</v>
      </c>
      <c r="D84" s="20"/>
      <c r="E84" s="20"/>
      <c r="F84" s="20"/>
      <c r="G84" s="20"/>
      <c r="H84" s="20"/>
      <c r="I84" s="141"/>
      <c r="J84" s="141"/>
      <c r="K84" s="20"/>
      <c r="L84" s="20"/>
      <c r="M84" s="18"/>
    </row>
    <row r="85" s="2" customFormat="1" ht="16.5" customHeight="1">
      <c r="A85" s="36"/>
      <c r="B85" s="37"/>
      <c r="C85" s="38"/>
      <c r="D85" s="38"/>
      <c r="E85" s="184" t="s">
        <v>1734</v>
      </c>
      <c r="F85" s="38"/>
      <c r="G85" s="38"/>
      <c r="H85" s="38"/>
      <c r="I85" s="150"/>
      <c r="J85" s="150"/>
      <c r="K85" s="38"/>
      <c r="L85" s="38"/>
      <c r="M85" s="15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123</v>
      </c>
      <c r="D86" s="38"/>
      <c r="E86" s="38"/>
      <c r="F86" s="38"/>
      <c r="G86" s="38"/>
      <c r="H86" s="38"/>
      <c r="I86" s="150"/>
      <c r="J86" s="150"/>
      <c r="K86" s="38"/>
      <c r="L86" s="38"/>
      <c r="M86" s="15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67" t="str">
        <f>E13</f>
        <v>01-02-2 - URS TZZ</v>
      </c>
      <c r="F87" s="38"/>
      <c r="G87" s="38"/>
      <c r="H87" s="38"/>
      <c r="I87" s="150"/>
      <c r="J87" s="150"/>
      <c r="K87" s="38"/>
      <c r="L87" s="38"/>
      <c r="M87" s="15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50"/>
      <c r="J88" s="150"/>
      <c r="K88" s="38"/>
      <c r="L88" s="38"/>
      <c r="M88" s="15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22</v>
      </c>
      <c r="D89" s="38"/>
      <c r="E89" s="38"/>
      <c r="F89" s="25" t="str">
        <f>F16</f>
        <v>Medlešice</v>
      </c>
      <c r="G89" s="38"/>
      <c r="H89" s="38"/>
      <c r="I89" s="153" t="s">
        <v>24</v>
      </c>
      <c r="J89" s="155" t="str">
        <f>IF(J16="","",J16)</f>
        <v>17. 3. 2020</v>
      </c>
      <c r="K89" s="38"/>
      <c r="L89" s="38"/>
      <c r="M89" s="15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50"/>
      <c r="J90" s="150"/>
      <c r="K90" s="38"/>
      <c r="L90" s="38"/>
      <c r="M90" s="15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26</v>
      </c>
      <c r="D91" s="38"/>
      <c r="E91" s="38"/>
      <c r="F91" s="25" t="str">
        <f>E19</f>
        <v xml:space="preserve"> </v>
      </c>
      <c r="G91" s="38"/>
      <c r="H91" s="38"/>
      <c r="I91" s="153" t="s">
        <v>31</v>
      </c>
      <c r="J91" s="185" t="str">
        <f>E25</f>
        <v xml:space="preserve"> </v>
      </c>
      <c r="K91" s="38"/>
      <c r="L91" s="38"/>
      <c r="M91" s="15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IF(E22="","",E22)</f>
        <v>Vyplň údaj</v>
      </c>
      <c r="G92" s="38"/>
      <c r="H92" s="38"/>
      <c r="I92" s="153" t="s">
        <v>32</v>
      </c>
      <c r="J92" s="185" t="str">
        <f>E28</f>
        <v xml:space="preserve"> </v>
      </c>
      <c r="K92" s="38"/>
      <c r="L92" s="38"/>
      <c r="M92" s="15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50"/>
      <c r="J93" s="150"/>
      <c r="K93" s="38"/>
      <c r="L93" s="38"/>
      <c r="M93" s="15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10" customFormat="1" ht="29.28" customHeight="1">
      <c r="A94" s="199"/>
      <c r="B94" s="200"/>
      <c r="C94" s="201" t="s">
        <v>136</v>
      </c>
      <c r="D94" s="202" t="s">
        <v>54</v>
      </c>
      <c r="E94" s="202" t="s">
        <v>50</v>
      </c>
      <c r="F94" s="202" t="s">
        <v>51</v>
      </c>
      <c r="G94" s="202" t="s">
        <v>137</v>
      </c>
      <c r="H94" s="202" t="s">
        <v>138</v>
      </c>
      <c r="I94" s="203" t="s">
        <v>139</v>
      </c>
      <c r="J94" s="203" t="s">
        <v>140</v>
      </c>
      <c r="K94" s="202" t="s">
        <v>132</v>
      </c>
      <c r="L94" s="204" t="s">
        <v>141</v>
      </c>
      <c r="M94" s="205"/>
      <c r="N94" s="90" t="s">
        <v>20</v>
      </c>
      <c r="O94" s="91" t="s">
        <v>39</v>
      </c>
      <c r="P94" s="91" t="s">
        <v>142</v>
      </c>
      <c r="Q94" s="91" t="s">
        <v>143</v>
      </c>
      <c r="R94" s="91" t="s">
        <v>144</v>
      </c>
      <c r="S94" s="91" t="s">
        <v>145</v>
      </c>
      <c r="T94" s="91" t="s">
        <v>146</v>
      </c>
      <c r="U94" s="91" t="s">
        <v>147</v>
      </c>
      <c r="V94" s="91" t="s">
        <v>148</v>
      </c>
      <c r="W94" s="91" t="s">
        <v>149</v>
      </c>
      <c r="X94" s="92" t="s">
        <v>150</v>
      </c>
      <c r="Y94" s="199"/>
      <c r="Z94" s="199"/>
      <c r="AA94" s="199"/>
      <c r="AB94" s="199"/>
      <c r="AC94" s="199"/>
      <c r="AD94" s="199"/>
      <c r="AE94" s="199"/>
    </row>
    <row r="95" s="2" customFormat="1" ht="22.8" customHeight="1">
      <c r="A95" s="36"/>
      <c r="B95" s="37"/>
      <c r="C95" s="97" t="s">
        <v>151</v>
      </c>
      <c r="D95" s="38"/>
      <c r="E95" s="38"/>
      <c r="F95" s="38"/>
      <c r="G95" s="38"/>
      <c r="H95" s="38"/>
      <c r="I95" s="150"/>
      <c r="J95" s="150"/>
      <c r="K95" s="206">
        <f>BK95</f>
        <v>0</v>
      </c>
      <c r="L95" s="38"/>
      <c r="M95" s="42"/>
      <c r="N95" s="93"/>
      <c r="O95" s="207"/>
      <c r="P95" s="94"/>
      <c r="Q95" s="208">
        <f>Q96+SUM(Q97:Q122)</f>
        <v>0</v>
      </c>
      <c r="R95" s="208">
        <f>R96+SUM(R97:R122)</f>
        <v>0</v>
      </c>
      <c r="S95" s="94"/>
      <c r="T95" s="209">
        <f>T96+SUM(T97:T122)</f>
        <v>0</v>
      </c>
      <c r="U95" s="94"/>
      <c r="V95" s="209">
        <f>V96+SUM(V97:V122)</f>
        <v>0.78816920000000001</v>
      </c>
      <c r="W95" s="94"/>
      <c r="X95" s="210">
        <f>X96+SUM(X97:X122)</f>
        <v>0</v>
      </c>
      <c r="Y95" s="36"/>
      <c r="Z95" s="36"/>
      <c r="AA95" s="36"/>
      <c r="AB95" s="36"/>
      <c r="AC95" s="36"/>
      <c r="AD95" s="36"/>
      <c r="AE95" s="36"/>
      <c r="AT95" s="15" t="s">
        <v>70</v>
      </c>
      <c r="AU95" s="15" t="s">
        <v>133</v>
      </c>
      <c r="BK95" s="211">
        <f>BK96+SUM(BK97:BK122)</f>
        <v>0</v>
      </c>
    </row>
    <row r="96" s="2" customFormat="1" ht="16.5" customHeight="1">
      <c r="A96" s="36"/>
      <c r="B96" s="37"/>
      <c r="C96" s="212" t="s">
        <v>78</v>
      </c>
      <c r="D96" s="212" t="s">
        <v>152</v>
      </c>
      <c r="E96" s="213" t="s">
        <v>1642</v>
      </c>
      <c r="F96" s="214" t="s">
        <v>1643</v>
      </c>
      <c r="G96" s="215" t="s">
        <v>1644</v>
      </c>
      <c r="H96" s="216">
        <v>0.080000000000000002</v>
      </c>
      <c r="I96" s="217"/>
      <c r="J96" s="218"/>
      <c r="K96" s="219">
        <f>ROUND(P96*H96,2)</f>
        <v>0</v>
      </c>
      <c r="L96" s="214" t="s">
        <v>20</v>
      </c>
      <c r="M96" s="220"/>
      <c r="N96" s="221" t="s">
        <v>20</v>
      </c>
      <c r="O96" s="222" t="s">
        <v>40</v>
      </c>
      <c r="P96" s="223">
        <f>I96+J96</f>
        <v>0</v>
      </c>
      <c r="Q96" s="223">
        <f>ROUND(I96*H96,2)</f>
        <v>0</v>
      </c>
      <c r="R96" s="223">
        <f>ROUND(J96*H96,2)</f>
        <v>0</v>
      </c>
      <c r="S96" s="82"/>
      <c r="T96" s="224">
        <f>S96*H96</f>
        <v>0</v>
      </c>
      <c r="U96" s="224">
        <v>0.016500000000000001</v>
      </c>
      <c r="V96" s="224">
        <f>U96*H96</f>
        <v>0.00132</v>
      </c>
      <c r="W96" s="224">
        <v>0</v>
      </c>
      <c r="X96" s="225">
        <f>W96*H96</f>
        <v>0</v>
      </c>
      <c r="Y96" s="36"/>
      <c r="Z96" s="36"/>
      <c r="AA96" s="36"/>
      <c r="AB96" s="36"/>
      <c r="AC96" s="36"/>
      <c r="AD96" s="36"/>
      <c r="AE96" s="36"/>
      <c r="AR96" s="226" t="s">
        <v>80</v>
      </c>
      <c r="AT96" s="226" t="s">
        <v>152</v>
      </c>
      <c r="AU96" s="226" t="s">
        <v>71</v>
      </c>
      <c r="AY96" s="15" t="s">
        <v>158</v>
      </c>
      <c r="BE96" s="227">
        <f>IF(O96="základní",K96,0)</f>
        <v>0</v>
      </c>
      <c r="BF96" s="227">
        <f>IF(O96="snížená",K96,0)</f>
        <v>0</v>
      </c>
      <c r="BG96" s="227">
        <f>IF(O96="zákl. přenesená",K96,0)</f>
        <v>0</v>
      </c>
      <c r="BH96" s="227">
        <f>IF(O96="sníž. přenesená",K96,0)</f>
        <v>0</v>
      </c>
      <c r="BI96" s="227">
        <f>IF(O96="nulová",K96,0)</f>
        <v>0</v>
      </c>
      <c r="BJ96" s="15" t="s">
        <v>78</v>
      </c>
      <c r="BK96" s="227">
        <f>ROUND(P96*H96,2)</f>
        <v>0</v>
      </c>
      <c r="BL96" s="15" t="s">
        <v>78</v>
      </c>
      <c r="BM96" s="226" t="s">
        <v>1848</v>
      </c>
    </row>
    <row r="97" s="2" customFormat="1">
      <c r="A97" s="36"/>
      <c r="B97" s="37"/>
      <c r="C97" s="38"/>
      <c r="D97" s="228" t="s">
        <v>161</v>
      </c>
      <c r="E97" s="38"/>
      <c r="F97" s="229" t="s">
        <v>1643</v>
      </c>
      <c r="G97" s="38"/>
      <c r="H97" s="38"/>
      <c r="I97" s="150"/>
      <c r="J97" s="150"/>
      <c r="K97" s="38"/>
      <c r="L97" s="38"/>
      <c r="M97" s="42"/>
      <c r="N97" s="230"/>
      <c r="O97" s="231"/>
      <c r="P97" s="82"/>
      <c r="Q97" s="82"/>
      <c r="R97" s="82"/>
      <c r="S97" s="82"/>
      <c r="T97" s="82"/>
      <c r="U97" s="82"/>
      <c r="V97" s="82"/>
      <c r="W97" s="82"/>
      <c r="X97" s="83"/>
      <c r="Y97" s="36"/>
      <c r="Z97" s="36"/>
      <c r="AA97" s="36"/>
      <c r="AB97" s="36"/>
      <c r="AC97" s="36"/>
      <c r="AD97" s="36"/>
      <c r="AE97" s="36"/>
      <c r="AT97" s="15" t="s">
        <v>161</v>
      </c>
      <c r="AU97" s="15" t="s">
        <v>71</v>
      </c>
    </row>
    <row r="98" s="2" customFormat="1" ht="16.5" customHeight="1">
      <c r="A98" s="36"/>
      <c r="B98" s="37"/>
      <c r="C98" s="212" t="s">
        <v>80</v>
      </c>
      <c r="D98" s="212" t="s">
        <v>152</v>
      </c>
      <c r="E98" s="213" t="s">
        <v>1660</v>
      </c>
      <c r="F98" s="214" t="s">
        <v>1661</v>
      </c>
      <c r="G98" s="215" t="s">
        <v>1644</v>
      </c>
      <c r="H98" s="216">
        <v>0.040000000000000001</v>
      </c>
      <c r="I98" s="217"/>
      <c r="J98" s="218"/>
      <c r="K98" s="219">
        <f>ROUND(P98*H98,2)</f>
        <v>0</v>
      </c>
      <c r="L98" s="214" t="s">
        <v>20</v>
      </c>
      <c r="M98" s="220"/>
      <c r="N98" s="221" t="s">
        <v>20</v>
      </c>
      <c r="O98" s="222" t="s">
        <v>40</v>
      </c>
      <c r="P98" s="223">
        <f>I98+J98</f>
        <v>0</v>
      </c>
      <c r="Q98" s="223">
        <f>ROUND(I98*H98,2)</f>
        <v>0</v>
      </c>
      <c r="R98" s="223">
        <f>ROUND(J98*H98,2)</f>
        <v>0</v>
      </c>
      <c r="S98" s="82"/>
      <c r="T98" s="224">
        <f>S98*H98</f>
        <v>0</v>
      </c>
      <c r="U98" s="224">
        <v>0.0042300000000000003</v>
      </c>
      <c r="V98" s="224">
        <f>U98*H98</f>
        <v>0.00016920000000000002</v>
      </c>
      <c r="W98" s="224">
        <v>0</v>
      </c>
      <c r="X98" s="225">
        <f>W98*H98</f>
        <v>0</v>
      </c>
      <c r="Y98" s="36"/>
      <c r="Z98" s="36"/>
      <c r="AA98" s="36"/>
      <c r="AB98" s="36"/>
      <c r="AC98" s="36"/>
      <c r="AD98" s="36"/>
      <c r="AE98" s="36"/>
      <c r="AR98" s="226" t="s">
        <v>80</v>
      </c>
      <c r="AT98" s="226" t="s">
        <v>152</v>
      </c>
      <c r="AU98" s="226" t="s">
        <v>71</v>
      </c>
      <c r="AY98" s="15" t="s">
        <v>158</v>
      </c>
      <c r="BE98" s="227">
        <f>IF(O98="základní",K98,0)</f>
        <v>0</v>
      </c>
      <c r="BF98" s="227">
        <f>IF(O98="snížená",K98,0)</f>
        <v>0</v>
      </c>
      <c r="BG98" s="227">
        <f>IF(O98="zákl. přenesená",K98,0)</f>
        <v>0</v>
      </c>
      <c r="BH98" s="227">
        <f>IF(O98="sníž. přenesená",K98,0)</f>
        <v>0</v>
      </c>
      <c r="BI98" s="227">
        <f>IF(O98="nulová",K98,0)</f>
        <v>0</v>
      </c>
      <c r="BJ98" s="15" t="s">
        <v>78</v>
      </c>
      <c r="BK98" s="227">
        <f>ROUND(P98*H98,2)</f>
        <v>0</v>
      </c>
      <c r="BL98" s="15" t="s">
        <v>78</v>
      </c>
      <c r="BM98" s="226" t="s">
        <v>1849</v>
      </c>
    </row>
    <row r="99" s="2" customFormat="1">
      <c r="A99" s="36"/>
      <c r="B99" s="37"/>
      <c r="C99" s="38"/>
      <c r="D99" s="228" t="s">
        <v>161</v>
      </c>
      <c r="E99" s="38"/>
      <c r="F99" s="229" t="s">
        <v>1661</v>
      </c>
      <c r="G99" s="38"/>
      <c r="H99" s="38"/>
      <c r="I99" s="150"/>
      <c r="J99" s="150"/>
      <c r="K99" s="38"/>
      <c r="L99" s="38"/>
      <c r="M99" s="42"/>
      <c r="N99" s="230"/>
      <c r="O99" s="231"/>
      <c r="P99" s="82"/>
      <c r="Q99" s="82"/>
      <c r="R99" s="82"/>
      <c r="S99" s="82"/>
      <c r="T99" s="82"/>
      <c r="U99" s="82"/>
      <c r="V99" s="82"/>
      <c r="W99" s="82"/>
      <c r="X99" s="83"/>
      <c r="Y99" s="36"/>
      <c r="Z99" s="36"/>
      <c r="AA99" s="36"/>
      <c r="AB99" s="36"/>
      <c r="AC99" s="36"/>
      <c r="AD99" s="36"/>
      <c r="AE99" s="36"/>
      <c r="AT99" s="15" t="s">
        <v>161</v>
      </c>
      <c r="AU99" s="15" t="s">
        <v>71</v>
      </c>
    </row>
    <row r="100" s="2" customFormat="1" ht="16.5" customHeight="1">
      <c r="A100" s="36"/>
      <c r="B100" s="37"/>
      <c r="C100" s="212" t="s">
        <v>88</v>
      </c>
      <c r="D100" s="212" t="s">
        <v>152</v>
      </c>
      <c r="E100" s="213" t="s">
        <v>1675</v>
      </c>
      <c r="F100" s="214" t="s">
        <v>1676</v>
      </c>
      <c r="G100" s="215" t="s">
        <v>155</v>
      </c>
      <c r="H100" s="216">
        <v>28</v>
      </c>
      <c r="I100" s="217"/>
      <c r="J100" s="218"/>
      <c r="K100" s="219">
        <f>ROUND(P100*H100,2)</f>
        <v>0</v>
      </c>
      <c r="L100" s="214" t="s">
        <v>20</v>
      </c>
      <c r="M100" s="220"/>
      <c r="N100" s="221" t="s">
        <v>20</v>
      </c>
      <c r="O100" s="222" t="s">
        <v>40</v>
      </c>
      <c r="P100" s="223">
        <f>I100+J100</f>
        <v>0</v>
      </c>
      <c r="Q100" s="223">
        <f>ROUND(I100*H100,2)</f>
        <v>0</v>
      </c>
      <c r="R100" s="223">
        <f>ROUND(J100*H100,2)</f>
        <v>0</v>
      </c>
      <c r="S100" s="82"/>
      <c r="T100" s="224">
        <f>S100*H100</f>
        <v>0</v>
      </c>
      <c r="U100" s="224">
        <v>0.0044900000000000001</v>
      </c>
      <c r="V100" s="224">
        <f>U100*H100</f>
        <v>0.12572</v>
      </c>
      <c r="W100" s="224">
        <v>0</v>
      </c>
      <c r="X100" s="225">
        <f>W100*H100</f>
        <v>0</v>
      </c>
      <c r="Y100" s="36"/>
      <c r="Z100" s="36"/>
      <c r="AA100" s="36"/>
      <c r="AB100" s="36"/>
      <c r="AC100" s="36"/>
      <c r="AD100" s="36"/>
      <c r="AE100" s="36"/>
      <c r="AR100" s="226" t="s">
        <v>157</v>
      </c>
      <c r="AT100" s="226" t="s">
        <v>152</v>
      </c>
      <c r="AU100" s="226" t="s">
        <v>71</v>
      </c>
      <c r="AY100" s="15" t="s">
        <v>158</v>
      </c>
      <c r="BE100" s="227">
        <f>IF(O100="základní",K100,0)</f>
        <v>0</v>
      </c>
      <c r="BF100" s="227">
        <f>IF(O100="snížená",K100,0)</f>
        <v>0</v>
      </c>
      <c r="BG100" s="227">
        <f>IF(O100="zákl. přenesená",K100,0)</f>
        <v>0</v>
      </c>
      <c r="BH100" s="227">
        <f>IF(O100="sníž. přenesená",K100,0)</f>
        <v>0</v>
      </c>
      <c r="BI100" s="227">
        <f>IF(O100="nulová",K100,0)</f>
        <v>0</v>
      </c>
      <c r="BJ100" s="15" t="s">
        <v>78</v>
      </c>
      <c r="BK100" s="227">
        <f>ROUND(P100*H100,2)</f>
        <v>0</v>
      </c>
      <c r="BL100" s="15" t="s">
        <v>159</v>
      </c>
      <c r="BM100" s="226" t="s">
        <v>1850</v>
      </c>
    </row>
    <row r="101" s="2" customFormat="1">
      <c r="A101" s="36"/>
      <c r="B101" s="37"/>
      <c r="C101" s="38"/>
      <c r="D101" s="228" t="s">
        <v>161</v>
      </c>
      <c r="E101" s="38"/>
      <c r="F101" s="229" t="s">
        <v>1676</v>
      </c>
      <c r="G101" s="38"/>
      <c r="H101" s="38"/>
      <c r="I101" s="150"/>
      <c r="J101" s="150"/>
      <c r="K101" s="38"/>
      <c r="L101" s="38"/>
      <c r="M101" s="42"/>
      <c r="N101" s="230"/>
      <c r="O101" s="231"/>
      <c r="P101" s="82"/>
      <c r="Q101" s="82"/>
      <c r="R101" s="82"/>
      <c r="S101" s="82"/>
      <c r="T101" s="82"/>
      <c r="U101" s="82"/>
      <c r="V101" s="82"/>
      <c r="W101" s="82"/>
      <c r="X101" s="83"/>
      <c r="Y101" s="36"/>
      <c r="Z101" s="36"/>
      <c r="AA101" s="36"/>
      <c r="AB101" s="36"/>
      <c r="AC101" s="36"/>
      <c r="AD101" s="36"/>
      <c r="AE101" s="36"/>
      <c r="AT101" s="15" t="s">
        <v>161</v>
      </c>
      <c r="AU101" s="15" t="s">
        <v>71</v>
      </c>
    </row>
    <row r="102" s="2" customFormat="1" ht="16.5" customHeight="1">
      <c r="A102" s="36"/>
      <c r="B102" s="37"/>
      <c r="C102" s="212" t="s">
        <v>159</v>
      </c>
      <c r="D102" s="212" t="s">
        <v>152</v>
      </c>
      <c r="E102" s="213" t="s">
        <v>1663</v>
      </c>
      <c r="F102" s="214" t="s">
        <v>1664</v>
      </c>
      <c r="G102" s="215" t="s">
        <v>240</v>
      </c>
      <c r="H102" s="216">
        <v>20</v>
      </c>
      <c r="I102" s="217"/>
      <c r="J102" s="218"/>
      <c r="K102" s="219">
        <f>ROUND(P102*H102,2)</f>
        <v>0</v>
      </c>
      <c r="L102" s="214" t="s">
        <v>20</v>
      </c>
      <c r="M102" s="220"/>
      <c r="N102" s="221" t="s">
        <v>20</v>
      </c>
      <c r="O102" s="222" t="s">
        <v>40</v>
      </c>
      <c r="P102" s="223">
        <f>I102+J102</f>
        <v>0</v>
      </c>
      <c r="Q102" s="223">
        <f>ROUND(I102*H102,2)</f>
        <v>0</v>
      </c>
      <c r="R102" s="223">
        <f>ROUND(J102*H102,2)</f>
        <v>0</v>
      </c>
      <c r="S102" s="82"/>
      <c r="T102" s="224">
        <f>S102*H102</f>
        <v>0</v>
      </c>
      <c r="U102" s="224">
        <v>0.00024000000000000001</v>
      </c>
      <c r="V102" s="224">
        <f>U102*H102</f>
        <v>0.0048000000000000004</v>
      </c>
      <c r="W102" s="224">
        <v>0</v>
      </c>
      <c r="X102" s="225">
        <f>W102*H102</f>
        <v>0</v>
      </c>
      <c r="Y102" s="36"/>
      <c r="Z102" s="36"/>
      <c r="AA102" s="36"/>
      <c r="AB102" s="36"/>
      <c r="AC102" s="36"/>
      <c r="AD102" s="36"/>
      <c r="AE102" s="36"/>
      <c r="AR102" s="226" t="s">
        <v>80</v>
      </c>
      <c r="AT102" s="226" t="s">
        <v>152</v>
      </c>
      <c r="AU102" s="226" t="s">
        <v>71</v>
      </c>
      <c r="AY102" s="15" t="s">
        <v>158</v>
      </c>
      <c r="BE102" s="227">
        <f>IF(O102="základní",K102,0)</f>
        <v>0</v>
      </c>
      <c r="BF102" s="227">
        <f>IF(O102="snížená",K102,0)</f>
        <v>0</v>
      </c>
      <c r="BG102" s="227">
        <f>IF(O102="zákl. přenesená",K102,0)</f>
        <v>0</v>
      </c>
      <c r="BH102" s="227">
        <f>IF(O102="sníž. přenesená",K102,0)</f>
        <v>0</v>
      </c>
      <c r="BI102" s="227">
        <f>IF(O102="nulová",K102,0)</f>
        <v>0</v>
      </c>
      <c r="BJ102" s="15" t="s">
        <v>78</v>
      </c>
      <c r="BK102" s="227">
        <f>ROUND(P102*H102,2)</f>
        <v>0</v>
      </c>
      <c r="BL102" s="15" t="s">
        <v>78</v>
      </c>
      <c r="BM102" s="226" t="s">
        <v>1851</v>
      </c>
    </row>
    <row r="103" s="2" customFormat="1">
      <c r="A103" s="36"/>
      <c r="B103" s="37"/>
      <c r="C103" s="38"/>
      <c r="D103" s="228" t="s">
        <v>161</v>
      </c>
      <c r="E103" s="38"/>
      <c r="F103" s="229" t="s">
        <v>1664</v>
      </c>
      <c r="G103" s="38"/>
      <c r="H103" s="38"/>
      <c r="I103" s="150"/>
      <c r="J103" s="150"/>
      <c r="K103" s="38"/>
      <c r="L103" s="38"/>
      <c r="M103" s="42"/>
      <c r="N103" s="230"/>
      <c r="O103" s="231"/>
      <c r="P103" s="82"/>
      <c r="Q103" s="82"/>
      <c r="R103" s="82"/>
      <c r="S103" s="82"/>
      <c r="T103" s="82"/>
      <c r="U103" s="82"/>
      <c r="V103" s="82"/>
      <c r="W103" s="82"/>
      <c r="X103" s="83"/>
      <c r="Y103" s="36"/>
      <c r="Z103" s="36"/>
      <c r="AA103" s="36"/>
      <c r="AB103" s="36"/>
      <c r="AC103" s="36"/>
      <c r="AD103" s="36"/>
      <c r="AE103" s="36"/>
      <c r="AT103" s="15" t="s">
        <v>161</v>
      </c>
      <c r="AU103" s="15" t="s">
        <v>71</v>
      </c>
    </row>
    <row r="104" s="2" customFormat="1" ht="16.5" customHeight="1">
      <c r="A104" s="36"/>
      <c r="B104" s="37"/>
      <c r="C104" s="212" t="s">
        <v>171</v>
      </c>
      <c r="D104" s="212" t="s">
        <v>152</v>
      </c>
      <c r="E104" s="213" t="s">
        <v>1666</v>
      </c>
      <c r="F104" s="214" t="s">
        <v>1667</v>
      </c>
      <c r="G104" s="215" t="s">
        <v>155</v>
      </c>
      <c r="H104" s="216">
        <v>40</v>
      </c>
      <c r="I104" s="217"/>
      <c r="J104" s="218"/>
      <c r="K104" s="219">
        <f>ROUND(P104*H104,2)</f>
        <v>0</v>
      </c>
      <c r="L104" s="214" t="s">
        <v>20</v>
      </c>
      <c r="M104" s="220"/>
      <c r="N104" s="221" t="s">
        <v>20</v>
      </c>
      <c r="O104" s="222" t="s">
        <v>40</v>
      </c>
      <c r="P104" s="223">
        <f>I104+J104</f>
        <v>0</v>
      </c>
      <c r="Q104" s="223">
        <f>ROUND(I104*H104,2)</f>
        <v>0</v>
      </c>
      <c r="R104" s="223">
        <f>ROUND(J104*H104,2)</f>
        <v>0</v>
      </c>
      <c r="S104" s="82"/>
      <c r="T104" s="224">
        <f>S104*H104</f>
        <v>0</v>
      </c>
      <c r="U104" s="224">
        <v>0.0030000000000000001</v>
      </c>
      <c r="V104" s="224">
        <f>U104*H104</f>
        <v>0.12</v>
      </c>
      <c r="W104" s="224">
        <v>0</v>
      </c>
      <c r="X104" s="225">
        <f>W104*H104</f>
        <v>0</v>
      </c>
      <c r="Y104" s="36"/>
      <c r="Z104" s="36"/>
      <c r="AA104" s="36"/>
      <c r="AB104" s="36"/>
      <c r="AC104" s="36"/>
      <c r="AD104" s="36"/>
      <c r="AE104" s="36"/>
      <c r="AR104" s="226" t="s">
        <v>80</v>
      </c>
      <c r="AT104" s="226" t="s">
        <v>152</v>
      </c>
      <c r="AU104" s="226" t="s">
        <v>71</v>
      </c>
      <c r="AY104" s="15" t="s">
        <v>158</v>
      </c>
      <c r="BE104" s="227">
        <f>IF(O104="základní",K104,0)</f>
        <v>0</v>
      </c>
      <c r="BF104" s="227">
        <f>IF(O104="snížená",K104,0)</f>
        <v>0</v>
      </c>
      <c r="BG104" s="227">
        <f>IF(O104="zákl. přenesená",K104,0)</f>
        <v>0</v>
      </c>
      <c r="BH104" s="227">
        <f>IF(O104="sníž. přenesená",K104,0)</f>
        <v>0</v>
      </c>
      <c r="BI104" s="227">
        <f>IF(O104="nulová",K104,0)</f>
        <v>0</v>
      </c>
      <c r="BJ104" s="15" t="s">
        <v>78</v>
      </c>
      <c r="BK104" s="227">
        <f>ROUND(P104*H104,2)</f>
        <v>0</v>
      </c>
      <c r="BL104" s="15" t="s">
        <v>78</v>
      </c>
      <c r="BM104" s="226" t="s">
        <v>1852</v>
      </c>
    </row>
    <row r="105" s="2" customFormat="1">
      <c r="A105" s="36"/>
      <c r="B105" s="37"/>
      <c r="C105" s="38"/>
      <c r="D105" s="228" t="s">
        <v>161</v>
      </c>
      <c r="E105" s="38"/>
      <c r="F105" s="229" t="s">
        <v>1667</v>
      </c>
      <c r="G105" s="38"/>
      <c r="H105" s="38"/>
      <c r="I105" s="150"/>
      <c r="J105" s="150"/>
      <c r="K105" s="38"/>
      <c r="L105" s="38"/>
      <c r="M105" s="42"/>
      <c r="N105" s="230"/>
      <c r="O105" s="231"/>
      <c r="P105" s="82"/>
      <c r="Q105" s="82"/>
      <c r="R105" s="82"/>
      <c r="S105" s="82"/>
      <c r="T105" s="82"/>
      <c r="U105" s="82"/>
      <c r="V105" s="82"/>
      <c r="W105" s="82"/>
      <c r="X105" s="83"/>
      <c r="Y105" s="36"/>
      <c r="Z105" s="36"/>
      <c r="AA105" s="36"/>
      <c r="AB105" s="36"/>
      <c r="AC105" s="36"/>
      <c r="AD105" s="36"/>
      <c r="AE105" s="36"/>
      <c r="AT105" s="15" t="s">
        <v>161</v>
      </c>
      <c r="AU105" s="15" t="s">
        <v>71</v>
      </c>
    </row>
    <row r="106" s="2" customFormat="1" ht="16.5" customHeight="1">
      <c r="A106" s="36"/>
      <c r="B106" s="37"/>
      <c r="C106" s="232" t="s">
        <v>175</v>
      </c>
      <c r="D106" s="232" t="s">
        <v>461</v>
      </c>
      <c r="E106" s="233" t="s">
        <v>1853</v>
      </c>
      <c r="F106" s="234" t="s">
        <v>1854</v>
      </c>
      <c r="G106" s="235" t="s">
        <v>1855</v>
      </c>
      <c r="H106" s="236">
        <v>0.106</v>
      </c>
      <c r="I106" s="237"/>
      <c r="J106" s="237"/>
      <c r="K106" s="238">
        <f>ROUND(P106*H106,2)</f>
        <v>0</v>
      </c>
      <c r="L106" s="234" t="s">
        <v>20</v>
      </c>
      <c r="M106" s="42"/>
      <c r="N106" s="239" t="s">
        <v>20</v>
      </c>
      <c r="O106" s="222" t="s">
        <v>40</v>
      </c>
      <c r="P106" s="223">
        <f>I106+J106</f>
        <v>0</v>
      </c>
      <c r="Q106" s="223">
        <f>ROUND(I106*H106,2)</f>
        <v>0</v>
      </c>
      <c r="R106" s="223">
        <f>ROUND(J106*H106,2)</f>
        <v>0</v>
      </c>
      <c r="S106" s="82"/>
      <c r="T106" s="224">
        <f>S106*H106</f>
        <v>0</v>
      </c>
      <c r="U106" s="224">
        <v>0</v>
      </c>
      <c r="V106" s="224">
        <f>U106*H106</f>
        <v>0</v>
      </c>
      <c r="W106" s="224">
        <v>0</v>
      </c>
      <c r="X106" s="225">
        <f>W106*H106</f>
        <v>0</v>
      </c>
      <c r="Y106" s="36"/>
      <c r="Z106" s="36"/>
      <c r="AA106" s="36"/>
      <c r="AB106" s="36"/>
      <c r="AC106" s="36"/>
      <c r="AD106" s="36"/>
      <c r="AE106" s="36"/>
      <c r="AR106" s="226" t="s">
        <v>78</v>
      </c>
      <c r="AT106" s="226" t="s">
        <v>461</v>
      </c>
      <c r="AU106" s="226" t="s">
        <v>71</v>
      </c>
      <c r="AY106" s="15" t="s">
        <v>158</v>
      </c>
      <c r="BE106" s="227">
        <f>IF(O106="základní",K106,0)</f>
        <v>0</v>
      </c>
      <c r="BF106" s="227">
        <f>IF(O106="snížená",K106,0)</f>
        <v>0</v>
      </c>
      <c r="BG106" s="227">
        <f>IF(O106="zákl. přenesená",K106,0)</f>
        <v>0</v>
      </c>
      <c r="BH106" s="227">
        <f>IF(O106="sníž. přenesená",K106,0)</f>
        <v>0</v>
      </c>
      <c r="BI106" s="227">
        <f>IF(O106="nulová",K106,0)</f>
        <v>0</v>
      </c>
      <c r="BJ106" s="15" t="s">
        <v>78</v>
      </c>
      <c r="BK106" s="227">
        <f>ROUND(P106*H106,2)</f>
        <v>0</v>
      </c>
      <c r="BL106" s="15" t="s">
        <v>78</v>
      </c>
      <c r="BM106" s="226" t="s">
        <v>1856</v>
      </c>
    </row>
    <row r="107" s="2" customFormat="1">
      <c r="A107" s="36"/>
      <c r="B107" s="37"/>
      <c r="C107" s="38"/>
      <c r="D107" s="228" t="s">
        <v>161</v>
      </c>
      <c r="E107" s="38"/>
      <c r="F107" s="229" t="s">
        <v>1857</v>
      </c>
      <c r="G107" s="38"/>
      <c r="H107" s="38"/>
      <c r="I107" s="150"/>
      <c r="J107" s="150"/>
      <c r="K107" s="38"/>
      <c r="L107" s="38"/>
      <c r="M107" s="42"/>
      <c r="N107" s="230"/>
      <c r="O107" s="231"/>
      <c r="P107" s="82"/>
      <c r="Q107" s="82"/>
      <c r="R107" s="82"/>
      <c r="S107" s="82"/>
      <c r="T107" s="82"/>
      <c r="U107" s="82"/>
      <c r="V107" s="82"/>
      <c r="W107" s="82"/>
      <c r="X107" s="83"/>
      <c r="Y107" s="36"/>
      <c r="Z107" s="36"/>
      <c r="AA107" s="36"/>
      <c r="AB107" s="36"/>
      <c r="AC107" s="36"/>
      <c r="AD107" s="36"/>
      <c r="AE107" s="36"/>
      <c r="AT107" s="15" t="s">
        <v>161</v>
      </c>
      <c r="AU107" s="15" t="s">
        <v>71</v>
      </c>
    </row>
    <row r="108" s="2" customFormat="1" ht="21.75" customHeight="1">
      <c r="A108" s="36"/>
      <c r="B108" s="37"/>
      <c r="C108" s="232" t="s">
        <v>179</v>
      </c>
      <c r="D108" s="232" t="s">
        <v>461</v>
      </c>
      <c r="E108" s="233" t="s">
        <v>1858</v>
      </c>
      <c r="F108" s="234" t="s">
        <v>1859</v>
      </c>
      <c r="G108" s="235" t="s">
        <v>270</v>
      </c>
      <c r="H108" s="236">
        <v>42</v>
      </c>
      <c r="I108" s="237"/>
      <c r="J108" s="237"/>
      <c r="K108" s="238">
        <f>ROUND(P108*H108,2)</f>
        <v>0</v>
      </c>
      <c r="L108" s="234" t="s">
        <v>20</v>
      </c>
      <c r="M108" s="42"/>
      <c r="N108" s="239" t="s">
        <v>20</v>
      </c>
      <c r="O108" s="222" t="s">
        <v>40</v>
      </c>
      <c r="P108" s="223">
        <f>I108+J108</f>
        <v>0</v>
      </c>
      <c r="Q108" s="223">
        <f>ROUND(I108*H108,2)</f>
        <v>0</v>
      </c>
      <c r="R108" s="223">
        <f>ROUND(J108*H108,2)</f>
        <v>0</v>
      </c>
      <c r="S108" s="82"/>
      <c r="T108" s="224">
        <f>S108*H108</f>
        <v>0</v>
      </c>
      <c r="U108" s="224">
        <v>0</v>
      </c>
      <c r="V108" s="224">
        <f>U108*H108</f>
        <v>0</v>
      </c>
      <c r="W108" s="224">
        <v>0</v>
      </c>
      <c r="X108" s="225">
        <f>W108*H108</f>
        <v>0</v>
      </c>
      <c r="Y108" s="36"/>
      <c r="Z108" s="36"/>
      <c r="AA108" s="36"/>
      <c r="AB108" s="36"/>
      <c r="AC108" s="36"/>
      <c r="AD108" s="36"/>
      <c r="AE108" s="36"/>
      <c r="AR108" s="226" t="s">
        <v>78</v>
      </c>
      <c r="AT108" s="226" t="s">
        <v>461</v>
      </c>
      <c r="AU108" s="226" t="s">
        <v>71</v>
      </c>
      <c r="AY108" s="15" t="s">
        <v>158</v>
      </c>
      <c r="BE108" s="227">
        <f>IF(O108="základní",K108,0)</f>
        <v>0</v>
      </c>
      <c r="BF108" s="227">
        <f>IF(O108="snížená",K108,0)</f>
        <v>0</v>
      </c>
      <c r="BG108" s="227">
        <f>IF(O108="zákl. přenesená",K108,0)</f>
        <v>0</v>
      </c>
      <c r="BH108" s="227">
        <f>IF(O108="sníž. přenesená",K108,0)</f>
        <v>0</v>
      </c>
      <c r="BI108" s="227">
        <f>IF(O108="nulová",K108,0)</f>
        <v>0</v>
      </c>
      <c r="BJ108" s="15" t="s">
        <v>78</v>
      </c>
      <c r="BK108" s="227">
        <f>ROUND(P108*H108,2)</f>
        <v>0</v>
      </c>
      <c r="BL108" s="15" t="s">
        <v>78</v>
      </c>
      <c r="BM108" s="226" t="s">
        <v>1860</v>
      </c>
    </row>
    <row r="109" s="2" customFormat="1">
      <c r="A109" s="36"/>
      <c r="B109" s="37"/>
      <c r="C109" s="38"/>
      <c r="D109" s="228" t="s">
        <v>161</v>
      </c>
      <c r="E109" s="38"/>
      <c r="F109" s="229" t="s">
        <v>1861</v>
      </c>
      <c r="G109" s="38"/>
      <c r="H109" s="38"/>
      <c r="I109" s="150"/>
      <c r="J109" s="150"/>
      <c r="K109" s="38"/>
      <c r="L109" s="38"/>
      <c r="M109" s="42"/>
      <c r="N109" s="230"/>
      <c r="O109" s="231"/>
      <c r="P109" s="82"/>
      <c r="Q109" s="82"/>
      <c r="R109" s="82"/>
      <c r="S109" s="82"/>
      <c r="T109" s="82"/>
      <c r="U109" s="82"/>
      <c r="V109" s="82"/>
      <c r="W109" s="82"/>
      <c r="X109" s="83"/>
      <c r="Y109" s="36"/>
      <c r="Z109" s="36"/>
      <c r="AA109" s="36"/>
      <c r="AB109" s="36"/>
      <c r="AC109" s="36"/>
      <c r="AD109" s="36"/>
      <c r="AE109" s="36"/>
      <c r="AT109" s="15" t="s">
        <v>161</v>
      </c>
      <c r="AU109" s="15" t="s">
        <v>71</v>
      </c>
    </row>
    <row r="110" s="2" customFormat="1" ht="21.75" customHeight="1">
      <c r="A110" s="36"/>
      <c r="B110" s="37"/>
      <c r="C110" s="232" t="s">
        <v>157</v>
      </c>
      <c r="D110" s="232" t="s">
        <v>461</v>
      </c>
      <c r="E110" s="233" t="s">
        <v>1691</v>
      </c>
      <c r="F110" s="234" t="s">
        <v>1692</v>
      </c>
      <c r="G110" s="235" t="s">
        <v>1655</v>
      </c>
      <c r="H110" s="236">
        <v>197.91</v>
      </c>
      <c r="I110" s="237"/>
      <c r="J110" s="237"/>
      <c r="K110" s="238">
        <f>ROUND(P110*H110,2)</f>
        <v>0</v>
      </c>
      <c r="L110" s="234" t="s">
        <v>20</v>
      </c>
      <c r="M110" s="42"/>
      <c r="N110" s="239" t="s">
        <v>20</v>
      </c>
      <c r="O110" s="222" t="s">
        <v>40</v>
      </c>
      <c r="P110" s="223">
        <f>I110+J110</f>
        <v>0</v>
      </c>
      <c r="Q110" s="223">
        <f>ROUND(I110*H110,2)</f>
        <v>0</v>
      </c>
      <c r="R110" s="223">
        <f>ROUND(J110*H110,2)</f>
        <v>0</v>
      </c>
      <c r="S110" s="82"/>
      <c r="T110" s="224">
        <f>S110*H110</f>
        <v>0</v>
      </c>
      <c r="U110" s="224">
        <v>0</v>
      </c>
      <c r="V110" s="224">
        <f>U110*H110</f>
        <v>0</v>
      </c>
      <c r="W110" s="224">
        <v>0</v>
      </c>
      <c r="X110" s="225">
        <f>W110*H110</f>
        <v>0</v>
      </c>
      <c r="Y110" s="36"/>
      <c r="Z110" s="36"/>
      <c r="AA110" s="36"/>
      <c r="AB110" s="36"/>
      <c r="AC110" s="36"/>
      <c r="AD110" s="36"/>
      <c r="AE110" s="36"/>
      <c r="AR110" s="226" t="s">
        <v>78</v>
      </c>
      <c r="AT110" s="226" t="s">
        <v>461</v>
      </c>
      <c r="AU110" s="226" t="s">
        <v>71</v>
      </c>
      <c r="AY110" s="15" t="s">
        <v>158</v>
      </c>
      <c r="BE110" s="227">
        <f>IF(O110="základní",K110,0)</f>
        <v>0</v>
      </c>
      <c r="BF110" s="227">
        <f>IF(O110="snížená",K110,0)</f>
        <v>0</v>
      </c>
      <c r="BG110" s="227">
        <f>IF(O110="zákl. přenesená",K110,0)</f>
        <v>0</v>
      </c>
      <c r="BH110" s="227">
        <f>IF(O110="sníž. přenesená",K110,0)</f>
        <v>0</v>
      </c>
      <c r="BI110" s="227">
        <f>IF(O110="nulová",K110,0)</f>
        <v>0</v>
      </c>
      <c r="BJ110" s="15" t="s">
        <v>78</v>
      </c>
      <c r="BK110" s="227">
        <f>ROUND(P110*H110,2)</f>
        <v>0</v>
      </c>
      <c r="BL110" s="15" t="s">
        <v>78</v>
      </c>
      <c r="BM110" s="226" t="s">
        <v>1862</v>
      </c>
    </row>
    <row r="111" s="2" customFormat="1">
      <c r="A111" s="36"/>
      <c r="B111" s="37"/>
      <c r="C111" s="38"/>
      <c r="D111" s="228" t="s">
        <v>161</v>
      </c>
      <c r="E111" s="38"/>
      <c r="F111" s="229" t="s">
        <v>1692</v>
      </c>
      <c r="G111" s="38"/>
      <c r="H111" s="38"/>
      <c r="I111" s="150"/>
      <c r="J111" s="150"/>
      <c r="K111" s="38"/>
      <c r="L111" s="38"/>
      <c r="M111" s="42"/>
      <c r="N111" s="230"/>
      <c r="O111" s="231"/>
      <c r="P111" s="82"/>
      <c r="Q111" s="82"/>
      <c r="R111" s="82"/>
      <c r="S111" s="82"/>
      <c r="T111" s="82"/>
      <c r="U111" s="82"/>
      <c r="V111" s="82"/>
      <c r="W111" s="82"/>
      <c r="X111" s="83"/>
      <c r="Y111" s="36"/>
      <c r="Z111" s="36"/>
      <c r="AA111" s="36"/>
      <c r="AB111" s="36"/>
      <c r="AC111" s="36"/>
      <c r="AD111" s="36"/>
      <c r="AE111" s="36"/>
      <c r="AT111" s="15" t="s">
        <v>161</v>
      </c>
      <c r="AU111" s="15" t="s">
        <v>71</v>
      </c>
    </row>
    <row r="112" s="2" customFormat="1" ht="21.75" customHeight="1">
      <c r="A112" s="36"/>
      <c r="B112" s="37"/>
      <c r="C112" s="232" t="s">
        <v>186</v>
      </c>
      <c r="D112" s="232" t="s">
        <v>461</v>
      </c>
      <c r="E112" s="233" t="s">
        <v>1695</v>
      </c>
      <c r="F112" s="234" t="s">
        <v>1696</v>
      </c>
      <c r="G112" s="235" t="s">
        <v>1655</v>
      </c>
      <c r="H112" s="236">
        <v>197.91</v>
      </c>
      <c r="I112" s="237"/>
      <c r="J112" s="237"/>
      <c r="K112" s="238">
        <f>ROUND(P112*H112,2)</f>
        <v>0</v>
      </c>
      <c r="L112" s="234" t="s">
        <v>20</v>
      </c>
      <c r="M112" s="42"/>
      <c r="N112" s="239" t="s">
        <v>20</v>
      </c>
      <c r="O112" s="222" t="s">
        <v>40</v>
      </c>
      <c r="P112" s="223">
        <f>I112+J112</f>
        <v>0</v>
      </c>
      <c r="Q112" s="223">
        <f>ROUND(I112*H112,2)</f>
        <v>0</v>
      </c>
      <c r="R112" s="223">
        <f>ROUND(J112*H112,2)</f>
        <v>0</v>
      </c>
      <c r="S112" s="82"/>
      <c r="T112" s="224">
        <f>S112*H112</f>
        <v>0</v>
      </c>
      <c r="U112" s="224">
        <v>0</v>
      </c>
      <c r="V112" s="224">
        <f>U112*H112</f>
        <v>0</v>
      </c>
      <c r="W112" s="224">
        <v>0</v>
      </c>
      <c r="X112" s="225">
        <f>W112*H112</f>
        <v>0</v>
      </c>
      <c r="Y112" s="36"/>
      <c r="Z112" s="36"/>
      <c r="AA112" s="36"/>
      <c r="AB112" s="36"/>
      <c r="AC112" s="36"/>
      <c r="AD112" s="36"/>
      <c r="AE112" s="36"/>
      <c r="AR112" s="226" t="s">
        <v>78</v>
      </c>
      <c r="AT112" s="226" t="s">
        <v>461</v>
      </c>
      <c r="AU112" s="226" t="s">
        <v>71</v>
      </c>
      <c r="AY112" s="15" t="s">
        <v>158</v>
      </c>
      <c r="BE112" s="227">
        <f>IF(O112="základní",K112,0)</f>
        <v>0</v>
      </c>
      <c r="BF112" s="227">
        <f>IF(O112="snížená",K112,0)</f>
        <v>0</v>
      </c>
      <c r="BG112" s="227">
        <f>IF(O112="zákl. přenesená",K112,0)</f>
        <v>0</v>
      </c>
      <c r="BH112" s="227">
        <f>IF(O112="sníž. přenesená",K112,0)</f>
        <v>0</v>
      </c>
      <c r="BI112" s="227">
        <f>IF(O112="nulová",K112,0)</f>
        <v>0</v>
      </c>
      <c r="BJ112" s="15" t="s">
        <v>78</v>
      </c>
      <c r="BK112" s="227">
        <f>ROUND(P112*H112,2)</f>
        <v>0</v>
      </c>
      <c r="BL112" s="15" t="s">
        <v>78</v>
      </c>
      <c r="BM112" s="226" t="s">
        <v>1863</v>
      </c>
    </row>
    <row r="113" s="2" customFormat="1">
      <c r="A113" s="36"/>
      <c r="B113" s="37"/>
      <c r="C113" s="38"/>
      <c r="D113" s="228" t="s">
        <v>161</v>
      </c>
      <c r="E113" s="38"/>
      <c r="F113" s="229" t="s">
        <v>1696</v>
      </c>
      <c r="G113" s="38"/>
      <c r="H113" s="38"/>
      <c r="I113" s="150"/>
      <c r="J113" s="150"/>
      <c r="K113" s="38"/>
      <c r="L113" s="38"/>
      <c r="M113" s="42"/>
      <c r="N113" s="230"/>
      <c r="O113" s="231"/>
      <c r="P113" s="82"/>
      <c r="Q113" s="82"/>
      <c r="R113" s="82"/>
      <c r="S113" s="82"/>
      <c r="T113" s="82"/>
      <c r="U113" s="82"/>
      <c r="V113" s="82"/>
      <c r="W113" s="82"/>
      <c r="X113" s="83"/>
      <c r="Y113" s="36"/>
      <c r="Z113" s="36"/>
      <c r="AA113" s="36"/>
      <c r="AB113" s="36"/>
      <c r="AC113" s="36"/>
      <c r="AD113" s="36"/>
      <c r="AE113" s="36"/>
      <c r="AT113" s="15" t="s">
        <v>161</v>
      </c>
      <c r="AU113" s="15" t="s">
        <v>71</v>
      </c>
    </row>
    <row r="114" s="2" customFormat="1" ht="21.75" customHeight="1">
      <c r="A114" s="36"/>
      <c r="B114" s="37"/>
      <c r="C114" s="232" t="s">
        <v>191</v>
      </c>
      <c r="D114" s="232" t="s">
        <v>461</v>
      </c>
      <c r="E114" s="233" t="s">
        <v>1864</v>
      </c>
      <c r="F114" s="234" t="s">
        <v>1865</v>
      </c>
      <c r="G114" s="235" t="s">
        <v>155</v>
      </c>
      <c r="H114" s="236">
        <v>24</v>
      </c>
      <c r="I114" s="237"/>
      <c r="J114" s="237"/>
      <c r="K114" s="238">
        <f>ROUND(P114*H114,2)</f>
        <v>0</v>
      </c>
      <c r="L114" s="234" t="s">
        <v>20</v>
      </c>
      <c r="M114" s="42"/>
      <c r="N114" s="239" t="s">
        <v>20</v>
      </c>
      <c r="O114" s="222" t="s">
        <v>40</v>
      </c>
      <c r="P114" s="223">
        <f>I114+J114</f>
        <v>0</v>
      </c>
      <c r="Q114" s="223">
        <f>ROUND(I114*H114,2)</f>
        <v>0</v>
      </c>
      <c r="R114" s="223">
        <f>ROUND(J114*H114,2)</f>
        <v>0</v>
      </c>
      <c r="S114" s="82"/>
      <c r="T114" s="224">
        <f>S114*H114</f>
        <v>0</v>
      </c>
      <c r="U114" s="224">
        <v>0.0035999999999999999</v>
      </c>
      <c r="V114" s="224">
        <f>U114*H114</f>
        <v>0.086400000000000005</v>
      </c>
      <c r="W114" s="224">
        <v>0</v>
      </c>
      <c r="X114" s="225">
        <f>W114*H114</f>
        <v>0</v>
      </c>
      <c r="Y114" s="36"/>
      <c r="Z114" s="36"/>
      <c r="AA114" s="36"/>
      <c r="AB114" s="36"/>
      <c r="AC114" s="36"/>
      <c r="AD114" s="36"/>
      <c r="AE114" s="36"/>
      <c r="AR114" s="226" t="s">
        <v>159</v>
      </c>
      <c r="AT114" s="226" t="s">
        <v>461</v>
      </c>
      <c r="AU114" s="226" t="s">
        <v>71</v>
      </c>
      <c r="AY114" s="15" t="s">
        <v>158</v>
      </c>
      <c r="BE114" s="227">
        <f>IF(O114="základní",K114,0)</f>
        <v>0</v>
      </c>
      <c r="BF114" s="227">
        <f>IF(O114="snížená",K114,0)</f>
        <v>0</v>
      </c>
      <c r="BG114" s="227">
        <f>IF(O114="zákl. přenesená",K114,0)</f>
        <v>0</v>
      </c>
      <c r="BH114" s="227">
        <f>IF(O114="sníž. přenesená",K114,0)</f>
        <v>0</v>
      </c>
      <c r="BI114" s="227">
        <f>IF(O114="nulová",K114,0)</f>
        <v>0</v>
      </c>
      <c r="BJ114" s="15" t="s">
        <v>78</v>
      </c>
      <c r="BK114" s="227">
        <f>ROUND(P114*H114,2)</f>
        <v>0</v>
      </c>
      <c r="BL114" s="15" t="s">
        <v>159</v>
      </c>
      <c r="BM114" s="226" t="s">
        <v>1866</v>
      </c>
    </row>
    <row r="115" s="2" customFormat="1">
      <c r="A115" s="36"/>
      <c r="B115" s="37"/>
      <c r="C115" s="38"/>
      <c r="D115" s="228" t="s">
        <v>161</v>
      </c>
      <c r="E115" s="38"/>
      <c r="F115" s="229" t="s">
        <v>1865</v>
      </c>
      <c r="G115" s="38"/>
      <c r="H115" s="38"/>
      <c r="I115" s="150"/>
      <c r="J115" s="150"/>
      <c r="K115" s="38"/>
      <c r="L115" s="38"/>
      <c r="M115" s="42"/>
      <c r="N115" s="230"/>
      <c r="O115" s="231"/>
      <c r="P115" s="82"/>
      <c r="Q115" s="82"/>
      <c r="R115" s="82"/>
      <c r="S115" s="82"/>
      <c r="T115" s="82"/>
      <c r="U115" s="82"/>
      <c r="V115" s="82"/>
      <c r="W115" s="82"/>
      <c r="X115" s="83"/>
      <c r="Y115" s="36"/>
      <c r="Z115" s="36"/>
      <c r="AA115" s="36"/>
      <c r="AB115" s="36"/>
      <c r="AC115" s="36"/>
      <c r="AD115" s="36"/>
      <c r="AE115" s="36"/>
      <c r="AT115" s="15" t="s">
        <v>161</v>
      </c>
      <c r="AU115" s="15" t="s">
        <v>71</v>
      </c>
    </row>
    <row r="116" s="2" customFormat="1" ht="21.75" customHeight="1">
      <c r="A116" s="36"/>
      <c r="B116" s="37"/>
      <c r="C116" s="232" t="s">
        <v>195</v>
      </c>
      <c r="D116" s="232" t="s">
        <v>461</v>
      </c>
      <c r="E116" s="233" t="s">
        <v>1706</v>
      </c>
      <c r="F116" s="234" t="s">
        <v>1707</v>
      </c>
      <c r="G116" s="235" t="s">
        <v>1655</v>
      </c>
      <c r="H116" s="236">
        <v>199.91</v>
      </c>
      <c r="I116" s="237"/>
      <c r="J116" s="237"/>
      <c r="K116" s="238">
        <f>ROUND(P116*H116,2)</f>
        <v>0</v>
      </c>
      <c r="L116" s="234" t="s">
        <v>20</v>
      </c>
      <c r="M116" s="42"/>
      <c r="N116" s="239" t="s">
        <v>20</v>
      </c>
      <c r="O116" s="222" t="s">
        <v>40</v>
      </c>
      <c r="P116" s="223">
        <f>I116+J116</f>
        <v>0</v>
      </c>
      <c r="Q116" s="223">
        <f>ROUND(I116*H116,2)</f>
        <v>0</v>
      </c>
      <c r="R116" s="223">
        <f>ROUND(J116*H116,2)</f>
        <v>0</v>
      </c>
      <c r="S116" s="82"/>
      <c r="T116" s="224">
        <f>S116*H116</f>
        <v>0</v>
      </c>
      <c r="U116" s="224">
        <v>0</v>
      </c>
      <c r="V116" s="224">
        <f>U116*H116</f>
        <v>0</v>
      </c>
      <c r="W116" s="224">
        <v>0</v>
      </c>
      <c r="X116" s="225">
        <f>W116*H116</f>
        <v>0</v>
      </c>
      <c r="Y116" s="36"/>
      <c r="Z116" s="36"/>
      <c r="AA116" s="36"/>
      <c r="AB116" s="36"/>
      <c r="AC116" s="36"/>
      <c r="AD116" s="36"/>
      <c r="AE116" s="36"/>
      <c r="AR116" s="226" t="s">
        <v>78</v>
      </c>
      <c r="AT116" s="226" t="s">
        <v>461</v>
      </c>
      <c r="AU116" s="226" t="s">
        <v>71</v>
      </c>
      <c r="AY116" s="15" t="s">
        <v>158</v>
      </c>
      <c r="BE116" s="227">
        <f>IF(O116="základní",K116,0)</f>
        <v>0</v>
      </c>
      <c r="BF116" s="227">
        <f>IF(O116="snížená",K116,0)</f>
        <v>0</v>
      </c>
      <c r="BG116" s="227">
        <f>IF(O116="zákl. přenesená",K116,0)</f>
        <v>0</v>
      </c>
      <c r="BH116" s="227">
        <f>IF(O116="sníž. přenesená",K116,0)</f>
        <v>0</v>
      </c>
      <c r="BI116" s="227">
        <f>IF(O116="nulová",K116,0)</f>
        <v>0</v>
      </c>
      <c r="BJ116" s="15" t="s">
        <v>78</v>
      </c>
      <c r="BK116" s="227">
        <f>ROUND(P116*H116,2)</f>
        <v>0</v>
      </c>
      <c r="BL116" s="15" t="s">
        <v>78</v>
      </c>
      <c r="BM116" s="226" t="s">
        <v>1867</v>
      </c>
    </row>
    <row r="117" s="2" customFormat="1">
      <c r="A117" s="36"/>
      <c r="B117" s="37"/>
      <c r="C117" s="38"/>
      <c r="D117" s="228" t="s">
        <v>161</v>
      </c>
      <c r="E117" s="38"/>
      <c r="F117" s="229" t="s">
        <v>1709</v>
      </c>
      <c r="G117" s="38"/>
      <c r="H117" s="38"/>
      <c r="I117" s="150"/>
      <c r="J117" s="150"/>
      <c r="K117" s="38"/>
      <c r="L117" s="38"/>
      <c r="M117" s="42"/>
      <c r="N117" s="230"/>
      <c r="O117" s="231"/>
      <c r="P117" s="82"/>
      <c r="Q117" s="82"/>
      <c r="R117" s="82"/>
      <c r="S117" s="82"/>
      <c r="T117" s="82"/>
      <c r="U117" s="82"/>
      <c r="V117" s="82"/>
      <c r="W117" s="82"/>
      <c r="X117" s="83"/>
      <c r="Y117" s="36"/>
      <c r="Z117" s="36"/>
      <c r="AA117" s="36"/>
      <c r="AB117" s="36"/>
      <c r="AC117" s="36"/>
      <c r="AD117" s="36"/>
      <c r="AE117" s="36"/>
      <c r="AT117" s="15" t="s">
        <v>161</v>
      </c>
      <c r="AU117" s="15" t="s">
        <v>71</v>
      </c>
    </row>
    <row r="118" s="2" customFormat="1" ht="21.75" customHeight="1">
      <c r="A118" s="36"/>
      <c r="B118" s="37"/>
      <c r="C118" s="232" t="s">
        <v>199</v>
      </c>
      <c r="D118" s="232" t="s">
        <v>461</v>
      </c>
      <c r="E118" s="233" t="s">
        <v>1868</v>
      </c>
      <c r="F118" s="234" t="s">
        <v>1869</v>
      </c>
      <c r="G118" s="235" t="s">
        <v>240</v>
      </c>
      <c r="H118" s="236">
        <v>10</v>
      </c>
      <c r="I118" s="237"/>
      <c r="J118" s="237"/>
      <c r="K118" s="238">
        <f>ROUND(P118*H118,2)</f>
        <v>0</v>
      </c>
      <c r="L118" s="234" t="s">
        <v>20</v>
      </c>
      <c r="M118" s="42"/>
      <c r="N118" s="239" t="s">
        <v>20</v>
      </c>
      <c r="O118" s="222" t="s">
        <v>40</v>
      </c>
      <c r="P118" s="223">
        <f>I118+J118</f>
        <v>0</v>
      </c>
      <c r="Q118" s="223">
        <f>ROUND(I118*H118,2)</f>
        <v>0</v>
      </c>
      <c r="R118" s="223">
        <f>ROUND(J118*H118,2)</f>
        <v>0</v>
      </c>
      <c r="S118" s="82"/>
      <c r="T118" s="224">
        <f>S118*H118</f>
        <v>0</v>
      </c>
      <c r="U118" s="224">
        <v>0</v>
      </c>
      <c r="V118" s="224">
        <f>U118*H118</f>
        <v>0</v>
      </c>
      <c r="W118" s="224">
        <v>0</v>
      </c>
      <c r="X118" s="225">
        <f>W118*H118</f>
        <v>0</v>
      </c>
      <c r="Y118" s="36"/>
      <c r="Z118" s="36"/>
      <c r="AA118" s="36"/>
      <c r="AB118" s="36"/>
      <c r="AC118" s="36"/>
      <c r="AD118" s="36"/>
      <c r="AE118" s="36"/>
      <c r="AR118" s="226" t="s">
        <v>231</v>
      </c>
      <c r="AT118" s="226" t="s">
        <v>461</v>
      </c>
      <c r="AU118" s="226" t="s">
        <v>71</v>
      </c>
      <c r="AY118" s="15" t="s">
        <v>158</v>
      </c>
      <c r="BE118" s="227">
        <f>IF(O118="základní",K118,0)</f>
        <v>0</v>
      </c>
      <c r="BF118" s="227">
        <f>IF(O118="snížená",K118,0)</f>
        <v>0</v>
      </c>
      <c r="BG118" s="227">
        <f>IF(O118="zákl. přenesená",K118,0)</f>
        <v>0</v>
      </c>
      <c r="BH118" s="227">
        <f>IF(O118="sníž. přenesená",K118,0)</f>
        <v>0</v>
      </c>
      <c r="BI118" s="227">
        <f>IF(O118="nulová",K118,0)</f>
        <v>0</v>
      </c>
      <c r="BJ118" s="15" t="s">
        <v>78</v>
      </c>
      <c r="BK118" s="227">
        <f>ROUND(P118*H118,2)</f>
        <v>0</v>
      </c>
      <c r="BL118" s="15" t="s">
        <v>231</v>
      </c>
      <c r="BM118" s="226" t="s">
        <v>1870</v>
      </c>
    </row>
    <row r="119" s="2" customFormat="1">
      <c r="A119" s="36"/>
      <c r="B119" s="37"/>
      <c r="C119" s="38"/>
      <c r="D119" s="228" t="s">
        <v>161</v>
      </c>
      <c r="E119" s="38"/>
      <c r="F119" s="229" t="s">
        <v>1869</v>
      </c>
      <c r="G119" s="38"/>
      <c r="H119" s="38"/>
      <c r="I119" s="150"/>
      <c r="J119" s="150"/>
      <c r="K119" s="38"/>
      <c r="L119" s="38"/>
      <c r="M119" s="42"/>
      <c r="N119" s="230"/>
      <c r="O119" s="231"/>
      <c r="P119" s="82"/>
      <c r="Q119" s="82"/>
      <c r="R119" s="82"/>
      <c r="S119" s="82"/>
      <c r="T119" s="82"/>
      <c r="U119" s="82"/>
      <c r="V119" s="82"/>
      <c r="W119" s="82"/>
      <c r="X119" s="83"/>
      <c r="Y119" s="36"/>
      <c r="Z119" s="36"/>
      <c r="AA119" s="36"/>
      <c r="AB119" s="36"/>
      <c r="AC119" s="36"/>
      <c r="AD119" s="36"/>
      <c r="AE119" s="36"/>
      <c r="AT119" s="15" t="s">
        <v>161</v>
      </c>
      <c r="AU119" s="15" t="s">
        <v>71</v>
      </c>
    </row>
    <row r="120" s="2" customFormat="1" ht="33" customHeight="1">
      <c r="A120" s="36"/>
      <c r="B120" s="37"/>
      <c r="C120" s="232" t="s">
        <v>203</v>
      </c>
      <c r="D120" s="232" t="s">
        <v>461</v>
      </c>
      <c r="E120" s="233" t="s">
        <v>1871</v>
      </c>
      <c r="F120" s="234" t="s">
        <v>1872</v>
      </c>
      <c r="G120" s="235" t="s">
        <v>240</v>
      </c>
      <c r="H120" s="236">
        <v>4</v>
      </c>
      <c r="I120" s="237"/>
      <c r="J120" s="237"/>
      <c r="K120" s="238">
        <f>ROUND(P120*H120,2)</f>
        <v>0</v>
      </c>
      <c r="L120" s="234" t="s">
        <v>20</v>
      </c>
      <c r="M120" s="42"/>
      <c r="N120" s="239" t="s">
        <v>20</v>
      </c>
      <c r="O120" s="222" t="s">
        <v>40</v>
      </c>
      <c r="P120" s="223">
        <f>I120+J120</f>
        <v>0</v>
      </c>
      <c r="Q120" s="223">
        <f>ROUND(I120*H120,2)</f>
        <v>0</v>
      </c>
      <c r="R120" s="223">
        <f>ROUND(J120*H120,2)</f>
        <v>0</v>
      </c>
      <c r="S120" s="82"/>
      <c r="T120" s="224">
        <f>S120*H120</f>
        <v>0</v>
      </c>
      <c r="U120" s="224">
        <v>0.112</v>
      </c>
      <c r="V120" s="224">
        <f>U120*H120</f>
        <v>0.44800000000000001</v>
      </c>
      <c r="W120" s="224">
        <v>0</v>
      </c>
      <c r="X120" s="225">
        <f>W120*H120</f>
        <v>0</v>
      </c>
      <c r="Y120" s="36"/>
      <c r="Z120" s="36"/>
      <c r="AA120" s="36"/>
      <c r="AB120" s="36"/>
      <c r="AC120" s="36"/>
      <c r="AD120" s="36"/>
      <c r="AE120" s="36"/>
      <c r="AR120" s="226" t="s">
        <v>231</v>
      </c>
      <c r="AT120" s="226" t="s">
        <v>461</v>
      </c>
      <c r="AU120" s="226" t="s">
        <v>71</v>
      </c>
      <c r="AY120" s="15" t="s">
        <v>158</v>
      </c>
      <c r="BE120" s="227">
        <f>IF(O120="základní",K120,0)</f>
        <v>0</v>
      </c>
      <c r="BF120" s="227">
        <f>IF(O120="snížená",K120,0)</f>
        <v>0</v>
      </c>
      <c r="BG120" s="227">
        <f>IF(O120="zákl. přenesená",K120,0)</f>
        <v>0</v>
      </c>
      <c r="BH120" s="227">
        <f>IF(O120="sníž. přenesená",K120,0)</f>
        <v>0</v>
      </c>
      <c r="BI120" s="227">
        <f>IF(O120="nulová",K120,0)</f>
        <v>0</v>
      </c>
      <c r="BJ120" s="15" t="s">
        <v>78</v>
      </c>
      <c r="BK120" s="227">
        <f>ROUND(P120*H120,2)</f>
        <v>0</v>
      </c>
      <c r="BL120" s="15" t="s">
        <v>231</v>
      </c>
      <c r="BM120" s="226" t="s">
        <v>1873</v>
      </c>
    </row>
    <row r="121" s="2" customFormat="1">
      <c r="A121" s="36"/>
      <c r="B121" s="37"/>
      <c r="C121" s="38"/>
      <c r="D121" s="228" t="s">
        <v>161</v>
      </c>
      <c r="E121" s="38"/>
      <c r="F121" s="229" t="s">
        <v>1874</v>
      </c>
      <c r="G121" s="38"/>
      <c r="H121" s="38"/>
      <c r="I121" s="150"/>
      <c r="J121" s="150"/>
      <c r="K121" s="38"/>
      <c r="L121" s="38"/>
      <c r="M121" s="42"/>
      <c r="N121" s="230"/>
      <c r="O121" s="231"/>
      <c r="P121" s="82"/>
      <c r="Q121" s="82"/>
      <c r="R121" s="82"/>
      <c r="S121" s="82"/>
      <c r="T121" s="82"/>
      <c r="U121" s="82"/>
      <c r="V121" s="82"/>
      <c r="W121" s="82"/>
      <c r="X121" s="83"/>
      <c r="Y121" s="36"/>
      <c r="Z121" s="36"/>
      <c r="AA121" s="36"/>
      <c r="AB121" s="36"/>
      <c r="AC121" s="36"/>
      <c r="AD121" s="36"/>
      <c r="AE121" s="36"/>
      <c r="AT121" s="15" t="s">
        <v>161</v>
      </c>
      <c r="AU121" s="15" t="s">
        <v>71</v>
      </c>
    </row>
    <row r="122" s="11" customFormat="1" ht="25.92" customHeight="1">
      <c r="A122" s="11"/>
      <c r="B122" s="240"/>
      <c r="C122" s="241"/>
      <c r="D122" s="242" t="s">
        <v>70</v>
      </c>
      <c r="E122" s="243" t="s">
        <v>1688</v>
      </c>
      <c r="F122" s="243" t="s">
        <v>1689</v>
      </c>
      <c r="G122" s="241"/>
      <c r="H122" s="241"/>
      <c r="I122" s="244"/>
      <c r="J122" s="244"/>
      <c r="K122" s="245">
        <f>BK122</f>
        <v>0</v>
      </c>
      <c r="L122" s="241"/>
      <c r="M122" s="246"/>
      <c r="N122" s="247"/>
      <c r="O122" s="248"/>
      <c r="P122" s="248"/>
      <c r="Q122" s="249">
        <f>Q123</f>
        <v>0</v>
      </c>
      <c r="R122" s="249">
        <f>R123</f>
        <v>0</v>
      </c>
      <c r="S122" s="248"/>
      <c r="T122" s="250">
        <f>T123</f>
        <v>0</v>
      </c>
      <c r="U122" s="248"/>
      <c r="V122" s="250">
        <f>V123</f>
        <v>0.0017600000000000003</v>
      </c>
      <c r="W122" s="248"/>
      <c r="X122" s="251">
        <f>X123</f>
        <v>0</v>
      </c>
      <c r="Y122" s="11"/>
      <c r="Z122" s="11"/>
      <c r="AA122" s="11"/>
      <c r="AB122" s="11"/>
      <c r="AC122" s="11"/>
      <c r="AD122" s="11"/>
      <c r="AE122" s="11"/>
      <c r="AR122" s="252" t="s">
        <v>78</v>
      </c>
      <c r="AT122" s="253" t="s">
        <v>70</v>
      </c>
      <c r="AU122" s="253" t="s">
        <v>71</v>
      </c>
      <c r="AY122" s="252" t="s">
        <v>158</v>
      </c>
      <c r="BK122" s="254">
        <f>BK123</f>
        <v>0</v>
      </c>
    </row>
    <row r="123" s="11" customFormat="1" ht="22.8" customHeight="1">
      <c r="A123" s="11"/>
      <c r="B123" s="240"/>
      <c r="C123" s="241"/>
      <c r="D123" s="242" t="s">
        <v>70</v>
      </c>
      <c r="E123" s="265" t="s">
        <v>78</v>
      </c>
      <c r="F123" s="265" t="s">
        <v>1690</v>
      </c>
      <c r="G123" s="241"/>
      <c r="H123" s="241"/>
      <c r="I123" s="244"/>
      <c r="J123" s="244"/>
      <c r="K123" s="266">
        <f>BK123</f>
        <v>0</v>
      </c>
      <c r="L123" s="241"/>
      <c r="M123" s="246"/>
      <c r="N123" s="247"/>
      <c r="O123" s="248"/>
      <c r="P123" s="248"/>
      <c r="Q123" s="249">
        <f>SUM(Q124:Q135)</f>
        <v>0</v>
      </c>
      <c r="R123" s="249">
        <f>SUM(R124:R135)</f>
        <v>0</v>
      </c>
      <c r="S123" s="248"/>
      <c r="T123" s="250">
        <f>SUM(T124:T135)</f>
        <v>0</v>
      </c>
      <c r="U123" s="248"/>
      <c r="V123" s="250">
        <f>SUM(V124:V135)</f>
        <v>0.0017600000000000003</v>
      </c>
      <c r="W123" s="248"/>
      <c r="X123" s="251">
        <f>SUM(X124:X135)</f>
        <v>0</v>
      </c>
      <c r="Y123" s="11"/>
      <c r="Z123" s="11"/>
      <c r="AA123" s="11"/>
      <c r="AB123" s="11"/>
      <c r="AC123" s="11"/>
      <c r="AD123" s="11"/>
      <c r="AE123" s="11"/>
      <c r="AR123" s="252" t="s">
        <v>78</v>
      </c>
      <c r="AT123" s="253" t="s">
        <v>70</v>
      </c>
      <c r="AU123" s="253" t="s">
        <v>78</v>
      </c>
      <c r="AY123" s="252" t="s">
        <v>158</v>
      </c>
      <c r="BK123" s="254">
        <f>SUM(BK124:BK135)</f>
        <v>0</v>
      </c>
    </row>
    <row r="124" s="2" customFormat="1" ht="21.75" customHeight="1">
      <c r="A124" s="36"/>
      <c r="B124" s="37"/>
      <c r="C124" s="232" t="s">
        <v>207</v>
      </c>
      <c r="D124" s="232" t="s">
        <v>461</v>
      </c>
      <c r="E124" s="233" t="s">
        <v>1875</v>
      </c>
      <c r="F124" s="234" t="s">
        <v>1876</v>
      </c>
      <c r="G124" s="235" t="s">
        <v>1655</v>
      </c>
      <c r="H124" s="236">
        <v>2</v>
      </c>
      <c r="I124" s="237"/>
      <c r="J124" s="237"/>
      <c r="K124" s="238">
        <f>ROUND(P124*H124,2)</f>
        <v>0</v>
      </c>
      <c r="L124" s="234" t="s">
        <v>1645</v>
      </c>
      <c r="M124" s="42"/>
      <c r="N124" s="239" t="s">
        <v>20</v>
      </c>
      <c r="O124" s="222" t="s">
        <v>40</v>
      </c>
      <c r="P124" s="223">
        <f>I124+J124</f>
        <v>0</v>
      </c>
      <c r="Q124" s="223">
        <f>ROUND(I124*H124,2)</f>
        <v>0</v>
      </c>
      <c r="R124" s="223">
        <f>ROUND(J124*H124,2)</f>
        <v>0</v>
      </c>
      <c r="S124" s="82"/>
      <c r="T124" s="224">
        <f>S124*H124</f>
        <v>0</v>
      </c>
      <c r="U124" s="224">
        <v>0</v>
      </c>
      <c r="V124" s="224">
        <f>U124*H124</f>
        <v>0</v>
      </c>
      <c r="W124" s="224">
        <v>0</v>
      </c>
      <c r="X124" s="225">
        <f>W124*H124</f>
        <v>0</v>
      </c>
      <c r="Y124" s="36"/>
      <c r="Z124" s="36"/>
      <c r="AA124" s="36"/>
      <c r="AB124" s="36"/>
      <c r="AC124" s="36"/>
      <c r="AD124" s="36"/>
      <c r="AE124" s="36"/>
      <c r="AR124" s="226" t="s">
        <v>159</v>
      </c>
      <c r="AT124" s="226" t="s">
        <v>461</v>
      </c>
      <c r="AU124" s="226" t="s">
        <v>80</v>
      </c>
      <c r="AY124" s="15" t="s">
        <v>158</v>
      </c>
      <c r="BE124" s="227">
        <f>IF(O124="základní",K124,0)</f>
        <v>0</v>
      </c>
      <c r="BF124" s="227">
        <f>IF(O124="snížená",K124,0)</f>
        <v>0</v>
      </c>
      <c r="BG124" s="227">
        <f>IF(O124="zákl. přenesená",K124,0)</f>
        <v>0</v>
      </c>
      <c r="BH124" s="227">
        <f>IF(O124="sníž. přenesená",K124,0)</f>
        <v>0</v>
      </c>
      <c r="BI124" s="227">
        <f>IF(O124="nulová",K124,0)</f>
        <v>0</v>
      </c>
      <c r="BJ124" s="15" t="s">
        <v>78</v>
      </c>
      <c r="BK124" s="227">
        <f>ROUND(P124*H124,2)</f>
        <v>0</v>
      </c>
      <c r="BL124" s="15" t="s">
        <v>159</v>
      </c>
      <c r="BM124" s="226" t="s">
        <v>1877</v>
      </c>
    </row>
    <row r="125" s="2" customFormat="1">
      <c r="A125" s="36"/>
      <c r="B125" s="37"/>
      <c r="C125" s="38"/>
      <c r="D125" s="228" t="s">
        <v>161</v>
      </c>
      <c r="E125" s="38"/>
      <c r="F125" s="229" t="s">
        <v>1876</v>
      </c>
      <c r="G125" s="38"/>
      <c r="H125" s="38"/>
      <c r="I125" s="150"/>
      <c r="J125" s="150"/>
      <c r="K125" s="38"/>
      <c r="L125" s="38"/>
      <c r="M125" s="42"/>
      <c r="N125" s="230"/>
      <c r="O125" s="231"/>
      <c r="P125" s="82"/>
      <c r="Q125" s="82"/>
      <c r="R125" s="82"/>
      <c r="S125" s="82"/>
      <c r="T125" s="82"/>
      <c r="U125" s="82"/>
      <c r="V125" s="82"/>
      <c r="W125" s="82"/>
      <c r="X125" s="83"/>
      <c r="Y125" s="36"/>
      <c r="Z125" s="36"/>
      <c r="AA125" s="36"/>
      <c r="AB125" s="36"/>
      <c r="AC125" s="36"/>
      <c r="AD125" s="36"/>
      <c r="AE125" s="36"/>
      <c r="AT125" s="15" t="s">
        <v>161</v>
      </c>
      <c r="AU125" s="15" t="s">
        <v>80</v>
      </c>
    </row>
    <row r="126" s="2" customFormat="1" ht="21.75" customHeight="1">
      <c r="A126" s="36"/>
      <c r="B126" s="37"/>
      <c r="C126" s="232" t="s">
        <v>9</v>
      </c>
      <c r="D126" s="232" t="s">
        <v>461</v>
      </c>
      <c r="E126" s="233" t="s">
        <v>1878</v>
      </c>
      <c r="F126" s="234" t="s">
        <v>1879</v>
      </c>
      <c r="G126" s="235" t="s">
        <v>270</v>
      </c>
      <c r="H126" s="236">
        <v>743</v>
      </c>
      <c r="I126" s="237"/>
      <c r="J126" s="237"/>
      <c r="K126" s="238">
        <f>ROUND(P126*H126,2)</f>
        <v>0</v>
      </c>
      <c r="L126" s="234" t="s">
        <v>20</v>
      </c>
      <c r="M126" s="42"/>
      <c r="N126" s="239" t="s">
        <v>20</v>
      </c>
      <c r="O126" s="222" t="s">
        <v>40</v>
      </c>
      <c r="P126" s="223">
        <f>I126+J126</f>
        <v>0</v>
      </c>
      <c r="Q126" s="223">
        <f>ROUND(I126*H126,2)</f>
        <v>0</v>
      </c>
      <c r="R126" s="223">
        <f>ROUND(J126*H126,2)</f>
        <v>0</v>
      </c>
      <c r="S126" s="82"/>
      <c r="T126" s="224">
        <f>S126*H126</f>
        <v>0</v>
      </c>
      <c r="U126" s="224">
        <v>0</v>
      </c>
      <c r="V126" s="224">
        <f>U126*H126</f>
        <v>0</v>
      </c>
      <c r="W126" s="224">
        <v>0</v>
      </c>
      <c r="X126" s="225">
        <f>W126*H126</f>
        <v>0</v>
      </c>
      <c r="Y126" s="36"/>
      <c r="Z126" s="36"/>
      <c r="AA126" s="36"/>
      <c r="AB126" s="36"/>
      <c r="AC126" s="36"/>
      <c r="AD126" s="36"/>
      <c r="AE126" s="36"/>
      <c r="AR126" s="226" t="s">
        <v>159</v>
      </c>
      <c r="AT126" s="226" t="s">
        <v>461</v>
      </c>
      <c r="AU126" s="226" t="s">
        <v>80</v>
      </c>
      <c r="AY126" s="15" t="s">
        <v>158</v>
      </c>
      <c r="BE126" s="227">
        <f>IF(O126="základní",K126,0)</f>
        <v>0</v>
      </c>
      <c r="BF126" s="227">
        <f>IF(O126="snížená",K126,0)</f>
        <v>0</v>
      </c>
      <c r="BG126" s="227">
        <f>IF(O126="zákl. přenesená",K126,0)</f>
        <v>0</v>
      </c>
      <c r="BH126" s="227">
        <f>IF(O126="sníž. přenesená",K126,0)</f>
        <v>0</v>
      </c>
      <c r="BI126" s="227">
        <f>IF(O126="nulová",K126,0)</f>
        <v>0</v>
      </c>
      <c r="BJ126" s="15" t="s">
        <v>78</v>
      </c>
      <c r="BK126" s="227">
        <f>ROUND(P126*H126,2)</f>
        <v>0</v>
      </c>
      <c r="BL126" s="15" t="s">
        <v>159</v>
      </c>
      <c r="BM126" s="226" t="s">
        <v>1880</v>
      </c>
    </row>
    <row r="127" s="2" customFormat="1">
      <c r="A127" s="36"/>
      <c r="B127" s="37"/>
      <c r="C127" s="38"/>
      <c r="D127" s="228" t="s">
        <v>161</v>
      </c>
      <c r="E127" s="38"/>
      <c r="F127" s="229" t="s">
        <v>1879</v>
      </c>
      <c r="G127" s="38"/>
      <c r="H127" s="38"/>
      <c r="I127" s="150"/>
      <c r="J127" s="150"/>
      <c r="K127" s="38"/>
      <c r="L127" s="38"/>
      <c r="M127" s="42"/>
      <c r="N127" s="230"/>
      <c r="O127" s="231"/>
      <c r="P127" s="82"/>
      <c r="Q127" s="82"/>
      <c r="R127" s="82"/>
      <c r="S127" s="82"/>
      <c r="T127" s="82"/>
      <c r="U127" s="82"/>
      <c r="V127" s="82"/>
      <c r="W127" s="82"/>
      <c r="X127" s="83"/>
      <c r="Y127" s="36"/>
      <c r="Z127" s="36"/>
      <c r="AA127" s="36"/>
      <c r="AB127" s="36"/>
      <c r="AC127" s="36"/>
      <c r="AD127" s="36"/>
      <c r="AE127" s="36"/>
      <c r="AT127" s="15" t="s">
        <v>161</v>
      </c>
      <c r="AU127" s="15" t="s">
        <v>80</v>
      </c>
    </row>
    <row r="128" s="2" customFormat="1" ht="21.75" customHeight="1">
      <c r="A128" s="36"/>
      <c r="B128" s="37"/>
      <c r="C128" s="232" t="s">
        <v>214</v>
      </c>
      <c r="D128" s="232" t="s">
        <v>461</v>
      </c>
      <c r="E128" s="233" t="s">
        <v>1881</v>
      </c>
      <c r="F128" s="234" t="s">
        <v>1869</v>
      </c>
      <c r="G128" s="235" t="s">
        <v>240</v>
      </c>
      <c r="H128" s="236">
        <v>30</v>
      </c>
      <c r="I128" s="237"/>
      <c r="J128" s="237"/>
      <c r="K128" s="238">
        <f>ROUND(P128*H128,2)</f>
        <v>0</v>
      </c>
      <c r="L128" s="234" t="s">
        <v>20</v>
      </c>
      <c r="M128" s="42"/>
      <c r="N128" s="239" t="s">
        <v>20</v>
      </c>
      <c r="O128" s="222" t="s">
        <v>40</v>
      </c>
      <c r="P128" s="223">
        <f>I128+J128</f>
        <v>0</v>
      </c>
      <c r="Q128" s="223">
        <f>ROUND(I128*H128,2)</f>
        <v>0</v>
      </c>
      <c r="R128" s="223">
        <f>ROUND(J128*H128,2)</f>
        <v>0</v>
      </c>
      <c r="S128" s="82"/>
      <c r="T128" s="224">
        <f>S128*H128</f>
        <v>0</v>
      </c>
      <c r="U128" s="224">
        <v>0</v>
      </c>
      <c r="V128" s="224">
        <f>U128*H128</f>
        <v>0</v>
      </c>
      <c r="W128" s="224">
        <v>0</v>
      </c>
      <c r="X128" s="225">
        <f>W128*H128</f>
        <v>0</v>
      </c>
      <c r="Y128" s="36"/>
      <c r="Z128" s="36"/>
      <c r="AA128" s="36"/>
      <c r="AB128" s="36"/>
      <c r="AC128" s="36"/>
      <c r="AD128" s="36"/>
      <c r="AE128" s="36"/>
      <c r="AR128" s="226" t="s">
        <v>231</v>
      </c>
      <c r="AT128" s="226" t="s">
        <v>461</v>
      </c>
      <c r="AU128" s="226" t="s">
        <v>80</v>
      </c>
      <c r="AY128" s="15" t="s">
        <v>158</v>
      </c>
      <c r="BE128" s="227">
        <f>IF(O128="základní",K128,0)</f>
        <v>0</v>
      </c>
      <c r="BF128" s="227">
        <f>IF(O128="snížená",K128,0)</f>
        <v>0</v>
      </c>
      <c r="BG128" s="227">
        <f>IF(O128="zákl. přenesená",K128,0)</f>
        <v>0</v>
      </c>
      <c r="BH128" s="227">
        <f>IF(O128="sníž. přenesená",K128,0)</f>
        <v>0</v>
      </c>
      <c r="BI128" s="227">
        <f>IF(O128="nulová",K128,0)</f>
        <v>0</v>
      </c>
      <c r="BJ128" s="15" t="s">
        <v>78</v>
      </c>
      <c r="BK128" s="227">
        <f>ROUND(P128*H128,2)</f>
        <v>0</v>
      </c>
      <c r="BL128" s="15" t="s">
        <v>231</v>
      </c>
      <c r="BM128" s="226" t="s">
        <v>1882</v>
      </c>
    </row>
    <row r="129" s="2" customFormat="1">
      <c r="A129" s="36"/>
      <c r="B129" s="37"/>
      <c r="C129" s="38"/>
      <c r="D129" s="228" t="s">
        <v>161</v>
      </c>
      <c r="E129" s="38"/>
      <c r="F129" s="229" t="s">
        <v>1869</v>
      </c>
      <c r="G129" s="38"/>
      <c r="H129" s="38"/>
      <c r="I129" s="150"/>
      <c r="J129" s="150"/>
      <c r="K129" s="38"/>
      <c r="L129" s="38"/>
      <c r="M129" s="42"/>
      <c r="N129" s="230"/>
      <c r="O129" s="231"/>
      <c r="P129" s="82"/>
      <c r="Q129" s="82"/>
      <c r="R129" s="82"/>
      <c r="S129" s="82"/>
      <c r="T129" s="82"/>
      <c r="U129" s="82"/>
      <c r="V129" s="82"/>
      <c r="W129" s="82"/>
      <c r="X129" s="83"/>
      <c r="Y129" s="36"/>
      <c r="Z129" s="36"/>
      <c r="AA129" s="36"/>
      <c r="AB129" s="36"/>
      <c r="AC129" s="36"/>
      <c r="AD129" s="36"/>
      <c r="AE129" s="36"/>
      <c r="AT129" s="15" t="s">
        <v>161</v>
      </c>
      <c r="AU129" s="15" t="s">
        <v>80</v>
      </c>
    </row>
    <row r="130" s="2" customFormat="1" ht="16.5" customHeight="1">
      <c r="A130" s="36"/>
      <c r="B130" s="37"/>
      <c r="C130" s="232" t="s">
        <v>218</v>
      </c>
      <c r="D130" s="232" t="s">
        <v>461</v>
      </c>
      <c r="E130" s="233" t="s">
        <v>1714</v>
      </c>
      <c r="F130" s="234" t="s">
        <v>1717</v>
      </c>
      <c r="G130" s="235" t="s">
        <v>1712</v>
      </c>
      <c r="H130" s="236">
        <v>0.20000000000000001</v>
      </c>
      <c r="I130" s="237"/>
      <c r="J130" s="237"/>
      <c r="K130" s="238">
        <f>ROUND(P130*H130,2)</f>
        <v>0</v>
      </c>
      <c r="L130" s="234" t="s">
        <v>20</v>
      </c>
      <c r="M130" s="42"/>
      <c r="N130" s="239" t="s">
        <v>20</v>
      </c>
      <c r="O130" s="222" t="s">
        <v>40</v>
      </c>
      <c r="P130" s="223">
        <f>I130+J130</f>
        <v>0</v>
      </c>
      <c r="Q130" s="223">
        <f>ROUND(I130*H130,2)</f>
        <v>0</v>
      </c>
      <c r="R130" s="223">
        <f>ROUND(J130*H130,2)</f>
        <v>0</v>
      </c>
      <c r="S130" s="82"/>
      <c r="T130" s="224">
        <f>S130*H130</f>
        <v>0</v>
      </c>
      <c r="U130" s="224">
        <v>0.0088000000000000005</v>
      </c>
      <c r="V130" s="224">
        <f>U130*H130</f>
        <v>0.0017600000000000003</v>
      </c>
      <c r="W130" s="224">
        <v>0</v>
      </c>
      <c r="X130" s="225">
        <f>W130*H130</f>
        <v>0</v>
      </c>
      <c r="Y130" s="36"/>
      <c r="Z130" s="36"/>
      <c r="AA130" s="36"/>
      <c r="AB130" s="36"/>
      <c r="AC130" s="36"/>
      <c r="AD130" s="36"/>
      <c r="AE130" s="36"/>
      <c r="AR130" s="226" t="s">
        <v>159</v>
      </c>
      <c r="AT130" s="226" t="s">
        <v>461</v>
      </c>
      <c r="AU130" s="226" t="s">
        <v>80</v>
      </c>
      <c r="AY130" s="15" t="s">
        <v>158</v>
      </c>
      <c r="BE130" s="227">
        <f>IF(O130="základní",K130,0)</f>
        <v>0</v>
      </c>
      <c r="BF130" s="227">
        <f>IF(O130="snížená",K130,0)</f>
        <v>0</v>
      </c>
      <c r="BG130" s="227">
        <f>IF(O130="zákl. přenesená",K130,0)</f>
        <v>0</v>
      </c>
      <c r="BH130" s="227">
        <f>IF(O130="sníž. přenesená",K130,0)</f>
        <v>0</v>
      </c>
      <c r="BI130" s="227">
        <f>IF(O130="nulová",K130,0)</f>
        <v>0</v>
      </c>
      <c r="BJ130" s="15" t="s">
        <v>78</v>
      </c>
      <c r="BK130" s="227">
        <f>ROUND(P130*H130,2)</f>
        <v>0</v>
      </c>
      <c r="BL130" s="15" t="s">
        <v>159</v>
      </c>
      <c r="BM130" s="226" t="s">
        <v>1883</v>
      </c>
    </row>
    <row r="131" s="2" customFormat="1">
      <c r="A131" s="36"/>
      <c r="B131" s="37"/>
      <c r="C131" s="38"/>
      <c r="D131" s="228" t="s">
        <v>161</v>
      </c>
      <c r="E131" s="38"/>
      <c r="F131" s="229" t="s">
        <v>1717</v>
      </c>
      <c r="G131" s="38"/>
      <c r="H131" s="38"/>
      <c r="I131" s="150"/>
      <c r="J131" s="150"/>
      <c r="K131" s="38"/>
      <c r="L131" s="38"/>
      <c r="M131" s="42"/>
      <c r="N131" s="230"/>
      <c r="O131" s="231"/>
      <c r="P131" s="82"/>
      <c r="Q131" s="82"/>
      <c r="R131" s="82"/>
      <c r="S131" s="82"/>
      <c r="T131" s="82"/>
      <c r="U131" s="82"/>
      <c r="V131" s="82"/>
      <c r="W131" s="82"/>
      <c r="X131" s="83"/>
      <c r="Y131" s="36"/>
      <c r="Z131" s="36"/>
      <c r="AA131" s="36"/>
      <c r="AB131" s="36"/>
      <c r="AC131" s="36"/>
      <c r="AD131" s="36"/>
      <c r="AE131" s="36"/>
      <c r="AT131" s="15" t="s">
        <v>161</v>
      </c>
      <c r="AU131" s="15" t="s">
        <v>80</v>
      </c>
    </row>
    <row r="132" s="2" customFormat="1" ht="16.5" customHeight="1">
      <c r="A132" s="36"/>
      <c r="B132" s="37"/>
      <c r="C132" s="232" t="s">
        <v>222</v>
      </c>
      <c r="D132" s="232" t="s">
        <v>461</v>
      </c>
      <c r="E132" s="233" t="s">
        <v>1884</v>
      </c>
      <c r="F132" s="234" t="s">
        <v>1885</v>
      </c>
      <c r="G132" s="235" t="s">
        <v>1201</v>
      </c>
      <c r="H132" s="236">
        <v>8</v>
      </c>
      <c r="I132" s="237"/>
      <c r="J132" s="237"/>
      <c r="K132" s="238">
        <f>ROUND(P132*H132,2)</f>
        <v>0</v>
      </c>
      <c r="L132" s="234" t="s">
        <v>20</v>
      </c>
      <c r="M132" s="42"/>
      <c r="N132" s="239" t="s">
        <v>20</v>
      </c>
      <c r="O132" s="222" t="s">
        <v>40</v>
      </c>
      <c r="P132" s="223">
        <f>I132+J132</f>
        <v>0</v>
      </c>
      <c r="Q132" s="223">
        <f>ROUND(I132*H132,2)</f>
        <v>0</v>
      </c>
      <c r="R132" s="223">
        <f>ROUND(J132*H132,2)</f>
        <v>0</v>
      </c>
      <c r="S132" s="82"/>
      <c r="T132" s="224">
        <f>S132*H132</f>
        <v>0</v>
      </c>
      <c r="U132" s="224">
        <v>0</v>
      </c>
      <c r="V132" s="224">
        <f>U132*H132</f>
        <v>0</v>
      </c>
      <c r="W132" s="224">
        <v>0</v>
      </c>
      <c r="X132" s="225">
        <f>W132*H132</f>
        <v>0</v>
      </c>
      <c r="Y132" s="36"/>
      <c r="Z132" s="36"/>
      <c r="AA132" s="36"/>
      <c r="AB132" s="36"/>
      <c r="AC132" s="36"/>
      <c r="AD132" s="36"/>
      <c r="AE132" s="36"/>
      <c r="AR132" s="226" t="s">
        <v>78</v>
      </c>
      <c r="AT132" s="226" t="s">
        <v>461</v>
      </c>
      <c r="AU132" s="226" t="s">
        <v>80</v>
      </c>
      <c r="AY132" s="15" t="s">
        <v>158</v>
      </c>
      <c r="BE132" s="227">
        <f>IF(O132="základní",K132,0)</f>
        <v>0</v>
      </c>
      <c r="BF132" s="227">
        <f>IF(O132="snížená",K132,0)</f>
        <v>0</v>
      </c>
      <c r="BG132" s="227">
        <f>IF(O132="zákl. přenesená",K132,0)</f>
        <v>0</v>
      </c>
      <c r="BH132" s="227">
        <f>IF(O132="sníž. přenesená",K132,0)</f>
        <v>0</v>
      </c>
      <c r="BI132" s="227">
        <f>IF(O132="nulová",K132,0)</f>
        <v>0</v>
      </c>
      <c r="BJ132" s="15" t="s">
        <v>78</v>
      </c>
      <c r="BK132" s="227">
        <f>ROUND(P132*H132,2)</f>
        <v>0</v>
      </c>
      <c r="BL132" s="15" t="s">
        <v>78</v>
      </c>
      <c r="BM132" s="226" t="s">
        <v>1886</v>
      </c>
    </row>
    <row r="133" s="2" customFormat="1">
      <c r="A133" s="36"/>
      <c r="B133" s="37"/>
      <c r="C133" s="38"/>
      <c r="D133" s="228" t="s">
        <v>161</v>
      </c>
      <c r="E133" s="38"/>
      <c r="F133" s="229" t="s">
        <v>1887</v>
      </c>
      <c r="G133" s="38"/>
      <c r="H133" s="38"/>
      <c r="I133" s="150"/>
      <c r="J133" s="150"/>
      <c r="K133" s="38"/>
      <c r="L133" s="38"/>
      <c r="M133" s="42"/>
      <c r="N133" s="230"/>
      <c r="O133" s="231"/>
      <c r="P133" s="82"/>
      <c r="Q133" s="82"/>
      <c r="R133" s="82"/>
      <c r="S133" s="82"/>
      <c r="T133" s="82"/>
      <c r="U133" s="82"/>
      <c r="V133" s="82"/>
      <c r="W133" s="82"/>
      <c r="X133" s="83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80</v>
      </c>
    </row>
    <row r="134" s="2" customFormat="1" ht="16.5" customHeight="1">
      <c r="A134" s="36"/>
      <c r="B134" s="37"/>
      <c r="C134" s="232" t="s">
        <v>226</v>
      </c>
      <c r="D134" s="232" t="s">
        <v>461</v>
      </c>
      <c r="E134" s="233" t="s">
        <v>1888</v>
      </c>
      <c r="F134" s="234" t="s">
        <v>1889</v>
      </c>
      <c r="G134" s="235" t="s">
        <v>1201</v>
      </c>
      <c r="H134" s="236">
        <v>8</v>
      </c>
      <c r="I134" s="237"/>
      <c r="J134" s="237"/>
      <c r="K134" s="238">
        <f>ROUND(P134*H134,2)</f>
        <v>0</v>
      </c>
      <c r="L134" s="234" t="s">
        <v>20</v>
      </c>
      <c r="M134" s="42"/>
      <c r="N134" s="239" t="s">
        <v>20</v>
      </c>
      <c r="O134" s="222" t="s">
        <v>40</v>
      </c>
      <c r="P134" s="223">
        <f>I134+J134</f>
        <v>0</v>
      </c>
      <c r="Q134" s="223">
        <f>ROUND(I134*H134,2)</f>
        <v>0</v>
      </c>
      <c r="R134" s="223">
        <f>ROUND(J134*H134,2)</f>
        <v>0</v>
      </c>
      <c r="S134" s="82"/>
      <c r="T134" s="224">
        <f>S134*H134</f>
        <v>0</v>
      </c>
      <c r="U134" s="224">
        <v>0</v>
      </c>
      <c r="V134" s="224">
        <f>U134*H134</f>
        <v>0</v>
      </c>
      <c r="W134" s="224">
        <v>0</v>
      </c>
      <c r="X134" s="225">
        <f>W134*H134</f>
        <v>0</v>
      </c>
      <c r="Y134" s="36"/>
      <c r="Z134" s="36"/>
      <c r="AA134" s="36"/>
      <c r="AB134" s="36"/>
      <c r="AC134" s="36"/>
      <c r="AD134" s="36"/>
      <c r="AE134" s="36"/>
      <c r="AR134" s="226" t="s">
        <v>78</v>
      </c>
      <c r="AT134" s="226" t="s">
        <v>461</v>
      </c>
      <c r="AU134" s="226" t="s">
        <v>80</v>
      </c>
      <c r="AY134" s="15" t="s">
        <v>158</v>
      </c>
      <c r="BE134" s="227">
        <f>IF(O134="základní",K134,0)</f>
        <v>0</v>
      </c>
      <c r="BF134" s="227">
        <f>IF(O134="snížená",K134,0)</f>
        <v>0</v>
      </c>
      <c r="BG134" s="227">
        <f>IF(O134="zákl. přenesená",K134,0)</f>
        <v>0</v>
      </c>
      <c r="BH134" s="227">
        <f>IF(O134="sníž. přenesená",K134,0)</f>
        <v>0</v>
      </c>
      <c r="BI134" s="227">
        <f>IF(O134="nulová",K134,0)</f>
        <v>0</v>
      </c>
      <c r="BJ134" s="15" t="s">
        <v>78</v>
      </c>
      <c r="BK134" s="227">
        <f>ROUND(P134*H134,2)</f>
        <v>0</v>
      </c>
      <c r="BL134" s="15" t="s">
        <v>78</v>
      </c>
      <c r="BM134" s="226" t="s">
        <v>1890</v>
      </c>
    </row>
    <row r="135" s="2" customFormat="1">
      <c r="A135" s="36"/>
      <c r="B135" s="37"/>
      <c r="C135" s="38"/>
      <c r="D135" s="228" t="s">
        <v>161</v>
      </c>
      <c r="E135" s="38"/>
      <c r="F135" s="229" t="s">
        <v>1891</v>
      </c>
      <c r="G135" s="38"/>
      <c r="H135" s="38"/>
      <c r="I135" s="150"/>
      <c r="J135" s="150"/>
      <c r="K135" s="38"/>
      <c r="L135" s="38"/>
      <c r="M135" s="42"/>
      <c r="N135" s="255"/>
      <c r="O135" s="256"/>
      <c r="P135" s="257"/>
      <c r="Q135" s="257"/>
      <c r="R135" s="257"/>
      <c r="S135" s="257"/>
      <c r="T135" s="257"/>
      <c r="U135" s="257"/>
      <c r="V135" s="257"/>
      <c r="W135" s="257"/>
      <c r="X135" s="258"/>
      <c r="Y135" s="36"/>
      <c r="Z135" s="36"/>
      <c r="AA135" s="36"/>
      <c r="AB135" s="36"/>
      <c r="AC135" s="36"/>
      <c r="AD135" s="36"/>
      <c r="AE135" s="36"/>
      <c r="AT135" s="15" t="s">
        <v>161</v>
      </c>
      <c r="AU135" s="15" t="s">
        <v>80</v>
      </c>
    </row>
    <row r="136" s="2" customFormat="1" ht="6.96" customHeight="1">
      <c r="A136" s="36"/>
      <c r="B136" s="57"/>
      <c r="C136" s="58"/>
      <c r="D136" s="58"/>
      <c r="E136" s="58"/>
      <c r="F136" s="58"/>
      <c r="G136" s="58"/>
      <c r="H136" s="58"/>
      <c r="I136" s="179"/>
      <c r="J136" s="179"/>
      <c r="K136" s="58"/>
      <c r="L136" s="58"/>
      <c r="M136" s="42"/>
      <c r="N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sheet="1" autoFilter="0" formatColumns="0" formatRows="0" objects="1" scenarios="1" spinCount="100000" saltValue="5B9Q/op6RnlSaZrreWQtuvk3JlCz0Gn3zqd02uKYNroscC570j5AEY3Nr4INnSVK1HCvaNeGwsOS2Lr4Ve85nA==" hashValue="CWwJZFP8dU3Rf7vQRXuHLODBsb2g9VFdmAtZHF26EPEJ2xiSYCw/Fz1n5IMemTp+2Pl8Ps2nxIE4QTTnKzE25Q==" algorithmName="SHA-512" password="CC35"/>
  <autoFilter ref="C94:L135"/>
  <mergeCells count="15">
    <mergeCell ref="E7:H7"/>
    <mergeCell ref="E11:H11"/>
    <mergeCell ref="E9:H9"/>
    <mergeCell ref="E13:H13"/>
    <mergeCell ref="E22:H22"/>
    <mergeCell ref="E31:H31"/>
    <mergeCell ref="E54:H54"/>
    <mergeCell ref="E58:H58"/>
    <mergeCell ref="E56:H56"/>
    <mergeCell ref="E60:H60"/>
    <mergeCell ref="E81:H81"/>
    <mergeCell ref="E85:H85"/>
    <mergeCell ref="E83:H83"/>
    <mergeCell ref="E87:H87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4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J2" s="14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4"/>
      <c r="K3" s="143"/>
      <c r="L3" s="143"/>
      <c r="M3" s="18"/>
      <c r="AT3" s="15" t="s">
        <v>80</v>
      </c>
    </row>
    <row r="4" s="1" customFormat="1" ht="24.96" customHeight="1">
      <c r="B4" s="18"/>
      <c r="D4" s="145" t="s">
        <v>118</v>
      </c>
      <c r="I4" s="141"/>
      <c r="J4" s="141"/>
      <c r="M4" s="18"/>
      <c r="N4" s="146" t="s">
        <v>11</v>
      </c>
      <c r="AT4" s="15" t="s">
        <v>4</v>
      </c>
    </row>
    <row r="5" s="1" customFormat="1" ht="6.96" customHeight="1">
      <c r="B5" s="18"/>
      <c r="I5" s="141"/>
      <c r="J5" s="141"/>
      <c r="M5" s="18"/>
    </row>
    <row r="6" s="1" customFormat="1" ht="12" customHeight="1">
      <c r="B6" s="18"/>
      <c r="D6" s="147" t="s">
        <v>17</v>
      </c>
      <c r="I6" s="141"/>
      <c r="J6" s="141"/>
      <c r="M6" s="18"/>
    </row>
    <row r="7" s="1" customFormat="1" ht="16.5" customHeight="1">
      <c r="B7" s="18"/>
      <c r="E7" s="148" t="str">
        <f>'Rekapitulace stavby'!K6</f>
        <v xml:space="preserve"> Oprava zabezpečovacího zařízení v žst. Medlešice</v>
      </c>
      <c r="F7" s="147"/>
      <c r="G7" s="147"/>
      <c r="H7" s="147"/>
      <c r="I7" s="141"/>
      <c r="J7" s="141"/>
      <c r="M7" s="18"/>
    </row>
    <row r="8" s="1" customFormat="1" ht="12" customHeight="1">
      <c r="B8" s="18"/>
      <c r="D8" s="147" t="s">
        <v>119</v>
      </c>
      <c r="I8" s="141"/>
      <c r="J8" s="141"/>
      <c r="M8" s="18"/>
    </row>
    <row r="9" s="2" customFormat="1" ht="16.5" customHeight="1">
      <c r="A9" s="36"/>
      <c r="B9" s="42"/>
      <c r="C9" s="36"/>
      <c r="D9" s="36"/>
      <c r="E9" s="148" t="s">
        <v>120</v>
      </c>
      <c r="F9" s="36"/>
      <c r="G9" s="36"/>
      <c r="H9" s="36"/>
      <c r="I9" s="150"/>
      <c r="J9" s="150"/>
      <c r="K9" s="36"/>
      <c r="L9" s="36"/>
      <c r="M9" s="15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7" t="s">
        <v>121</v>
      </c>
      <c r="E10" s="36"/>
      <c r="F10" s="36"/>
      <c r="G10" s="36"/>
      <c r="H10" s="36"/>
      <c r="I10" s="150"/>
      <c r="J10" s="150"/>
      <c r="K10" s="36"/>
      <c r="L10" s="36"/>
      <c r="M10" s="15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2" t="s">
        <v>1892</v>
      </c>
      <c r="F11" s="36"/>
      <c r="G11" s="36"/>
      <c r="H11" s="36"/>
      <c r="I11" s="150"/>
      <c r="J11" s="150"/>
      <c r="K11" s="36"/>
      <c r="L11" s="36"/>
      <c r="M11" s="15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150"/>
      <c r="J12" s="150"/>
      <c r="K12" s="36"/>
      <c r="L12" s="36"/>
      <c r="M12" s="15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7" t="s">
        <v>19</v>
      </c>
      <c r="E13" s="36"/>
      <c r="F13" s="134" t="s">
        <v>20</v>
      </c>
      <c r="G13" s="36"/>
      <c r="H13" s="36"/>
      <c r="I13" s="153" t="s">
        <v>21</v>
      </c>
      <c r="J13" s="154" t="s">
        <v>20</v>
      </c>
      <c r="K13" s="36"/>
      <c r="L13" s="36"/>
      <c r="M13" s="15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7" t="s">
        <v>22</v>
      </c>
      <c r="E14" s="36"/>
      <c r="F14" s="134" t="s">
        <v>125</v>
      </c>
      <c r="G14" s="36"/>
      <c r="H14" s="36"/>
      <c r="I14" s="153" t="s">
        <v>24</v>
      </c>
      <c r="J14" s="155" t="str">
        <f>'Rekapitulace stavby'!AN8</f>
        <v>17. 3. 2020</v>
      </c>
      <c r="K14" s="36"/>
      <c r="L14" s="36"/>
      <c r="M14" s="15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150"/>
      <c r="J15" s="150"/>
      <c r="K15" s="36"/>
      <c r="L15" s="36"/>
      <c r="M15" s="15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7" t="s">
        <v>26</v>
      </c>
      <c r="E16" s="36"/>
      <c r="F16" s="36"/>
      <c r="G16" s="36"/>
      <c r="H16" s="36"/>
      <c r="I16" s="153" t="s">
        <v>27</v>
      </c>
      <c r="J16" s="154" t="s">
        <v>20</v>
      </c>
      <c r="K16" s="36"/>
      <c r="L16" s="36"/>
      <c r="M16" s="15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4" t="s">
        <v>23</v>
      </c>
      <c r="F17" s="36"/>
      <c r="G17" s="36"/>
      <c r="H17" s="36"/>
      <c r="I17" s="153" t="s">
        <v>28</v>
      </c>
      <c r="J17" s="154" t="s">
        <v>20</v>
      </c>
      <c r="K17" s="36"/>
      <c r="L17" s="36"/>
      <c r="M17" s="15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150"/>
      <c r="J18" s="150"/>
      <c r="K18" s="36"/>
      <c r="L18" s="36"/>
      <c r="M18" s="15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7" t="s">
        <v>29</v>
      </c>
      <c r="E19" s="36"/>
      <c r="F19" s="36"/>
      <c r="G19" s="36"/>
      <c r="H19" s="36"/>
      <c r="I19" s="153" t="s">
        <v>27</v>
      </c>
      <c r="J19" s="31" t="str">
        <f>'Rekapitulace stavby'!AN13</f>
        <v>Vyplň údaj</v>
      </c>
      <c r="K19" s="36"/>
      <c r="L19" s="36"/>
      <c r="M19" s="15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4"/>
      <c r="G20" s="134"/>
      <c r="H20" s="134"/>
      <c r="I20" s="153" t="s">
        <v>28</v>
      </c>
      <c r="J20" s="31" t="str">
        <f>'Rekapitulace stavby'!AN14</f>
        <v>Vyplň údaj</v>
      </c>
      <c r="K20" s="36"/>
      <c r="L20" s="36"/>
      <c r="M20" s="15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150"/>
      <c r="J21" s="150"/>
      <c r="K21" s="36"/>
      <c r="L21" s="36"/>
      <c r="M21" s="15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7" t="s">
        <v>31</v>
      </c>
      <c r="E22" s="36"/>
      <c r="F22" s="36"/>
      <c r="G22" s="36"/>
      <c r="H22" s="36"/>
      <c r="I22" s="153" t="s">
        <v>27</v>
      </c>
      <c r="J22" s="154" t="s">
        <v>20</v>
      </c>
      <c r="K22" s="36"/>
      <c r="L22" s="36"/>
      <c r="M22" s="15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4" t="s">
        <v>23</v>
      </c>
      <c r="F23" s="36"/>
      <c r="G23" s="36"/>
      <c r="H23" s="36"/>
      <c r="I23" s="153" t="s">
        <v>28</v>
      </c>
      <c r="J23" s="154" t="s">
        <v>20</v>
      </c>
      <c r="K23" s="36"/>
      <c r="L23" s="36"/>
      <c r="M23" s="15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150"/>
      <c r="J24" s="150"/>
      <c r="K24" s="36"/>
      <c r="L24" s="36"/>
      <c r="M24" s="15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7" t="s">
        <v>32</v>
      </c>
      <c r="E25" s="36"/>
      <c r="F25" s="36"/>
      <c r="G25" s="36"/>
      <c r="H25" s="36"/>
      <c r="I25" s="153" t="s">
        <v>27</v>
      </c>
      <c r="J25" s="154" t="s">
        <v>20</v>
      </c>
      <c r="K25" s="36"/>
      <c r="L25" s="36"/>
      <c r="M25" s="15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4" t="s">
        <v>23</v>
      </c>
      <c r="F26" s="36"/>
      <c r="G26" s="36"/>
      <c r="H26" s="36"/>
      <c r="I26" s="153" t="s">
        <v>28</v>
      </c>
      <c r="J26" s="154" t="s">
        <v>20</v>
      </c>
      <c r="K26" s="36"/>
      <c r="L26" s="36"/>
      <c r="M26" s="15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150"/>
      <c r="J27" s="150"/>
      <c r="K27" s="36"/>
      <c r="L27" s="36"/>
      <c r="M27" s="15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7" t="s">
        <v>33</v>
      </c>
      <c r="E28" s="36"/>
      <c r="F28" s="36"/>
      <c r="G28" s="36"/>
      <c r="H28" s="36"/>
      <c r="I28" s="150"/>
      <c r="J28" s="150"/>
      <c r="K28" s="36"/>
      <c r="L28" s="36"/>
      <c r="M28" s="15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6"/>
      <c r="B29" s="157"/>
      <c r="C29" s="156"/>
      <c r="D29" s="156"/>
      <c r="E29" s="158" t="s">
        <v>20</v>
      </c>
      <c r="F29" s="158"/>
      <c r="G29" s="158"/>
      <c r="H29" s="158"/>
      <c r="I29" s="159"/>
      <c r="J29" s="159"/>
      <c r="K29" s="156"/>
      <c r="L29" s="156"/>
      <c r="M29" s="160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150"/>
      <c r="J30" s="150"/>
      <c r="K30" s="36"/>
      <c r="L30" s="36"/>
      <c r="M30" s="15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61"/>
      <c r="E31" s="161"/>
      <c r="F31" s="161"/>
      <c r="G31" s="161"/>
      <c r="H31" s="161"/>
      <c r="I31" s="162"/>
      <c r="J31" s="162"/>
      <c r="K31" s="161"/>
      <c r="L31" s="161"/>
      <c r="M31" s="15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>
      <c r="A32" s="36"/>
      <c r="B32" s="42"/>
      <c r="C32" s="36"/>
      <c r="D32" s="36"/>
      <c r="E32" s="147" t="s">
        <v>126</v>
      </c>
      <c r="F32" s="36"/>
      <c r="G32" s="36"/>
      <c r="H32" s="36"/>
      <c r="I32" s="150"/>
      <c r="J32" s="150"/>
      <c r="K32" s="163">
        <f>I65</f>
        <v>0</v>
      </c>
      <c r="L32" s="36"/>
      <c r="M32" s="15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>
      <c r="A33" s="36"/>
      <c r="B33" s="42"/>
      <c r="C33" s="36"/>
      <c r="D33" s="36"/>
      <c r="E33" s="147" t="s">
        <v>127</v>
      </c>
      <c r="F33" s="36"/>
      <c r="G33" s="36"/>
      <c r="H33" s="36"/>
      <c r="I33" s="150"/>
      <c r="J33" s="150"/>
      <c r="K33" s="163">
        <f>J65</f>
        <v>0</v>
      </c>
      <c r="L33" s="36"/>
      <c r="M33" s="15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25.44" customHeight="1">
      <c r="A34" s="36"/>
      <c r="B34" s="42"/>
      <c r="C34" s="36"/>
      <c r="D34" s="164" t="s">
        <v>35</v>
      </c>
      <c r="E34" s="36"/>
      <c r="F34" s="36"/>
      <c r="G34" s="36"/>
      <c r="H34" s="36"/>
      <c r="I34" s="150"/>
      <c r="J34" s="150"/>
      <c r="K34" s="165">
        <f>ROUND(K88, 2)</f>
        <v>0</v>
      </c>
      <c r="L34" s="36"/>
      <c r="M34" s="15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6.96" customHeight="1">
      <c r="A35" s="36"/>
      <c r="B35" s="42"/>
      <c r="C35" s="36"/>
      <c r="D35" s="161"/>
      <c r="E35" s="161"/>
      <c r="F35" s="161"/>
      <c r="G35" s="161"/>
      <c r="H35" s="161"/>
      <c r="I35" s="162"/>
      <c r="J35" s="162"/>
      <c r="K35" s="161"/>
      <c r="L35" s="161"/>
      <c r="M35" s="15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36"/>
      <c r="F36" s="166" t="s">
        <v>37</v>
      </c>
      <c r="G36" s="36"/>
      <c r="H36" s="36"/>
      <c r="I36" s="167" t="s">
        <v>36</v>
      </c>
      <c r="J36" s="150"/>
      <c r="K36" s="166" t="s">
        <v>38</v>
      </c>
      <c r="L36" s="36"/>
      <c r="M36" s="15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14.4" customHeight="1">
      <c r="A37" s="36"/>
      <c r="B37" s="42"/>
      <c r="C37" s="36"/>
      <c r="D37" s="149" t="s">
        <v>39</v>
      </c>
      <c r="E37" s="147" t="s">
        <v>40</v>
      </c>
      <c r="F37" s="163">
        <f>ROUND((SUM(BE88:BE99)),  2)</f>
        <v>0</v>
      </c>
      <c r="G37" s="36"/>
      <c r="H37" s="36"/>
      <c r="I37" s="168">
        <v>0.20999999999999999</v>
      </c>
      <c r="J37" s="150"/>
      <c r="K37" s="163">
        <f>ROUND(((SUM(BE88:BE99))*I37),  2)</f>
        <v>0</v>
      </c>
      <c r="L37" s="36"/>
      <c r="M37" s="15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147" t="s">
        <v>41</v>
      </c>
      <c r="F38" s="163">
        <f>ROUND((SUM(BF88:BF99)),  2)</f>
        <v>0</v>
      </c>
      <c r="G38" s="36"/>
      <c r="H38" s="36"/>
      <c r="I38" s="168">
        <v>0.14999999999999999</v>
      </c>
      <c r="J38" s="150"/>
      <c r="K38" s="163">
        <f>ROUND(((SUM(BF88:BF99))*I38),  2)</f>
        <v>0</v>
      </c>
      <c r="L38" s="36"/>
      <c r="M38" s="15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7" t="s">
        <v>42</v>
      </c>
      <c r="F39" s="163">
        <f>ROUND((SUM(BG88:BG99)),  2)</f>
        <v>0</v>
      </c>
      <c r="G39" s="36"/>
      <c r="H39" s="36"/>
      <c r="I39" s="168">
        <v>0.20999999999999999</v>
      </c>
      <c r="J39" s="150"/>
      <c r="K39" s="163">
        <f>0</f>
        <v>0</v>
      </c>
      <c r="L39" s="36"/>
      <c r="M39" s="15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147" t="s">
        <v>43</v>
      </c>
      <c r="F40" s="163">
        <f>ROUND((SUM(BH88:BH99)),  2)</f>
        <v>0</v>
      </c>
      <c r="G40" s="36"/>
      <c r="H40" s="36"/>
      <c r="I40" s="168">
        <v>0.14999999999999999</v>
      </c>
      <c r="J40" s="150"/>
      <c r="K40" s="163">
        <f>0</f>
        <v>0</v>
      </c>
      <c r="L40" s="36"/>
      <c r="M40" s="15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14.4" customHeight="1">
      <c r="A41" s="36"/>
      <c r="B41" s="42"/>
      <c r="C41" s="36"/>
      <c r="D41" s="36"/>
      <c r="E41" s="147" t="s">
        <v>44</v>
      </c>
      <c r="F41" s="163">
        <f>ROUND((SUM(BI88:BI99)),  2)</f>
        <v>0</v>
      </c>
      <c r="G41" s="36"/>
      <c r="H41" s="36"/>
      <c r="I41" s="168">
        <v>0</v>
      </c>
      <c r="J41" s="150"/>
      <c r="K41" s="163">
        <f>0</f>
        <v>0</v>
      </c>
      <c r="L41" s="36"/>
      <c r="M41" s="15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6.96" customHeight="1">
      <c r="A42" s="36"/>
      <c r="B42" s="42"/>
      <c r="C42" s="36"/>
      <c r="D42" s="36"/>
      <c r="E42" s="36"/>
      <c r="F42" s="36"/>
      <c r="G42" s="36"/>
      <c r="H42" s="36"/>
      <c r="I42" s="150"/>
      <c r="J42" s="150"/>
      <c r="K42" s="36"/>
      <c r="L42" s="36"/>
      <c r="M42" s="15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5.44" customHeight="1">
      <c r="A43" s="36"/>
      <c r="B43" s="42"/>
      <c r="C43" s="169"/>
      <c r="D43" s="170" t="s">
        <v>45</v>
      </c>
      <c r="E43" s="171"/>
      <c r="F43" s="171"/>
      <c r="G43" s="172" t="s">
        <v>46</v>
      </c>
      <c r="H43" s="173" t="s">
        <v>47</v>
      </c>
      <c r="I43" s="174"/>
      <c r="J43" s="174"/>
      <c r="K43" s="175">
        <f>SUM(K34:K41)</f>
        <v>0</v>
      </c>
      <c r="L43" s="176"/>
      <c r="M43" s="151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14.4" customHeight="1">
      <c r="A44" s="36"/>
      <c r="B44" s="177"/>
      <c r="C44" s="178"/>
      <c r="D44" s="178"/>
      <c r="E44" s="178"/>
      <c r="F44" s="178"/>
      <c r="G44" s="178"/>
      <c r="H44" s="178"/>
      <c r="I44" s="179"/>
      <c r="J44" s="179"/>
      <c r="K44" s="178"/>
      <c r="L44" s="178"/>
      <c r="M44" s="15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="2" customFormat="1" ht="6.96" customHeight="1">
      <c r="A48" s="36"/>
      <c r="B48" s="180"/>
      <c r="C48" s="181"/>
      <c r="D48" s="181"/>
      <c r="E48" s="181"/>
      <c r="F48" s="181"/>
      <c r="G48" s="181"/>
      <c r="H48" s="181"/>
      <c r="I48" s="182"/>
      <c r="J48" s="182"/>
      <c r="K48" s="181"/>
      <c r="L48" s="181"/>
      <c r="M48" s="15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24.96" customHeight="1">
      <c r="A49" s="36"/>
      <c r="B49" s="37"/>
      <c r="C49" s="21" t="s">
        <v>128</v>
      </c>
      <c r="D49" s="38"/>
      <c r="E49" s="38"/>
      <c r="F49" s="38"/>
      <c r="G49" s="38"/>
      <c r="H49" s="38"/>
      <c r="I49" s="150"/>
      <c r="J49" s="150"/>
      <c r="K49" s="38"/>
      <c r="L49" s="38"/>
      <c r="M49" s="15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6.96" customHeight="1">
      <c r="A50" s="36"/>
      <c r="B50" s="37"/>
      <c r="C50" s="38"/>
      <c r="D50" s="38"/>
      <c r="E50" s="38"/>
      <c r="F50" s="38"/>
      <c r="G50" s="38"/>
      <c r="H50" s="38"/>
      <c r="I50" s="150"/>
      <c r="J50" s="150"/>
      <c r="K50" s="38"/>
      <c r="L50" s="38"/>
      <c r="M50" s="15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2" customHeight="1">
      <c r="A51" s="36"/>
      <c r="B51" s="37"/>
      <c r="C51" s="30" t="s">
        <v>17</v>
      </c>
      <c r="D51" s="38"/>
      <c r="E51" s="38"/>
      <c r="F51" s="38"/>
      <c r="G51" s="38"/>
      <c r="H51" s="38"/>
      <c r="I51" s="150"/>
      <c r="J51" s="150"/>
      <c r="K51" s="38"/>
      <c r="L51" s="38"/>
      <c r="M51" s="15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6.5" customHeight="1">
      <c r="A52" s="36"/>
      <c r="B52" s="37"/>
      <c r="C52" s="38"/>
      <c r="D52" s="38"/>
      <c r="E52" s="183" t="str">
        <f>E7</f>
        <v xml:space="preserve"> Oprava zabezpečovacího zařízení v žst. Medlešice</v>
      </c>
      <c r="F52" s="30"/>
      <c r="G52" s="30"/>
      <c r="H52" s="30"/>
      <c r="I52" s="150"/>
      <c r="J52" s="150"/>
      <c r="K52" s="38"/>
      <c r="L52" s="38"/>
      <c r="M52" s="15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1" customFormat="1" ht="12" customHeight="1">
      <c r="B53" s="19"/>
      <c r="C53" s="30" t="s">
        <v>119</v>
      </c>
      <c r="D53" s="20"/>
      <c r="E53" s="20"/>
      <c r="F53" s="20"/>
      <c r="G53" s="20"/>
      <c r="H53" s="20"/>
      <c r="I53" s="141"/>
      <c r="J53" s="141"/>
      <c r="K53" s="20"/>
      <c r="L53" s="20"/>
      <c r="M53" s="18"/>
    </row>
    <row r="54" s="2" customFormat="1" ht="16.5" customHeight="1">
      <c r="A54" s="36"/>
      <c r="B54" s="37"/>
      <c r="C54" s="38"/>
      <c r="D54" s="38"/>
      <c r="E54" s="183" t="s">
        <v>120</v>
      </c>
      <c r="F54" s="38"/>
      <c r="G54" s="38"/>
      <c r="H54" s="38"/>
      <c r="I54" s="150"/>
      <c r="J54" s="150"/>
      <c r="K54" s="38"/>
      <c r="L54" s="38"/>
      <c r="M54" s="15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2" customHeight="1">
      <c r="A55" s="36"/>
      <c r="B55" s="37"/>
      <c r="C55" s="30" t="s">
        <v>121</v>
      </c>
      <c r="D55" s="38"/>
      <c r="E55" s="38"/>
      <c r="F55" s="38"/>
      <c r="G55" s="38"/>
      <c r="H55" s="38"/>
      <c r="I55" s="150"/>
      <c r="J55" s="150"/>
      <c r="K55" s="38"/>
      <c r="L55" s="38"/>
      <c r="M55" s="15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6.5" customHeight="1">
      <c r="A56" s="36"/>
      <c r="B56" s="37"/>
      <c r="C56" s="38"/>
      <c r="D56" s="38"/>
      <c r="E56" s="67" t="str">
        <f>E11</f>
        <v>PS01 - VON</v>
      </c>
      <c r="F56" s="38"/>
      <c r="G56" s="38"/>
      <c r="H56" s="38"/>
      <c r="I56" s="150"/>
      <c r="J56" s="150"/>
      <c r="K56" s="38"/>
      <c r="L56" s="38"/>
      <c r="M56" s="15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150"/>
      <c r="J57" s="150"/>
      <c r="K57" s="38"/>
      <c r="L57" s="38"/>
      <c r="M57" s="15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2" customHeight="1">
      <c r="A58" s="36"/>
      <c r="B58" s="37"/>
      <c r="C58" s="30" t="s">
        <v>22</v>
      </c>
      <c r="D58" s="38"/>
      <c r="E58" s="38"/>
      <c r="F58" s="25" t="str">
        <f>F14</f>
        <v>Medlešice</v>
      </c>
      <c r="G58" s="38"/>
      <c r="H58" s="38"/>
      <c r="I58" s="153" t="s">
        <v>24</v>
      </c>
      <c r="J58" s="155" t="str">
        <f>IF(J14="","",J14)</f>
        <v>17. 3. 2020</v>
      </c>
      <c r="K58" s="38"/>
      <c r="L58" s="38"/>
      <c r="M58" s="15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6.96" customHeight="1">
      <c r="A59" s="36"/>
      <c r="B59" s="37"/>
      <c r="C59" s="38"/>
      <c r="D59" s="38"/>
      <c r="E59" s="38"/>
      <c r="F59" s="38"/>
      <c r="G59" s="38"/>
      <c r="H59" s="38"/>
      <c r="I59" s="150"/>
      <c r="J59" s="150"/>
      <c r="K59" s="38"/>
      <c r="L59" s="38"/>
      <c r="M59" s="15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5.15" customHeight="1">
      <c r="A60" s="36"/>
      <c r="B60" s="37"/>
      <c r="C60" s="30" t="s">
        <v>26</v>
      </c>
      <c r="D60" s="38"/>
      <c r="E60" s="38"/>
      <c r="F60" s="25" t="str">
        <f>E17</f>
        <v xml:space="preserve"> </v>
      </c>
      <c r="G60" s="38"/>
      <c r="H60" s="38"/>
      <c r="I60" s="153" t="s">
        <v>31</v>
      </c>
      <c r="J60" s="185" t="str">
        <f>E23</f>
        <v xml:space="preserve"> </v>
      </c>
      <c r="K60" s="38"/>
      <c r="L60" s="38"/>
      <c r="M60" s="151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15.15" customHeight="1">
      <c r="A61" s="36"/>
      <c r="B61" s="37"/>
      <c r="C61" s="30" t="s">
        <v>29</v>
      </c>
      <c r="D61" s="38"/>
      <c r="E61" s="38"/>
      <c r="F61" s="25" t="str">
        <f>IF(E20="","",E20)</f>
        <v>Vyplň údaj</v>
      </c>
      <c r="G61" s="38"/>
      <c r="H61" s="38"/>
      <c r="I61" s="153" t="s">
        <v>32</v>
      </c>
      <c r="J61" s="185" t="str">
        <f>E26</f>
        <v xml:space="preserve"> </v>
      </c>
      <c r="K61" s="38"/>
      <c r="L61" s="38"/>
      <c r="M61" s="15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150"/>
      <c r="J62" s="150"/>
      <c r="K62" s="38"/>
      <c r="L62" s="38"/>
      <c r="M62" s="15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29.28" customHeight="1">
      <c r="A63" s="36"/>
      <c r="B63" s="37"/>
      <c r="C63" s="186" t="s">
        <v>129</v>
      </c>
      <c r="D63" s="187"/>
      <c r="E63" s="187"/>
      <c r="F63" s="187"/>
      <c r="G63" s="187"/>
      <c r="H63" s="187"/>
      <c r="I63" s="188" t="s">
        <v>130</v>
      </c>
      <c r="J63" s="188" t="s">
        <v>131</v>
      </c>
      <c r="K63" s="189" t="s">
        <v>132</v>
      </c>
      <c r="L63" s="187"/>
      <c r="M63" s="15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10.32" customHeight="1">
      <c r="A64" s="36"/>
      <c r="B64" s="37"/>
      <c r="C64" s="38"/>
      <c r="D64" s="38"/>
      <c r="E64" s="38"/>
      <c r="F64" s="38"/>
      <c r="G64" s="38"/>
      <c r="H64" s="38"/>
      <c r="I64" s="150"/>
      <c r="J64" s="150"/>
      <c r="K64" s="38"/>
      <c r="L64" s="38"/>
      <c r="M64" s="151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22.8" customHeight="1">
      <c r="A65" s="36"/>
      <c r="B65" s="37"/>
      <c r="C65" s="190" t="s">
        <v>69</v>
      </c>
      <c r="D65" s="38"/>
      <c r="E65" s="38"/>
      <c r="F65" s="38"/>
      <c r="G65" s="38"/>
      <c r="H65" s="38"/>
      <c r="I65" s="191">
        <f>Q88</f>
        <v>0</v>
      </c>
      <c r="J65" s="191">
        <f>R88</f>
        <v>0</v>
      </c>
      <c r="K65" s="100">
        <f>K88</f>
        <v>0</v>
      </c>
      <c r="L65" s="38"/>
      <c r="M65" s="15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U65" s="15" t="s">
        <v>133</v>
      </c>
    </row>
    <row r="66" s="9" customFormat="1" ht="24.96" customHeight="1">
      <c r="A66" s="9"/>
      <c r="B66" s="192"/>
      <c r="C66" s="193"/>
      <c r="D66" s="194" t="s">
        <v>1893</v>
      </c>
      <c r="E66" s="195"/>
      <c r="F66" s="195"/>
      <c r="G66" s="195"/>
      <c r="H66" s="195"/>
      <c r="I66" s="196">
        <f>Q89</f>
        <v>0</v>
      </c>
      <c r="J66" s="196">
        <f>R89</f>
        <v>0</v>
      </c>
      <c r="K66" s="197">
        <f>K89</f>
        <v>0</v>
      </c>
      <c r="L66" s="193"/>
      <c r="M66" s="19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6"/>
      <c r="B67" s="37"/>
      <c r="C67" s="38"/>
      <c r="D67" s="38"/>
      <c r="E67" s="38"/>
      <c r="F67" s="38"/>
      <c r="G67" s="38"/>
      <c r="H67" s="38"/>
      <c r="I67" s="150"/>
      <c r="J67" s="150"/>
      <c r="K67" s="38"/>
      <c r="L67" s="38"/>
      <c r="M67" s="151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57"/>
      <c r="C68" s="58"/>
      <c r="D68" s="58"/>
      <c r="E68" s="58"/>
      <c r="F68" s="58"/>
      <c r="G68" s="58"/>
      <c r="H68" s="58"/>
      <c r="I68" s="179"/>
      <c r="J68" s="179"/>
      <c r="K68" s="58"/>
      <c r="L68" s="58"/>
      <c r="M68" s="15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="2" customFormat="1" ht="6.96" customHeight="1">
      <c r="A72" s="36"/>
      <c r="B72" s="59"/>
      <c r="C72" s="60"/>
      <c r="D72" s="60"/>
      <c r="E72" s="60"/>
      <c r="F72" s="60"/>
      <c r="G72" s="60"/>
      <c r="H72" s="60"/>
      <c r="I72" s="182"/>
      <c r="J72" s="182"/>
      <c r="K72" s="60"/>
      <c r="L72" s="60"/>
      <c r="M72" s="15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24.96" customHeight="1">
      <c r="A73" s="36"/>
      <c r="B73" s="37"/>
      <c r="C73" s="21" t="s">
        <v>135</v>
      </c>
      <c r="D73" s="38"/>
      <c r="E73" s="38"/>
      <c r="F73" s="38"/>
      <c r="G73" s="38"/>
      <c r="H73" s="38"/>
      <c r="I73" s="150"/>
      <c r="J73" s="150"/>
      <c r="K73" s="38"/>
      <c r="L73" s="38"/>
      <c r="M73" s="15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150"/>
      <c r="J74" s="150"/>
      <c r="K74" s="38"/>
      <c r="L74" s="38"/>
      <c r="M74" s="15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17</v>
      </c>
      <c r="D75" s="38"/>
      <c r="E75" s="38"/>
      <c r="F75" s="38"/>
      <c r="G75" s="38"/>
      <c r="H75" s="38"/>
      <c r="I75" s="150"/>
      <c r="J75" s="150"/>
      <c r="K75" s="38"/>
      <c r="L75" s="38"/>
      <c r="M75" s="15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183" t="str">
        <f>E7</f>
        <v xml:space="preserve"> Oprava zabezpečovacího zařízení v žst. Medlešice</v>
      </c>
      <c r="F76" s="30"/>
      <c r="G76" s="30"/>
      <c r="H76" s="30"/>
      <c r="I76" s="150"/>
      <c r="J76" s="150"/>
      <c r="K76" s="38"/>
      <c r="L76" s="38"/>
      <c r="M76" s="15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1" customFormat="1" ht="12" customHeight="1">
      <c r="B77" s="19"/>
      <c r="C77" s="30" t="s">
        <v>119</v>
      </c>
      <c r="D77" s="20"/>
      <c r="E77" s="20"/>
      <c r="F77" s="20"/>
      <c r="G77" s="20"/>
      <c r="H77" s="20"/>
      <c r="I77" s="141"/>
      <c r="J77" s="141"/>
      <c r="K77" s="20"/>
      <c r="L77" s="20"/>
      <c r="M77" s="18"/>
    </row>
    <row r="78" s="2" customFormat="1" ht="16.5" customHeight="1">
      <c r="A78" s="36"/>
      <c r="B78" s="37"/>
      <c r="C78" s="38"/>
      <c r="D78" s="38"/>
      <c r="E78" s="183" t="s">
        <v>120</v>
      </c>
      <c r="F78" s="38"/>
      <c r="G78" s="38"/>
      <c r="H78" s="38"/>
      <c r="I78" s="150"/>
      <c r="J78" s="150"/>
      <c r="K78" s="38"/>
      <c r="L78" s="38"/>
      <c r="M78" s="15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121</v>
      </c>
      <c r="D79" s="38"/>
      <c r="E79" s="38"/>
      <c r="F79" s="38"/>
      <c r="G79" s="38"/>
      <c r="H79" s="38"/>
      <c r="I79" s="150"/>
      <c r="J79" s="150"/>
      <c r="K79" s="38"/>
      <c r="L79" s="38"/>
      <c r="M79" s="15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6.5" customHeight="1">
      <c r="A80" s="36"/>
      <c r="B80" s="37"/>
      <c r="C80" s="38"/>
      <c r="D80" s="38"/>
      <c r="E80" s="67" t="str">
        <f>E11</f>
        <v>PS01 - VON</v>
      </c>
      <c r="F80" s="38"/>
      <c r="G80" s="38"/>
      <c r="H80" s="38"/>
      <c r="I80" s="150"/>
      <c r="J80" s="150"/>
      <c r="K80" s="38"/>
      <c r="L80" s="38"/>
      <c r="M80" s="15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150"/>
      <c r="J81" s="150"/>
      <c r="K81" s="38"/>
      <c r="L81" s="38"/>
      <c r="M81" s="15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22</v>
      </c>
      <c r="D82" s="38"/>
      <c r="E82" s="38"/>
      <c r="F82" s="25" t="str">
        <f>F14</f>
        <v>Medlešice</v>
      </c>
      <c r="G82" s="38"/>
      <c r="H82" s="38"/>
      <c r="I82" s="153" t="s">
        <v>24</v>
      </c>
      <c r="J82" s="155" t="str">
        <f>IF(J14="","",J14)</f>
        <v>17. 3. 2020</v>
      </c>
      <c r="K82" s="38"/>
      <c r="L82" s="38"/>
      <c r="M82" s="15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50"/>
      <c r="J83" s="150"/>
      <c r="K83" s="38"/>
      <c r="L83" s="38"/>
      <c r="M83" s="15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5.15" customHeight="1">
      <c r="A84" s="36"/>
      <c r="B84" s="37"/>
      <c r="C84" s="30" t="s">
        <v>26</v>
      </c>
      <c r="D84" s="38"/>
      <c r="E84" s="38"/>
      <c r="F84" s="25" t="str">
        <f>E17</f>
        <v xml:space="preserve"> </v>
      </c>
      <c r="G84" s="38"/>
      <c r="H84" s="38"/>
      <c r="I84" s="153" t="s">
        <v>31</v>
      </c>
      <c r="J84" s="185" t="str">
        <f>E23</f>
        <v xml:space="preserve"> </v>
      </c>
      <c r="K84" s="38"/>
      <c r="L84" s="38"/>
      <c r="M84" s="15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5.15" customHeight="1">
      <c r="A85" s="36"/>
      <c r="B85" s="37"/>
      <c r="C85" s="30" t="s">
        <v>29</v>
      </c>
      <c r="D85" s="38"/>
      <c r="E85" s="38"/>
      <c r="F85" s="25" t="str">
        <f>IF(E20="","",E20)</f>
        <v>Vyplň údaj</v>
      </c>
      <c r="G85" s="38"/>
      <c r="H85" s="38"/>
      <c r="I85" s="153" t="s">
        <v>32</v>
      </c>
      <c r="J85" s="185" t="str">
        <f>E26</f>
        <v xml:space="preserve"> </v>
      </c>
      <c r="K85" s="38"/>
      <c r="L85" s="38"/>
      <c r="M85" s="15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0.32" customHeight="1">
      <c r="A86" s="36"/>
      <c r="B86" s="37"/>
      <c r="C86" s="38"/>
      <c r="D86" s="38"/>
      <c r="E86" s="38"/>
      <c r="F86" s="38"/>
      <c r="G86" s="38"/>
      <c r="H86" s="38"/>
      <c r="I86" s="150"/>
      <c r="J86" s="150"/>
      <c r="K86" s="38"/>
      <c r="L86" s="38"/>
      <c r="M86" s="15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10" customFormat="1" ht="29.28" customHeight="1">
      <c r="A87" s="199"/>
      <c r="B87" s="200"/>
      <c r="C87" s="201" t="s">
        <v>136</v>
      </c>
      <c r="D87" s="202" t="s">
        <v>54</v>
      </c>
      <c r="E87" s="202" t="s">
        <v>50</v>
      </c>
      <c r="F87" s="202" t="s">
        <v>51</v>
      </c>
      <c r="G87" s="202" t="s">
        <v>137</v>
      </c>
      <c r="H87" s="202" t="s">
        <v>138</v>
      </c>
      <c r="I87" s="203" t="s">
        <v>139</v>
      </c>
      <c r="J87" s="203" t="s">
        <v>140</v>
      </c>
      <c r="K87" s="202" t="s">
        <v>132</v>
      </c>
      <c r="L87" s="204" t="s">
        <v>141</v>
      </c>
      <c r="M87" s="205"/>
      <c r="N87" s="90" t="s">
        <v>20</v>
      </c>
      <c r="O87" s="91" t="s">
        <v>39</v>
      </c>
      <c r="P87" s="91" t="s">
        <v>142</v>
      </c>
      <c r="Q87" s="91" t="s">
        <v>143</v>
      </c>
      <c r="R87" s="91" t="s">
        <v>144</v>
      </c>
      <c r="S87" s="91" t="s">
        <v>145</v>
      </c>
      <c r="T87" s="91" t="s">
        <v>146</v>
      </c>
      <c r="U87" s="91" t="s">
        <v>147</v>
      </c>
      <c r="V87" s="91" t="s">
        <v>148</v>
      </c>
      <c r="W87" s="91" t="s">
        <v>149</v>
      </c>
      <c r="X87" s="92" t="s">
        <v>150</v>
      </c>
      <c r="Y87" s="199"/>
      <c r="Z87" s="199"/>
      <c r="AA87" s="199"/>
      <c r="AB87" s="199"/>
      <c r="AC87" s="199"/>
      <c r="AD87" s="199"/>
      <c r="AE87" s="199"/>
    </row>
    <row r="88" s="2" customFormat="1" ht="22.8" customHeight="1">
      <c r="A88" s="36"/>
      <c r="B88" s="37"/>
      <c r="C88" s="97" t="s">
        <v>151</v>
      </c>
      <c r="D88" s="38"/>
      <c r="E88" s="38"/>
      <c r="F88" s="38"/>
      <c r="G88" s="38"/>
      <c r="H88" s="38"/>
      <c r="I88" s="150"/>
      <c r="J88" s="150"/>
      <c r="K88" s="206">
        <f>BK88</f>
        <v>0</v>
      </c>
      <c r="L88" s="38"/>
      <c r="M88" s="42"/>
      <c r="N88" s="93"/>
      <c r="O88" s="207"/>
      <c r="P88" s="94"/>
      <c r="Q88" s="208">
        <f>Q89</f>
        <v>0</v>
      </c>
      <c r="R88" s="208">
        <f>R89</f>
        <v>0</v>
      </c>
      <c r="S88" s="94"/>
      <c r="T88" s="209">
        <f>T89</f>
        <v>0</v>
      </c>
      <c r="U88" s="94"/>
      <c r="V88" s="209">
        <f>V89</f>
        <v>0</v>
      </c>
      <c r="W88" s="94"/>
      <c r="X88" s="210">
        <f>X89</f>
        <v>0</v>
      </c>
      <c r="Y88" s="36"/>
      <c r="Z88" s="36"/>
      <c r="AA88" s="36"/>
      <c r="AB88" s="36"/>
      <c r="AC88" s="36"/>
      <c r="AD88" s="36"/>
      <c r="AE88" s="36"/>
      <c r="AT88" s="15" t="s">
        <v>70</v>
      </c>
      <c r="AU88" s="15" t="s">
        <v>133</v>
      </c>
      <c r="BK88" s="211">
        <f>BK89</f>
        <v>0</v>
      </c>
    </row>
    <row r="89" s="11" customFormat="1" ht="25.92" customHeight="1">
      <c r="A89" s="11"/>
      <c r="B89" s="240"/>
      <c r="C89" s="241"/>
      <c r="D89" s="242" t="s">
        <v>70</v>
      </c>
      <c r="E89" s="243" t="s">
        <v>1894</v>
      </c>
      <c r="F89" s="243" t="s">
        <v>1895</v>
      </c>
      <c r="G89" s="241"/>
      <c r="H89" s="241"/>
      <c r="I89" s="244"/>
      <c r="J89" s="244"/>
      <c r="K89" s="245">
        <f>BK89</f>
        <v>0</v>
      </c>
      <c r="L89" s="241"/>
      <c r="M89" s="246"/>
      <c r="N89" s="247"/>
      <c r="O89" s="248"/>
      <c r="P89" s="248"/>
      <c r="Q89" s="249">
        <f>SUM(Q90:Q99)</f>
        <v>0</v>
      </c>
      <c r="R89" s="249">
        <f>SUM(R90:R99)</f>
        <v>0</v>
      </c>
      <c r="S89" s="248"/>
      <c r="T89" s="250">
        <f>SUM(T90:T99)</f>
        <v>0</v>
      </c>
      <c r="U89" s="248"/>
      <c r="V89" s="250">
        <f>SUM(V90:V99)</f>
        <v>0</v>
      </c>
      <c r="W89" s="248"/>
      <c r="X89" s="251">
        <f>SUM(X90:X99)</f>
        <v>0</v>
      </c>
      <c r="Y89" s="11"/>
      <c r="Z89" s="11"/>
      <c r="AA89" s="11"/>
      <c r="AB89" s="11"/>
      <c r="AC89" s="11"/>
      <c r="AD89" s="11"/>
      <c r="AE89" s="11"/>
      <c r="AR89" s="252" t="s">
        <v>171</v>
      </c>
      <c r="AT89" s="253" t="s">
        <v>70</v>
      </c>
      <c r="AU89" s="253" t="s">
        <v>71</v>
      </c>
      <c r="AY89" s="252" t="s">
        <v>158</v>
      </c>
      <c r="BK89" s="254">
        <f>SUM(BK90:BK99)</f>
        <v>0</v>
      </c>
    </row>
    <row r="90" s="2" customFormat="1" ht="33" customHeight="1">
      <c r="A90" s="36"/>
      <c r="B90" s="37"/>
      <c r="C90" s="232" t="s">
        <v>78</v>
      </c>
      <c r="D90" s="232" t="s">
        <v>461</v>
      </c>
      <c r="E90" s="233" t="s">
        <v>1896</v>
      </c>
      <c r="F90" s="234" t="s">
        <v>1897</v>
      </c>
      <c r="G90" s="235" t="s">
        <v>1898</v>
      </c>
      <c r="H90" s="267"/>
      <c r="I90" s="237"/>
      <c r="J90" s="237"/>
      <c r="K90" s="238">
        <f>ROUND(P90*H90,2)</f>
        <v>0</v>
      </c>
      <c r="L90" s="234" t="s">
        <v>156</v>
      </c>
      <c r="M90" s="42"/>
      <c r="N90" s="239" t="s">
        <v>20</v>
      </c>
      <c r="O90" s="222" t="s">
        <v>40</v>
      </c>
      <c r="P90" s="223">
        <f>I90+J90</f>
        <v>0</v>
      </c>
      <c r="Q90" s="223">
        <f>ROUND(I90*H90,2)</f>
        <v>0</v>
      </c>
      <c r="R90" s="223">
        <f>ROUND(J90*H90,2)</f>
        <v>0</v>
      </c>
      <c r="S90" s="82"/>
      <c r="T90" s="224">
        <f>S90*H90</f>
        <v>0</v>
      </c>
      <c r="U90" s="224">
        <v>0</v>
      </c>
      <c r="V90" s="224">
        <f>U90*H90</f>
        <v>0</v>
      </c>
      <c r="W90" s="224">
        <v>0</v>
      </c>
      <c r="X90" s="225">
        <f>W90*H90</f>
        <v>0</v>
      </c>
      <c r="Y90" s="36"/>
      <c r="Z90" s="36"/>
      <c r="AA90" s="36"/>
      <c r="AB90" s="36"/>
      <c r="AC90" s="36"/>
      <c r="AD90" s="36"/>
      <c r="AE90" s="36"/>
      <c r="AR90" s="226" t="s">
        <v>159</v>
      </c>
      <c r="AT90" s="226" t="s">
        <v>461</v>
      </c>
      <c r="AU90" s="226" t="s">
        <v>78</v>
      </c>
      <c r="AY90" s="15" t="s">
        <v>158</v>
      </c>
      <c r="BE90" s="227">
        <f>IF(O90="základní",K90,0)</f>
        <v>0</v>
      </c>
      <c r="BF90" s="227">
        <f>IF(O90="snížená",K90,0)</f>
        <v>0</v>
      </c>
      <c r="BG90" s="227">
        <f>IF(O90="zákl. přenesená",K90,0)</f>
        <v>0</v>
      </c>
      <c r="BH90" s="227">
        <f>IF(O90="sníž. přenesená",K90,0)</f>
        <v>0</v>
      </c>
      <c r="BI90" s="227">
        <f>IF(O90="nulová",K90,0)</f>
        <v>0</v>
      </c>
      <c r="BJ90" s="15" t="s">
        <v>78</v>
      </c>
      <c r="BK90" s="227">
        <f>ROUND(P90*H90,2)</f>
        <v>0</v>
      </c>
      <c r="BL90" s="15" t="s">
        <v>159</v>
      </c>
      <c r="BM90" s="226" t="s">
        <v>1899</v>
      </c>
    </row>
    <row r="91" s="2" customFormat="1">
      <c r="A91" s="36"/>
      <c r="B91" s="37"/>
      <c r="C91" s="38"/>
      <c r="D91" s="228" t="s">
        <v>161</v>
      </c>
      <c r="E91" s="38"/>
      <c r="F91" s="229" t="s">
        <v>1900</v>
      </c>
      <c r="G91" s="38"/>
      <c r="H91" s="38"/>
      <c r="I91" s="150"/>
      <c r="J91" s="150"/>
      <c r="K91" s="38"/>
      <c r="L91" s="38"/>
      <c r="M91" s="42"/>
      <c r="N91" s="230"/>
      <c r="O91" s="231"/>
      <c r="P91" s="82"/>
      <c r="Q91" s="82"/>
      <c r="R91" s="82"/>
      <c r="S91" s="82"/>
      <c r="T91" s="82"/>
      <c r="U91" s="82"/>
      <c r="V91" s="82"/>
      <c r="W91" s="82"/>
      <c r="X91" s="83"/>
      <c r="Y91" s="36"/>
      <c r="Z91" s="36"/>
      <c r="AA91" s="36"/>
      <c r="AB91" s="36"/>
      <c r="AC91" s="36"/>
      <c r="AD91" s="36"/>
      <c r="AE91" s="36"/>
      <c r="AT91" s="15" t="s">
        <v>161</v>
      </c>
      <c r="AU91" s="15" t="s">
        <v>78</v>
      </c>
    </row>
    <row r="92" s="2" customFormat="1" ht="33" customHeight="1">
      <c r="A92" s="36"/>
      <c r="B92" s="37"/>
      <c r="C92" s="232" t="s">
        <v>80</v>
      </c>
      <c r="D92" s="232" t="s">
        <v>461</v>
      </c>
      <c r="E92" s="233" t="s">
        <v>1901</v>
      </c>
      <c r="F92" s="234" t="s">
        <v>1902</v>
      </c>
      <c r="G92" s="235" t="s">
        <v>1898</v>
      </c>
      <c r="H92" s="267"/>
      <c r="I92" s="237"/>
      <c r="J92" s="237"/>
      <c r="K92" s="238">
        <f>ROUND(P92*H92,2)</f>
        <v>0</v>
      </c>
      <c r="L92" s="234" t="s">
        <v>156</v>
      </c>
      <c r="M92" s="42"/>
      <c r="N92" s="239" t="s">
        <v>20</v>
      </c>
      <c r="O92" s="222" t="s">
        <v>40</v>
      </c>
      <c r="P92" s="223">
        <f>I92+J92</f>
        <v>0</v>
      </c>
      <c r="Q92" s="223">
        <f>ROUND(I92*H92,2)</f>
        <v>0</v>
      </c>
      <c r="R92" s="223">
        <f>ROUND(J92*H92,2)</f>
        <v>0</v>
      </c>
      <c r="S92" s="82"/>
      <c r="T92" s="224">
        <f>S92*H92</f>
        <v>0</v>
      </c>
      <c r="U92" s="224">
        <v>0</v>
      </c>
      <c r="V92" s="224">
        <f>U92*H92</f>
        <v>0</v>
      </c>
      <c r="W92" s="224">
        <v>0</v>
      </c>
      <c r="X92" s="225">
        <f>W92*H92</f>
        <v>0</v>
      </c>
      <c r="Y92" s="36"/>
      <c r="Z92" s="36"/>
      <c r="AA92" s="36"/>
      <c r="AB92" s="36"/>
      <c r="AC92" s="36"/>
      <c r="AD92" s="36"/>
      <c r="AE92" s="36"/>
      <c r="AR92" s="226" t="s">
        <v>159</v>
      </c>
      <c r="AT92" s="226" t="s">
        <v>461</v>
      </c>
      <c r="AU92" s="226" t="s">
        <v>78</v>
      </c>
      <c r="AY92" s="15" t="s">
        <v>158</v>
      </c>
      <c r="BE92" s="227">
        <f>IF(O92="základní",K92,0)</f>
        <v>0</v>
      </c>
      <c r="BF92" s="227">
        <f>IF(O92="snížená",K92,0)</f>
        <v>0</v>
      </c>
      <c r="BG92" s="227">
        <f>IF(O92="zákl. přenesená",K92,0)</f>
        <v>0</v>
      </c>
      <c r="BH92" s="227">
        <f>IF(O92="sníž. přenesená",K92,0)</f>
        <v>0</v>
      </c>
      <c r="BI92" s="227">
        <f>IF(O92="nulová",K92,0)</f>
        <v>0</v>
      </c>
      <c r="BJ92" s="15" t="s">
        <v>78</v>
      </c>
      <c r="BK92" s="227">
        <f>ROUND(P92*H92,2)</f>
        <v>0</v>
      </c>
      <c r="BL92" s="15" t="s">
        <v>159</v>
      </c>
      <c r="BM92" s="226" t="s">
        <v>1903</v>
      </c>
    </row>
    <row r="93" s="2" customFormat="1">
      <c r="A93" s="36"/>
      <c r="B93" s="37"/>
      <c r="C93" s="38"/>
      <c r="D93" s="228" t="s">
        <v>161</v>
      </c>
      <c r="E93" s="38"/>
      <c r="F93" s="229" t="s">
        <v>1904</v>
      </c>
      <c r="G93" s="38"/>
      <c r="H93" s="38"/>
      <c r="I93" s="150"/>
      <c r="J93" s="150"/>
      <c r="K93" s="38"/>
      <c r="L93" s="38"/>
      <c r="M93" s="42"/>
      <c r="N93" s="230"/>
      <c r="O93" s="231"/>
      <c r="P93" s="82"/>
      <c r="Q93" s="82"/>
      <c r="R93" s="82"/>
      <c r="S93" s="82"/>
      <c r="T93" s="82"/>
      <c r="U93" s="82"/>
      <c r="V93" s="82"/>
      <c r="W93" s="82"/>
      <c r="X93" s="83"/>
      <c r="Y93" s="36"/>
      <c r="Z93" s="36"/>
      <c r="AA93" s="36"/>
      <c r="AB93" s="36"/>
      <c r="AC93" s="36"/>
      <c r="AD93" s="36"/>
      <c r="AE93" s="36"/>
      <c r="AT93" s="15" t="s">
        <v>161</v>
      </c>
      <c r="AU93" s="15" t="s">
        <v>78</v>
      </c>
    </row>
    <row r="94" s="2" customFormat="1" ht="33" customHeight="1">
      <c r="A94" s="36"/>
      <c r="B94" s="37"/>
      <c r="C94" s="232" t="s">
        <v>88</v>
      </c>
      <c r="D94" s="232" t="s">
        <v>461</v>
      </c>
      <c r="E94" s="233" t="s">
        <v>1905</v>
      </c>
      <c r="F94" s="234" t="s">
        <v>1906</v>
      </c>
      <c r="G94" s="235" t="s">
        <v>1898</v>
      </c>
      <c r="H94" s="267"/>
      <c r="I94" s="237"/>
      <c r="J94" s="237"/>
      <c r="K94" s="238">
        <f>ROUND(P94*H94,2)</f>
        <v>0</v>
      </c>
      <c r="L94" s="234" t="s">
        <v>156</v>
      </c>
      <c r="M94" s="42"/>
      <c r="N94" s="239" t="s">
        <v>20</v>
      </c>
      <c r="O94" s="222" t="s">
        <v>40</v>
      </c>
      <c r="P94" s="223">
        <f>I94+J94</f>
        <v>0</v>
      </c>
      <c r="Q94" s="223">
        <f>ROUND(I94*H94,2)</f>
        <v>0</v>
      </c>
      <c r="R94" s="223">
        <f>ROUND(J94*H94,2)</f>
        <v>0</v>
      </c>
      <c r="S94" s="82"/>
      <c r="T94" s="224">
        <f>S94*H94</f>
        <v>0</v>
      </c>
      <c r="U94" s="224">
        <v>0</v>
      </c>
      <c r="V94" s="224">
        <f>U94*H94</f>
        <v>0</v>
      </c>
      <c r="W94" s="224">
        <v>0</v>
      </c>
      <c r="X94" s="225">
        <f>W94*H94</f>
        <v>0</v>
      </c>
      <c r="Y94" s="36"/>
      <c r="Z94" s="36"/>
      <c r="AA94" s="36"/>
      <c r="AB94" s="36"/>
      <c r="AC94" s="36"/>
      <c r="AD94" s="36"/>
      <c r="AE94" s="36"/>
      <c r="AR94" s="226" t="s">
        <v>159</v>
      </c>
      <c r="AT94" s="226" t="s">
        <v>461</v>
      </c>
      <c r="AU94" s="226" t="s">
        <v>78</v>
      </c>
      <c r="AY94" s="15" t="s">
        <v>158</v>
      </c>
      <c r="BE94" s="227">
        <f>IF(O94="základní",K94,0)</f>
        <v>0</v>
      </c>
      <c r="BF94" s="227">
        <f>IF(O94="snížená",K94,0)</f>
        <v>0</v>
      </c>
      <c r="BG94" s="227">
        <f>IF(O94="zákl. přenesená",K94,0)</f>
        <v>0</v>
      </c>
      <c r="BH94" s="227">
        <f>IF(O94="sníž. přenesená",K94,0)</f>
        <v>0</v>
      </c>
      <c r="BI94" s="227">
        <f>IF(O94="nulová",K94,0)</f>
        <v>0</v>
      </c>
      <c r="BJ94" s="15" t="s">
        <v>78</v>
      </c>
      <c r="BK94" s="227">
        <f>ROUND(P94*H94,2)</f>
        <v>0</v>
      </c>
      <c r="BL94" s="15" t="s">
        <v>159</v>
      </c>
      <c r="BM94" s="226" t="s">
        <v>1907</v>
      </c>
    </row>
    <row r="95" s="2" customFormat="1">
      <c r="A95" s="36"/>
      <c r="B95" s="37"/>
      <c r="C95" s="38"/>
      <c r="D95" s="228" t="s">
        <v>161</v>
      </c>
      <c r="E95" s="38"/>
      <c r="F95" s="229" t="s">
        <v>1908</v>
      </c>
      <c r="G95" s="38"/>
      <c r="H95" s="38"/>
      <c r="I95" s="150"/>
      <c r="J95" s="150"/>
      <c r="K95" s="38"/>
      <c r="L95" s="38"/>
      <c r="M95" s="42"/>
      <c r="N95" s="230"/>
      <c r="O95" s="231"/>
      <c r="P95" s="82"/>
      <c r="Q95" s="82"/>
      <c r="R95" s="82"/>
      <c r="S95" s="82"/>
      <c r="T95" s="82"/>
      <c r="U95" s="82"/>
      <c r="V95" s="82"/>
      <c r="W95" s="82"/>
      <c r="X95" s="83"/>
      <c r="Y95" s="36"/>
      <c r="Z95" s="36"/>
      <c r="AA95" s="36"/>
      <c r="AB95" s="36"/>
      <c r="AC95" s="36"/>
      <c r="AD95" s="36"/>
      <c r="AE95" s="36"/>
      <c r="AT95" s="15" t="s">
        <v>161</v>
      </c>
      <c r="AU95" s="15" t="s">
        <v>78</v>
      </c>
    </row>
    <row r="96" s="2" customFormat="1" ht="16.5" customHeight="1">
      <c r="A96" s="36"/>
      <c r="B96" s="37"/>
      <c r="C96" s="232" t="s">
        <v>159</v>
      </c>
      <c r="D96" s="232" t="s">
        <v>461</v>
      </c>
      <c r="E96" s="233" t="s">
        <v>1909</v>
      </c>
      <c r="F96" s="234" t="s">
        <v>1910</v>
      </c>
      <c r="G96" s="235" t="s">
        <v>1898</v>
      </c>
      <c r="H96" s="267"/>
      <c r="I96" s="237"/>
      <c r="J96" s="237"/>
      <c r="K96" s="238">
        <f>ROUND(P96*H96,2)</f>
        <v>0</v>
      </c>
      <c r="L96" s="234" t="s">
        <v>156</v>
      </c>
      <c r="M96" s="42"/>
      <c r="N96" s="239" t="s">
        <v>20</v>
      </c>
      <c r="O96" s="222" t="s">
        <v>40</v>
      </c>
      <c r="P96" s="223">
        <f>I96+J96</f>
        <v>0</v>
      </c>
      <c r="Q96" s="223">
        <f>ROUND(I96*H96,2)</f>
        <v>0</v>
      </c>
      <c r="R96" s="223">
        <f>ROUND(J96*H96,2)</f>
        <v>0</v>
      </c>
      <c r="S96" s="82"/>
      <c r="T96" s="224">
        <f>S96*H96</f>
        <v>0</v>
      </c>
      <c r="U96" s="224">
        <v>0</v>
      </c>
      <c r="V96" s="224">
        <f>U96*H96</f>
        <v>0</v>
      </c>
      <c r="W96" s="224">
        <v>0</v>
      </c>
      <c r="X96" s="225">
        <f>W96*H96</f>
        <v>0</v>
      </c>
      <c r="Y96" s="36"/>
      <c r="Z96" s="36"/>
      <c r="AA96" s="36"/>
      <c r="AB96" s="36"/>
      <c r="AC96" s="36"/>
      <c r="AD96" s="36"/>
      <c r="AE96" s="36"/>
      <c r="AR96" s="226" t="s">
        <v>159</v>
      </c>
      <c r="AT96" s="226" t="s">
        <v>461</v>
      </c>
      <c r="AU96" s="226" t="s">
        <v>78</v>
      </c>
      <c r="AY96" s="15" t="s">
        <v>158</v>
      </c>
      <c r="BE96" s="227">
        <f>IF(O96="základní",K96,0)</f>
        <v>0</v>
      </c>
      <c r="BF96" s="227">
        <f>IF(O96="snížená",K96,0)</f>
        <v>0</v>
      </c>
      <c r="BG96" s="227">
        <f>IF(O96="zákl. přenesená",K96,0)</f>
        <v>0</v>
      </c>
      <c r="BH96" s="227">
        <f>IF(O96="sníž. přenesená",K96,0)</f>
        <v>0</v>
      </c>
      <c r="BI96" s="227">
        <f>IF(O96="nulová",K96,0)</f>
        <v>0</v>
      </c>
      <c r="BJ96" s="15" t="s">
        <v>78</v>
      </c>
      <c r="BK96" s="227">
        <f>ROUND(P96*H96,2)</f>
        <v>0</v>
      </c>
      <c r="BL96" s="15" t="s">
        <v>159</v>
      </c>
      <c r="BM96" s="226" t="s">
        <v>1911</v>
      </c>
    </row>
    <row r="97" s="2" customFormat="1">
      <c r="A97" s="36"/>
      <c r="B97" s="37"/>
      <c r="C97" s="38"/>
      <c r="D97" s="228" t="s">
        <v>161</v>
      </c>
      <c r="E97" s="38"/>
      <c r="F97" s="229" t="s">
        <v>1910</v>
      </c>
      <c r="G97" s="38"/>
      <c r="H97" s="38"/>
      <c r="I97" s="150"/>
      <c r="J97" s="150"/>
      <c r="K97" s="38"/>
      <c r="L97" s="38"/>
      <c r="M97" s="42"/>
      <c r="N97" s="230"/>
      <c r="O97" s="231"/>
      <c r="P97" s="82"/>
      <c r="Q97" s="82"/>
      <c r="R97" s="82"/>
      <c r="S97" s="82"/>
      <c r="T97" s="82"/>
      <c r="U97" s="82"/>
      <c r="V97" s="82"/>
      <c r="W97" s="82"/>
      <c r="X97" s="83"/>
      <c r="Y97" s="36"/>
      <c r="Z97" s="36"/>
      <c r="AA97" s="36"/>
      <c r="AB97" s="36"/>
      <c r="AC97" s="36"/>
      <c r="AD97" s="36"/>
      <c r="AE97" s="36"/>
      <c r="AT97" s="15" t="s">
        <v>161</v>
      </c>
      <c r="AU97" s="15" t="s">
        <v>78</v>
      </c>
    </row>
    <row r="98" s="2" customFormat="1" ht="21.75" customHeight="1">
      <c r="A98" s="36"/>
      <c r="B98" s="37"/>
      <c r="C98" s="232" t="s">
        <v>171</v>
      </c>
      <c r="D98" s="232" t="s">
        <v>461</v>
      </c>
      <c r="E98" s="233" t="s">
        <v>1912</v>
      </c>
      <c r="F98" s="234" t="s">
        <v>1913</v>
      </c>
      <c r="G98" s="235" t="s">
        <v>1898</v>
      </c>
      <c r="H98" s="267"/>
      <c r="I98" s="237"/>
      <c r="J98" s="237"/>
      <c r="K98" s="238">
        <f>ROUND(P98*H98,2)</f>
        <v>0</v>
      </c>
      <c r="L98" s="234" t="s">
        <v>156</v>
      </c>
      <c r="M98" s="42"/>
      <c r="N98" s="239" t="s">
        <v>20</v>
      </c>
      <c r="O98" s="222" t="s">
        <v>40</v>
      </c>
      <c r="P98" s="223">
        <f>I98+J98</f>
        <v>0</v>
      </c>
      <c r="Q98" s="223">
        <f>ROUND(I98*H98,2)</f>
        <v>0</v>
      </c>
      <c r="R98" s="223">
        <f>ROUND(J98*H98,2)</f>
        <v>0</v>
      </c>
      <c r="S98" s="82"/>
      <c r="T98" s="224">
        <f>S98*H98</f>
        <v>0</v>
      </c>
      <c r="U98" s="224">
        <v>0</v>
      </c>
      <c r="V98" s="224">
        <f>U98*H98</f>
        <v>0</v>
      </c>
      <c r="W98" s="224">
        <v>0</v>
      </c>
      <c r="X98" s="225">
        <f>W98*H98</f>
        <v>0</v>
      </c>
      <c r="Y98" s="36"/>
      <c r="Z98" s="36"/>
      <c r="AA98" s="36"/>
      <c r="AB98" s="36"/>
      <c r="AC98" s="36"/>
      <c r="AD98" s="36"/>
      <c r="AE98" s="36"/>
      <c r="AR98" s="226" t="s">
        <v>159</v>
      </c>
      <c r="AT98" s="226" t="s">
        <v>461</v>
      </c>
      <c r="AU98" s="226" t="s">
        <v>78</v>
      </c>
      <c r="AY98" s="15" t="s">
        <v>158</v>
      </c>
      <c r="BE98" s="227">
        <f>IF(O98="základní",K98,0)</f>
        <v>0</v>
      </c>
      <c r="BF98" s="227">
        <f>IF(O98="snížená",K98,0)</f>
        <v>0</v>
      </c>
      <c r="BG98" s="227">
        <f>IF(O98="zákl. přenesená",K98,0)</f>
        <v>0</v>
      </c>
      <c r="BH98" s="227">
        <f>IF(O98="sníž. přenesená",K98,0)</f>
        <v>0</v>
      </c>
      <c r="BI98" s="227">
        <f>IF(O98="nulová",K98,0)</f>
        <v>0</v>
      </c>
      <c r="BJ98" s="15" t="s">
        <v>78</v>
      </c>
      <c r="BK98" s="227">
        <f>ROUND(P98*H98,2)</f>
        <v>0</v>
      </c>
      <c r="BL98" s="15" t="s">
        <v>159</v>
      </c>
      <c r="BM98" s="226" t="s">
        <v>1914</v>
      </c>
    </row>
    <row r="99" s="2" customFormat="1">
      <c r="A99" s="36"/>
      <c r="B99" s="37"/>
      <c r="C99" s="38"/>
      <c r="D99" s="228" t="s">
        <v>161</v>
      </c>
      <c r="E99" s="38"/>
      <c r="F99" s="229" t="s">
        <v>1913</v>
      </c>
      <c r="G99" s="38"/>
      <c r="H99" s="38"/>
      <c r="I99" s="150"/>
      <c r="J99" s="150"/>
      <c r="K99" s="38"/>
      <c r="L99" s="38"/>
      <c r="M99" s="42"/>
      <c r="N99" s="255"/>
      <c r="O99" s="256"/>
      <c r="P99" s="257"/>
      <c r="Q99" s="257"/>
      <c r="R99" s="257"/>
      <c r="S99" s="257"/>
      <c r="T99" s="257"/>
      <c r="U99" s="257"/>
      <c r="V99" s="257"/>
      <c r="W99" s="257"/>
      <c r="X99" s="258"/>
      <c r="Y99" s="36"/>
      <c r="Z99" s="36"/>
      <c r="AA99" s="36"/>
      <c r="AB99" s="36"/>
      <c r="AC99" s="36"/>
      <c r="AD99" s="36"/>
      <c r="AE99" s="36"/>
      <c r="AT99" s="15" t="s">
        <v>161</v>
      </c>
      <c r="AU99" s="15" t="s">
        <v>78</v>
      </c>
    </row>
    <row r="100" s="2" customFormat="1" ht="6.96" customHeight="1">
      <c r="A100" s="36"/>
      <c r="B100" s="57"/>
      <c r="C100" s="58"/>
      <c r="D100" s="58"/>
      <c r="E100" s="58"/>
      <c r="F100" s="58"/>
      <c r="G100" s="58"/>
      <c r="H100" s="58"/>
      <c r="I100" s="179"/>
      <c r="J100" s="179"/>
      <c r="K100" s="58"/>
      <c r="L100" s="58"/>
      <c r="M100" s="42"/>
      <c r="N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</sheetData>
  <sheetProtection sheet="1" autoFilter="0" formatColumns="0" formatRows="0" objects="1" scenarios="1" spinCount="100000" saltValue="eK6MlKQOPkGR+ISWulflDkhNAhLvMBQnThxad1LGVhYezS2D7M95mFUzF4l6vO3gCgRuHX4qo2OeaHi7labzYQ==" hashValue="PoqKLQbL7zoOfi0BdtPJRugf87nIqnwaZnExQc2N24vvDEZYk+vDuUx7El+mvL+zzHSOnMfqkYezRy815QGdPA==" algorithmName="SHA-512" password="CC35"/>
  <autoFilter ref="C87:L99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6:H76"/>
    <mergeCell ref="E78:H78"/>
    <mergeCell ref="E80:H80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4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J2" s="14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108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4"/>
      <c r="K3" s="143"/>
      <c r="L3" s="143"/>
      <c r="M3" s="18"/>
      <c r="AT3" s="15" t="s">
        <v>80</v>
      </c>
    </row>
    <row r="4" s="1" customFormat="1" ht="24.96" customHeight="1">
      <c r="B4" s="18"/>
      <c r="D4" s="145" t="s">
        <v>118</v>
      </c>
      <c r="I4" s="141"/>
      <c r="J4" s="141"/>
      <c r="M4" s="18"/>
      <c r="N4" s="146" t="s">
        <v>11</v>
      </c>
      <c r="AT4" s="15" t="s">
        <v>4</v>
      </c>
    </row>
    <row r="5" s="1" customFormat="1" ht="6.96" customHeight="1">
      <c r="B5" s="18"/>
      <c r="I5" s="141"/>
      <c r="J5" s="141"/>
      <c r="M5" s="18"/>
    </row>
    <row r="6" s="1" customFormat="1" ht="12" customHeight="1">
      <c r="B6" s="18"/>
      <c r="D6" s="147" t="s">
        <v>17</v>
      </c>
      <c r="I6" s="141"/>
      <c r="J6" s="141"/>
      <c r="M6" s="18"/>
    </row>
    <row r="7" s="1" customFormat="1" ht="16.5" customHeight="1">
      <c r="B7" s="18"/>
      <c r="E7" s="148" t="str">
        <f>'Rekapitulace stavby'!K6</f>
        <v xml:space="preserve"> Oprava zabezpečovacího zařízení v žst. Medlešice</v>
      </c>
      <c r="F7" s="147"/>
      <c r="G7" s="147"/>
      <c r="H7" s="147"/>
      <c r="I7" s="141"/>
      <c r="J7" s="141"/>
      <c r="M7" s="18"/>
    </row>
    <row r="8" s="1" customFormat="1" ht="12" customHeight="1">
      <c r="B8" s="18"/>
      <c r="D8" s="147" t="s">
        <v>119</v>
      </c>
      <c r="I8" s="141"/>
      <c r="J8" s="141"/>
      <c r="M8" s="18"/>
    </row>
    <row r="9" s="2" customFormat="1" ht="16.5" customHeight="1">
      <c r="A9" s="36"/>
      <c r="B9" s="42"/>
      <c r="C9" s="36"/>
      <c r="D9" s="36"/>
      <c r="E9" s="148" t="s">
        <v>1915</v>
      </c>
      <c r="F9" s="36"/>
      <c r="G9" s="36"/>
      <c r="H9" s="36"/>
      <c r="I9" s="150"/>
      <c r="J9" s="150"/>
      <c r="K9" s="36"/>
      <c r="L9" s="36"/>
      <c r="M9" s="15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7" t="s">
        <v>121</v>
      </c>
      <c r="E10" s="36"/>
      <c r="F10" s="36"/>
      <c r="G10" s="36"/>
      <c r="H10" s="36"/>
      <c r="I10" s="150"/>
      <c r="J10" s="150"/>
      <c r="K10" s="36"/>
      <c r="L10" s="36"/>
      <c r="M10" s="15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2" t="s">
        <v>1916</v>
      </c>
      <c r="F11" s="36"/>
      <c r="G11" s="36"/>
      <c r="H11" s="36"/>
      <c r="I11" s="150"/>
      <c r="J11" s="150"/>
      <c r="K11" s="36"/>
      <c r="L11" s="36"/>
      <c r="M11" s="15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150"/>
      <c r="J12" s="150"/>
      <c r="K12" s="36"/>
      <c r="L12" s="36"/>
      <c r="M12" s="15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7" t="s">
        <v>19</v>
      </c>
      <c r="E13" s="36"/>
      <c r="F13" s="134" t="s">
        <v>20</v>
      </c>
      <c r="G13" s="36"/>
      <c r="H13" s="36"/>
      <c r="I13" s="153" t="s">
        <v>21</v>
      </c>
      <c r="J13" s="154" t="s">
        <v>20</v>
      </c>
      <c r="K13" s="36"/>
      <c r="L13" s="36"/>
      <c r="M13" s="15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7" t="s">
        <v>22</v>
      </c>
      <c r="E14" s="36"/>
      <c r="F14" s="134" t="s">
        <v>23</v>
      </c>
      <c r="G14" s="36"/>
      <c r="H14" s="36"/>
      <c r="I14" s="153" t="s">
        <v>24</v>
      </c>
      <c r="J14" s="155" t="str">
        <f>'Rekapitulace stavby'!AN8</f>
        <v>17. 3. 2020</v>
      </c>
      <c r="K14" s="36"/>
      <c r="L14" s="36"/>
      <c r="M14" s="15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150"/>
      <c r="J15" s="150"/>
      <c r="K15" s="36"/>
      <c r="L15" s="36"/>
      <c r="M15" s="15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7" t="s">
        <v>26</v>
      </c>
      <c r="E16" s="36"/>
      <c r="F16" s="36"/>
      <c r="G16" s="36"/>
      <c r="H16" s="36"/>
      <c r="I16" s="153" t="s">
        <v>27</v>
      </c>
      <c r="J16" s="154" t="s">
        <v>20</v>
      </c>
      <c r="K16" s="36"/>
      <c r="L16" s="36"/>
      <c r="M16" s="15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4" t="s">
        <v>23</v>
      </c>
      <c r="F17" s="36"/>
      <c r="G17" s="36"/>
      <c r="H17" s="36"/>
      <c r="I17" s="153" t="s">
        <v>28</v>
      </c>
      <c r="J17" s="154" t="s">
        <v>20</v>
      </c>
      <c r="K17" s="36"/>
      <c r="L17" s="36"/>
      <c r="M17" s="15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150"/>
      <c r="J18" s="150"/>
      <c r="K18" s="36"/>
      <c r="L18" s="36"/>
      <c r="M18" s="15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7" t="s">
        <v>29</v>
      </c>
      <c r="E19" s="36"/>
      <c r="F19" s="36"/>
      <c r="G19" s="36"/>
      <c r="H19" s="36"/>
      <c r="I19" s="153" t="s">
        <v>27</v>
      </c>
      <c r="J19" s="31" t="str">
        <f>'Rekapitulace stavby'!AN13</f>
        <v>Vyplň údaj</v>
      </c>
      <c r="K19" s="36"/>
      <c r="L19" s="36"/>
      <c r="M19" s="15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4"/>
      <c r="G20" s="134"/>
      <c r="H20" s="134"/>
      <c r="I20" s="153" t="s">
        <v>28</v>
      </c>
      <c r="J20" s="31" t="str">
        <f>'Rekapitulace stavby'!AN14</f>
        <v>Vyplň údaj</v>
      </c>
      <c r="K20" s="36"/>
      <c r="L20" s="36"/>
      <c r="M20" s="15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150"/>
      <c r="J21" s="150"/>
      <c r="K21" s="36"/>
      <c r="L21" s="36"/>
      <c r="M21" s="15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7" t="s">
        <v>31</v>
      </c>
      <c r="E22" s="36"/>
      <c r="F22" s="36"/>
      <c r="G22" s="36"/>
      <c r="H22" s="36"/>
      <c r="I22" s="153" t="s">
        <v>27</v>
      </c>
      <c r="J22" s="154" t="s">
        <v>20</v>
      </c>
      <c r="K22" s="36"/>
      <c r="L22" s="36"/>
      <c r="M22" s="15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4" t="s">
        <v>23</v>
      </c>
      <c r="F23" s="36"/>
      <c r="G23" s="36"/>
      <c r="H23" s="36"/>
      <c r="I23" s="153" t="s">
        <v>28</v>
      </c>
      <c r="J23" s="154" t="s">
        <v>20</v>
      </c>
      <c r="K23" s="36"/>
      <c r="L23" s="36"/>
      <c r="M23" s="15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150"/>
      <c r="J24" s="150"/>
      <c r="K24" s="36"/>
      <c r="L24" s="36"/>
      <c r="M24" s="15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7" t="s">
        <v>32</v>
      </c>
      <c r="E25" s="36"/>
      <c r="F25" s="36"/>
      <c r="G25" s="36"/>
      <c r="H25" s="36"/>
      <c r="I25" s="153" t="s">
        <v>27</v>
      </c>
      <c r="J25" s="154" t="s">
        <v>20</v>
      </c>
      <c r="K25" s="36"/>
      <c r="L25" s="36"/>
      <c r="M25" s="15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4" t="s">
        <v>23</v>
      </c>
      <c r="F26" s="36"/>
      <c r="G26" s="36"/>
      <c r="H26" s="36"/>
      <c r="I26" s="153" t="s">
        <v>28</v>
      </c>
      <c r="J26" s="154" t="s">
        <v>20</v>
      </c>
      <c r="K26" s="36"/>
      <c r="L26" s="36"/>
      <c r="M26" s="15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150"/>
      <c r="J27" s="150"/>
      <c r="K27" s="36"/>
      <c r="L27" s="36"/>
      <c r="M27" s="15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7" t="s">
        <v>33</v>
      </c>
      <c r="E28" s="36"/>
      <c r="F28" s="36"/>
      <c r="G28" s="36"/>
      <c r="H28" s="36"/>
      <c r="I28" s="150"/>
      <c r="J28" s="150"/>
      <c r="K28" s="36"/>
      <c r="L28" s="36"/>
      <c r="M28" s="15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6"/>
      <c r="B29" s="157"/>
      <c r="C29" s="156"/>
      <c r="D29" s="156"/>
      <c r="E29" s="158" t="s">
        <v>20</v>
      </c>
      <c r="F29" s="158"/>
      <c r="G29" s="158"/>
      <c r="H29" s="158"/>
      <c r="I29" s="159"/>
      <c r="J29" s="159"/>
      <c r="K29" s="156"/>
      <c r="L29" s="156"/>
      <c r="M29" s="160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150"/>
      <c r="J30" s="150"/>
      <c r="K30" s="36"/>
      <c r="L30" s="36"/>
      <c r="M30" s="15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61"/>
      <c r="E31" s="161"/>
      <c r="F31" s="161"/>
      <c r="G31" s="161"/>
      <c r="H31" s="161"/>
      <c r="I31" s="162"/>
      <c r="J31" s="162"/>
      <c r="K31" s="161"/>
      <c r="L31" s="161"/>
      <c r="M31" s="15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>
      <c r="A32" s="36"/>
      <c r="B32" s="42"/>
      <c r="C32" s="36"/>
      <c r="D32" s="36"/>
      <c r="E32" s="147" t="s">
        <v>126</v>
      </c>
      <c r="F32" s="36"/>
      <c r="G32" s="36"/>
      <c r="H32" s="36"/>
      <c r="I32" s="150"/>
      <c r="J32" s="150"/>
      <c r="K32" s="163">
        <f>I65</f>
        <v>0</v>
      </c>
      <c r="L32" s="36"/>
      <c r="M32" s="15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>
      <c r="A33" s="36"/>
      <c r="B33" s="42"/>
      <c r="C33" s="36"/>
      <c r="D33" s="36"/>
      <c r="E33" s="147" t="s">
        <v>127</v>
      </c>
      <c r="F33" s="36"/>
      <c r="G33" s="36"/>
      <c r="H33" s="36"/>
      <c r="I33" s="150"/>
      <c r="J33" s="150"/>
      <c r="K33" s="163">
        <f>J65</f>
        <v>0</v>
      </c>
      <c r="L33" s="36"/>
      <c r="M33" s="15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25.44" customHeight="1">
      <c r="A34" s="36"/>
      <c r="B34" s="42"/>
      <c r="C34" s="36"/>
      <c r="D34" s="164" t="s">
        <v>35</v>
      </c>
      <c r="E34" s="36"/>
      <c r="F34" s="36"/>
      <c r="G34" s="36"/>
      <c r="H34" s="36"/>
      <c r="I34" s="150"/>
      <c r="J34" s="150"/>
      <c r="K34" s="165">
        <f>ROUND(K91, 2)</f>
        <v>0</v>
      </c>
      <c r="L34" s="36"/>
      <c r="M34" s="15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6.96" customHeight="1">
      <c r="A35" s="36"/>
      <c r="B35" s="42"/>
      <c r="C35" s="36"/>
      <c r="D35" s="161"/>
      <c r="E35" s="161"/>
      <c r="F35" s="161"/>
      <c r="G35" s="161"/>
      <c r="H35" s="161"/>
      <c r="I35" s="162"/>
      <c r="J35" s="162"/>
      <c r="K35" s="161"/>
      <c r="L35" s="161"/>
      <c r="M35" s="15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36"/>
      <c r="F36" s="166" t="s">
        <v>37</v>
      </c>
      <c r="G36" s="36"/>
      <c r="H36" s="36"/>
      <c r="I36" s="167" t="s">
        <v>36</v>
      </c>
      <c r="J36" s="150"/>
      <c r="K36" s="166" t="s">
        <v>38</v>
      </c>
      <c r="L36" s="36"/>
      <c r="M36" s="15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14.4" customHeight="1">
      <c r="A37" s="36"/>
      <c r="B37" s="42"/>
      <c r="C37" s="36"/>
      <c r="D37" s="149" t="s">
        <v>39</v>
      </c>
      <c r="E37" s="147" t="s">
        <v>40</v>
      </c>
      <c r="F37" s="163">
        <f>ROUND((SUM(BE91:BE277)),  2)</f>
        <v>0</v>
      </c>
      <c r="G37" s="36"/>
      <c r="H37" s="36"/>
      <c r="I37" s="168">
        <v>0.20999999999999999</v>
      </c>
      <c r="J37" s="150"/>
      <c r="K37" s="163">
        <f>ROUND(((SUM(BE91:BE277))*I37),  2)</f>
        <v>0</v>
      </c>
      <c r="L37" s="36"/>
      <c r="M37" s="15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147" t="s">
        <v>41</v>
      </c>
      <c r="F38" s="163">
        <f>ROUND((SUM(BF91:BF277)),  2)</f>
        <v>0</v>
      </c>
      <c r="G38" s="36"/>
      <c r="H38" s="36"/>
      <c r="I38" s="168">
        <v>0.14999999999999999</v>
      </c>
      <c r="J38" s="150"/>
      <c r="K38" s="163">
        <f>ROUND(((SUM(BF91:BF277))*I38),  2)</f>
        <v>0</v>
      </c>
      <c r="L38" s="36"/>
      <c r="M38" s="15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7" t="s">
        <v>42</v>
      </c>
      <c r="F39" s="163">
        <f>ROUND((SUM(BG91:BG277)),  2)</f>
        <v>0</v>
      </c>
      <c r="G39" s="36"/>
      <c r="H39" s="36"/>
      <c r="I39" s="168">
        <v>0.20999999999999999</v>
      </c>
      <c r="J39" s="150"/>
      <c r="K39" s="163">
        <f>0</f>
        <v>0</v>
      </c>
      <c r="L39" s="36"/>
      <c r="M39" s="15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147" t="s">
        <v>43</v>
      </c>
      <c r="F40" s="163">
        <f>ROUND((SUM(BH91:BH277)),  2)</f>
        <v>0</v>
      </c>
      <c r="G40" s="36"/>
      <c r="H40" s="36"/>
      <c r="I40" s="168">
        <v>0.14999999999999999</v>
      </c>
      <c r="J40" s="150"/>
      <c r="K40" s="163">
        <f>0</f>
        <v>0</v>
      </c>
      <c r="L40" s="36"/>
      <c r="M40" s="15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14.4" customHeight="1">
      <c r="A41" s="36"/>
      <c r="B41" s="42"/>
      <c r="C41" s="36"/>
      <c r="D41" s="36"/>
      <c r="E41" s="147" t="s">
        <v>44</v>
      </c>
      <c r="F41" s="163">
        <f>ROUND((SUM(BI91:BI277)),  2)</f>
        <v>0</v>
      </c>
      <c r="G41" s="36"/>
      <c r="H41" s="36"/>
      <c r="I41" s="168">
        <v>0</v>
      </c>
      <c r="J41" s="150"/>
      <c r="K41" s="163">
        <f>0</f>
        <v>0</v>
      </c>
      <c r="L41" s="36"/>
      <c r="M41" s="15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6.96" customHeight="1">
      <c r="A42" s="36"/>
      <c r="B42" s="42"/>
      <c r="C42" s="36"/>
      <c r="D42" s="36"/>
      <c r="E42" s="36"/>
      <c r="F42" s="36"/>
      <c r="G42" s="36"/>
      <c r="H42" s="36"/>
      <c r="I42" s="150"/>
      <c r="J42" s="150"/>
      <c r="K42" s="36"/>
      <c r="L42" s="36"/>
      <c r="M42" s="15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5.44" customHeight="1">
      <c r="A43" s="36"/>
      <c r="B43" s="42"/>
      <c r="C43" s="169"/>
      <c r="D43" s="170" t="s">
        <v>45</v>
      </c>
      <c r="E43" s="171"/>
      <c r="F43" s="171"/>
      <c r="G43" s="172" t="s">
        <v>46</v>
      </c>
      <c r="H43" s="173" t="s">
        <v>47</v>
      </c>
      <c r="I43" s="174"/>
      <c r="J43" s="174"/>
      <c r="K43" s="175">
        <f>SUM(K34:K41)</f>
        <v>0</v>
      </c>
      <c r="L43" s="176"/>
      <c r="M43" s="151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14.4" customHeight="1">
      <c r="A44" s="36"/>
      <c r="B44" s="177"/>
      <c r="C44" s="178"/>
      <c r="D44" s="178"/>
      <c r="E44" s="178"/>
      <c r="F44" s="178"/>
      <c r="G44" s="178"/>
      <c r="H44" s="178"/>
      <c r="I44" s="179"/>
      <c r="J44" s="179"/>
      <c r="K44" s="178"/>
      <c r="L44" s="178"/>
      <c r="M44" s="15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="2" customFormat="1" ht="6.96" customHeight="1">
      <c r="A48" s="36"/>
      <c r="B48" s="180"/>
      <c r="C48" s="181"/>
      <c r="D48" s="181"/>
      <c r="E48" s="181"/>
      <c r="F48" s="181"/>
      <c r="G48" s="181"/>
      <c r="H48" s="181"/>
      <c r="I48" s="182"/>
      <c r="J48" s="182"/>
      <c r="K48" s="181"/>
      <c r="L48" s="181"/>
      <c r="M48" s="15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24.96" customHeight="1">
      <c r="A49" s="36"/>
      <c r="B49" s="37"/>
      <c r="C49" s="21" t="s">
        <v>128</v>
      </c>
      <c r="D49" s="38"/>
      <c r="E49" s="38"/>
      <c r="F49" s="38"/>
      <c r="G49" s="38"/>
      <c r="H49" s="38"/>
      <c r="I49" s="150"/>
      <c r="J49" s="150"/>
      <c r="K49" s="38"/>
      <c r="L49" s="38"/>
      <c r="M49" s="15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6.96" customHeight="1">
      <c r="A50" s="36"/>
      <c r="B50" s="37"/>
      <c r="C50" s="38"/>
      <c r="D50" s="38"/>
      <c r="E50" s="38"/>
      <c r="F50" s="38"/>
      <c r="G50" s="38"/>
      <c r="H50" s="38"/>
      <c r="I50" s="150"/>
      <c r="J50" s="150"/>
      <c r="K50" s="38"/>
      <c r="L50" s="38"/>
      <c r="M50" s="15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2" customHeight="1">
      <c r="A51" s="36"/>
      <c r="B51" s="37"/>
      <c r="C51" s="30" t="s">
        <v>17</v>
      </c>
      <c r="D51" s="38"/>
      <c r="E51" s="38"/>
      <c r="F51" s="38"/>
      <c r="G51" s="38"/>
      <c r="H51" s="38"/>
      <c r="I51" s="150"/>
      <c r="J51" s="150"/>
      <c r="K51" s="38"/>
      <c r="L51" s="38"/>
      <c r="M51" s="15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6.5" customHeight="1">
      <c r="A52" s="36"/>
      <c r="B52" s="37"/>
      <c r="C52" s="38"/>
      <c r="D52" s="38"/>
      <c r="E52" s="183" t="str">
        <f>E7</f>
        <v xml:space="preserve"> Oprava zabezpečovacího zařízení v žst. Medlešice</v>
      </c>
      <c r="F52" s="30"/>
      <c r="G52" s="30"/>
      <c r="H52" s="30"/>
      <c r="I52" s="150"/>
      <c r="J52" s="150"/>
      <c r="K52" s="38"/>
      <c r="L52" s="38"/>
      <c r="M52" s="15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1" customFormat="1" ht="12" customHeight="1">
      <c r="B53" s="19"/>
      <c r="C53" s="30" t="s">
        <v>119</v>
      </c>
      <c r="D53" s="20"/>
      <c r="E53" s="20"/>
      <c r="F53" s="20"/>
      <c r="G53" s="20"/>
      <c r="H53" s="20"/>
      <c r="I53" s="141"/>
      <c r="J53" s="141"/>
      <c r="K53" s="20"/>
      <c r="L53" s="20"/>
      <c r="M53" s="18"/>
    </row>
    <row r="54" s="2" customFormat="1" ht="16.5" customHeight="1">
      <c r="A54" s="36"/>
      <c r="B54" s="37"/>
      <c r="C54" s="38"/>
      <c r="D54" s="38"/>
      <c r="E54" s="183" t="s">
        <v>1915</v>
      </c>
      <c r="F54" s="38"/>
      <c r="G54" s="38"/>
      <c r="H54" s="38"/>
      <c r="I54" s="150"/>
      <c r="J54" s="150"/>
      <c r="K54" s="38"/>
      <c r="L54" s="38"/>
      <c r="M54" s="15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2" customHeight="1">
      <c r="A55" s="36"/>
      <c r="B55" s="37"/>
      <c r="C55" s="30" t="s">
        <v>121</v>
      </c>
      <c r="D55" s="38"/>
      <c r="E55" s="38"/>
      <c r="F55" s="38"/>
      <c r="G55" s="38"/>
      <c r="H55" s="38"/>
      <c r="I55" s="150"/>
      <c r="J55" s="150"/>
      <c r="K55" s="38"/>
      <c r="L55" s="38"/>
      <c r="M55" s="15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6.5" customHeight="1">
      <c r="A56" s="36"/>
      <c r="B56" s="37"/>
      <c r="C56" s="38"/>
      <c r="D56" s="38"/>
      <c r="E56" s="67" t="str">
        <f>E11</f>
        <v>02-01 - Sdělovací zařízení</v>
      </c>
      <c r="F56" s="38"/>
      <c r="G56" s="38"/>
      <c r="H56" s="38"/>
      <c r="I56" s="150"/>
      <c r="J56" s="150"/>
      <c r="K56" s="38"/>
      <c r="L56" s="38"/>
      <c r="M56" s="15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150"/>
      <c r="J57" s="150"/>
      <c r="K57" s="38"/>
      <c r="L57" s="38"/>
      <c r="M57" s="15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2" customHeight="1">
      <c r="A58" s="36"/>
      <c r="B58" s="37"/>
      <c r="C58" s="30" t="s">
        <v>22</v>
      </c>
      <c r="D58" s="38"/>
      <c r="E58" s="38"/>
      <c r="F58" s="25" t="str">
        <f>F14</f>
        <v xml:space="preserve"> </v>
      </c>
      <c r="G58" s="38"/>
      <c r="H58" s="38"/>
      <c r="I58" s="153" t="s">
        <v>24</v>
      </c>
      <c r="J58" s="155" t="str">
        <f>IF(J14="","",J14)</f>
        <v>17. 3. 2020</v>
      </c>
      <c r="K58" s="38"/>
      <c r="L58" s="38"/>
      <c r="M58" s="15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6.96" customHeight="1">
      <c r="A59" s="36"/>
      <c r="B59" s="37"/>
      <c r="C59" s="38"/>
      <c r="D59" s="38"/>
      <c r="E59" s="38"/>
      <c r="F59" s="38"/>
      <c r="G59" s="38"/>
      <c r="H59" s="38"/>
      <c r="I59" s="150"/>
      <c r="J59" s="150"/>
      <c r="K59" s="38"/>
      <c r="L59" s="38"/>
      <c r="M59" s="15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5.15" customHeight="1">
      <c r="A60" s="36"/>
      <c r="B60" s="37"/>
      <c r="C60" s="30" t="s">
        <v>26</v>
      </c>
      <c r="D60" s="38"/>
      <c r="E60" s="38"/>
      <c r="F60" s="25" t="str">
        <f>E17</f>
        <v xml:space="preserve"> </v>
      </c>
      <c r="G60" s="38"/>
      <c r="H60" s="38"/>
      <c r="I60" s="153" t="s">
        <v>31</v>
      </c>
      <c r="J60" s="185" t="str">
        <f>E23</f>
        <v xml:space="preserve"> </v>
      </c>
      <c r="K60" s="38"/>
      <c r="L60" s="38"/>
      <c r="M60" s="151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15.15" customHeight="1">
      <c r="A61" s="36"/>
      <c r="B61" s="37"/>
      <c r="C61" s="30" t="s">
        <v>29</v>
      </c>
      <c r="D61" s="38"/>
      <c r="E61" s="38"/>
      <c r="F61" s="25" t="str">
        <f>IF(E20="","",E20)</f>
        <v>Vyplň údaj</v>
      </c>
      <c r="G61" s="38"/>
      <c r="H61" s="38"/>
      <c r="I61" s="153" t="s">
        <v>32</v>
      </c>
      <c r="J61" s="185" t="str">
        <f>E26</f>
        <v xml:space="preserve"> </v>
      </c>
      <c r="K61" s="38"/>
      <c r="L61" s="38"/>
      <c r="M61" s="15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150"/>
      <c r="J62" s="150"/>
      <c r="K62" s="38"/>
      <c r="L62" s="38"/>
      <c r="M62" s="15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29.28" customHeight="1">
      <c r="A63" s="36"/>
      <c r="B63" s="37"/>
      <c r="C63" s="186" t="s">
        <v>129</v>
      </c>
      <c r="D63" s="187"/>
      <c r="E63" s="187"/>
      <c r="F63" s="187"/>
      <c r="G63" s="187"/>
      <c r="H63" s="187"/>
      <c r="I63" s="188" t="s">
        <v>130</v>
      </c>
      <c r="J63" s="188" t="s">
        <v>131</v>
      </c>
      <c r="K63" s="189" t="s">
        <v>132</v>
      </c>
      <c r="L63" s="187"/>
      <c r="M63" s="15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10.32" customHeight="1">
      <c r="A64" s="36"/>
      <c r="B64" s="37"/>
      <c r="C64" s="38"/>
      <c r="D64" s="38"/>
      <c r="E64" s="38"/>
      <c r="F64" s="38"/>
      <c r="G64" s="38"/>
      <c r="H64" s="38"/>
      <c r="I64" s="150"/>
      <c r="J64" s="150"/>
      <c r="K64" s="38"/>
      <c r="L64" s="38"/>
      <c r="M64" s="151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22.8" customHeight="1">
      <c r="A65" s="36"/>
      <c r="B65" s="37"/>
      <c r="C65" s="190" t="s">
        <v>69</v>
      </c>
      <c r="D65" s="38"/>
      <c r="E65" s="38"/>
      <c r="F65" s="38"/>
      <c r="G65" s="38"/>
      <c r="H65" s="38"/>
      <c r="I65" s="191">
        <f>Q91</f>
        <v>0</v>
      </c>
      <c r="J65" s="191">
        <f>R91</f>
        <v>0</v>
      </c>
      <c r="K65" s="100">
        <f>K91</f>
        <v>0</v>
      </c>
      <c r="L65" s="38"/>
      <c r="M65" s="15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U65" s="15" t="s">
        <v>133</v>
      </c>
    </row>
    <row r="66" s="9" customFormat="1" ht="24.96" customHeight="1">
      <c r="A66" s="9"/>
      <c r="B66" s="192"/>
      <c r="C66" s="193"/>
      <c r="D66" s="194" t="s">
        <v>1917</v>
      </c>
      <c r="E66" s="195"/>
      <c r="F66" s="195"/>
      <c r="G66" s="195"/>
      <c r="H66" s="195"/>
      <c r="I66" s="196">
        <f>Q92</f>
        <v>0</v>
      </c>
      <c r="J66" s="196">
        <f>R92</f>
        <v>0</v>
      </c>
      <c r="K66" s="197">
        <f>K92</f>
        <v>0</v>
      </c>
      <c r="L66" s="193"/>
      <c r="M66" s="19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2" customFormat="1" ht="19.92" customHeight="1">
      <c r="A67" s="12"/>
      <c r="B67" s="259"/>
      <c r="C67" s="124"/>
      <c r="D67" s="260" t="s">
        <v>1918</v>
      </c>
      <c r="E67" s="261"/>
      <c r="F67" s="261"/>
      <c r="G67" s="261"/>
      <c r="H67" s="261"/>
      <c r="I67" s="262">
        <f>Q93</f>
        <v>0</v>
      </c>
      <c r="J67" s="262">
        <f>R93</f>
        <v>0</v>
      </c>
      <c r="K67" s="263">
        <f>K93</f>
        <v>0</v>
      </c>
      <c r="L67" s="124"/>
      <c r="M67" s="264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59"/>
      <c r="C68" s="124"/>
      <c r="D68" s="260" t="s">
        <v>1919</v>
      </c>
      <c r="E68" s="261"/>
      <c r="F68" s="261"/>
      <c r="G68" s="261"/>
      <c r="H68" s="261"/>
      <c r="I68" s="262">
        <f>Q98</f>
        <v>0</v>
      </c>
      <c r="J68" s="262">
        <f>R98</f>
        <v>0</v>
      </c>
      <c r="K68" s="263">
        <f>K98</f>
        <v>0</v>
      </c>
      <c r="L68" s="124"/>
      <c r="M68" s="264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92"/>
      <c r="C69" s="193"/>
      <c r="D69" s="194" t="s">
        <v>134</v>
      </c>
      <c r="E69" s="195"/>
      <c r="F69" s="195"/>
      <c r="G69" s="195"/>
      <c r="H69" s="195"/>
      <c r="I69" s="196">
        <f>Q121</f>
        <v>0</v>
      </c>
      <c r="J69" s="196">
        <f>R121</f>
        <v>0</v>
      </c>
      <c r="K69" s="197">
        <f>K121</f>
        <v>0</v>
      </c>
      <c r="L69" s="193"/>
      <c r="M69" s="19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6"/>
      <c r="B70" s="37"/>
      <c r="C70" s="38"/>
      <c r="D70" s="38"/>
      <c r="E70" s="38"/>
      <c r="F70" s="38"/>
      <c r="G70" s="38"/>
      <c r="H70" s="38"/>
      <c r="I70" s="150"/>
      <c r="J70" s="150"/>
      <c r="K70" s="38"/>
      <c r="L70" s="38"/>
      <c r="M70" s="151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57"/>
      <c r="C71" s="58"/>
      <c r="D71" s="58"/>
      <c r="E71" s="58"/>
      <c r="F71" s="58"/>
      <c r="G71" s="58"/>
      <c r="H71" s="58"/>
      <c r="I71" s="179"/>
      <c r="J71" s="179"/>
      <c r="K71" s="58"/>
      <c r="L71" s="58"/>
      <c r="M71" s="151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="2" customFormat="1" ht="6.96" customHeight="1">
      <c r="A75" s="36"/>
      <c r="B75" s="59"/>
      <c r="C75" s="60"/>
      <c r="D75" s="60"/>
      <c r="E75" s="60"/>
      <c r="F75" s="60"/>
      <c r="G75" s="60"/>
      <c r="H75" s="60"/>
      <c r="I75" s="182"/>
      <c r="J75" s="182"/>
      <c r="K75" s="60"/>
      <c r="L75" s="60"/>
      <c r="M75" s="15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24.96" customHeight="1">
      <c r="A76" s="36"/>
      <c r="B76" s="37"/>
      <c r="C76" s="21" t="s">
        <v>135</v>
      </c>
      <c r="D76" s="38"/>
      <c r="E76" s="38"/>
      <c r="F76" s="38"/>
      <c r="G76" s="38"/>
      <c r="H76" s="38"/>
      <c r="I76" s="150"/>
      <c r="J76" s="150"/>
      <c r="K76" s="38"/>
      <c r="L76" s="38"/>
      <c r="M76" s="15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150"/>
      <c r="J77" s="150"/>
      <c r="K77" s="38"/>
      <c r="L77" s="38"/>
      <c r="M77" s="15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17</v>
      </c>
      <c r="D78" s="38"/>
      <c r="E78" s="38"/>
      <c r="F78" s="38"/>
      <c r="G78" s="38"/>
      <c r="H78" s="38"/>
      <c r="I78" s="150"/>
      <c r="J78" s="150"/>
      <c r="K78" s="38"/>
      <c r="L78" s="38"/>
      <c r="M78" s="15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6.5" customHeight="1">
      <c r="A79" s="36"/>
      <c r="B79" s="37"/>
      <c r="C79" s="38"/>
      <c r="D79" s="38"/>
      <c r="E79" s="183" t="str">
        <f>E7</f>
        <v xml:space="preserve"> Oprava zabezpečovacího zařízení v žst. Medlešice</v>
      </c>
      <c r="F79" s="30"/>
      <c r="G79" s="30"/>
      <c r="H79" s="30"/>
      <c r="I79" s="150"/>
      <c r="J79" s="150"/>
      <c r="K79" s="38"/>
      <c r="L79" s="38"/>
      <c r="M79" s="15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" customFormat="1" ht="12" customHeight="1">
      <c r="B80" s="19"/>
      <c r="C80" s="30" t="s">
        <v>119</v>
      </c>
      <c r="D80" s="20"/>
      <c r="E80" s="20"/>
      <c r="F80" s="20"/>
      <c r="G80" s="20"/>
      <c r="H80" s="20"/>
      <c r="I80" s="141"/>
      <c r="J80" s="141"/>
      <c r="K80" s="20"/>
      <c r="L80" s="20"/>
      <c r="M80" s="18"/>
    </row>
    <row r="81" s="2" customFormat="1" ht="16.5" customHeight="1">
      <c r="A81" s="36"/>
      <c r="B81" s="37"/>
      <c r="C81" s="38"/>
      <c r="D81" s="38"/>
      <c r="E81" s="183" t="s">
        <v>1915</v>
      </c>
      <c r="F81" s="38"/>
      <c r="G81" s="38"/>
      <c r="H81" s="38"/>
      <c r="I81" s="150"/>
      <c r="J81" s="150"/>
      <c r="K81" s="38"/>
      <c r="L81" s="38"/>
      <c r="M81" s="15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121</v>
      </c>
      <c r="D82" s="38"/>
      <c r="E82" s="38"/>
      <c r="F82" s="38"/>
      <c r="G82" s="38"/>
      <c r="H82" s="38"/>
      <c r="I82" s="150"/>
      <c r="J82" s="150"/>
      <c r="K82" s="38"/>
      <c r="L82" s="38"/>
      <c r="M82" s="15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8"/>
      <c r="D83" s="38"/>
      <c r="E83" s="67" t="str">
        <f>E11</f>
        <v>02-01 - Sdělovací zařízení</v>
      </c>
      <c r="F83" s="38"/>
      <c r="G83" s="38"/>
      <c r="H83" s="38"/>
      <c r="I83" s="150"/>
      <c r="J83" s="150"/>
      <c r="K83" s="38"/>
      <c r="L83" s="38"/>
      <c r="M83" s="15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150"/>
      <c r="J84" s="150"/>
      <c r="K84" s="38"/>
      <c r="L84" s="38"/>
      <c r="M84" s="15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0" t="s">
        <v>22</v>
      </c>
      <c r="D85" s="38"/>
      <c r="E85" s="38"/>
      <c r="F85" s="25" t="str">
        <f>F14</f>
        <v xml:space="preserve"> </v>
      </c>
      <c r="G85" s="38"/>
      <c r="H85" s="38"/>
      <c r="I85" s="153" t="s">
        <v>24</v>
      </c>
      <c r="J85" s="155" t="str">
        <f>IF(J14="","",J14)</f>
        <v>17. 3. 2020</v>
      </c>
      <c r="K85" s="38"/>
      <c r="L85" s="38"/>
      <c r="M85" s="15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150"/>
      <c r="J86" s="150"/>
      <c r="K86" s="38"/>
      <c r="L86" s="38"/>
      <c r="M86" s="15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0" t="s">
        <v>26</v>
      </c>
      <c r="D87" s="38"/>
      <c r="E87" s="38"/>
      <c r="F87" s="25" t="str">
        <f>E17</f>
        <v xml:space="preserve"> </v>
      </c>
      <c r="G87" s="38"/>
      <c r="H87" s="38"/>
      <c r="I87" s="153" t="s">
        <v>31</v>
      </c>
      <c r="J87" s="185" t="str">
        <f>E23</f>
        <v xml:space="preserve"> </v>
      </c>
      <c r="K87" s="38"/>
      <c r="L87" s="38"/>
      <c r="M87" s="15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0" t="s">
        <v>29</v>
      </c>
      <c r="D88" s="38"/>
      <c r="E88" s="38"/>
      <c r="F88" s="25" t="str">
        <f>IF(E20="","",E20)</f>
        <v>Vyplň údaj</v>
      </c>
      <c r="G88" s="38"/>
      <c r="H88" s="38"/>
      <c r="I88" s="153" t="s">
        <v>32</v>
      </c>
      <c r="J88" s="185" t="str">
        <f>E26</f>
        <v xml:space="preserve"> </v>
      </c>
      <c r="K88" s="38"/>
      <c r="L88" s="38"/>
      <c r="M88" s="15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0.32" customHeight="1">
      <c r="A89" s="36"/>
      <c r="B89" s="37"/>
      <c r="C89" s="38"/>
      <c r="D89" s="38"/>
      <c r="E89" s="38"/>
      <c r="F89" s="38"/>
      <c r="G89" s="38"/>
      <c r="H89" s="38"/>
      <c r="I89" s="150"/>
      <c r="J89" s="150"/>
      <c r="K89" s="38"/>
      <c r="L89" s="38"/>
      <c r="M89" s="15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10" customFormat="1" ht="29.28" customHeight="1">
      <c r="A90" s="199"/>
      <c r="B90" s="200"/>
      <c r="C90" s="201" t="s">
        <v>136</v>
      </c>
      <c r="D90" s="202" t="s">
        <v>54</v>
      </c>
      <c r="E90" s="202" t="s">
        <v>50</v>
      </c>
      <c r="F90" s="202" t="s">
        <v>51</v>
      </c>
      <c r="G90" s="202" t="s">
        <v>137</v>
      </c>
      <c r="H90" s="202" t="s">
        <v>138</v>
      </c>
      <c r="I90" s="203" t="s">
        <v>139</v>
      </c>
      <c r="J90" s="203" t="s">
        <v>140</v>
      </c>
      <c r="K90" s="202" t="s">
        <v>132</v>
      </c>
      <c r="L90" s="204" t="s">
        <v>141</v>
      </c>
      <c r="M90" s="205"/>
      <c r="N90" s="90" t="s">
        <v>20</v>
      </c>
      <c r="O90" s="91" t="s">
        <v>39</v>
      </c>
      <c r="P90" s="91" t="s">
        <v>142</v>
      </c>
      <c r="Q90" s="91" t="s">
        <v>143</v>
      </c>
      <c r="R90" s="91" t="s">
        <v>144</v>
      </c>
      <c r="S90" s="91" t="s">
        <v>145</v>
      </c>
      <c r="T90" s="91" t="s">
        <v>146</v>
      </c>
      <c r="U90" s="91" t="s">
        <v>147</v>
      </c>
      <c r="V90" s="91" t="s">
        <v>148</v>
      </c>
      <c r="W90" s="91" t="s">
        <v>149</v>
      </c>
      <c r="X90" s="92" t="s">
        <v>150</v>
      </c>
      <c r="Y90" s="199"/>
      <c r="Z90" s="199"/>
      <c r="AA90" s="199"/>
      <c r="AB90" s="199"/>
      <c r="AC90" s="199"/>
      <c r="AD90" s="199"/>
      <c r="AE90" s="199"/>
    </row>
    <row r="91" s="2" customFormat="1" ht="22.8" customHeight="1">
      <c r="A91" s="36"/>
      <c r="B91" s="37"/>
      <c r="C91" s="97" t="s">
        <v>151</v>
      </c>
      <c r="D91" s="38"/>
      <c r="E91" s="38"/>
      <c r="F91" s="38"/>
      <c r="G91" s="38"/>
      <c r="H91" s="38"/>
      <c r="I91" s="150"/>
      <c r="J91" s="150"/>
      <c r="K91" s="206">
        <f>BK91</f>
        <v>0</v>
      </c>
      <c r="L91" s="38"/>
      <c r="M91" s="42"/>
      <c r="N91" s="93"/>
      <c r="O91" s="207"/>
      <c r="P91" s="94"/>
      <c r="Q91" s="208">
        <f>Q92+Q121</f>
        <v>0</v>
      </c>
      <c r="R91" s="208">
        <f>R92+R121</f>
        <v>0</v>
      </c>
      <c r="S91" s="94"/>
      <c r="T91" s="209">
        <f>T92+T121</f>
        <v>0</v>
      </c>
      <c r="U91" s="94"/>
      <c r="V91" s="209">
        <f>V92+V121</f>
        <v>0</v>
      </c>
      <c r="W91" s="94"/>
      <c r="X91" s="210">
        <f>X92+X121</f>
        <v>0</v>
      </c>
      <c r="Y91" s="36"/>
      <c r="Z91" s="36"/>
      <c r="AA91" s="36"/>
      <c r="AB91" s="36"/>
      <c r="AC91" s="36"/>
      <c r="AD91" s="36"/>
      <c r="AE91" s="36"/>
      <c r="AT91" s="15" t="s">
        <v>70</v>
      </c>
      <c r="AU91" s="15" t="s">
        <v>133</v>
      </c>
      <c r="BK91" s="211">
        <f>BK92+BK121</f>
        <v>0</v>
      </c>
    </row>
    <row r="92" s="11" customFormat="1" ht="25.92" customHeight="1">
      <c r="A92" s="11"/>
      <c r="B92" s="240"/>
      <c r="C92" s="241"/>
      <c r="D92" s="242" t="s">
        <v>70</v>
      </c>
      <c r="E92" s="243" t="s">
        <v>152</v>
      </c>
      <c r="F92" s="243" t="s">
        <v>1920</v>
      </c>
      <c r="G92" s="241"/>
      <c r="H92" s="241"/>
      <c r="I92" s="244"/>
      <c r="J92" s="244"/>
      <c r="K92" s="245">
        <f>BK92</f>
        <v>0</v>
      </c>
      <c r="L92" s="241"/>
      <c r="M92" s="246"/>
      <c r="N92" s="247"/>
      <c r="O92" s="248"/>
      <c r="P92" s="248"/>
      <c r="Q92" s="249">
        <f>Q93+Q98</f>
        <v>0</v>
      </c>
      <c r="R92" s="249">
        <f>R93+R98</f>
        <v>0</v>
      </c>
      <c r="S92" s="248"/>
      <c r="T92" s="250">
        <f>T93+T98</f>
        <v>0</v>
      </c>
      <c r="U92" s="248"/>
      <c r="V92" s="250">
        <f>V93+V98</f>
        <v>0</v>
      </c>
      <c r="W92" s="248"/>
      <c r="X92" s="251">
        <f>X93+X98</f>
        <v>0</v>
      </c>
      <c r="Y92" s="11"/>
      <c r="Z92" s="11"/>
      <c r="AA92" s="11"/>
      <c r="AB92" s="11"/>
      <c r="AC92" s="11"/>
      <c r="AD92" s="11"/>
      <c r="AE92" s="11"/>
      <c r="AR92" s="252" t="s">
        <v>88</v>
      </c>
      <c r="AT92" s="253" t="s">
        <v>70</v>
      </c>
      <c r="AU92" s="253" t="s">
        <v>71</v>
      </c>
      <c r="AY92" s="252" t="s">
        <v>158</v>
      </c>
      <c r="BK92" s="254">
        <f>BK93+BK98</f>
        <v>0</v>
      </c>
    </row>
    <row r="93" s="11" customFormat="1" ht="22.8" customHeight="1">
      <c r="A93" s="11"/>
      <c r="B93" s="240"/>
      <c r="C93" s="241"/>
      <c r="D93" s="242" t="s">
        <v>70</v>
      </c>
      <c r="E93" s="265" t="s">
        <v>1921</v>
      </c>
      <c r="F93" s="265" t="s">
        <v>1922</v>
      </c>
      <c r="G93" s="241"/>
      <c r="H93" s="241"/>
      <c r="I93" s="244"/>
      <c r="J93" s="244"/>
      <c r="K93" s="266">
        <f>BK93</f>
        <v>0</v>
      </c>
      <c r="L93" s="241"/>
      <c r="M93" s="246"/>
      <c r="N93" s="247"/>
      <c r="O93" s="248"/>
      <c r="P93" s="248"/>
      <c r="Q93" s="249">
        <f>SUM(Q94:Q97)</f>
        <v>0</v>
      </c>
      <c r="R93" s="249">
        <f>SUM(R94:R97)</f>
        <v>0</v>
      </c>
      <c r="S93" s="248"/>
      <c r="T93" s="250">
        <f>SUM(T94:T97)</f>
        <v>0</v>
      </c>
      <c r="U93" s="248"/>
      <c r="V93" s="250">
        <f>SUM(V94:V97)</f>
        <v>0</v>
      </c>
      <c r="W93" s="248"/>
      <c r="X93" s="251">
        <f>SUM(X94:X97)</f>
        <v>0</v>
      </c>
      <c r="Y93" s="11"/>
      <c r="Z93" s="11"/>
      <c r="AA93" s="11"/>
      <c r="AB93" s="11"/>
      <c r="AC93" s="11"/>
      <c r="AD93" s="11"/>
      <c r="AE93" s="11"/>
      <c r="AR93" s="252" t="s">
        <v>88</v>
      </c>
      <c r="AT93" s="253" t="s">
        <v>70</v>
      </c>
      <c r="AU93" s="253" t="s">
        <v>78</v>
      </c>
      <c r="AY93" s="252" t="s">
        <v>158</v>
      </c>
      <c r="BK93" s="254">
        <f>SUM(BK94:BK97)</f>
        <v>0</v>
      </c>
    </row>
    <row r="94" s="2" customFormat="1" ht="21.75" customHeight="1">
      <c r="A94" s="36"/>
      <c r="B94" s="37"/>
      <c r="C94" s="232" t="s">
        <v>499</v>
      </c>
      <c r="D94" s="232" t="s">
        <v>461</v>
      </c>
      <c r="E94" s="233" t="s">
        <v>1923</v>
      </c>
      <c r="F94" s="234" t="s">
        <v>1924</v>
      </c>
      <c r="G94" s="235" t="s">
        <v>240</v>
      </c>
      <c r="H94" s="236">
        <v>1</v>
      </c>
      <c r="I94" s="237"/>
      <c r="J94" s="237"/>
      <c r="K94" s="238">
        <f>ROUND(P94*H94,2)</f>
        <v>0</v>
      </c>
      <c r="L94" s="234" t="s">
        <v>1704</v>
      </c>
      <c r="M94" s="42"/>
      <c r="N94" s="239" t="s">
        <v>20</v>
      </c>
      <c r="O94" s="222" t="s">
        <v>40</v>
      </c>
      <c r="P94" s="223">
        <f>I94+J94</f>
        <v>0</v>
      </c>
      <c r="Q94" s="223">
        <f>ROUND(I94*H94,2)</f>
        <v>0</v>
      </c>
      <c r="R94" s="223">
        <f>ROUND(J94*H94,2)</f>
        <v>0</v>
      </c>
      <c r="S94" s="82"/>
      <c r="T94" s="224">
        <f>S94*H94</f>
        <v>0</v>
      </c>
      <c r="U94" s="224">
        <v>0</v>
      </c>
      <c r="V94" s="224">
        <f>U94*H94</f>
        <v>0</v>
      </c>
      <c r="W94" s="224">
        <v>0</v>
      </c>
      <c r="X94" s="225">
        <f>W94*H94</f>
        <v>0</v>
      </c>
      <c r="Y94" s="36"/>
      <c r="Z94" s="36"/>
      <c r="AA94" s="36"/>
      <c r="AB94" s="36"/>
      <c r="AC94" s="36"/>
      <c r="AD94" s="36"/>
      <c r="AE94" s="36"/>
      <c r="AR94" s="226" t="s">
        <v>231</v>
      </c>
      <c r="AT94" s="226" t="s">
        <v>461</v>
      </c>
      <c r="AU94" s="226" t="s">
        <v>80</v>
      </c>
      <c r="AY94" s="15" t="s">
        <v>158</v>
      </c>
      <c r="BE94" s="227">
        <f>IF(O94="základní",K94,0)</f>
        <v>0</v>
      </c>
      <c r="BF94" s="227">
        <f>IF(O94="snížená",K94,0)</f>
        <v>0</v>
      </c>
      <c r="BG94" s="227">
        <f>IF(O94="zákl. přenesená",K94,0)</f>
        <v>0</v>
      </c>
      <c r="BH94" s="227">
        <f>IF(O94="sníž. přenesená",K94,0)</f>
        <v>0</v>
      </c>
      <c r="BI94" s="227">
        <f>IF(O94="nulová",K94,0)</f>
        <v>0</v>
      </c>
      <c r="BJ94" s="15" t="s">
        <v>78</v>
      </c>
      <c r="BK94" s="227">
        <f>ROUND(P94*H94,2)</f>
        <v>0</v>
      </c>
      <c r="BL94" s="15" t="s">
        <v>231</v>
      </c>
      <c r="BM94" s="226" t="s">
        <v>1925</v>
      </c>
    </row>
    <row r="95" s="2" customFormat="1">
      <c r="A95" s="36"/>
      <c r="B95" s="37"/>
      <c r="C95" s="38"/>
      <c r="D95" s="228" t="s">
        <v>161</v>
      </c>
      <c r="E95" s="38"/>
      <c r="F95" s="229" t="s">
        <v>1924</v>
      </c>
      <c r="G95" s="38"/>
      <c r="H95" s="38"/>
      <c r="I95" s="150"/>
      <c r="J95" s="150"/>
      <c r="K95" s="38"/>
      <c r="L95" s="38"/>
      <c r="M95" s="42"/>
      <c r="N95" s="230"/>
      <c r="O95" s="231"/>
      <c r="P95" s="82"/>
      <c r="Q95" s="82"/>
      <c r="R95" s="82"/>
      <c r="S95" s="82"/>
      <c r="T95" s="82"/>
      <c r="U95" s="82"/>
      <c r="V95" s="82"/>
      <c r="W95" s="82"/>
      <c r="X95" s="83"/>
      <c r="Y95" s="36"/>
      <c r="Z95" s="36"/>
      <c r="AA95" s="36"/>
      <c r="AB95" s="36"/>
      <c r="AC95" s="36"/>
      <c r="AD95" s="36"/>
      <c r="AE95" s="36"/>
      <c r="AT95" s="15" t="s">
        <v>161</v>
      </c>
      <c r="AU95" s="15" t="s">
        <v>80</v>
      </c>
    </row>
    <row r="96" s="2" customFormat="1" ht="33" customHeight="1">
      <c r="A96" s="36"/>
      <c r="B96" s="37"/>
      <c r="C96" s="232" t="s">
        <v>503</v>
      </c>
      <c r="D96" s="232" t="s">
        <v>461</v>
      </c>
      <c r="E96" s="233" t="s">
        <v>1926</v>
      </c>
      <c r="F96" s="234" t="s">
        <v>1927</v>
      </c>
      <c r="G96" s="235" t="s">
        <v>240</v>
      </c>
      <c r="H96" s="236">
        <v>3</v>
      </c>
      <c r="I96" s="237"/>
      <c r="J96" s="237"/>
      <c r="K96" s="238">
        <f>ROUND(P96*H96,2)</f>
        <v>0</v>
      </c>
      <c r="L96" s="234" t="s">
        <v>1704</v>
      </c>
      <c r="M96" s="42"/>
      <c r="N96" s="239" t="s">
        <v>20</v>
      </c>
      <c r="O96" s="222" t="s">
        <v>40</v>
      </c>
      <c r="P96" s="223">
        <f>I96+J96</f>
        <v>0</v>
      </c>
      <c r="Q96" s="223">
        <f>ROUND(I96*H96,2)</f>
        <v>0</v>
      </c>
      <c r="R96" s="223">
        <f>ROUND(J96*H96,2)</f>
        <v>0</v>
      </c>
      <c r="S96" s="82"/>
      <c r="T96" s="224">
        <f>S96*H96</f>
        <v>0</v>
      </c>
      <c r="U96" s="224">
        <v>0</v>
      </c>
      <c r="V96" s="224">
        <f>U96*H96</f>
        <v>0</v>
      </c>
      <c r="W96" s="224">
        <v>0</v>
      </c>
      <c r="X96" s="225">
        <f>W96*H96</f>
        <v>0</v>
      </c>
      <c r="Y96" s="36"/>
      <c r="Z96" s="36"/>
      <c r="AA96" s="36"/>
      <c r="AB96" s="36"/>
      <c r="AC96" s="36"/>
      <c r="AD96" s="36"/>
      <c r="AE96" s="36"/>
      <c r="AR96" s="226" t="s">
        <v>231</v>
      </c>
      <c r="AT96" s="226" t="s">
        <v>461</v>
      </c>
      <c r="AU96" s="226" t="s">
        <v>80</v>
      </c>
      <c r="AY96" s="15" t="s">
        <v>158</v>
      </c>
      <c r="BE96" s="227">
        <f>IF(O96="základní",K96,0)</f>
        <v>0</v>
      </c>
      <c r="BF96" s="227">
        <f>IF(O96="snížená",K96,0)</f>
        <v>0</v>
      </c>
      <c r="BG96" s="227">
        <f>IF(O96="zákl. přenesená",K96,0)</f>
        <v>0</v>
      </c>
      <c r="BH96" s="227">
        <f>IF(O96="sníž. přenesená",K96,0)</f>
        <v>0</v>
      </c>
      <c r="BI96" s="227">
        <f>IF(O96="nulová",K96,0)</f>
        <v>0</v>
      </c>
      <c r="BJ96" s="15" t="s">
        <v>78</v>
      </c>
      <c r="BK96" s="227">
        <f>ROUND(P96*H96,2)</f>
        <v>0</v>
      </c>
      <c r="BL96" s="15" t="s">
        <v>231</v>
      </c>
      <c r="BM96" s="226" t="s">
        <v>1928</v>
      </c>
    </row>
    <row r="97" s="2" customFormat="1">
      <c r="A97" s="36"/>
      <c r="B97" s="37"/>
      <c r="C97" s="38"/>
      <c r="D97" s="228" t="s">
        <v>161</v>
      </c>
      <c r="E97" s="38"/>
      <c r="F97" s="229" t="s">
        <v>1927</v>
      </c>
      <c r="G97" s="38"/>
      <c r="H97" s="38"/>
      <c r="I97" s="150"/>
      <c r="J97" s="150"/>
      <c r="K97" s="38"/>
      <c r="L97" s="38"/>
      <c r="M97" s="42"/>
      <c r="N97" s="230"/>
      <c r="O97" s="231"/>
      <c r="P97" s="82"/>
      <c r="Q97" s="82"/>
      <c r="R97" s="82"/>
      <c r="S97" s="82"/>
      <c r="T97" s="82"/>
      <c r="U97" s="82"/>
      <c r="V97" s="82"/>
      <c r="W97" s="82"/>
      <c r="X97" s="83"/>
      <c r="Y97" s="36"/>
      <c r="Z97" s="36"/>
      <c r="AA97" s="36"/>
      <c r="AB97" s="36"/>
      <c r="AC97" s="36"/>
      <c r="AD97" s="36"/>
      <c r="AE97" s="36"/>
      <c r="AT97" s="15" t="s">
        <v>161</v>
      </c>
      <c r="AU97" s="15" t="s">
        <v>80</v>
      </c>
    </row>
    <row r="98" s="11" customFormat="1" ht="22.8" customHeight="1">
      <c r="A98" s="11"/>
      <c r="B98" s="240"/>
      <c r="C98" s="241"/>
      <c r="D98" s="242" t="s">
        <v>70</v>
      </c>
      <c r="E98" s="265" t="s">
        <v>1929</v>
      </c>
      <c r="F98" s="265" t="s">
        <v>1930</v>
      </c>
      <c r="G98" s="241"/>
      <c r="H98" s="241"/>
      <c r="I98" s="244"/>
      <c r="J98" s="244"/>
      <c r="K98" s="266">
        <f>BK98</f>
        <v>0</v>
      </c>
      <c r="L98" s="241"/>
      <c r="M98" s="246"/>
      <c r="N98" s="247"/>
      <c r="O98" s="248"/>
      <c r="P98" s="248"/>
      <c r="Q98" s="249">
        <f>SUM(Q99:Q120)</f>
        <v>0</v>
      </c>
      <c r="R98" s="249">
        <f>SUM(R99:R120)</f>
        <v>0</v>
      </c>
      <c r="S98" s="248"/>
      <c r="T98" s="250">
        <f>SUM(T99:T120)</f>
        <v>0</v>
      </c>
      <c r="U98" s="248"/>
      <c r="V98" s="250">
        <f>SUM(V99:V120)</f>
        <v>0</v>
      </c>
      <c r="W98" s="248"/>
      <c r="X98" s="251">
        <f>SUM(X99:X120)</f>
        <v>0</v>
      </c>
      <c r="Y98" s="11"/>
      <c r="Z98" s="11"/>
      <c r="AA98" s="11"/>
      <c r="AB98" s="11"/>
      <c r="AC98" s="11"/>
      <c r="AD98" s="11"/>
      <c r="AE98" s="11"/>
      <c r="AR98" s="252" t="s">
        <v>88</v>
      </c>
      <c r="AT98" s="253" t="s">
        <v>70</v>
      </c>
      <c r="AU98" s="253" t="s">
        <v>78</v>
      </c>
      <c r="AY98" s="252" t="s">
        <v>158</v>
      </c>
      <c r="BK98" s="254">
        <f>SUM(BK99:BK120)</f>
        <v>0</v>
      </c>
    </row>
    <row r="99" s="2" customFormat="1" ht="21.75" customHeight="1">
      <c r="A99" s="36"/>
      <c r="B99" s="37"/>
      <c r="C99" s="232" t="s">
        <v>507</v>
      </c>
      <c r="D99" s="232" t="s">
        <v>461</v>
      </c>
      <c r="E99" s="233" t="s">
        <v>1931</v>
      </c>
      <c r="F99" s="234" t="s">
        <v>1932</v>
      </c>
      <c r="G99" s="235" t="s">
        <v>240</v>
      </c>
      <c r="H99" s="236">
        <v>2</v>
      </c>
      <c r="I99" s="237"/>
      <c r="J99" s="237"/>
      <c r="K99" s="238">
        <f>ROUND(P99*H99,2)</f>
        <v>0</v>
      </c>
      <c r="L99" s="234" t="s">
        <v>1704</v>
      </c>
      <c r="M99" s="42"/>
      <c r="N99" s="239" t="s">
        <v>20</v>
      </c>
      <c r="O99" s="222" t="s">
        <v>40</v>
      </c>
      <c r="P99" s="223">
        <f>I99+J99</f>
        <v>0</v>
      </c>
      <c r="Q99" s="223">
        <f>ROUND(I99*H99,2)</f>
        <v>0</v>
      </c>
      <c r="R99" s="223">
        <f>ROUND(J99*H99,2)</f>
        <v>0</v>
      </c>
      <c r="S99" s="82"/>
      <c r="T99" s="224">
        <f>S99*H99</f>
        <v>0</v>
      </c>
      <c r="U99" s="224">
        <v>0</v>
      </c>
      <c r="V99" s="224">
        <f>U99*H99</f>
        <v>0</v>
      </c>
      <c r="W99" s="224">
        <v>0</v>
      </c>
      <c r="X99" s="225">
        <f>W99*H99</f>
        <v>0</v>
      </c>
      <c r="Y99" s="36"/>
      <c r="Z99" s="36"/>
      <c r="AA99" s="36"/>
      <c r="AB99" s="36"/>
      <c r="AC99" s="36"/>
      <c r="AD99" s="36"/>
      <c r="AE99" s="36"/>
      <c r="AR99" s="226" t="s">
        <v>231</v>
      </c>
      <c r="AT99" s="226" t="s">
        <v>461</v>
      </c>
      <c r="AU99" s="226" t="s">
        <v>80</v>
      </c>
      <c r="AY99" s="15" t="s">
        <v>158</v>
      </c>
      <c r="BE99" s="227">
        <f>IF(O99="základní",K99,0)</f>
        <v>0</v>
      </c>
      <c r="BF99" s="227">
        <f>IF(O99="snížená",K99,0)</f>
        <v>0</v>
      </c>
      <c r="BG99" s="227">
        <f>IF(O99="zákl. přenesená",K99,0)</f>
        <v>0</v>
      </c>
      <c r="BH99" s="227">
        <f>IF(O99="sníž. přenesená",K99,0)</f>
        <v>0</v>
      </c>
      <c r="BI99" s="227">
        <f>IF(O99="nulová",K99,0)</f>
        <v>0</v>
      </c>
      <c r="BJ99" s="15" t="s">
        <v>78</v>
      </c>
      <c r="BK99" s="227">
        <f>ROUND(P99*H99,2)</f>
        <v>0</v>
      </c>
      <c r="BL99" s="15" t="s">
        <v>231</v>
      </c>
      <c r="BM99" s="226" t="s">
        <v>1933</v>
      </c>
    </row>
    <row r="100" s="2" customFormat="1">
      <c r="A100" s="36"/>
      <c r="B100" s="37"/>
      <c r="C100" s="38"/>
      <c r="D100" s="228" t="s">
        <v>161</v>
      </c>
      <c r="E100" s="38"/>
      <c r="F100" s="229" t="s">
        <v>1932</v>
      </c>
      <c r="G100" s="38"/>
      <c r="H100" s="38"/>
      <c r="I100" s="150"/>
      <c r="J100" s="150"/>
      <c r="K100" s="38"/>
      <c r="L100" s="38"/>
      <c r="M100" s="42"/>
      <c r="N100" s="230"/>
      <c r="O100" s="231"/>
      <c r="P100" s="82"/>
      <c r="Q100" s="82"/>
      <c r="R100" s="82"/>
      <c r="S100" s="82"/>
      <c r="T100" s="82"/>
      <c r="U100" s="82"/>
      <c r="V100" s="82"/>
      <c r="W100" s="82"/>
      <c r="X100" s="83"/>
      <c r="Y100" s="36"/>
      <c r="Z100" s="36"/>
      <c r="AA100" s="36"/>
      <c r="AB100" s="36"/>
      <c r="AC100" s="36"/>
      <c r="AD100" s="36"/>
      <c r="AE100" s="36"/>
      <c r="AT100" s="15" t="s">
        <v>161</v>
      </c>
      <c r="AU100" s="15" t="s">
        <v>80</v>
      </c>
    </row>
    <row r="101" s="2" customFormat="1" ht="21.75" customHeight="1">
      <c r="A101" s="36"/>
      <c r="B101" s="37"/>
      <c r="C101" s="232" t="s">
        <v>512</v>
      </c>
      <c r="D101" s="232" t="s">
        <v>461</v>
      </c>
      <c r="E101" s="233" t="s">
        <v>1934</v>
      </c>
      <c r="F101" s="234" t="s">
        <v>1935</v>
      </c>
      <c r="G101" s="235" t="s">
        <v>240</v>
      </c>
      <c r="H101" s="236">
        <v>20</v>
      </c>
      <c r="I101" s="237"/>
      <c r="J101" s="237"/>
      <c r="K101" s="238">
        <f>ROUND(P101*H101,2)</f>
        <v>0</v>
      </c>
      <c r="L101" s="234" t="s">
        <v>1704</v>
      </c>
      <c r="M101" s="42"/>
      <c r="N101" s="239" t="s">
        <v>20</v>
      </c>
      <c r="O101" s="222" t="s">
        <v>40</v>
      </c>
      <c r="P101" s="223">
        <f>I101+J101</f>
        <v>0</v>
      </c>
      <c r="Q101" s="223">
        <f>ROUND(I101*H101,2)</f>
        <v>0</v>
      </c>
      <c r="R101" s="223">
        <f>ROUND(J101*H101,2)</f>
        <v>0</v>
      </c>
      <c r="S101" s="82"/>
      <c r="T101" s="224">
        <f>S101*H101</f>
        <v>0</v>
      </c>
      <c r="U101" s="224">
        <v>0</v>
      </c>
      <c r="V101" s="224">
        <f>U101*H101</f>
        <v>0</v>
      </c>
      <c r="W101" s="224">
        <v>0</v>
      </c>
      <c r="X101" s="225">
        <f>W101*H101</f>
        <v>0</v>
      </c>
      <c r="Y101" s="36"/>
      <c r="Z101" s="36"/>
      <c r="AA101" s="36"/>
      <c r="AB101" s="36"/>
      <c r="AC101" s="36"/>
      <c r="AD101" s="36"/>
      <c r="AE101" s="36"/>
      <c r="AR101" s="226" t="s">
        <v>231</v>
      </c>
      <c r="AT101" s="226" t="s">
        <v>461</v>
      </c>
      <c r="AU101" s="226" t="s">
        <v>80</v>
      </c>
      <c r="AY101" s="15" t="s">
        <v>158</v>
      </c>
      <c r="BE101" s="227">
        <f>IF(O101="základní",K101,0)</f>
        <v>0</v>
      </c>
      <c r="BF101" s="227">
        <f>IF(O101="snížená",K101,0)</f>
        <v>0</v>
      </c>
      <c r="BG101" s="227">
        <f>IF(O101="zákl. přenesená",K101,0)</f>
        <v>0</v>
      </c>
      <c r="BH101" s="227">
        <f>IF(O101="sníž. přenesená",K101,0)</f>
        <v>0</v>
      </c>
      <c r="BI101" s="227">
        <f>IF(O101="nulová",K101,0)</f>
        <v>0</v>
      </c>
      <c r="BJ101" s="15" t="s">
        <v>78</v>
      </c>
      <c r="BK101" s="227">
        <f>ROUND(P101*H101,2)</f>
        <v>0</v>
      </c>
      <c r="BL101" s="15" t="s">
        <v>231</v>
      </c>
      <c r="BM101" s="226" t="s">
        <v>1936</v>
      </c>
    </row>
    <row r="102" s="2" customFormat="1">
      <c r="A102" s="36"/>
      <c r="B102" s="37"/>
      <c r="C102" s="38"/>
      <c r="D102" s="228" t="s">
        <v>161</v>
      </c>
      <c r="E102" s="38"/>
      <c r="F102" s="229" t="s">
        <v>1935</v>
      </c>
      <c r="G102" s="38"/>
      <c r="H102" s="38"/>
      <c r="I102" s="150"/>
      <c r="J102" s="150"/>
      <c r="K102" s="38"/>
      <c r="L102" s="38"/>
      <c r="M102" s="42"/>
      <c r="N102" s="230"/>
      <c r="O102" s="231"/>
      <c r="P102" s="82"/>
      <c r="Q102" s="82"/>
      <c r="R102" s="82"/>
      <c r="S102" s="82"/>
      <c r="T102" s="82"/>
      <c r="U102" s="82"/>
      <c r="V102" s="82"/>
      <c r="W102" s="82"/>
      <c r="X102" s="83"/>
      <c r="Y102" s="36"/>
      <c r="Z102" s="36"/>
      <c r="AA102" s="36"/>
      <c r="AB102" s="36"/>
      <c r="AC102" s="36"/>
      <c r="AD102" s="36"/>
      <c r="AE102" s="36"/>
      <c r="AT102" s="15" t="s">
        <v>161</v>
      </c>
      <c r="AU102" s="15" t="s">
        <v>80</v>
      </c>
    </row>
    <row r="103" s="2" customFormat="1" ht="21.75" customHeight="1">
      <c r="A103" s="36"/>
      <c r="B103" s="37"/>
      <c r="C103" s="232" t="s">
        <v>516</v>
      </c>
      <c r="D103" s="232" t="s">
        <v>461</v>
      </c>
      <c r="E103" s="233" t="s">
        <v>1937</v>
      </c>
      <c r="F103" s="234" t="s">
        <v>1938</v>
      </c>
      <c r="G103" s="235" t="s">
        <v>240</v>
      </c>
      <c r="H103" s="236">
        <v>1</v>
      </c>
      <c r="I103" s="237"/>
      <c r="J103" s="237"/>
      <c r="K103" s="238">
        <f>ROUND(P103*H103,2)</f>
        <v>0</v>
      </c>
      <c r="L103" s="234" t="s">
        <v>1704</v>
      </c>
      <c r="M103" s="42"/>
      <c r="N103" s="239" t="s">
        <v>20</v>
      </c>
      <c r="O103" s="222" t="s">
        <v>40</v>
      </c>
      <c r="P103" s="223">
        <f>I103+J103</f>
        <v>0</v>
      </c>
      <c r="Q103" s="223">
        <f>ROUND(I103*H103,2)</f>
        <v>0</v>
      </c>
      <c r="R103" s="223">
        <f>ROUND(J103*H103,2)</f>
        <v>0</v>
      </c>
      <c r="S103" s="82"/>
      <c r="T103" s="224">
        <f>S103*H103</f>
        <v>0</v>
      </c>
      <c r="U103" s="224">
        <v>0</v>
      </c>
      <c r="V103" s="224">
        <f>U103*H103</f>
        <v>0</v>
      </c>
      <c r="W103" s="224">
        <v>0</v>
      </c>
      <c r="X103" s="225">
        <f>W103*H103</f>
        <v>0</v>
      </c>
      <c r="Y103" s="36"/>
      <c r="Z103" s="36"/>
      <c r="AA103" s="36"/>
      <c r="AB103" s="36"/>
      <c r="AC103" s="36"/>
      <c r="AD103" s="36"/>
      <c r="AE103" s="36"/>
      <c r="AR103" s="226" t="s">
        <v>231</v>
      </c>
      <c r="AT103" s="226" t="s">
        <v>461</v>
      </c>
      <c r="AU103" s="226" t="s">
        <v>80</v>
      </c>
      <c r="AY103" s="15" t="s">
        <v>158</v>
      </c>
      <c r="BE103" s="227">
        <f>IF(O103="základní",K103,0)</f>
        <v>0</v>
      </c>
      <c r="BF103" s="227">
        <f>IF(O103="snížená",K103,0)</f>
        <v>0</v>
      </c>
      <c r="BG103" s="227">
        <f>IF(O103="zákl. přenesená",K103,0)</f>
        <v>0</v>
      </c>
      <c r="BH103" s="227">
        <f>IF(O103="sníž. přenesená",K103,0)</f>
        <v>0</v>
      </c>
      <c r="BI103" s="227">
        <f>IF(O103="nulová",K103,0)</f>
        <v>0</v>
      </c>
      <c r="BJ103" s="15" t="s">
        <v>78</v>
      </c>
      <c r="BK103" s="227">
        <f>ROUND(P103*H103,2)</f>
        <v>0</v>
      </c>
      <c r="BL103" s="15" t="s">
        <v>231</v>
      </c>
      <c r="BM103" s="226" t="s">
        <v>1939</v>
      </c>
    </row>
    <row r="104" s="2" customFormat="1">
      <c r="A104" s="36"/>
      <c r="B104" s="37"/>
      <c r="C104" s="38"/>
      <c r="D104" s="228" t="s">
        <v>161</v>
      </c>
      <c r="E104" s="38"/>
      <c r="F104" s="229" t="s">
        <v>1938</v>
      </c>
      <c r="G104" s="38"/>
      <c r="H104" s="38"/>
      <c r="I104" s="150"/>
      <c r="J104" s="150"/>
      <c r="K104" s="38"/>
      <c r="L104" s="38"/>
      <c r="M104" s="42"/>
      <c r="N104" s="230"/>
      <c r="O104" s="231"/>
      <c r="P104" s="82"/>
      <c r="Q104" s="82"/>
      <c r="R104" s="82"/>
      <c r="S104" s="82"/>
      <c r="T104" s="82"/>
      <c r="U104" s="82"/>
      <c r="V104" s="82"/>
      <c r="W104" s="82"/>
      <c r="X104" s="83"/>
      <c r="Y104" s="36"/>
      <c r="Z104" s="36"/>
      <c r="AA104" s="36"/>
      <c r="AB104" s="36"/>
      <c r="AC104" s="36"/>
      <c r="AD104" s="36"/>
      <c r="AE104" s="36"/>
      <c r="AT104" s="15" t="s">
        <v>161</v>
      </c>
      <c r="AU104" s="15" t="s">
        <v>80</v>
      </c>
    </row>
    <row r="105" s="2" customFormat="1" ht="21.75" customHeight="1">
      <c r="A105" s="36"/>
      <c r="B105" s="37"/>
      <c r="C105" s="232" t="s">
        <v>521</v>
      </c>
      <c r="D105" s="232" t="s">
        <v>461</v>
      </c>
      <c r="E105" s="233" t="s">
        <v>1940</v>
      </c>
      <c r="F105" s="234" t="s">
        <v>1941</v>
      </c>
      <c r="G105" s="235" t="s">
        <v>1712</v>
      </c>
      <c r="H105" s="236">
        <v>3</v>
      </c>
      <c r="I105" s="237"/>
      <c r="J105" s="237"/>
      <c r="K105" s="238">
        <f>ROUND(P105*H105,2)</f>
        <v>0</v>
      </c>
      <c r="L105" s="234" t="s">
        <v>1704</v>
      </c>
      <c r="M105" s="42"/>
      <c r="N105" s="239" t="s">
        <v>20</v>
      </c>
      <c r="O105" s="222" t="s">
        <v>40</v>
      </c>
      <c r="P105" s="223">
        <f>I105+J105</f>
        <v>0</v>
      </c>
      <c r="Q105" s="223">
        <f>ROUND(I105*H105,2)</f>
        <v>0</v>
      </c>
      <c r="R105" s="223">
        <f>ROUND(J105*H105,2)</f>
        <v>0</v>
      </c>
      <c r="S105" s="82"/>
      <c r="T105" s="224">
        <f>S105*H105</f>
        <v>0</v>
      </c>
      <c r="U105" s="224">
        <v>0</v>
      </c>
      <c r="V105" s="224">
        <f>U105*H105</f>
        <v>0</v>
      </c>
      <c r="W105" s="224">
        <v>0</v>
      </c>
      <c r="X105" s="225">
        <f>W105*H105</f>
        <v>0</v>
      </c>
      <c r="Y105" s="36"/>
      <c r="Z105" s="36"/>
      <c r="AA105" s="36"/>
      <c r="AB105" s="36"/>
      <c r="AC105" s="36"/>
      <c r="AD105" s="36"/>
      <c r="AE105" s="36"/>
      <c r="AR105" s="226" t="s">
        <v>231</v>
      </c>
      <c r="AT105" s="226" t="s">
        <v>461</v>
      </c>
      <c r="AU105" s="226" t="s">
        <v>80</v>
      </c>
      <c r="AY105" s="15" t="s">
        <v>158</v>
      </c>
      <c r="BE105" s="227">
        <f>IF(O105="základní",K105,0)</f>
        <v>0</v>
      </c>
      <c r="BF105" s="227">
        <f>IF(O105="snížená",K105,0)</f>
        <v>0</v>
      </c>
      <c r="BG105" s="227">
        <f>IF(O105="zákl. přenesená",K105,0)</f>
        <v>0</v>
      </c>
      <c r="BH105" s="227">
        <f>IF(O105="sníž. přenesená",K105,0)</f>
        <v>0</v>
      </c>
      <c r="BI105" s="227">
        <f>IF(O105="nulová",K105,0)</f>
        <v>0</v>
      </c>
      <c r="BJ105" s="15" t="s">
        <v>78</v>
      </c>
      <c r="BK105" s="227">
        <f>ROUND(P105*H105,2)</f>
        <v>0</v>
      </c>
      <c r="BL105" s="15" t="s">
        <v>231</v>
      </c>
      <c r="BM105" s="226" t="s">
        <v>1942</v>
      </c>
    </row>
    <row r="106" s="2" customFormat="1">
      <c r="A106" s="36"/>
      <c r="B106" s="37"/>
      <c r="C106" s="38"/>
      <c r="D106" s="228" t="s">
        <v>161</v>
      </c>
      <c r="E106" s="38"/>
      <c r="F106" s="229" t="s">
        <v>1941</v>
      </c>
      <c r="G106" s="38"/>
      <c r="H106" s="38"/>
      <c r="I106" s="150"/>
      <c r="J106" s="150"/>
      <c r="K106" s="38"/>
      <c r="L106" s="38"/>
      <c r="M106" s="42"/>
      <c r="N106" s="230"/>
      <c r="O106" s="231"/>
      <c r="P106" s="82"/>
      <c r="Q106" s="82"/>
      <c r="R106" s="82"/>
      <c r="S106" s="82"/>
      <c r="T106" s="82"/>
      <c r="U106" s="82"/>
      <c r="V106" s="82"/>
      <c r="W106" s="82"/>
      <c r="X106" s="83"/>
      <c r="Y106" s="36"/>
      <c r="Z106" s="36"/>
      <c r="AA106" s="36"/>
      <c r="AB106" s="36"/>
      <c r="AC106" s="36"/>
      <c r="AD106" s="36"/>
      <c r="AE106" s="36"/>
      <c r="AT106" s="15" t="s">
        <v>161</v>
      </c>
      <c r="AU106" s="15" t="s">
        <v>80</v>
      </c>
    </row>
    <row r="107" s="2" customFormat="1" ht="21.75" customHeight="1">
      <c r="A107" s="36"/>
      <c r="B107" s="37"/>
      <c r="C107" s="232" t="s">
        <v>525</v>
      </c>
      <c r="D107" s="232" t="s">
        <v>461</v>
      </c>
      <c r="E107" s="233" t="s">
        <v>1943</v>
      </c>
      <c r="F107" s="234" t="s">
        <v>1944</v>
      </c>
      <c r="G107" s="235" t="s">
        <v>155</v>
      </c>
      <c r="H107" s="236">
        <v>5900</v>
      </c>
      <c r="I107" s="237"/>
      <c r="J107" s="237"/>
      <c r="K107" s="238">
        <f>ROUND(P107*H107,2)</f>
        <v>0</v>
      </c>
      <c r="L107" s="234" t="s">
        <v>1704</v>
      </c>
      <c r="M107" s="42"/>
      <c r="N107" s="239" t="s">
        <v>20</v>
      </c>
      <c r="O107" s="222" t="s">
        <v>40</v>
      </c>
      <c r="P107" s="223">
        <f>I107+J107</f>
        <v>0</v>
      </c>
      <c r="Q107" s="223">
        <f>ROUND(I107*H107,2)</f>
        <v>0</v>
      </c>
      <c r="R107" s="223">
        <f>ROUND(J107*H107,2)</f>
        <v>0</v>
      </c>
      <c r="S107" s="82"/>
      <c r="T107" s="224">
        <f>S107*H107</f>
        <v>0</v>
      </c>
      <c r="U107" s="224">
        <v>0</v>
      </c>
      <c r="V107" s="224">
        <f>U107*H107</f>
        <v>0</v>
      </c>
      <c r="W107" s="224">
        <v>0</v>
      </c>
      <c r="X107" s="225">
        <f>W107*H107</f>
        <v>0</v>
      </c>
      <c r="Y107" s="36"/>
      <c r="Z107" s="36"/>
      <c r="AA107" s="36"/>
      <c r="AB107" s="36"/>
      <c r="AC107" s="36"/>
      <c r="AD107" s="36"/>
      <c r="AE107" s="36"/>
      <c r="AR107" s="226" t="s">
        <v>231</v>
      </c>
      <c r="AT107" s="226" t="s">
        <v>461</v>
      </c>
      <c r="AU107" s="226" t="s">
        <v>80</v>
      </c>
      <c r="AY107" s="15" t="s">
        <v>158</v>
      </c>
      <c r="BE107" s="227">
        <f>IF(O107="základní",K107,0)</f>
        <v>0</v>
      </c>
      <c r="BF107" s="227">
        <f>IF(O107="snížená",K107,0)</f>
        <v>0</v>
      </c>
      <c r="BG107" s="227">
        <f>IF(O107="zákl. přenesená",K107,0)</f>
        <v>0</v>
      </c>
      <c r="BH107" s="227">
        <f>IF(O107="sníž. přenesená",K107,0)</f>
        <v>0</v>
      </c>
      <c r="BI107" s="227">
        <f>IF(O107="nulová",K107,0)</f>
        <v>0</v>
      </c>
      <c r="BJ107" s="15" t="s">
        <v>78</v>
      </c>
      <c r="BK107" s="227">
        <f>ROUND(P107*H107,2)</f>
        <v>0</v>
      </c>
      <c r="BL107" s="15" t="s">
        <v>231</v>
      </c>
      <c r="BM107" s="226" t="s">
        <v>1945</v>
      </c>
    </row>
    <row r="108" s="2" customFormat="1">
      <c r="A108" s="36"/>
      <c r="B108" s="37"/>
      <c r="C108" s="38"/>
      <c r="D108" s="228" t="s">
        <v>161</v>
      </c>
      <c r="E108" s="38"/>
      <c r="F108" s="229" t="s">
        <v>1944</v>
      </c>
      <c r="G108" s="38"/>
      <c r="H108" s="38"/>
      <c r="I108" s="150"/>
      <c r="J108" s="150"/>
      <c r="K108" s="38"/>
      <c r="L108" s="38"/>
      <c r="M108" s="42"/>
      <c r="N108" s="230"/>
      <c r="O108" s="231"/>
      <c r="P108" s="82"/>
      <c r="Q108" s="82"/>
      <c r="R108" s="82"/>
      <c r="S108" s="82"/>
      <c r="T108" s="82"/>
      <c r="U108" s="82"/>
      <c r="V108" s="82"/>
      <c r="W108" s="82"/>
      <c r="X108" s="83"/>
      <c r="Y108" s="36"/>
      <c r="Z108" s="36"/>
      <c r="AA108" s="36"/>
      <c r="AB108" s="36"/>
      <c r="AC108" s="36"/>
      <c r="AD108" s="36"/>
      <c r="AE108" s="36"/>
      <c r="AT108" s="15" t="s">
        <v>161</v>
      </c>
      <c r="AU108" s="15" t="s">
        <v>80</v>
      </c>
    </row>
    <row r="109" s="2" customFormat="1" ht="21.75" customHeight="1">
      <c r="A109" s="36"/>
      <c r="B109" s="37"/>
      <c r="C109" s="232" t="s">
        <v>680</v>
      </c>
      <c r="D109" s="232" t="s">
        <v>461</v>
      </c>
      <c r="E109" s="233" t="s">
        <v>1946</v>
      </c>
      <c r="F109" s="234" t="s">
        <v>1947</v>
      </c>
      <c r="G109" s="235" t="s">
        <v>240</v>
      </c>
      <c r="H109" s="236">
        <v>1</v>
      </c>
      <c r="I109" s="237"/>
      <c r="J109" s="237"/>
      <c r="K109" s="238">
        <f>ROUND(P109*H109,2)</f>
        <v>0</v>
      </c>
      <c r="L109" s="234" t="s">
        <v>1704</v>
      </c>
      <c r="M109" s="42"/>
      <c r="N109" s="239" t="s">
        <v>20</v>
      </c>
      <c r="O109" s="222" t="s">
        <v>40</v>
      </c>
      <c r="P109" s="223">
        <f>I109+J109</f>
        <v>0</v>
      </c>
      <c r="Q109" s="223">
        <f>ROUND(I109*H109,2)</f>
        <v>0</v>
      </c>
      <c r="R109" s="223">
        <f>ROUND(J109*H109,2)</f>
        <v>0</v>
      </c>
      <c r="S109" s="82"/>
      <c r="T109" s="224">
        <f>S109*H109</f>
        <v>0</v>
      </c>
      <c r="U109" s="224">
        <v>0</v>
      </c>
      <c r="V109" s="224">
        <f>U109*H109</f>
        <v>0</v>
      </c>
      <c r="W109" s="224">
        <v>0</v>
      </c>
      <c r="X109" s="225">
        <f>W109*H109</f>
        <v>0</v>
      </c>
      <c r="Y109" s="36"/>
      <c r="Z109" s="36"/>
      <c r="AA109" s="36"/>
      <c r="AB109" s="36"/>
      <c r="AC109" s="36"/>
      <c r="AD109" s="36"/>
      <c r="AE109" s="36"/>
      <c r="AR109" s="226" t="s">
        <v>231</v>
      </c>
      <c r="AT109" s="226" t="s">
        <v>461</v>
      </c>
      <c r="AU109" s="226" t="s">
        <v>80</v>
      </c>
      <c r="AY109" s="15" t="s">
        <v>158</v>
      </c>
      <c r="BE109" s="227">
        <f>IF(O109="základní",K109,0)</f>
        <v>0</v>
      </c>
      <c r="BF109" s="227">
        <f>IF(O109="snížená",K109,0)</f>
        <v>0</v>
      </c>
      <c r="BG109" s="227">
        <f>IF(O109="zákl. přenesená",K109,0)</f>
        <v>0</v>
      </c>
      <c r="BH109" s="227">
        <f>IF(O109="sníž. přenesená",K109,0)</f>
        <v>0</v>
      </c>
      <c r="BI109" s="227">
        <f>IF(O109="nulová",K109,0)</f>
        <v>0</v>
      </c>
      <c r="BJ109" s="15" t="s">
        <v>78</v>
      </c>
      <c r="BK109" s="227">
        <f>ROUND(P109*H109,2)</f>
        <v>0</v>
      </c>
      <c r="BL109" s="15" t="s">
        <v>231</v>
      </c>
      <c r="BM109" s="226" t="s">
        <v>1948</v>
      </c>
    </row>
    <row r="110" s="2" customFormat="1">
      <c r="A110" s="36"/>
      <c r="B110" s="37"/>
      <c r="C110" s="38"/>
      <c r="D110" s="228" t="s">
        <v>161</v>
      </c>
      <c r="E110" s="38"/>
      <c r="F110" s="229" t="s">
        <v>1947</v>
      </c>
      <c r="G110" s="38"/>
      <c r="H110" s="38"/>
      <c r="I110" s="150"/>
      <c r="J110" s="150"/>
      <c r="K110" s="38"/>
      <c r="L110" s="38"/>
      <c r="M110" s="42"/>
      <c r="N110" s="230"/>
      <c r="O110" s="231"/>
      <c r="P110" s="82"/>
      <c r="Q110" s="82"/>
      <c r="R110" s="82"/>
      <c r="S110" s="82"/>
      <c r="T110" s="82"/>
      <c r="U110" s="82"/>
      <c r="V110" s="82"/>
      <c r="W110" s="82"/>
      <c r="X110" s="83"/>
      <c r="Y110" s="36"/>
      <c r="Z110" s="36"/>
      <c r="AA110" s="36"/>
      <c r="AB110" s="36"/>
      <c r="AC110" s="36"/>
      <c r="AD110" s="36"/>
      <c r="AE110" s="36"/>
      <c r="AT110" s="15" t="s">
        <v>161</v>
      </c>
      <c r="AU110" s="15" t="s">
        <v>80</v>
      </c>
    </row>
    <row r="111" s="2" customFormat="1" ht="16.5" customHeight="1">
      <c r="A111" s="36"/>
      <c r="B111" s="37"/>
      <c r="C111" s="212" t="s">
        <v>533</v>
      </c>
      <c r="D111" s="212" t="s">
        <v>152</v>
      </c>
      <c r="E111" s="213" t="s">
        <v>1949</v>
      </c>
      <c r="F111" s="214" t="s">
        <v>1950</v>
      </c>
      <c r="G111" s="215" t="s">
        <v>240</v>
      </c>
      <c r="H111" s="216">
        <v>1</v>
      </c>
      <c r="I111" s="217"/>
      <c r="J111" s="218"/>
      <c r="K111" s="219">
        <f>ROUND(P111*H111,2)</f>
        <v>0</v>
      </c>
      <c r="L111" s="214" t="s">
        <v>156</v>
      </c>
      <c r="M111" s="220"/>
      <c r="N111" s="221" t="s">
        <v>20</v>
      </c>
      <c r="O111" s="222" t="s">
        <v>40</v>
      </c>
      <c r="P111" s="223">
        <f>I111+J111</f>
        <v>0</v>
      </c>
      <c r="Q111" s="223">
        <f>ROUND(I111*H111,2)</f>
        <v>0</v>
      </c>
      <c r="R111" s="223">
        <f>ROUND(J111*H111,2)</f>
        <v>0</v>
      </c>
      <c r="S111" s="82"/>
      <c r="T111" s="224">
        <f>S111*H111</f>
        <v>0</v>
      </c>
      <c r="U111" s="224">
        <v>0</v>
      </c>
      <c r="V111" s="224">
        <f>U111*H111</f>
        <v>0</v>
      </c>
      <c r="W111" s="224">
        <v>0</v>
      </c>
      <c r="X111" s="225">
        <f>W111*H111</f>
        <v>0</v>
      </c>
      <c r="Y111" s="36"/>
      <c r="Z111" s="36"/>
      <c r="AA111" s="36"/>
      <c r="AB111" s="36"/>
      <c r="AC111" s="36"/>
      <c r="AD111" s="36"/>
      <c r="AE111" s="36"/>
      <c r="AR111" s="226" t="s">
        <v>230</v>
      </c>
      <c r="AT111" s="226" t="s">
        <v>152</v>
      </c>
      <c r="AU111" s="226" t="s">
        <v>80</v>
      </c>
      <c r="AY111" s="15" t="s">
        <v>158</v>
      </c>
      <c r="BE111" s="227">
        <f>IF(O111="základní",K111,0)</f>
        <v>0</v>
      </c>
      <c r="BF111" s="227">
        <f>IF(O111="snížená",K111,0)</f>
        <v>0</v>
      </c>
      <c r="BG111" s="227">
        <f>IF(O111="zákl. přenesená",K111,0)</f>
        <v>0</v>
      </c>
      <c r="BH111" s="227">
        <f>IF(O111="sníž. přenesená",K111,0)</f>
        <v>0</v>
      </c>
      <c r="BI111" s="227">
        <f>IF(O111="nulová",K111,0)</f>
        <v>0</v>
      </c>
      <c r="BJ111" s="15" t="s">
        <v>78</v>
      </c>
      <c r="BK111" s="227">
        <f>ROUND(P111*H111,2)</f>
        <v>0</v>
      </c>
      <c r="BL111" s="15" t="s">
        <v>231</v>
      </c>
      <c r="BM111" s="226" t="s">
        <v>1951</v>
      </c>
    </row>
    <row r="112" s="2" customFormat="1">
      <c r="A112" s="36"/>
      <c r="B112" s="37"/>
      <c r="C112" s="38"/>
      <c r="D112" s="228" t="s">
        <v>161</v>
      </c>
      <c r="E112" s="38"/>
      <c r="F112" s="229" t="s">
        <v>1950</v>
      </c>
      <c r="G112" s="38"/>
      <c r="H112" s="38"/>
      <c r="I112" s="150"/>
      <c r="J112" s="150"/>
      <c r="K112" s="38"/>
      <c r="L112" s="38"/>
      <c r="M112" s="42"/>
      <c r="N112" s="230"/>
      <c r="O112" s="231"/>
      <c r="P112" s="82"/>
      <c r="Q112" s="82"/>
      <c r="R112" s="82"/>
      <c r="S112" s="82"/>
      <c r="T112" s="82"/>
      <c r="U112" s="82"/>
      <c r="V112" s="82"/>
      <c r="W112" s="82"/>
      <c r="X112" s="83"/>
      <c r="Y112" s="36"/>
      <c r="Z112" s="36"/>
      <c r="AA112" s="36"/>
      <c r="AB112" s="36"/>
      <c r="AC112" s="36"/>
      <c r="AD112" s="36"/>
      <c r="AE112" s="36"/>
      <c r="AT112" s="15" t="s">
        <v>161</v>
      </c>
      <c r="AU112" s="15" t="s">
        <v>80</v>
      </c>
    </row>
    <row r="113" s="2" customFormat="1" ht="21.75" customHeight="1">
      <c r="A113" s="36"/>
      <c r="B113" s="37"/>
      <c r="C113" s="212" t="s">
        <v>641</v>
      </c>
      <c r="D113" s="212" t="s">
        <v>152</v>
      </c>
      <c r="E113" s="213" t="s">
        <v>1952</v>
      </c>
      <c r="F113" s="214" t="s">
        <v>1953</v>
      </c>
      <c r="G113" s="215" t="s">
        <v>240</v>
      </c>
      <c r="H113" s="216">
        <v>2</v>
      </c>
      <c r="I113" s="217"/>
      <c r="J113" s="218"/>
      <c r="K113" s="219">
        <f>ROUND(P113*H113,2)</f>
        <v>0</v>
      </c>
      <c r="L113" s="214" t="s">
        <v>156</v>
      </c>
      <c r="M113" s="220"/>
      <c r="N113" s="221" t="s">
        <v>20</v>
      </c>
      <c r="O113" s="222" t="s">
        <v>40</v>
      </c>
      <c r="P113" s="223">
        <f>I113+J113</f>
        <v>0</v>
      </c>
      <c r="Q113" s="223">
        <f>ROUND(I113*H113,2)</f>
        <v>0</v>
      </c>
      <c r="R113" s="223">
        <f>ROUND(J113*H113,2)</f>
        <v>0</v>
      </c>
      <c r="S113" s="82"/>
      <c r="T113" s="224">
        <f>S113*H113</f>
        <v>0</v>
      </c>
      <c r="U113" s="224">
        <v>0</v>
      </c>
      <c r="V113" s="224">
        <f>U113*H113</f>
        <v>0</v>
      </c>
      <c r="W113" s="224">
        <v>0</v>
      </c>
      <c r="X113" s="225">
        <f>W113*H113</f>
        <v>0</v>
      </c>
      <c r="Y113" s="36"/>
      <c r="Z113" s="36"/>
      <c r="AA113" s="36"/>
      <c r="AB113" s="36"/>
      <c r="AC113" s="36"/>
      <c r="AD113" s="36"/>
      <c r="AE113" s="36"/>
      <c r="AR113" s="226" t="s">
        <v>230</v>
      </c>
      <c r="AT113" s="226" t="s">
        <v>152</v>
      </c>
      <c r="AU113" s="226" t="s">
        <v>80</v>
      </c>
      <c r="AY113" s="15" t="s">
        <v>158</v>
      </c>
      <c r="BE113" s="227">
        <f>IF(O113="základní",K113,0)</f>
        <v>0</v>
      </c>
      <c r="BF113" s="227">
        <f>IF(O113="snížená",K113,0)</f>
        <v>0</v>
      </c>
      <c r="BG113" s="227">
        <f>IF(O113="zákl. přenesená",K113,0)</f>
        <v>0</v>
      </c>
      <c r="BH113" s="227">
        <f>IF(O113="sníž. přenesená",K113,0)</f>
        <v>0</v>
      </c>
      <c r="BI113" s="227">
        <f>IF(O113="nulová",K113,0)</f>
        <v>0</v>
      </c>
      <c r="BJ113" s="15" t="s">
        <v>78</v>
      </c>
      <c r="BK113" s="227">
        <f>ROUND(P113*H113,2)</f>
        <v>0</v>
      </c>
      <c r="BL113" s="15" t="s">
        <v>231</v>
      </c>
      <c r="BM113" s="226" t="s">
        <v>1954</v>
      </c>
    </row>
    <row r="114" s="2" customFormat="1">
      <c r="A114" s="36"/>
      <c r="B114" s="37"/>
      <c r="C114" s="38"/>
      <c r="D114" s="228" t="s">
        <v>161</v>
      </c>
      <c r="E114" s="38"/>
      <c r="F114" s="229" t="s">
        <v>1953</v>
      </c>
      <c r="G114" s="38"/>
      <c r="H114" s="38"/>
      <c r="I114" s="150"/>
      <c r="J114" s="150"/>
      <c r="K114" s="38"/>
      <c r="L114" s="38"/>
      <c r="M114" s="42"/>
      <c r="N114" s="230"/>
      <c r="O114" s="231"/>
      <c r="P114" s="82"/>
      <c r="Q114" s="82"/>
      <c r="R114" s="82"/>
      <c r="S114" s="82"/>
      <c r="T114" s="82"/>
      <c r="U114" s="82"/>
      <c r="V114" s="82"/>
      <c r="W114" s="82"/>
      <c r="X114" s="83"/>
      <c r="Y114" s="36"/>
      <c r="Z114" s="36"/>
      <c r="AA114" s="36"/>
      <c r="AB114" s="36"/>
      <c r="AC114" s="36"/>
      <c r="AD114" s="36"/>
      <c r="AE114" s="36"/>
      <c r="AT114" s="15" t="s">
        <v>161</v>
      </c>
      <c r="AU114" s="15" t="s">
        <v>80</v>
      </c>
    </row>
    <row r="115" s="2" customFormat="1" ht="16.5" customHeight="1">
      <c r="A115" s="36"/>
      <c r="B115" s="37"/>
      <c r="C115" s="212" t="s">
        <v>537</v>
      </c>
      <c r="D115" s="212" t="s">
        <v>152</v>
      </c>
      <c r="E115" s="213" t="s">
        <v>1955</v>
      </c>
      <c r="F115" s="214" t="s">
        <v>1956</v>
      </c>
      <c r="G115" s="215" t="s">
        <v>240</v>
      </c>
      <c r="H115" s="216">
        <v>2</v>
      </c>
      <c r="I115" s="217"/>
      <c r="J115" s="218"/>
      <c r="K115" s="219">
        <f>ROUND(P115*H115,2)</f>
        <v>0</v>
      </c>
      <c r="L115" s="214" t="s">
        <v>156</v>
      </c>
      <c r="M115" s="220"/>
      <c r="N115" s="221" t="s">
        <v>20</v>
      </c>
      <c r="O115" s="222" t="s">
        <v>40</v>
      </c>
      <c r="P115" s="223">
        <f>I115+J115</f>
        <v>0</v>
      </c>
      <c r="Q115" s="223">
        <f>ROUND(I115*H115,2)</f>
        <v>0</v>
      </c>
      <c r="R115" s="223">
        <f>ROUND(J115*H115,2)</f>
        <v>0</v>
      </c>
      <c r="S115" s="82"/>
      <c r="T115" s="224">
        <f>S115*H115</f>
        <v>0</v>
      </c>
      <c r="U115" s="224">
        <v>0</v>
      </c>
      <c r="V115" s="224">
        <f>U115*H115</f>
        <v>0</v>
      </c>
      <c r="W115" s="224">
        <v>0</v>
      </c>
      <c r="X115" s="225">
        <f>W115*H115</f>
        <v>0</v>
      </c>
      <c r="Y115" s="36"/>
      <c r="Z115" s="36"/>
      <c r="AA115" s="36"/>
      <c r="AB115" s="36"/>
      <c r="AC115" s="36"/>
      <c r="AD115" s="36"/>
      <c r="AE115" s="36"/>
      <c r="AR115" s="226" t="s">
        <v>230</v>
      </c>
      <c r="AT115" s="226" t="s">
        <v>152</v>
      </c>
      <c r="AU115" s="226" t="s">
        <v>80</v>
      </c>
      <c r="AY115" s="15" t="s">
        <v>158</v>
      </c>
      <c r="BE115" s="227">
        <f>IF(O115="základní",K115,0)</f>
        <v>0</v>
      </c>
      <c r="BF115" s="227">
        <f>IF(O115="snížená",K115,0)</f>
        <v>0</v>
      </c>
      <c r="BG115" s="227">
        <f>IF(O115="zákl. přenesená",K115,0)</f>
        <v>0</v>
      </c>
      <c r="BH115" s="227">
        <f>IF(O115="sníž. přenesená",K115,0)</f>
        <v>0</v>
      </c>
      <c r="BI115" s="227">
        <f>IF(O115="nulová",K115,0)</f>
        <v>0</v>
      </c>
      <c r="BJ115" s="15" t="s">
        <v>78</v>
      </c>
      <c r="BK115" s="227">
        <f>ROUND(P115*H115,2)</f>
        <v>0</v>
      </c>
      <c r="BL115" s="15" t="s">
        <v>231</v>
      </c>
      <c r="BM115" s="226" t="s">
        <v>1957</v>
      </c>
    </row>
    <row r="116" s="2" customFormat="1">
      <c r="A116" s="36"/>
      <c r="B116" s="37"/>
      <c r="C116" s="38"/>
      <c r="D116" s="228" t="s">
        <v>161</v>
      </c>
      <c r="E116" s="38"/>
      <c r="F116" s="229" t="s">
        <v>1956</v>
      </c>
      <c r="G116" s="38"/>
      <c r="H116" s="38"/>
      <c r="I116" s="150"/>
      <c r="J116" s="150"/>
      <c r="K116" s="38"/>
      <c r="L116" s="38"/>
      <c r="M116" s="42"/>
      <c r="N116" s="230"/>
      <c r="O116" s="231"/>
      <c r="P116" s="82"/>
      <c r="Q116" s="82"/>
      <c r="R116" s="82"/>
      <c r="S116" s="82"/>
      <c r="T116" s="82"/>
      <c r="U116" s="82"/>
      <c r="V116" s="82"/>
      <c r="W116" s="82"/>
      <c r="X116" s="83"/>
      <c r="Y116" s="36"/>
      <c r="Z116" s="36"/>
      <c r="AA116" s="36"/>
      <c r="AB116" s="36"/>
      <c r="AC116" s="36"/>
      <c r="AD116" s="36"/>
      <c r="AE116" s="36"/>
      <c r="AT116" s="15" t="s">
        <v>161</v>
      </c>
      <c r="AU116" s="15" t="s">
        <v>80</v>
      </c>
    </row>
    <row r="117" s="2" customFormat="1" ht="16.5" customHeight="1">
      <c r="A117" s="36"/>
      <c r="B117" s="37"/>
      <c r="C117" s="212" t="s">
        <v>649</v>
      </c>
      <c r="D117" s="212" t="s">
        <v>152</v>
      </c>
      <c r="E117" s="213" t="s">
        <v>1958</v>
      </c>
      <c r="F117" s="214" t="s">
        <v>1959</v>
      </c>
      <c r="G117" s="215" t="s">
        <v>240</v>
      </c>
      <c r="H117" s="216">
        <v>4</v>
      </c>
      <c r="I117" s="217"/>
      <c r="J117" s="218"/>
      <c r="K117" s="219">
        <f>ROUND(P117*H117,2)</f>
        <v>0</v>
      </c>
      <c r="L117" s="214" t="s">
        <v>156</v>
      </c>
      <c r="M117" s="220"/>
      <c r="N117" s="221" t="s">
        <v>20</v>
      </c>
      <c r="O117" s="222" t="s">
        <v>40</v>
      </c>
      <c r="P117" s="223">
        <f>I117+J117</f>
        <v>0</v>
      </c>
      <c r="Q117" s="223">
        <f>ROUND(I117*H117,2)</f>
        <v>0</v>
      </c>
      <c r="R117" s="223">
        <f>ROUND(J117*H117,2)</f>
        <v>0</v>
      </c>
      <c r="S117" s="82"/>
      <c r="T117" s="224">
        <f>S117*H117</f>
        <v>0</v>
      </c>
      <c r="U117" s="224">
        <v>0</v>
      </c>
      <c r="V117" s="224">
        <f>U117*H117</f>
        <v>0</v>
      </c>
      <c r="W117" s="224">
        <v>0</v>
      </c>
      <c r="X117" s="225">
        <f>W117*H117</f>
        <v>0</v>
      </c>
      <c r="Y117" s="36"/>
      <c r="Z117" s="36"/>
      <c r="AA117" s="36"/>
      <c r="AB117" s="36"/>
      <c r="AC117" s="36"/>
      <c r="AD117" s="36"/>
      <c r="AE117" s="36"/>
      <c r="AR117" s="226" t="s">
        <v>230</v>
      </c>
      <c r="AT117" s="226" t="s">
        <v>152</v>
      </c>
      <c r="AU117" s="226" t="s">
        <v>80</v>
      </c>
      <c r="AY117" s="15" t="s">
        <v>158</v>
      </c>
      <c r="BE117" s="227">
        <f>IF(O117="základní",K117,0)</f>
        <v>0</v>
      </c>
      <c r="BF117" s="227">
        <f>IF(O117="snížená",K117,0)</f>
        <v>0</v>
      </c>
      <c r="BG117" s="227">
        <f>IF(O117="zákl. přenesená",K117,0)</f>
        <v>0</v>
      </c>
      <c r="BH117" s="227">
        <f>IF(O117="sníž. přenesená",K117,0)</f>
        <v>0</v>
      </c>
      <c r="BI117" s="227">
        <f>IF(O117="nulová",K117,0)</f>
        <v>0</v>
      </c>
      <c r="BJ117" s="15" t="s">
        <v>78</v>
      </c>
      <c r="BK117" s="227">
        <f>ROUND(P117*H117,2)</f>
        <v>0</v>
      </c>
      <c r="BL117" s="15" t="s">
        <v>231</v>
      </c>
      <c r="BM117" s="226" t="s">
        <v>1960</v>
      </c>
    </row>
    <row r="118" s="2" customFormat="1">
      <c r="A118" s="36"/>
      <c r="B118" s="37"/>
      <c r="C118" s="38"/>
      <c r="D118" s="228" t="s">
        <v>161</v>
      </c>
      <c r="E118" s="38"/>
      <c r="F118" s="229" t="s">
        <v>1959</v>
      </c>
      <c r="G118" s="38"/>
      <c r="H118" s="38"/>
      <c r="I118" s="150"/>
      <c r="J118" s="150"/>
      <c r="K118" s="38"/>
      <c r="L118" s="38"/>
      <c r="M118" s="42"/>
      <c r="N118" s="230"/>
      <c r="O118" s="231"/>
      <c r="P118" s="82"/>
      <c r="Q118" s="82"/>
      <c r="R118" s="82"/>
      <c r="S118" s="82"/>
      <c r="T118" s="82"/>
      <c r="U118" s="82"/>
      <c r="V118" s="82"/>
      <c r="W118" s="82"/>
      <c r="X118" s="83"/>
      <c r="Y118" s="36"/>
      <c r="Z118" s="36"/>
      <c r="AA118" s="36"/>
      <c r="AB118" s="36"/>
      <c r="AC118" s="36"/>
      <c r="AD118" s="36"/>
      <c r="AE118" s="36"/>
      <c r="AT118" s="15" t="s">
        <v>161</v>
      </c>
      <c r="AU118" s="15" t="s">
        <v>80</v>
      </c>
    </row>
    <row r="119" s="2" customFormat="1" ht="21.75" customHeight="1">
      <c r="A119" s="36"/>
      <c r="B119" s="37"/>
      <c r="C119" s="212" t="s">
        <v>645</v>
      </c>
      <c r="D119" s="212" t="s">
        <v>152</v>
      </c>
      <c r="E119" s="213" t="s">
        <v>1961</v>
      </c>
      <c r="F119" s="214" t="s">
        <v>1962</v>
      </c>
      <c r="G119" s="215" t="s">
        <v>240</v>
      </c>
      <c r="H119" s="216">
        <v>4</v>
      </c>
      <c r="I119" s="217"/>
      <c r="J119" s="218"/>
      <c r="K119" s="219">
        <f>ROUND(P119*H119,2)</f>
        <v>0</v>
      </c>
      <c r="L119" s="214" t="s">
        <v>156</v>
      </c>
      <c r="M119" s="220"/>
      <c r="N119" s="221" t="s">
        <v>20</v>
      </c>
      <c r="O119" s="222" t="s">
        <v>40</v>
      </c>
      <c r="P119" s="223">
        <f>I119+J119</f>
        <v>0</v>
      </c>
      <c r="Q119" s="223">
        <f>ROUND(I119*H119,2)</f>
        <v>0</v>
      </c>
      <c r="R119" s="223">
        <f>ROUND(J119*H119,2)</f>
        <v>0</v>
      </c>
      <c r="S119" s="82"/>
      <c r="T119" s="224">
        <f>S119*H119</f>
        <v>0</v>
      </c>
      <c r="U119" s="224">
        <v>0</v>
      </c>
      <c r="V119" s="224">
        <f>U119*H119</f>
        <v>0</v>
      </c>
      <c r="W119" s="224">
        <v>0</v>
      </c>
      <c r="X119" s="225">
        <f>W119*H119</f>
        <v>0</v>
      </c>
      <c r="Y119" s="36"/>
      <c r="Z119" s="36"/>
      <c r="AA119" s="36"/>
      <c r="AB119" s="36"/>
      <c r="AC119" s="36"/>
      <c r="AD119" s="36"/>
      <c r="AE119" s="36"/>
      <c r="AR119" s="226" t="s">
        <v>230</v>
      </c>
      <c r="AT119" s="226" t="s">
        <v>152</v>
      </c>
      <c r="AU119" s="226" t="s">
        <v>80</v>
      </c>
      <c r="AY119" s="15" t="s">
        <v>158</v>
      </c>
      <c r="BE119" s="227">
        <f>IF(O119="základní",K119,0)</f>
        <v>0</v>
      </c>
      <c r="BF119" s="227">
        <f>IF(O119="snížená",K119,0)</f>
        <v>0</v>
      </c>
      <c r="BG119" s="227">
        <f>IF(O119="zákl. přenesená",K119,0)</f>
        <v>0</v>
      </c>
      <c r="BH119" s="227">
        <f>IF(O119="sníž. přenesená",K119,0)</f>
        <v>0</v>
      </c>
      <c r="BI119" s="227">
        <f>IF(O119="nulová",K119,0)</f>
        <v>0</v>
      </c>
      <c r="BJ119" s="15" t="s">
        <v>78</v>
      </c>
      <c r="BK119" s="227">
        <f>ROUND(P119*H119,2)</f>
        <v>0</v>
      </c>
      <c r="BL119" s="15" t="s">
        <v>231</v>
      </c>
      <c r="BM119" s="226" t="s">
        <v>1963</v>
      </c>
    </row>
    <row r="120" s="2" customFormat="1">
      <c r="A120" s="36"/>
      <c r="B120" s="37"/>
      <c r="C120" s="38"/>
      <c r="D120" s="228" t="s">
        <v>161</v>
      </c>
      <c r="E120" s="38"/>
      <c r="F120" s="229" t="s">
        <v>1962</v>
      </c>
      <c r="G120" s="38"/>
      <c r="H120" s="38"/>
      <c r="I120" s="150"/>
      <c r="J120" s="150"/>
      <c r="K120" s="38"/>
      <c r="L120" s="38"/>
      <c r="M120" s="42"/>
      <c r="N120" s="230"/>
      <c r="O120" s="231"/>
      <c r="P120" s="82"/>
      <c r="Q120" s="82"/>
      <c r="R120" s="82"/>
      <c r="S120" s="82"/>
      <c r="T120" s="82"/>
      <c r="U120" s="82"/>
      <c r="V120" s="82"/>
      <c r="W120" s="82"/>
      <c r="X120" s="83"/>
      <c r="Y120" s="36"/>
      <c r="Z120" s="36"/>
      <c r="AA120" s="36"/>
      <c r="AB120" s="36"/>
      <c r="AC120" s="36"/>
      <c r="AD120" s="36"/>
      <c r="AE120" s="36"/>
      <c r="AT120" s="15" t="s">
        <v>161</v>
      </c>
      <c r="AU120" s="15" t="s">
        <v>80</v>
      </c>
    </row>
    <row r="121" s="11" customFormat="1" ht="25.92" customHeight="1">
      <c r="A121" s="11"/>
      <c r="B121" s="240"/>
      <c r="C121" s="241"/>
      <c r="D121" s="242" t="s">
        <v>70</v>
      </c>
      <c r="E121" s="243" t="s">
        <v>1529</v>
      </c>
      <c r="F121" s="243" t="s">
        <v>1530</v>
      </c>
      <c r="G121" s="241"/>
      <c r="H121" s="241"/>
      <c r="I121" s="244"/>
      <c r="J121" s="244"/>
      <c r="K121" s="245">
        <f>BK121</f>
        <v>0</v>
      </c>
      <c r="L121" s="241"/>
      <c r="M121" s="246"/>
      <c r="N121" s="247"/>
      <c r="O121" s="248"/>
      <c r="P121" s="248"/>
      <c r="Q121" s="249">
        <f>SUM(Q122:Q277)</f>
        <v>0</v>
      </c>
      <c r="R121" s="249">
        <f>SUM(R122:R277)</f>
        <v>0</v>
      </c>
      <c r="S121" s="248"/>
      <c r="T121" s="250">
        <f>SUM(T122:T277)</f>
        <v>0</v>
      </c>
      <c r="U121" s="248"/>
      <c r="V121" s="250">
        <f>SUM(V122:V277)</f>
        <v>0</v>
      </c>
      <c r="W121" s="248"/>
      <c r="X121" s="251">
        <f>SUM(X122:X277)</f>
        <v>0</v>
      </c>
      <c r="Y121" s="11"/>
      <c r="Z121" s="11"/>
      <c r="AA121" s="11"/>
      <c r="AB121" s="11"/>
      <c r="AC121" s="11"/>
      <c r="AD121" s="11"/>
      <c r="AE121" s="11"/>
      <c r="AR121" s="252" t="s">
        <v>159</v>
      </c>
      <c r="AT121" s="253" t="s">
        <v>70</v>
      </c>
      <c r="AU121" s="253" t="s">
        <v>71</v>
      </c>
      <c r="AY121" s="252" t="s">
        <v>158</v>
      </c>
      <c r="BK121" s="254">
        <f>SUM(BK122:BK277)</f>
        <v>0</v>
      </c>
    </row>
    <row r="122" s="2" customFormat="1" ht="16.5" customHeight="1">
      <c r="A122" s="36"/>
      <c r="B122" s="37"/>
      <c r="C122" s="212" t="s">
        <v>575</v>
      </c>
      <c r="D122" s="212" t="s">
        <v>152</v>
      </c>
      <c r="E122" s="213" t="s">
        <v>1964</v>
      </c>
      <c r="F122" s="214" t="s">
        <v>1965</v>
      </c>
      <c r="G122" s="215" t="s">
        <v>240</v>
      </c>
      <c r="H122" s="216">
        <v>3</v>
      </c>
      <c r="I122" s="217"/>
      <c r="J122" s="218"/>
      <c r="K122" s="219">
        <f>ROUND(P122*H122,2)</f>
        <v>0</v>
      </c>
      <c r="L122" s="214" t="s">
        <v>156</v>
      </c>
      <c r="M122" s="220"/>
      <c r="N122" s="221" t="s">
        <v>20</v>
      </c>
      <c r="O122" s="222" t="s">
        <v>40</v>
      </c>
      <c r="P122" s="223">
        <f>I122+J122</f>
        <v>0</v>
      </c>
      <c r="Q122" s="223">
        <f>ROUND(I122*H122,2)</f>
        <v>0</v>
      </c>
      <c r="R122" s="223">
        <f>ROUND(J122*H122,2)</f>
        <v>0</v>
      </c>
      <c r="S122" s="82"/>
      <c r="T122" s="224">
        <f>S122*H122</f>
        <v>0</v>
      </c>
      <c r="U122" s="224">
        <v>0</v>
      </c>
      <c r="V122" s="224">
        <f>U122*H122</f>
        <v>0</v>
      </c>
      <c r="W122" s="224">
        <v>0</v>
      </c>
      <c r="X122" s="225">
        <f>W122*H122</f>
        <v>0</v>
      </c>
      <c r="Y122" s="36"/>
      <c r="Z122" s="36"/>
      <c r="AA122" s="36"/>
      <c r="AB122" s="36"/>
      <c r="AC122" s="36"/>
      <c r="AD122" s="36"/>
      <c r="AE122" s="36"/>
      <c r="AR122" s="226" t="s">
        <v>1966</v>
      </c>
      <c r="AT122" s="226" t="s">
        <v>152</v>
      </c>
      <c r="AU122" s="226" t="s">
        <v>78</v>
      </c>
      <c r="AY122" s="15" t="s">
        <v>158</v>
      </c>
      <c r="BE122" s="227">
        <f>IF(O122="základní",K122,0)</f>
        <v>0</v>
      </c>
      <c r="BF122" s="227">
        <f>IF(O122="snížená",K122,0)</f>
        <v>0</v>
      </c>
      <c r="BG122" s="227">
        <f>IF(O122="zákl. přenesená",K122,0)</f>
        <v>0</v>
      </c>
      <c r="BH122" s="227">
        <f>IF(O122="sníž. přenesená",K122,0)</f>
        <v>0</v>
      </c>
      <c r="BI122" s="227">
        <f>IF(O122="nulová",K122,0)</f>
        <v>0</v>
      </c>
      <c r="BJ122" s="15" t="s">
        <v>78</v>
      </c>
      <c r="BK122" s="227">
        <f>ROUND(P122*H122,2)</f>
        <v>0</v>
      </c>
      <c r="BL122" s="15" t="s">
        <v>1966</v>
      </c>
      <c r="BM122" s="226" t="s">
        <v>1967</v>
      </c>
    </row>
    <row r="123" s="2" customFormat="1">
      <c r="A123" s="36"/>
      <c r="B123" s="37"/>
      <c r="C123" s="38"/>
      <c r="D123" s="228" t="s">
        <v>161</v>
      </c>
      <c r="E123" s="38"/>
      <c r="F123" s="229" t="s">
        <v>1965</v>
      </c>
      <c r="G123" s="38"/>
      <c r="H123" s="38"/>
      <c r="I123" s="150"/>
      <c r="J123" s="150"/>
      <c r="K123" s="38"/>
      <c r="L123" s="38"/>
      <c r="M123" s="42"/>
      <c r="N123" s="230"/>
      <c r="O123" s="231"/>
      <c r="P123" s="82"/>
      <c r="Q123" s="82"/>
      <c r="R123" s="82"/>
      <c r="S123" s="82"/>
      <c r="T123" s="82"/>
      <c r="U123" s="82"/>
      <c r="V123" s="82"/>
      <c r="W123" s="82"/>
      <c r="X123" s="83"/>
      <c r="Y123" s="36"/>
      <c r="Z123" s="36"/>
      <c r="AA123" s="36"/>
      <c r="AB123" s="36"/>
      <c r="AC123" s="36"/>
      <c r="AD123" s="36"/>
      <c r="AE123" s="36"/>
      <c r="AT123" s="15" t="s">
        <v>161</v>
      </c>
      <c r="AU123" s="15" t="s">
        <v>78</v>
      </c>
    </row>
    <row r="124" s="2" customFormat="1" ht="16.5" customHeight="1">
      <c r="A124" s="36"/>
      <c r="B124" s="37"/>
      <c r="C124" s="212" t="s">
        <v>596</v>
      </c>
      <c r="D124" s="212" t="s">
        <v>152</v>
      </c>
      <c r="E124" s="213" t="s">
        <v>1968</v>
      </c>
      <c r="F124" s="214" t="s">
        <v>1969</v>
      </c>
      <c r="G124" s="215" t="s">
        <v>240</v>
      </c>
      <c r="H124" s="216">
        <v>20</v>
      </c>
      <c r="I124" s="217"/>
      <c r="J124" s="218"/>
      <c r="K124" s="219">
        <f>ROUND(P124*H124,2)</f>
        <v>0</v>
      </c>
      <c r="L124" s="214" t="s">
        <v>156</v>
      </c>
      <c r="M124" s="220"/>
      <c r="N124" s="221" t="s">
        <v>20</v>
      </c>
      <c r="O124" s="222" t="s">
        <v>40</v>
      </c>
      <c r="P124" s="223">
        <f>I124+J124</f>
        <v>0</v>
      </c>
      <c r="Q124" s="223">
        <f>ROUND(I124*H124,2)</f>
        <v>0</v>
      </c>
      <c r="R124" s="223">
        <f>ROUND(J124*H124,2)</f>
        <v>0</v>
      </c>
      <c r="S124" s="82"/>
      <c r="T124" s="224">
        <f>S124*H124</f>
        <v>0</v>
      </c>
      <c r="U124" s="224">
        <v>0</v>
      </c>
      <c r="V124" s="224">
        <f>U124*H124</f>
        <v>0</v>
      </c>
      <c r="W124" s="224">
        <v>0</v>
      </c>
      <c r="X124" s="225">
        <f>W124*H124</f>
        <v>0</v>
      </c>
      <c r="Y124" s="36"/>
      <c r="Z124" s="36"/>
      <c r="AA124" s="36"/>
      <c r="AB124" s="36"/>
      <c r="AC124" s="36"/>
      <c r="AD124" s="36"/>
      <c r="AE124" s="36"/>
      <c r="AR124" s="226" t="s">
        <v>1966</v>
      </c>
      <c r="AT124" s="226" t="s">
        <v>152</v>
      </c>
      <c r="AU124" s="226" t="s">
        <v>78</v>
      </c>
      <c r="AY124" s="15" t="s">
        <v>158</v>
      </c>
      <c r="BE124" s="227">
        <f>IF(O124="základní",K124,0)</f>
        <v>0</v>
      </c>
      <c r="BF124" s="227">
        <f>IF(O124="snížená",K124,0)</f>
        <v>0</v>
      </c>
      <c r="BG124" s="227">
        <f>IF(O124="zákl. přenesená",K124,0)</f>
        <v>0</v>
      </c>
      <c r="BH124" s="227">
        <f>IF(O124="sníž. přenesená",K124,0)</f>
        <v>0</v>
      </c>
      <c r="BI124" s="227">
        <f>IF(O124="nulová",K124,0)</f>
        <v>0</v>
      </c>
      <c r="BJ124" s="15" t="s">
        <v>78</v>
      </c>
      <c r="BK124" s="227">
        <f>ROUND(P124*H124,2)</f>
        <v>0</v>
      </c>
      <c r="BL124" s="15" t="s">
        <v>1966</v>
      </c>
      <c r="BM124" s="226" t="s">
        <v>1970</v>
      </c>
    </row>
    <row r="125" s="2" customFormat="1">
      <c r="A125" s="36"/>
      <c r="B125" s="37"/>
      <c r="C125" s="38"/>
      <c r="D125" s="228" t="s">
        <v>161</v>
      </c>
      <c r="E125" s="38"/>
      <c r="F125" s="229" t="s">
        <v>1969</v>
      </c>
      <c r="G125" s="38"/>
      <c r="H125" s="38"/>
      <c r="I125" s="150"/>
      <c r="J125" s="150"/>
      <c r="K125" s="38"/>
      <c r="L125" s="38"/>
      <c r="M125" s="42"/>
      <c r="N125" s="230"/>
      <c r="O125" s="231"/>
      <c r="P125" s="82"/>
      <c r="Q125" s="82"/>
      <c r="R125" s="82"/>
      <c r="S125" s="82"/>
      <c r="T125" s="82"/>
      <c r="U125" s="82"/>
      <c r="V125" s="82"/>
      <c r="W125" s="82"/>
      <c r="X125" s="83"/>
      <c r="Y125" s="36"/>
      <c r="Z125" s="36"/>
      <c r="AA125" s="36"/>
      <c r="AB125" s="36"/>
      <c r="AC125" s="36"/>
      <c r="AD125" s="36"/>
      <c r="AE125" s="36"/>
      <c r="AT125" s="15" t="s">
        <v>161</v>
      </c>
      <c r="AU125" s="15" t="s">
        <v>78</v>
      </c>
    </row>
    <row r="126" s="2" customFormat="1" ht="16.5" customHeight="1">
      <c r="A126" s="36"/>
      <c r="B126" s="37"/>
      <c r="C126" s="212" t="s">
        <v>600</v>
      </c>
      <c r="D126" s="212" t="s">
        <v>152</v>
      </c>
      <c r="E126" s="213" t="s">
        <v>1971</v>
      </c>
      <c r="F126" s="214" t="s">
        <v>1972</v>
      </c>
      <c r="G126" s="215" t="s">
        <v>240</v>
      </c>
      <c r="H126" s="216">
        <v>100</v>
      </c>
      <c r="I126" s="217"/>
      <c r="J126" s="218"/>
      <c r="K126" s="219">
        <f>ROUND(P126*H126,2)</f>
        <v>0</v>
      </c>
      <c r="L126" s="214" t="s">
        <v>156</v>
      </c>
      <c r="M126" s="220"/>
      <c r="N126" s="221" t="s">
        <v>20</v>
      </c>
      <c r="O126" s="222" t="s">
        <v>40</v>
      </c>
      <c r="P126" s="223">
        <f>I126+J126</f>
        <v>0</v>
      </c>
      <c r="Q126" s="223">
        <f>ROUND(I126*H126,2)</f>
        <v>0</v>
      </c>
      <c r="R126" s="223">
        <f>ROUND(J126*H126,2)</f>
        <v>0</v>
      </c>
      <c r="S126" s="82"/>
      <c r="T126" s="224">
        <f>S126*H126</f>
        <v>0</v>
      </c>
      <c r="U126" s="224">
        <v>0</v>
      </c>
      <c r="V126" s="224">
        <f>U126*H126</f>
        <v>0</v>
      </c>
      <c r="W126" s="224">
        <v>0</v>
      </c>
      <c r="X126" s="225">
        <f>W126*H126</f>
        <v>0</v>
      </c>
      <c r="Y126" s="36"/>
      <c r="Z126" s="36"/>
      <c r="AA126" s="36"/>
      <c r="AB126" s="36"/>
      <c r="AC126" s="36"/>
      <c r="AD126" s="36"/>
      <c r="AE126" s="36"/>
      <c r="AR126" s="226" t="s">
        <v>1966</v>
      </c>
      <c r="AT126" s="226" t="s">
        <v>152</v>
      </c>
      <c r="AU126" s="226" t="s">
        <v>78</v>
      </c>
      <c r="AY126" s="15" t="s">
        <v>158</v>
      </c>
      <c r="BE126" s="227">
        <f>IF(O126="základní",K126,0)</f>
        <v>0</v>
      </c>
      <c r="BF126" s="227">
        <f>IF(O126="snížená",K126,0)</f>
        <v>0</v>
      </c>
      <c r="BG126" s="227">
        <f>IF(O126="zákl. přenesená",K126,0)</f>
        <v>0</v>
      </c>
      <c r="BH126" s="227">
        <f>IF(O126="sníž. přenesená",K126,0)</f>
        <v>0</v>
      </c>
      <c r="BI126" s="227">
        <f>IF(O126="nulová",K126,0)</f>
        <v>0</v>
      </c>
      <c r="BJ126" s="15" t="s">
        <v>78</v>
      </c>
      <c r="BK126" s="227">
        <f>ROUND(P126*H126,2)</f>
        <v>0</v>
      </c>
      <c r="BL126" s="15" t="s">
        <v>1966</v>
      </c>
      <c r="BM126" s="226" t="s">
        <v>1973</v>
      </c>
    </row>
    <row r="127" s="2" customFormat="1">
      <c r="A127" s="36"/>
      <c r="B127" s="37"/>
      <c r="C127" s="38"/>
      <c r="D127" s="228" t="s">
        <v>161</v>
      </c>
      <c r="E127" s="38"/>
      <c r="F127" s="229" t="s">
        <v>1972</v>
      </c>
      <c r="G127" s="38"/>
      <c r="H127" s="38"/>
      <c r="I127" s="150"/>
      <c r="J127" s="150"/>
      <c r="K127" s="38"/>
      <c r="L127" s="38"/>
      <c r="M127" s="42"/>
      <c r="N127" s="230"/>
      <c r="O127" s="231"/>
      <c r="P127" s="82"/>
      <c r="Q127" s="82"/>
      <c r="R127" s="82"/>
      <c r="S127" s="82"/>
      <c r="T127" s="82"/>
      <c r="U127" s="82"/>
      <c r="V127" s="82"/>
      <c r="W127" s="82"/>
      <c r="X127" s="83"/>
      <c r="Y127" s="36"/>
      <c r="Z127" s="36"/>
      <c r="AA127" s="36"/>
      <c r="AB127" s="36"/>
      <c r="AC127" s="36"/>
      <c r="AD127" s="36"/>
      <c r="AE127" s="36"/>
      <c r="AT127" s="15" t="s">
        <v>161</v>
      </c>
      <c r="AU127" s="15" t="s">
        <v>78</v>
      </c>
    </row>
    <row r="128" s="2" customFormat="1" ht="21.75" customHeight="1">
      <c r="A128" s="36"/>
      <c r="B128" s="37"/>
      <c r="C128" s="212" t="s">
        <v>604</v>
      </c>
      <c r="D128" s="212" t="s">
        <v>152</v>
      </c>
      <c r="E128" s="213" t="s">
        <v>1974</v>
      </c>
      <c r="F128" s="214" t="s">
        <v>1975</v>
      </c>
      <c r="G128" s="215" t="s">
        <v>240</v>
      </c>
      <c r="H128" s="216">
        <v>3</v>
      </c>
      <c r="I128" s="217"/>
      <c r="J128" s="218"/>
      <c r="K128" s="219">
        <f>ROUND(P128*H128,2)</f>
        <v>0</v>
      </c>
      <c r="L128" s="214" t="s">
        <v>156</v>
      </c>
      <c r="M128" s="220"/>
      <c r="N128" s="221" t="s">
        <v>20</v>
      </c>
      <c r="O128" s="222" t="s">
        <v>40</v>
      </c>
      <c r="P128" s="223">
        <f>I128+J128</f>
        <v>0</v>
      </c>
      <c r="Q128" s="223">
        <f>ROUND(I128*H128,2)</f>
        <v>0</v>
      </c>
      <c r="R128" s="223">
        <f>ROUND(J128*H128,2)</f>
        <v>0</v>
      </c>
      <c r="S128" s="82"/>
      <c r="T128" s="224">
        <f>S128*H128</f>
        <v>0</v>
      </c>
      <c r="U128" s="224">
        <v>0</v>
      </c>
      <c r="V128" s="224">
        <f>U128*H128</f>
        <v>0</v>
      </c>
      <c r="W128" s="224">
        <v>0</v>
      </c>
      <c r="X128" s="225">
        <f>W128*H128</f>
        <v>0</v>
      </c>
      <c r="Y128" s="36"/>
      <c r="Z128" s="36"/>
      <c r="AA128" s="36"/>
      <c r="AB128" s="36"/>
      <c r="AC128" s="36"/>
      <c r="AD128" s="36"/>
      <c r="AE128" s="36"/>
      <c r="AR128" s="226" t="s">
        <v>1966</v>
      </c>
      <c r="AT128" s="226" t="s">
        <v>152</v>
      </c>
      <c r="AU128" s="226" t="s">
        <v>78</v>
      </c>
      <c r="AY128" s="15" t="s">
        <v>158</v>
      </c>
      <c r="BE128" s="227">
        <f>IF(O128="základní",K128,0)</f>
        <v>0</v>
      </c>
      <c r="BF128" s="227">
        <f>IF(O128="snížená",K128,0)</f>
        <v>0</v>
      </c>
      <c r="BG128" s="227">
        <f>IF(O128="zákl. přenesená",K128,0)</f>
        <v>0</v>
      </c>
      <c r="BH128" s="227">
        <f>IF(O128="sníž. přenesená",K128,0)</f>
        <v>0</v>
      </c>
      <c r="BI128" s="227">
        <f>IF(O128="nulová",K128,0)</f>
        <v>0</v>
      </c>
      <c r="BJ128" s="15" t="s">
        <v>78</v>
      </c>
      <c r="BK128" s="227">
        <f>ROUND(P128*H128,2)</f>
        <v>0</v>
      </c>
      <c r="BL128" s="15" t="s">
        <v>1966</v>
      </c>
      <c r="BM128" s="226" t="s">
        <v>1976</v>
      </c>
    </row>
    <row r="129" s="2" customFormat="1">
      <c r="A129" s="36"/>
      <c r="B129" s="37"/>
      <c r="C129" s="38"/>
      <c r="D129" s="228" t="s">
        <v>161</v>
      </c>
      <c r="E129" s="38"/>
      <c r="F129" s="229" t="s">
        <v>1975</v>
      </c>
      <c r="G129" s="38"/>
      <c r="H129" s="38"/>
      <c r="I129" s="150"/>
      <c r="J129" s="150"/>
      <c r="K129" s="38"/>
      <c r="L129" s="38"/>
      <c r="M129" s="42"/>
      <c r="N129" s="230"/>
      <c r="O129" s="231"/>
      <c r="P129" s="82"/>
      <c r="Q129" s="82"/>
      <c r="R129" s="82"/>
      <c r="S129" s="82"/>
      <c r="T129" s="82"/>
      <c r="U129" s="82"/>
      <c r="V129" s="82"/>
      <c r="W129" s="82"/>
      <c r="X129" s="83"/>
      <c r="Y129" s="36"/>
      <c r="Z129" s="36"/>
      <c r="AA129" s="36"/>
      <c r="AB129" s="36"/>
      <c r="AC129" s="36"/>
      <c r="AD129" s="36"/>
      <c r="AE129" s="36"/>
      <c r="AT129" s="15" t="s">
        <v>161</v>
      </c>
      <c r="AU129" s="15" t="s">
        <v>78</v>
      </c>
    </row>
    <row r="130" s="2" customFormat="1" ht="16.5" customHeight="1">
      <c r="A130" s="36"/>
      <c r="B130" s="37"/>
      <c r="C130" s="212" t="s">
        <v>609</v>
      </c>
      <c r="D130" s="212" t="s">
        <v>152</v>
      </c>
      <c r="E130" s="213" t="s">
        <v>1977</v>
      </c>
      <c r="F130" s="214" t="s">
        <v>1978</v>
      </c>
      <c r="G130" s="215" t="s">
        <v>240</v>
      </c>
      <c r="H130" s="216">
        <v>3</v>
      </c>
      <c r="I130" s="217"/>
      <c r="J130" s="218"/>
      <c r="K130" s="219">
        <f>ROUND(P130*H130,2)</f>
        <v>0</v>
      </c>
      <c r="L130" s="214" t="s">
        <v>156</v>
      </c>
      <c r="M130" s="220"/>
      <c r="N130" s="221" t="s">
        <v>20</v>
      </c>
      <c r="O130" s="222" t="s">
        <v>40</v>
      </c>
      <c r="P130" s="223">
        <f>I130+J130</f>
        <v>0</v>
      </c>
      <c r="Q130" s="223">
        <f>ROUND(I130*H130,2)</f>
        <v>0</v>
      </c>
      <c r="R130" s="223">
        <f>ROUND(J130*H130,2)</f>
        <v>0</v>
      </c>
      <c r="S130" s="82"/>
      <c r="T130" s="224">
        <f>S130*H130</f>
        <v>0</v>
      </c>
      <c r="U130" s="224">
        <v>0</v>
      </c>
      <c r="V130" s="224">
        <f>U130*H130</f>
        <v>0</v>
      </c>
      <c r="W130" s="224">
        <v>0</v>
      </c>
      <c r="X130" s="225">
        <f>W130*H130</f>
        <v>0</v>
      </c>
      <c r="Y130" s="36"/>
      <c r="Z130" s="36"/>
      <c r="AA130" s="36"/>
      <c r="AB130" s="36"/>
      <c r="AC130" s="36"/>
      <c r="AD130" s="36"/>
      <c r="AE130" s="36"/>
      <c r="AR130" s="226" t="s">
        <v>1966</v>
      </c>
      <c r="AT130" s="226" t="s">
        <v>152</v>
      </c>
      <c r="AU130" s="226" t="s">
        <v>78</v>
      </c>
      <c r="AY130" s="15" t="s">
        <v>158</v>
      </c>
      <c r="BE130" s="227">
        <f>IF(O130="základní",K130,0)</f>
        <v>0</v>
      </c>
      <c r="BF130" s="227">
        <f>IF(O130="snížená",K130,0)</f>
        <v>0</v>
      </c>
      <c r="BG130" s="227">
        <f>IF(O130="zákl. přenesená",K130,0)</f>
        <v>0</v>
      </c>
      <c r="BH130" s="227">
        <f>IF(O130="sníž. přenesená",K130,0)</f>
        <v>0</v>
      </c>
      <c r="BI130" s="227">
        <f>IF(O130="nulová",K130,0)</f>
        <v>0</v>
      </c>
      <c r="BJ130" s="15" t="s">
        <v>78</v>
      </c>
      <c r="BK130" s="227">
        <f>ROUND(P130*H130,2)</f>
        <v>0</v>
      </c>
      <c r="BL130" s="15" t="s">
        <v>1966</v>
      </c>
      <c r="BM130" s="226" t="s">
        <v>1979</v>
      </c>
    </row>
    <row r="131" s="2" customFormat="1">
      <c r="A131" s="36"/>
      <c r="B131" s="37"/>
      <c r="C131" s="38"/>
      <c r="D131" s="228" t="s">
        <v>161</v>
      </c>
      <c r="E131" s="38"/>
      <c r="F131" s="229" t="s">
        <v>1978</v>
      </c>
      <c r="G131" s="38"/>
      <c r="H131" s="38"/>
      <c r="I131" s="150"/>
      <c r="J131" s="150"/>
      <c r="K131" s="38"/>
      <c r="L131" s="38"/>
      <c r="M131" s="42"/>
      <c r="N131" s="230"/>
      <c r="O131" s="231"/>
      <c r="P131" s="82"/>
      <c r="Q131" s="82"/>
      <c r="R131" s="82"/>
      <c r="S131" s="82"/>
      <c r="T131" s="82"/>
      <c r="U131" s="82"/>
      <c r="V131" s="82"/>
      <c r="W131" s="82"/>
      <c r="X131" s="83"/>
      <c r="Y131" s="36"/>
      <c r="Z131" s="36"/>
      <c r="AA131" s="36"/>
      <c r="AB131" s="36"/>
      <c r="AC131" s="36"/>
      <c r="AD131" s="36"/>
      <c r="AE131" s="36"/>
      <c r="AT131" s="15" t="s">
        <v>161</v>
      </c>
      <c r="AU131" s="15" t="s">
        <v>78</v>
      </c>
    </row>
    <row r="132" s="2" customFormat="1" ht="21.75" customHeight="1">
      <c r="A132" s="36"/>
      <c r="B132" s="37"/>
      <c r="C132" s="232" t="s">
        <v>553</v>
      </c>
      <c r="D132" s="232" t="s">
        <v>461</v>
      </c>
      <c r="E132" s="233" t="s">
        <v>1980</v>
      </c>
      <c r="F132" s="234" t="s">
        <v>1981</v>
      </c>
      <c r="G132" s="235" t="s">
        <v>240</v>
      </c>
      <c r="H132" s="236">
        <v>2</v>
      </c>
      <c r="I132" s="237"/>
      <c r="J132" s="237"/>
      <c r="K132" s="238">
        <f>ROUND(P132*H132,2)</f>
        <v>0</v>
      </c>
      <c r="L132" s="234" t="s">
        <v>156</v>
      </c>
      <c r="M132" s="42"/>
      <c r="N132" s="239" t="s">
        <v>20</v>
      </c>
      <c r="O132" s="222" t="s">
        <v>40</v>
      </c>
      <c r="P132" s="223">
        <f>I132+J132</f>
        <v>0</v>
      </c>
      <c r="Q132" s="223">
        <f>ROUND(I132*H132,2)</f>
        <v>0</v>
      </c>
      <c r="R132" s="223">
        <f>ROUND(J132*H132,2)</f>
        <v>0</v>
      </c>
      <c r="S132" s="82"/>
      <c r="T132" s="224">
        <f>S132*H132</f>
        <v>0</v>
      </c>
      <c r="U132" s="224">
        <v>0</v>
      </c>
      <c r="V132" s="224">
        <f>U132*H132</f>
        <v>0</v>
      </c>
      <c r="W132" s="224">
        <v>0</v>
      </c>
      <c r="X132" s="225">
        <f>W132*H132</f>
        <v>0</v>
      </c>
      <c r="Y132" s="36"/>
      <c r="Z132" s="36"/>
      <c r="AA132" s="36"/>
      <c r="AB132" s="36"/>
      <c r="AC132" s="36"/>
      <c r="AD132" s="36"/>
      <c r="AE132" s="36"/>
      <c r="AR132" s="226" t="s">
        <v>1966</v>
      </c>
      <c r="AT132" s="226" t="s">
        <v>461</v>
      </c>
      <c r="AU132" s="226" t="s">
        <v>78</v>
      </c>
      <c r="AY132" s="15" t="s">
        <v>158</v>
      </c>
      <c r="BE132" s="227">
        <f>IF(O132="základní",K132,0)</f>
        <v>0</v>
      </c>
      <c r="BF132" s="227">
        <f>IF(O132="snížená",K132,0)</f>
        <v>0</v>
      </c>
      <c r="BG132" s="227">
        <f>IF(O132="zákl. přenesená",K132,0)</f>
        <v>0</v>
      </c>
      <c r="BH132" s="227">
        <f>IF(O132="sníž. přenesená",K132,0)</f>
        <v>0</v>
      </c>
      <c r="BI132" s="227">
        <f>IF(O132="nulová",K132,0)</f>
        <v>0</v>
      </c>
      <c r="BJ132" s="15" t="s">
        <v>78</v>
      </c>
      <c r="BK132" s="227">
        <f>ROUND(P132*H132,2)</f>
        <v>0</v>
      </c>
      <c r="BL132" s="15" t="s">
        <v>1966</v>
      </c>
      <c r="BM132" s="226" t="s">
        <v>1982</v>
      </c>
    </row>
    <row r="133" s="2" customFormat="1">
      <c r="A133" s="36"/>
      <c r="B133" s="37"/>
      <c r="C133" s="38"/>
      <c r="D133" s="228" t="s">
        <v>161</v>
      </c>
      <c r="E133" s="38"/>
      <c r="F133" s="229" t="s">
        <v>1981</v>
      </c>
      <c r="G133" s="38"/>
      <c r="H133" s="38"/>
      <c r="I133" s="150"/>
      <c r="J133" s="150"/>
      <c r="K133" s="38"/>
      <c r="L133" s="38"/>
      <c r="M133" s="42"/>
      <c r="N133" s="230"/>
      <c r="O133" s="231"/>
      <c r="P133" s="82"/>
      <c r="Q133" s="82"/>
      <c r="R133" s="82"/>
      <c r="S133" s="82"/>
      <c r="T133" s="82"/>
      <c r="U133" s="82"/>
      <c r="V133" s="82"/>
      <c r="W133" s="82"/>
      <c r="X133" s="83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78</v>
      </c>
    </row>
    <row r="134" s="2" customFormat="1" ht="21.75" customHeight="1">
      <c r="A134" s="36"/>
      <c r="B134" s="37"/>
      <c r="C134" s="232" t="s">
        <v>557</v>
      </c>
      <c r="D134" s="232" t="s">
        <v>461</v>
      </c>
      <c r="E134" s="233" t="s">
        <v>1983</v>
      </c>
      <c r="F134" s="234" t="s">
        <v>1984</v>
      </c>
      <c r="G134" s="235" t="s">
        <v>240</v>
      </c>
      <c r="H134" s="236">
        <v>1</v>
      </c>
      <c r="I134" s="237"/>
      <c r="J134" s="237"/>
      <c r="K134" s="238">
        <f>ROUND(P134*H134,2)</f>
        <v>0</v>
      </c>
      <c r="L134" s="234" t="s">
        <v>156</v>
      </c>
      <c r="M134" s="42"/>
      <c r="N134" s="239" t="s">
        <v>20</v>
      </c>
      <c r="O134" s="222" t="s">
        <v>40</v>
      </c>
      <c r="P134" s="223">
        <f>I134+J134</f>
        <v>0</v>
      </c>
      <c r="Q134" s="223">
        <f>ROUND(I134*H134,2)</f>
        <v>0</v>
      </c>
      <c r="R134" s="223">
        <f>ROUND(J134*H134,2)</f>
        <v>0</v>
      </c>
      <c r="S134" s="82"/>
      <c r="T134" s="224">
        <f>S134*H134</f>
        <v>0</v>
      </c>
      <c r="U134" s="224">
        <v>0</v>
      </c>
      <c r="V134" s="224">
        <f>U134*H134</f>
        <v>0</v>
      </c>
      <c r="W134" s="224">
        <v>0</v>
      </c>
      <c r="X134" s="225">
        <f>W134*H134</f>
        <v>0</v>
      </c>
      <c r="Y134" s="36"/>
      <c r="Z134" s="36"/>
      <c r="AA134" s="36"/>
      <c r="AB134" s="36"/>
      <c r="AC134" s="36"/>
      <c r="AD134" s="36"/>
      <c r="AE134" s="36"/>
      <c r="AR134" s="226" t="s">
        <v>1966</v>
      </c>
      <c r="AT134" s="226" t="s">
        <v>461</v>
      </c>
      <c r="AU134" s="226" t="s">
        <v>78</v>
      </c>
      <c r="AY134" s="15" t="s">
        <v>158</v>
      </c>
      <c r="BE134" s="227">
        <f>IF(O134="základní",K134,0)</f>
        <v>0</v>
      </c>
      <c r="BF134" s="227">
        <f>IF(O134="snížená",K134,0)</f>
        <v>0</v>
      </c>
      <c r="BG134" s="227">
        <f>IF(O134="zákl. přenesená",K134,0)</f>
        <v>0</v>
      </c>
      <c r="BH134" s="227">
        <f>IF(O134="sníž. přenesená",K134,0)</f>
        <v>0</v>
      </c>
      <c r="BI134" s="227">
        <f>IF(O134="nulová",K134,0)</f>
        <v>0</v>
      </c>
      <c r="BJ134" s="15" t="s">
        <v>78</v>
      </c>
      <c r="BK134" s="227">
        <f>ROUND(P134*H134,2)</f>
        <v>0</v>
      </c>
      <c r="BL134" s="15" t="s">
        <v>1966</v>
      </c>
      <c r="BM134" s="226" t="s">
        <v>1985</v>
      </c>
    </row>
    <row r="135" s="2" customFormat="1">
      <c r="A135" s="36"/>
      <c r="B135" s="37"/>
      <c r="C135" s="38"/>
      <c r="D135" s="228" t="s">
        <v>161</v>
      </c>
      <c r="E135" s="38"/>
      <c r="F135" s="229" t="s">
        <v>1984</v>
      </c>
      <c r="G135" s="38"/>
      <c r="H135" s="38"/>
      <c r="I135" s="150"/>
      <c r="J135" s="150"/>
      <c r="K135" s="38"/>
      <c r="L135" s="38"/>
      <c r="M135" s="42"/>
      <c r="N135" s="230"/>
      <c r="O135" s="231"/>
      <c r="P135" s="82"/>
      <c r="Q135" s="82"/>
      <c r="R135" s="82"/>
      <c r="S135" s="82"/>
      <c r="T135" s="82"/>
      <c r="U135" s="82"/>
      <c r="V135" s="82"/>
      <c r="W135" s="82"/>
      <c r="X135" s="83"/>
      <c r="Y135" s="36"/>
      <c r="Z135" s="36"/>
      <c r="AA135" s="36"/>
      <c r="AB135" s="36"/>
      <c r="AC135" s="36"/>
      <c r="AD135" s="36"/>
      <c r="AE135" s="36"/>
      <c r="AT135" s="15" t="s">
        <v>161</v>
      </c>
      <c r="AU135" s="15" t="s">
        <v>78</v>
      </c>
    </row>
    <row r="136" s="2" customFormat="1" ht="33" customHeight="1">
      <c r="A136" s="36"/>
      <c r="B136" s="37"/>
      <c r="C136" s="232" t="s">
        <v>541</v>
      </c>
      <c r="D136" s="232" t="s">
        <v>461</v>
      </c>
      <c r="E136" s="233" t="s">
        <v>1986</v>
      </c>
      <c r="F136" s="234" t="s">
        <v>1987</v>
      </c>
      <c r="G136" s="235" t="s">
        <v>240</v>
      </c>
      <c r="H136" s="236">
        <v>1</v>
      </c>
      <c r="I136" s="237"/>
      <c r="J136" s="237"/>
      <c r="K136" s="238">
        <f>ROUND(P136*H136,2)</f>
        <v>0</v>
      </c>
      <c r="L136" s="234" t="s">
        <v>156</v>
      </c>
      <c r="M136" s="42"/>
      <c r="N136" s="239" t="s">
        <v>20</v>
      </c>
      <c r="O136" s="222" t="s">
        <v>40</v>
      </c>
      <c r="P136" s="223">
        <f>I136+J136</f>
        <v>0</v>
      </c>
      <c r="Q136" s="223">
        <f>ROUND(I136*H136,2)</f>
        <v>0</v>
      </c>
      <c r="R136" s="223">
        <f>ROUND(J136*H136,2)</f>
        <v>0</v>
      </c>
      <c r="S136" s="82"/>
      <c r="T136" s="224">
        <f>S136*H136</f>
        <v>0</v>
      </c>
      <c r="U136" s="224">
        <v>0</v>
      </c>
      <c r="V136" s="224">
        <f>U136*H136</f>
        <v>0</v>
      </c>
      <c r="W136" s="224">
        <v>0</v>
      </c>
      <c r="X136" s="225">
        <f>W136*H136</f>
        <v>0</v>
      </c>
      <c r="Y136" s="36"/>
      <c r="Z136" s="36"/>
      <c r="AA136" s="36"/>
      <c r="AB136" s="36"/>
      <c r="AC136" s="36"/>
      <c r="AD136" s="36"/>
      <c r="AE136" s="36"/>
      <c r="AR136" s="226" t="s">
        <v>1966</v>
      </c>
      <c r="AT136" s="226" t="s">
        <v>461</v>
      </c>
      <c r="AU136" s="226" t="s">
        <v>78</v>
      </c>
      <c r="AY136" s="15" t="s">
        <v>158</v>
      </c>
      <c r="BE136" s="227">
        <f>IF(O136="základní",K136,0)</f>
        <v>0</v>
      </c>
      <c r="BF136" s="227">
        <f>IF(O136="snížená",K136,0)</f>
        <v>0</v>
      </c>
      <c r="BG136" s="227">
        <f>IF(O136="zákl. přenesená",K136,0)</f>
        <v>0</v>
      </c>
      <c r="BH136" s="227">
        <f>IF(O136="sníž. přenesená",K136,0)</f>
        <v>0</v>
      </c>
      <c r="BI136" s="227">
        <f>IF(O136="nulová",K136,0)</f>
        <v>0</v>
      </c>
      <c r="BJ136" s="15" t="s">
        <v>78</v>
      </c>
      <c r="BK136" s="227">
        <f>ROUND(P136*H136,2)</f>
        <v>0</v>
      </c>
      <c r="BL136" s="15" t="s">
        <v>1966</v>
      </c>
      <c r="BM136" s="226" t="s">
        <v>1988</v>
      </c>
    </row>
    <row r="137" s="2" customFormat="1">
      <c r="A137" s="36"/>
      <c r="B137" s="37"/>
      <c r="C137" s="38"/>
      <c r="D137" s="228" t="s">
        <v>161</v>
      </c>
      <c r="E137" s="38"/>
      <c r="F137" s="229" t="s">
        <v>1987</v>
      </c>
      <c r="G137" s="38"/>
      <c r="H137" s="38"/>
      <c r="I137" s="150"/>
      <c r="J137" s="150"/>
      <c r="K137" s="38"/>
      <c r="L137" s="38"/>
      <c r="M137" s="42"/>
      <c r="N137" s="230"/>
      <c r="O137" s="231"/>
      <c r="P137" s="82"/>
      <c r="Q137" s="82"/>
      <c r="R137" s="82"/>
      <c r="S137" s="82"/>
      <c r="T137" s="82"/>
      <c r="U137" s="82"/>
      <c r="V137" s="82"/>
      <c r="W137" s="82"/>
      <c r="X137" s="83"/>
      <c r="Y137" s="36"/>
      <c r="Z137" s="36"/>
      <c r="AA137" s="36"/>
      <c r="AB137" s="36"/>
      <c r="AC137" s="36"/>
      <c r="AD137" s="36"/>
      <c r="AE137" s="36"/>
      <c r="AT137" s="15" t="s">
        <v>161</v>
      </c>
      <c r="AU137" s="15" t="s">
        <v>78</v>
      </c>
    </row>
    <row r="138" s="2" customFormat="1" ht="16.5" customHeight="1">
      <c r="A138" s="36"/>
      <c r="B138" s="37"/>
      <c r="C138" s="232" t="s">
        <v>171</v>
      </c>
      <c r="D138" s="232" t="s">
        <v>461</v>
      </c>
      <c r="E138" s="233" t="s">
        <v>1989</v>
      </c>
      <c r="F138" s="234" t="s">
        <v>1990</v>
      </c>
      <c r="G138" s="235" t="s">
        <v>240</v>
      </c>
      <c r="H138" s="236">
        <v>9</v>
      </c>
      <c r="I138" s="237"/>
      <c r="J138" s="237"/>
      <c r="K138" s="238">
        <f>ROUND(P138*H138,2)</f>
        <v>0</v>
      </c>
      <c r="L138" s="234" t="s">
        <v>156</v>
      </c>
      <c r="M138" s="42"/>
      <c r="N138" s="239" t="s">
        <v>20</v>
      </c>
      <c r="O138" s="222" t="s">
        <v>40</v>
      </c>
      <c r="P138" s="223">
        <f>I138+J138</f>
        <v>0</v>
      </c>
      <c r="Q138" s="223">
        <f>ROUND(I138*H138,2)</f>
        <v>0</v>
      </c>
      <c r="R138" s="223">
        <f>ROUND(J138*H138,2)</f>
        <v>0</v>
      </c>
      <c r="S138" s="82"/>
      <c r="T138" s="224">
        <f>S138*H138</f>
        <v>0</v>
      </c>
      <c r="U138" s="224">
        <v>0</v>
      </c>
      <c r="V138" s="224">
        <f>U138*H138</f>
        <v>0</v>
      </c>
      <c r="W138" s="224">
        <v>0</v>
      </c>
      <c r="X138" s="225">
        <f>W138*H138</f>
        <v>0</v>
      </c>
      <c r="Y138" s="36"/>
      <c r="Z138" s="36"/>
      <c r="AA138" s="36"/>
      <c r="AB138" s="36"/>
      <c r="AC138" s="36"/>
      <c r="AD138" s="36"/>
      <c r="AE138" s="36"/>
      <c r="AR138" s="226" t="s">
        <v>1966</v>
      </c>
      <c r="AT138" s="226" t="s">
        <v>461</v>
      </c>
      <c r="AU138" s="226" t="s">
        <v>78</v>
      </c>
      <c r="AY138" s="15" t="s">
        <v>158</v>
      </c>
      <c r="BE138" s="227">
        <f>IF(O138="základní",K138,0)</f>
        <v>0</v>
      </c>
      <c r="BF138" s="227">
        <f>IF(O138="snížená",K138,0)</f>
        <v>0</v>
      </c>
      <c r="BG138" s="227">
        <f>IF(O138="zákl. přenesená",K138,0)</f>
        <v>0</v>
      </c>
      <c r="BH138" s="227">
        <f>IF(O138="sníž. přenesená",K138,0)</f>
        <v>0</v>
      </c>
      <c r="BI138" s="227">
        <f>IF(O138="nulová",K138,0)</f>
        <v>0</v>
      </c>
      <c r="BJ138" s="15" t="s">
        <v>78</v>
      </c>
      <c r="BK138" s="227">
        <f>ROUND(P138*H138,2)</f>
        <v>0</v>
      </c>
      <c r="BL138" s="15" t="s">
        <v>1966</v>
      </c>
      <c r="BM138" s="226" t="s">
        <v>1991</v>
      </c>
    </row>
    <row r="139" s="2" customFormat="1">
      <c r="A139" s="36"/>
      <c r="B139" s="37"/>
      <c r="C139" s="38"/>
      <c r="D139" s="228" t="s">
        <v>161</v>
      </c>
      <c r="E139" s="38"/>
      <c r="F139" s="229" t="s">
        <v>1990</v>
      </c>
      <c r="G139" s="38"/>
      <c r="H139" s="38"/>
      <c r="I139" s="150"/>
      <c r="J139" s="150"/>
      <c r="K139" s="38"/>
      <c r="L139" s="38"/>
      <c r="M139" s="42"/>
      <c r="N139" s="230"/>
      <c r="O139" s="231"/>
      <c r="P139" s="82"/>
      <c r="Q139" s="82"/>
      <c r="R139" s="82"/>
      <c r="S139" s="82"/>
      <c r="T139" s="82"/>
      <c r="U139" s="82"/>
      <c r="V139" s="82"/>
      <c r="W139" s="82"/>
      <c r="X139" s="83"/>
      <c r="Y139" s="36"/>
      <c r="Z139" s="36"/>
      <c r="AA139" s="36"/>
      <c r="AB139" s="36"/>
      <c r="AC139" s="36"/>
      <c r="AD139" s="36"/>
      <c r="AE139" s="36"/>
      <c r="AT139" s="15" t="s">
        <v>161</v>
      </c>
      <c r="AU139" s="15" t="s">
        <v>78</v>
      </c>
    </row>
    <row r="140" s="2" customFormat="1" ht="33" customHeight="1">
      <c r="A140" s="36"/>
      <c r="B140" s="37"/>
      <c r="C140" s="232" t="s">
        <v>175</v>
      </c>
      <c r="D140" s="232" t="s">
        <v>461</v>
      </c>
      <c r="E140" s="233" t="s">
        <v>1992</v>
      </c>
      <c r="F140" s="234" t="s">
        <v>1993</v>
      </c>
      <c r="G140" s="235" t="s">
        <v>155</v>
      </c>
      <c r="H140" s="236">
        <v>100</v>
      </c>
      <c r="I140" s="237"/>
      <c r="J140" s="237"/>
      <c r="K140" s="238">
        <f>ROUND(P140*H140,2)</f>
        <v>0</v>
      </c>
      <c r="L140" s="234" t="s">
        <v>156</v>
      </c>
      <c r="M140" s="42"/>
      <c r="N140" s="239" t="s">
        <v>20</v>
      </c>
      <c r="O140" s="222" t="s">
        <v>40</v>
      </c>
      <c r="P140" s="223">
        <f>I140+J140</f>
        <v>0</v>
      </c>
      <c r="Q140" s="223">
        <f>ROUND(I140*H140,2)</f>
        <v>0</v>
      </c>
      <c r="R140" s="223">
        <f>ROUND(J140*H140,2)</f>
        <v>0</v>
      </c>
      <c r="S140" s="82"/>
      <c r="T140" s="224">
        <f>S140*H140</f>
        <v>0</v>
      </c>
      <c r="U140" s="224">
        <v>0</v>
      </c>
      <c r="V140" s="224">
        <f>U140*H140</f>
        <v>0</v>
      </c>
      <c r="W140" s="224">
        <v>0</v>
      </c>
      <c r="X140" s="225">
        <f>W140*H140</f>
        <v>0</v>
      </c>
      <c r="Y140" s="36"/>
      <c r="Z140" s="36"/>
      <c r="AA140" s="36"/>
      <c r="AB140" s="36"/>
      <c r="AC140" s="36"/>
      <c r="AD140" s="36"/>
      <c r="AE140" s="36"/>
      <c r="AR140" s="226" t="s">
        <v>1966</v>
      </c>
      <c r="AT140" s="226" t="s">
        <v>461</v>
      </c>
      <c r="AU140" s="226" t="s">
        <v>78</v>
      </c>
      <c r="AY140" s="15" t="s">
        <v>158</v>
      </c>
      <c r="BE140" s="227">
        <f>IF(O140="základní",K140,0)</f>
        <v>0</v>
      </c>
      <c r="BF140" s="227">
        <f>IF(O140="snížená",K140,0)</f>
        <v>0</v>
      </c>
      <c r="BG140" s="227">
        <f>IF(O140="zákl. přenesená",K140,0)</f>
        <v>0</v>
      </c>
      <c r="BH140" s="227">
        <f>IF(O140="sníž. přenesená",K140,0)</f>
        <v>0</v>
      </c>
      <c r="BI140" s="227">
        <f>IF(O140="nulová",K140,0)</f>
        <v>0</v>
      </c>
      <c r="BJ140" s="15" t="s">
        <v>78</v>
      </c>
      <c r="BK140" s="227">
        <f>ROUND(P140*H140,2)</f>
        <v>0</v>
      </c>
      <c r="BL140" s="15" t="s">
        <v>1966</v>
      </c>
      <c r="BM140" s="226" t="s">
        <v>1994</v>
      </c>
    </row>
    <row r="141" s="2" customFormat="1">
      <c r="A141" s="36"/>
      <c r="B141" s="37"/>
      <c r="C141" s="38"/>
      <c r="D141" s="228" t="s">
        <v>161</v>
      </c>
      <c r="E141" s="38"/>
      <c r="F141" s="229" t="s">
        <v>1995</v>
      </c>
      <c r="G141" s="38"/>
      <c r="H141" s="38"/>
      <c r="I141" s="150"/>
      <c r="J141" s="150"/>
      <c r="K141" s="38"/>
      <c r="L141" s="38"/>
      <c r="M141" s="42"/>
      <c r="N141" s="230"/>
      <c r="O141" s="231"/>
      <c r="P141" s="82"/>
      <c r="Q141" s="82"/>
      <c r="R141" s="82"/>
      <c r="S141" s="82"/>
      <c r="T141" s="82"/>
      <c r="U141" s="82"/>
      <c r="V141" s="82"/>
      <c r="W141" s="82"/>
      <c r="X141" s="83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78</v>
      </c>
    </row>
    <row r="142" s="2" customFormat="1" ht="16.5" customHeight="1">
      <c r="A142" s="36"/>
      <c r="B142" s="37"/>
      <c r="C142" s="232" t="s">
        <v>179</v>
      </c>
      <c r="D142" s="232" t="s">
        <v>461</v>
      </c>
      <c r="E142" s="233" t="s">
        <v>1996</v>
      </c>
      <c r="F142" s="234" t="s">
        <v>1997</v>
      </c>
      <c r="G142" s="235" t="s">
        <v>155</v>
      </c>
      <c r="H142" s="236">
        <v>80</v>
      </c>
      <c r="I142" s="237"/>
      <c r="J142" s="237"/>
      <c r="K142" s="238">
        <f>ROUND(P142*H142,2)</f>
        <v>0</v>
      </c>
      <c r="L142" s="234" t="s">
        <v>156</v>
      </c>
      <c r="M142" s="42"/>
      <c r="N142" s="239" t="s">
        <v>20</v>
      </c>
      <c r="O142" s="222" t="s">
        <v>40</v>
      </c>
      <c r="P142" s="223">
        <f>I142+J142</f>
        <v>0</v>
      </c>
      <c r="Q142" s="223">
        <f>ROUND(I142*H142,2)</f>
        <v>0</v>
      </c>
      <c r="R142" s="223">
        <f>ROUND(J142*H142,2)</f>
        <v>0</v>
      </c>
      <c r="S142" s="82"/>
      <c r="T142" s="224">
        <f>S142*H142</f>
        <v>0</v>
      </c>
      <c r="U142" s="224">
        <v>0</v>
      </c>
      <c r="V142" s="224">
        <f>U142*H142</f>
        <v>0</v>
      </c>
      <c r="W142" s="224">
        <v>0</v>
      </c>
      <c r="X142" s="225">
        <f>W142*H142</f>
        <v>0</v>
      </c>
      <c r="Y142" s="36"/>
      <c r="Z142" s="36"/>
      <c r="AA142" s="36"/>
      <c r="AB142" s="36"/>
      <c r="AC142" s="36"/>
      <c r="AD142" s="36"/>
      <c r="AE142" s="36"/>
      <c r="AR142" s="226" t="s">
        <v>1966</v>
      </c>
      <c r="AT142" s="226" t="s">
        <v>461</v>
      </c>
      <c r="AU142" s="226" t="s">
        <v>78</v>
      </c>
      <c r="AY142" s="15" t="s">
        <v>158</v>
      </c>
      <c r="BE142" s="227">
        <f>IF(O142="základní",K142,0)</f>
        <v>0</v>
      </c>
      <c r="BF142" s="227">
        <f>IF(O142="snížená",K142,0)</f>
        <v>0</v>
      </c>
      <c r="BG142" s="227">
        <f>IF(O142="zákl. přenesená",K142,0)</f>
        <v>0</v>
      </c>
      <c r="BH142" s="227">
        <f>IF(O142="sníž. přenesená",K142,0)</f>
        <v>0</v>
      </c>
      <c r="BI142" s="227">
        <f>IF(O142="nulová",K142,0)</f>
        <v>0</v>
      </c>
      <c r="BJ142" s="15" t="s">
        <v>78</v>
      </c>
      <c r="BK142" s="227">
        <f>ROUND(P142*H142,2)</f>
        <v>0</v>
      </c>
      <c r="BL142" s="15" t="s">
        <v>1966</v>
      </c>
      <c r="BM142" s="226" t="s">
        <v>1998</v>
      </c>
    </row>
    <row r="143" s="2" customFormat="1">
      <c r="A143" s="36"/>
      <c r="B143" s="37"/>
      <c r="C143" s="38"/>
      <c r="D143" s="228" t="s">
        <v>161</v>
      </c>
      <c r="E143" s="38"/>
      <c r="F143" s="229" t="s">
        <v>1997</v>
      </c>
      <c r="G143" s="38"/>
      <c r="H143" s="38"/>
      <c r="I143" s="150"/>
      <c r="J143" s="150"/>
      <c r="K143" s="38"/>
      <c r="L143" s="38"/>
      <c r="M143" s="42"/>
      <c r="N143" s="230"/>
      <c r="O143" s="231"/>
      <c r="P143" s="82"/>
      <c r="Q143" s="82"/>
      <c r="R143" s="82"/>
      <c r="S143" s="82"/>
      <c r="T143" s="82"/>
      <c r="U143" s="82"/>
      <c r="V143" s="82"/>
      <c r="W143" s="82"/>
      <c r="X143" s="83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78</v>
      </c>
    </row>
    <row r="144" s="2" customFormat="1" ht="16.5" customHeight="1">
      <c r="A144" s="36"/>
      <c r="B144" s="37"/>
      <c r="C144" s="232" t="s">
        <v>157</v>
      </c>
      <c r="D144" s="232" t="s">
        <v>461</v>
      </c>
      <c r="E144" s="233" t="s">
        <v>1999</v>
      </c>
      <c r="F144" s="234" t="s">
        <v>2000</v>
      </c>
      <c r="G144" s="235" t="s">
        <v>155</v>
      </c>
      <c r="H144" s="236">
        <v>20</v>
      </c>
      <c r="I144" s="237"/>
      <c r="J144" s="237"/>
      <c r="K144" s="238">
        <f>ROUND(P144*H144,2)</f>
        <v>0</v>
      </c>
      <c r="L144" s="234" t="s">
        <v>156</v>
      </c>
      <c r="M144" s="42"/>
      <c r="N144" s="239" t="s">
        <v>20</v>
      </c>
      <c r="O144" s="222" t="s">
        <v>40</v>
      </c>
      <c r="P144" s="223">
        <f>I144+J144</f>
        <v>0</v>
      </c>
      <c r="Q144" s="223">
        <f>ROUND(I144*H144,2)</f>
        <v>0</v>
      </c>
      <c r="R144" s="223">
        <f>ROUND(J144*H144,2)</f>
        <v>0</v>
      </c>
      <c r="S144" s="82"/>
      <c r="T144" s="224">
        <f>S144*H144</f>
        <v>0</v>
      </c>
      <c r="U144" s="224">
        <v>0</v>
      </c>
      <c r="V144" s="224">
        <f>U144*H144</f>
        <v>0</v>
      </c>
      <c r="W144" s="224">
        <v>0</v>
      </c>
      <c r="X144" s="225">
        <f>W144*H144</f>
        <v>0</v>
      </c>
      <c r="Y144" s="36"/>
      <c r="Z144" s="36"/>
      <c r="AA144" s="36"/>
      <c r="AB144" s="36"/>
      <c r="AC144" s="36"/>
      <c r="AD144" s="36"/>
      <c r="AE144" s="36"/>
      <c r="AR144" s="226" t="s">
        <v>1966</v>
      </c>
      <c r="AT144" s="226" t="s">
        <v>461</v>
      </c>
      <c r="AU144" s="226" t="s">
        <v>78</v>
      </c>
      <c r="AY144" s="15" t="s">
        <v>158</v>
      </c>
      <c r="BE144" s="227">
        <f>IF(O144="základní",K144,0)</f>
        <v>0</v>
      </c>
      <c r="BF144" s="227">
        <f>IF(O144="snížená",K144,0)</f>
        <v>0</v>
      </c>
      <c r="BG144" s="227">
        <f>IF(O144="zákl. přenesená",K144,0)</f>
        <v>0</v>
      </c>
      <c r="BH144" s="227">
        <f>IF(O144="sníž. přenesená",K144,0)</f>
        <v>0</v>
      </c>
      <c r="BI144" s="227">
        <f>IF(O144="nulová",K144,0)</f>
        <v>0</v>
      </c>
      <c r="BJ144" s="15" t="s">
        <v>78</v>
      </c>
      <c r="BK144" s="227">
        <f>ROUND(P144*H144,2)</f>
        <v>0</v>
      </c>
      <c r="BL144" s="15" t="s">
        <v>1966</v>
      </c>
      <c r="BM144" s="226" t="s">
        <v>2001</v>
      </c>
    </row>
    <row r="145" s="2" customFormat="1">
      <c r="A145" s="36"/>
      <c r="B145" s="37"/>
      <c r="C145" s="38"/>
      <c r="D145" s="228" t="s">
        <v>161</v>
      </c>
      <c r="E145" s="38"/>
      <c r="F145" s="229" t="s">
        <v>2000</v>
      </c>
      <c r="G145" s="38"/>
      <c r="H145" s="38"/>
      <c r="I145" s="150"/>
      <c r="J145" s="150"/>
      <c r="K145" s="38"/>
      <c r="L145" s="38"/>
      <c r="M145" s="42"/>
      <c r="N145" s="230"/>
      <c r="O145" s="231"/>
      <c r="P145" s="82"/>
      <c r="Q145" s="82"/>
      <c r="R145" s="82"/>
      <c r="S145" s="82"/>
      <c r="T145" s="82"/>
      <c r="U145" s="82"/>
      <c r="V145" s="82"/>
      <c r="W145" s="82"/>
      <c r="X145" s="83"/>
      <c r="Y145" s="36"/>
      <c r="Z145" s="36"/>
      <c r="AA145" s="36"/>
      <c r="AB145" s="36"/>
      <c r="AC145" s="36"/>
      <c r="AD145" s="36"/>
      <c r="AE145" s="36"/>
      <c r="AT145" s="15" t="s">
        <v>161</v>
      </c>
      <c r="AU145" s="15" t="s">
        <v>78</v>
      </c>
    </row>
    <row r="146" s="2" customFormat="1" ht="16.5" customHeight="1">
      <c r="A146" s="36"/>
      <c r="B146" s="37"/>
      <c r="C146" s="232" t="s">
        <v>186</v>
      </c>
      <c r="D146" s="232" t="s">
        <v>461</v>
      </c>
      <c r="E146" s="233" t="s">
        <v>2002</v>
      </c>
      <c r="F146" s="234" t="s">
        <v>2003</v>
      </c>
      <c r="G146" s="235" t="s">
        <v>155</v>
      </c>
      <c r="H146" s="236">
        <v>60</v>
      </c>
      <c r="I146" s="237"/>
      <c r="J146" s="237"/>
      <c r="K146" s="238">
        <f>ROUND(P146*H146,2)</f>
        <v>0</v>
      </c>
      <c r="L146" s="234" t="s">
        <v>156</v>
      </c>
      <c r="M146" s="42"/>
      <c r="N146" s="239" t="s">
        <v>20</v>
      </c>
      <c r="O146" s="222" t="s">
        <v>40</v>
      </c>
      <c r="P146" s="223">
        <f>I146+J146</f>
        <v>0</v>
      </c>
      <c r="Q146" s="223">
        <f>ROUND(I146*H146,2)</f>
        <v>0</v>
      </c>
      <c r="R146" s="223">
        <f>ROUND(J146*H146,2)</f>
        <v>0</v>
      </c>
      <c r="S146" s="82"/>
      <c r="T146" s="224">
        <f>S146*H146</f>
        <v>0</v>
      </c>
      <c r="U146" s="224">
        <v>0</v>
      </c>
      <c r="V146" s="224">
        <f>U146*H146</f>
        <v>0</v>
      </c>
      <c r="W146" s="224">
        <v>0</v>
      </c>
      <c r="X146" s="225">
        <f>W146*H146</f>
        <v>0</v>
      </c>
      <c r="Y146" s="36"/>
      <c r="Z146" s="36"/>
      <c r="AA146" s="36"/>
      <c r="AB146" s="36"/>
      <c r="AC146" s="36"/>
      <c r="AD146" s="36"/>
      <c r="AE146" s="36"/>
      <c r="AR146" s="226" t="s">
        <v>1966</v>
      </c>
      <c r="AT146" s="226" t="s">
        <v>461</v>
      </c>
      <c r="AU146" s="226" t="s">
        <v>78</v>
      </c>
      <c r="AY146" s="15" t="s">
        <v>158</v>
      </c>
      <c r="BE146" s="227">
        <f>IF(O146="základní",K146,0)</f>
        <v>0</v>
      </c>
      <c r="BF146" s="227">
        <f>IF(O146="snížená",K146,0)</f>
        <v>0</v>
      </c>
      <c r="BG146" s="227">
        <f>IF(O146="zákl. přenesená",K146,0)</f>
        <v>0</v>
      </c>
      <c r="BH146" s="227">
        <f>IF(O146="sníž. přenesená",K146,0)</f>
        <v>0</v>
      </c>
      <c r="BI146" s="227">
        <f>IF(O146="nulová",K146,0)</f>
        <v>0</v>
      </c>
      <c r="BJ146" s="15" t="s">
        <v>78</v>
      </c>
      <c r="BK146" s="227">
        <f>ROUND(P146*H146,2)</f>
        <v>0</v>
      </c>
      <c r="BL146" s="15" t="s">
        <v>1966</v>
      </c>
      <c r="BM146" s="226" t="s">
        <v>2004</v>
      </c>
    </row>
    <row r="147" s="2" customFormat="1">
      <c r="A147" s="36"/>
      <c r="B147" s="37"/>
      <c r="C147" s="38"/>
      <c r="D147" s="228" t="s">
        <v>161</v>
      </c>
      <c r="E147" s="38"/>
      <c r="F147" s="229" t="s">
        <v>2003</v>
      </c>
      <c r="G147" s="38"/>
      <c r="H147" s="38"/>
      <c r="I147" s="150"/>
      <c r="J147" s="150"/>
      <c r="K147" s="38"/>
      <c r="L147" s="38"/>
      <c r="M147" s="42"/>
      <c r="N147" s="230"/>
      <c r="O147" s="231"/>
      <c r="P147" s="82"/>
      <c r="Q147" s="82"/>
      <c r="R147" s="82"/>
      <c r="S147" s="82"/>
      <c r="T147" s="82"/>
      <c r="U147" s="82"/>
      <c r="V147" s="82"/>
      <c r="W147" s="82"/>
      <c r="X147" s="83"/>
      <c r="Y147" s="36"/>
      <c r="Z147" s="36"/>
      <c r="AA147" s="36"/>
      <c r="AB147" s="36"/>
      <c r="AC147" s="36"/>
      <c r="AD147" s="36"/>
      <c r="AE147" s="36"/>
      <c r="AT147" s="15" t="s">
        <v>161</v>
      </c>
      <c r="AU147" s="15" t="s">
        <v>78</v>
      </c>
    </row>
    <row r="148" s="2" customFormat="1" ht="16.5" customHeight="1">
      <c r="A148" s="36"/>
      <c r="B148" s="37"/>
      <c r="C148" s="232" t="s">
        <v>191</v>
      </c>
      <c r="D148" s="232" t="s">
        <v>461</v>
      </c>
      <c r="E148" s="233" t="s">
        <v>2005</v>
      </c>
      <c r="F148" s="234" t="s">
        <v>2006</v>
      </c>
      <c r="G148" s="235" t="s">
        <v>155</v>
      </c>
      <c r="H148" s="236">
        <v>20</v>
      </c>
      <c r="I148" s="237"/>
      <c r="J148" s="237"/>
      <c r="K148" s="238">
        <f>ROUND(P148*H148,2)</f>
        <v>0</v>
      </c>
      <c r="L148" s="234" t="s">
        <v>156</v>
      </c>
      <c r="M148" s="42"/>
      <c r="N148" s="239" t="s">
        <v>20</v>
      </c>
      <c r="O148" s="222" t="s">
        <v>40</v>
      </c>
      <c r="P148" s="223">
        <f>I148+J148</f>
        <v>0</v>
      </c>
      <c r="Q148" s="223">
        <f>ROUND(I148*H148,2)</f>
        <v>0</v>
      </c>
      <c r="R148" s="223">
        <f>ROUND(J148*H148,2)</f>
        <v>0</v>
      </c>
      <c r="S148" s="82"/>
      <c r="T148" s="224">
        <f>S148*H148</f>
        <v>0</v>
      </c>
      <c r="U148" s="224">
        <v>0</v>
      </c>
      <c r="V148" s="224">
        <f>U148*H148</f>
        <v>0</v>
      </c>
      <c r="W148" s="224">
        <v>0</v>
      </c>
      <c r="X148" s="225">
        <f>W148*H148</f>
        <v>0</v>
      </c>
      <c r="Y148" s="36"/>
      <c r="Z148" s="36"/>
      <c r="AA148" s="36"/>
      <c r="AB148" s="36"/>
      <c r="AC148" s="36"/>
      <c r="AD148" s="36"/>
      <c r="AE148" s="36"/>
      <c r="AR148" s="226" t="s">
        <v>1966</v>
      </c>
      <c r="AT148" s="226" t="s">
        <v>461</v>
      </c>
      <c r="AU148" s="226" t="s">
        <v>78</v>
      </c>
      <c r="AY148" s="15" t="s">
        <v>158</v>
      </c>
      <c r="BE148" s="227">
        <f>IF(O148="základní",K148,0)</f>
        <v>0</v>
      </c>
      <c r="BF148" s="227">
        <f>IF(O148="snížená",K148,0)</f>
        <v>0</v>
      </c>
      <c r="BG148" s="227">
        <f>IF(O148="zákl. přenesená",K148,0)</f>
        <v>0</v>
      </c>
      <c r="BH148" s="227">
        <f>IF(O148="sníž. přenesená",K148,0)</f>
        <v>0</v>
      </c>
      <c r="BI148" s="227">
        <f>IF(O148="nulová",K148,0)</f>
        <v>0</v>
      </c>
      <c r="BJ148" s="15" t="s">
        <v>78</v>
      </c>
      <c r="BK148" s="227">
        <f>ROUND(P148*H148,2)</f>
        <v>0</v>
      </c>
      <c r="BL148" s="15" t="s">
        <v>1966</v>
      </c>
      <c r="BM148" s="226" t="s">
        <v>2007</v>
      </c>
    </row>
    <row r="149" s="2" customFormat="1">
      <c r="A149" s="36"/>
      <c r="B149" s="37"/>
      <c r="C149" s="38"/>
      <c r="D149" s="228" t="s">
        <v>161</v>
      </c>
      <c r="E149" s="38"/>
      <c r="F149" s="229" t="s">
        <v>2006</v>
      </c>
      <c r="G149" s="38"/>
      <c r="H149" s="38"/>
      <c r="I149" s="150"/>
      <c r="J149" s="150"/>
      <c r="K149" s="38"/>
      <c r="L149" s="38"/>
      <c r="M149" s="42"/>
      <c r="N149" s="230"/>
      <c r="O149" s="231"/>
      <c r="P149" s="82"/>
      <c r="Q149" s="82"/>
      <c r="R149" s="82"/>
      <c r="S149" s="82"/>
      <c r="T149" s="82"/>
      <c r="U149" s="82"/>
      <c r="V149" s="82"/>
      <c r="W149" s="82"/>
      <c r="X149" s="83"/>
      <c r="Y149" s="36"/>
      <c r="Z149" s="36"/>
      <c r="AA149" s="36"/>
      <c r="AB149" s="36"/>
      <c r="AC149" s="36"/>
      <c r="AD149" s="36"/>
      <c r="AE149" s="36"/>
      <c r="AT149" s="15" t="s">
        <v>161</v>
      </c>
      <c r="AU149" s="15" t="s">
        <v>78</v>
      </c>
    </row>
    <row r="150" s="2" customFormat="1" ht="21.75" customHeight="1">
      <c r="A150" s="36"/>
      <c r="B150" s="37"/>
      <c r="C150" s="232" t="s">
        <v>195</v>
      </c>
      <c r="D150" s="232" t="s">
        <v>461</v>
      </c>
      <c r="E150" s="233" t="s">
        <v>2008</v>
      </c>
      <c r="F150" s="234" t="s">
        <v>2009</v>
      </c>
      <c r="G150" s="235" t="s">
        <v>240</v>
      </c>
      <c r="H150" s="236">
        <v>20</v>
      </c>
      <c r="I150" s="237"/>
      <c r="J150" s="237"/>
      <c r="K150" s="238">
        <f>ROUND(P150*H150,2)</f>
        <v>0</v>
      </c>
      <c r="L150" s="234" t="s">
        <v>156</v>
      </c>
      <c r="M150" s="42"/>
      <c r="N150" s="239" t="s">
        <v>20</v>
      </c>
      <c r="O150" s="222" t="s">
        <v>40</v>
      </c>
      <c r="P150" s="223">
        <f>I150+J150</f>
        <v>0</v>
      </c>
      <c r="Q150" s="223">
        <f>ROUND(I150*H150,2)</f>
        <v>0</v>
      </c>
      <c r="R150" s="223">
        <f>ROUND(J150*H150,2)</f>
        <v>0</v>
      </c>
      <c r="S150" s="82"/>
      <c r="T150" s="224">
        <f>S150*H150</f>
        <v>0</v>
      </c>
      <c r="U150" s="224">
        <v>0</v>
      </c>
      <c r="V150" s="224">
        <f>U150*H150</f>
        <v>0</v>
      </c>
      <c r="W150" s="224">
        <v>0</v>
      </c>
      <c r="X150" s="225">
        <f>W150*H150</f>
        <v>0</v>
      </c>
      <c r="Y150" s="36"/>
      <c r="Z150" s="36"/>
      <c r="AA150" s="36"/>
      <c r="AB150" s="36"/>
      <c r="AC150" s="36"/>
      <c r="AD150" s="36"/>
      <c r="AE150" s="36"/>
      <c r="AR150" s="226" t="s">
        <v>1966</v>
      </c>
      <c r="AT150" s="226" t="s">
        <v>461</v>
      </c>
      <c r="AU150" s="226" t="s">
        <v>78</v>
      </c>
      <c r="AY150" s="15" t="s">
        <v>158</v>
      </c>
      <c r="BE150" s="227">
        <f>IF(O150="základní",K150,0)</f>
        <v>0</v>
      </c>
      <c r="BF150" s="227">
        <f>IF(O150="snížená",K150,0)</f>
        <v>0</v>
      </c>
      <c r="BG150" s="227">
        <f>IF(O150="zákl. přenesená",K150,0)</f>
        <v>0</v>
      </c>
      <c r="BH150" s="227">
        <f>IF(O150="sníž. přenesená",K150,0)</f>
        <v>0</v>
      </c>
      <c r="BI150" s="227">
        <f>IF(O150="nulová",K150,0)</f>
        <v>0</v>
      </c>
      <c r="BJ150" s="15" t="s">
        <v>78</v>
      </c>
      <c r="BK150" s="227">
        <f>ROUND(P150*H150,2)</f>
        <v>0</v>
      </c>
      <c r="BL150" s="15" t="s">
        <v>1966</v>
      </c>
      <c r="BM150" s="226" t="s">
        <v>2010</v>
      </c>
    </row>
    <row r="151" s="2" customFormat="1">
      <c r="A151" s="36"/>
      <c r="B151" s="37"/>
      <c r="C151" s="38"/>
      <c r="D151" s="228" t="s">
        <v>161</v>
      </c>
      <c r="E151" s="38"/>
      <c r="F151" s="229" t="s">
        <v>2009</v>
      </c>
      <c r="G151" s="38"/>
      <c r="H151" s="38"/>
      <c r="I151" s="150"/>
      <c r="J151" s="150"/>
      <c r="K151" s="38"/>
      <c r="L151" s="38"/>
      <c r="M151" s="42"/>
      <c r="N151" s="230"/>
      <c r="O151" s="231"/>
      <c r="P151" s="82"/>
      <c r="Q151" s="82"/>
      <c r="R151" s="82"/>
      <c r="S151" s="82"/>
      <c r="T151" s="82"/>
      <c r="U151" s="82"/>
      <c r="V151" s="82"/>
      <c r="W151" s="82"/>
      <c r="X151" s="83"/>
      <c r="Y151" s="36"/>
      <c r="Z151" s="36"/>
      <c r="AA151" s="36"/>
      <c r="AB151" s="36"/>
      <c r="AC151" s="36"/>
      <c r="AD151" s="36"/>
      <c r="AE151" s="36"/>
      <c r="AT151" s="15" t="s">
        <v>161</v>
      </c>
      <c r="AU151" s="15" t="s">
        <v>78</v>
      </c>
    </row>
    <row r="152" s="2" customFormat="1" ht="21.75" customHeight="1">
      <c r="A152" s="36"/>
      <c r="B152" s="37"/>
      <c r="C152" s="232" t="s">
        <v>199</v>
      </c>
      <c r="D152" s="232" t="s">
        <v>461</v>
      </c>
      <c r="E152" s="233" t="s">
        <v>2011</v>
      </c>
      <c r="F152" s="234" t="s">
        <v>2012</v>
      </c>
      <c r="G152" s="235" t="s">
        <v>240</v>
      </c>
      <c r="H152" s="236">
        <v>1</v>
      </c>
      <c r="I152" s="237"/>
      <c r="J152" s="237"/>
      <c r="K152" s="238">
        <f>ROUND(P152*H152,2)</f>
        <v>0</v>
      </c>
      <c r="L152" s="234" t="s">
        <v>156</v>
      </c>
      <c r="M152" s="42"/>
      <c r="N152" s="239" t="s">
        <v>20</v>
      </c>
      <c r="O152" s="222" t="s">
        <v>40</v>
      </c>
      <c r="P152" s="223">
        <f>I152+J152</f>
        <v>0</v>
      </c>
      <c r="Q152" s="223">
        <f>ROUND(I152*H152,2)</f>
        <v>0</v>
      </c>
      <c r="R152" s="223">
        <f>ROUND(J152*H152,2)</f>
        <v>0</v>
      </c>
      <c r="S152" s="82"/>
      <c r="T152" s="224">
        <f>S152*H152</f>
        <v>0</v>
      </c>
      <c r="U152" s="224">
        <v>0</v>
      </c>
      <c r="V152" s="224">
        <f>U152*H152</f>
        <v>0</v>
      </c>
      <c r="W152" s="224">
        <v>0</v>
      </c>
      <c r="X152" s="225">
        <f>W152*H152</f>
        <v>0</v>
      </c>
      <c r="Y152" s="36"/>
      <c r="Z152" s="36"/>
      <c r="AA152" s="36"/>
      <c r="AB152" s="36"/>
      <c r="AC152" s="36"/>
      <c r="AD152" s="36"/>
      <c r="AE152" s="36"/>
      <c r="AR152" s="226" t="s">
        <v>1966</v>
      </c>
      <c r="AT152" s="226" t="s">
        <v>461</v>
      </c>
      <c r="AU152" s="226" t="s">
        <v>78</v>
      </c>
      <c r="AY152" s="15" t="s">
        <v>158</v>
      </c>
      <c r="BE152" s="227">
        <f>IF(O152="základní",K152,0)</f>
        <v>0</v>
      </c>
      <c r="BF152" s="227">
        <f>IF(O152="snížená",K152,0)</f>
        <v>0</v>
      </c>
      <c r="BG152" s="227">
        <f>IF(O152="zákl. přenesená",K152,0)</f>
        <v>0</v>
      </c>
      <c r="BH152" s="227">
        <f>IF(O152="sníž. přenesená",K152,0)</f>
        <v>0</v>
      </c>
      <c r="BI152" s="227">
        <f>IF(O152="nulová",K152,0)</f>
        <v>0</v>
      </c>
      <c r="BJ152" s="15" t="s">
        <v>78</v>
      </c>
      <c r="BK152" s="227">
        <f>ROUND(P152*H152,2)</f>
        <v>0</v>
      </c>
      <c r="BL152" s="15" t="s">
        <v>1966</v>
      </c>
      <c r="BM152" s="226" t="s">
        <v>2013</v>
      </c>
    </row>
    <row r="153" s="2" customFormat="1">
      <c r="A153" s="36"/>
      <c r="B153" s="37"/>
      <c r="C153" s="38"/>
      <c r="D153" s="228" t="s">
        <v>161</v>
      </c>
      <c r="E153" s="38"/>
      <c r="F153" s="229" t="s">
        <v>2012</v>
      </c>
      <c r="G153" s="38"/>
      <c r="H153" s="38"/>
      <c r="I153" s="150"/>
      <c r="J153" s="150"/>
      <c r="K153" s="38"/>
      <c r="L153" s="38"/>
      <c r="M153" s="42"/>
      <c r="N153" s="230"/>
      <c r="O153" s="231"/>
      <c r="P153" s="82"/>
      <c r="Q153" s="82"/>
      <c r="R153" s="82"/>
      <c r="S153" s="82"/>
      <c r="T153" s="82"/>
      <c r="U153" s="82"/>
      <c r="V153" s="82"/>
      <c r="W153" s="82"/>
      <c r="X153" s="83"/>
      <c r="Y153" s="36"/>
      <c r="Z153" s="36"/>
      <c r="AA153" s="36"/>
      <c r="AB153" s="36"/>
      <c r="AC153" s="36"/>
      <c r="AD153" s="36"/>
      <c r="AE153" s="36"/>
      <c r="AT153" s="15" t="s">
        <v>161</v>
      </c>
      <c r="AU153" s="15" t="s">
        <v>78</v>
      </c>
    </row>
    <row r="154" s="2" customFormat="1" ht="16.5" customHeight="1">
      <c r="A154" s="36"/>
      <c r="B154" s="37"/>
      <c r="C154" s="232" t="s">
        <v>203</v>
      </c>
      <c r="D154" s="232" t="s">
        <v>461</v>
      </c>
      <c r="E154" s="233" t="s">
        <v>2014</v>
      </c>
      <c r="F154" s="234" t="s">
        <v>2015</v>
      </c>
      <c r="G154" s="235" t="s">
        <v>240</v>
      </c>
      <c r="H154" s="236">
        <v>20</v>
      </c>
      <c r="I154" s="237"/>
      <c r="J154" s="237"/>
      <c r="K154" s="238">
        <f>ROUND(P154*H154,2)</f>
        <v>0</v>
      </c>
      <c r="L154" s="234" t="s">
        <v>156</v>
      </c>
      <c r="M154" s="42"/>
      <c r="N154" s="239" t="s">
        <v>20</v>
      </c>
      <c r="O154" s="222" t="s">
        <v>40</v>
      </c>
      <c r="P154" s="223">
        <f>I154+J154</f>
        <v>0</v>
      </c>
      <c r="Q154" s="223">
        <f>ROUND(I154*H154,2)</f>
        <v>0</v>
      </c>
      <c r="R154" s="223">
        <f>ROUND(J154*H154,2)</f>
        <v>0</v>
      </c>
      <c r="S154" s="82"/>
      <c r="T154" s="224">
        <f>S154*H154</f>
        <v>0</v>
      </c>
      <c r="U154" s="224">
        <v>0</v>
      </c>
      <c r="V154" s="224">
        <f>U154*H154</f>
        <v>0</v>
      </c>
      <c r="W154" s="224">
        <v>0</v>
      </c>
      <c r="X154" s="225">
        <f>W154*H154</f>
        <v>0</v>
      </c>
      <c r="Y154" s="36"/>
      <c r="Z154" s="36"/>
      <c r="AA154" s="36"/>
      <c r="AB154" s="36"/>
      <c r="AC154" s="36"/>
      <c r="AD154" s="36"/>
      <c r="AE154" s="36"/>
      <c r="AR154" s="226" t="s">
        <v>1966</v>
      </c>
      <c r="AT154" s="226" t="s">
        <v>461</v>
      </c>
      <c r="AU154" s="226" t="s">
        <v>78</v>
      </c>
      <c r="AY154" s="15" t="s">
        <v>158</v>
      </c>
      <c r="BE154" s="227">
        <f>IF(O154="základní",K154,0)</f>
        <v>0</v>
      </c>
      <c r="BF154" s="227">
        <f>IF(O154="snížená",K154,0)</f>
        <v>0</v>
      </c>
      <c r="BG154" s="227">
        <f>IF(O154="zákl. přenesená",K154,0)</f>
        <v>0</v>
      </c>
      <c r="BH154" s="227">
        <f>IF(O154="sníž. přenesená",K154,0)</f>
        <v>0</v>
      </c>
      <c r="BI154" s="227">
        <f>IF(O154="nulová",K154,0)</f>
        <v>0</v>
      </c>
      <c r="BJ154" s="15" t="s">
        <v>78</v>
      </c>
      <c r="BK154" s="227">
        <f>ROUND(P154*H154,2)</f>
        <v>0</v>
      </c>
      <c r="BL154" s="15" t="s">
        <v>1966</v>
      </c>
      <c r="BM154" s="226" t="s">
        <v>2016</v>
      </c>
    </row>
    <row r="155" s="2" customFormat="1">
      <c r="A155" s="36"/>
      <c r="B155" s="37"/>
      <c r="C155" s="38"/>
      <c r="D155" s="228" t="s">
        <v>161</v>
      </c>
      <c r="E155" s="38"/>
      <c r="F155" s="229" t="s">
        <v>2015</v>
      </c>
      <c r="G155" s="38"/>
      <c r="H155" s="38"/>
      <c r="I155" s="150"/>
      <c r="J155" s="150"/>
      <c r="K155" s="38"/>
      <c r="L155" s="38"/>
      <c r="M155" s="42"/>
      <c r="N155" s="230"/>
      <c r="O155" s="231"/>
      <c r="P155" s="82"/>
      <c r="Q155" s="82"/>
      <c r="R155" s="82"/>
      <c r="S155" s="82"/>
      <c r="T155" s="82"/>
      <c r="U155" s="82"/>
      <c r="V155" s="82"/>
      <c r="W155" s="82"/>
      <c r="X155" s="83"/>
      <c r="Y155" s="36"/>
      <c r="Z155" s="36"/>
      <c r="AA155" s="36"/>
      <c r="AB155" s="36"/>
      <c r="AC155" s="36"/>
      <c r="AD155" s="36"/>
      <c r="AE155" s="36"/>
      <c r="AT155" s="15" t="s">
        <v>161</v>
      </c>
      <c r="AU155" s="15" t="s">
        <v>78</v>
      </c>
    </row>
    <row r="156" s="2" customFormat="1" ht="33" customHeight="1">
      <c r="A156" s="36"/>
      <c r="B156" s="37"/>
      <c r="C156" s="232" t="s">
        <v>207</v>
      </c>
      <c r="D156" s="232" t="s">
        <v>461</v>
      </c>
      <c r="E156" s="233" t="s">
        <v>2017</v>
      </c>
      <c r="F156" s="234" t="s">
        <v>2018</v>
      </c>
      <c r="G156" s="235" t="s">
        <v>240</v>
      </c>
      <c r="H156" s="236">
        <v>20</v>
      </c>
      <c r="I156" s="237"/>
      <c r="J156" s="237"/>
      <c r="K156" s="238">
        <f>ROUND(P156*H156,2)</f>
        <v>0</v>
      </c>
      <c r="L156" s="234" t="s">
        <v>156</v>
      </c>
      <c r="M156" s="42"/>
      <c r="N156" s="239" t="s">
        <v>20</v>
      </c>
      <c r="O156" s="222" t="s">
        <v>40</v>
      </c>
      <c r="P156" s="223">
        <f>I156+J156</f>
        <v>0</v>
      </c>
      <c r="Q156" s="223">
        <f>ROUND(I156*H156,2)</f>
        <v>0</v>
      </c>
      <c r="R156" s="223">
        <f>ROUND(J156*H156,2)</f>
        <v>0</v>
      </c>
      <c r="S156" s="82"/>
      <c r="T156" s="224">
        <f>S156*H156</f>
        <v>0</v>
      </c>
      <c r="U156" s="224">
        <v>0</v>
      </c>
      <c r="V156" s="224">
        <f>U156*H156</f>
        <v>0</v>
      </c>
      <c r="W156" s="224">
        <v>0</v>
      </c>
      <c r="X156" s="225">
        <f>W156*H156</f>
        <v>0</v>
      </c>
      <c r="Y156" s="36"/>
      <c r="Z156" s="36"/>
      <c r="AA156" s="36"/>
      <c r="AB156" s="36"/>
      <c r="AC156" s="36"/>
      <c r="AD156" s="36"/>
      <c r="AE156" s="36"/>
      <c r="AR156" s="226" t="s">
        <v>1966</v>
      </c>
      <c r="AT156" s="226" t="s">
        <v>461</v>
      </c>
      <c r="AU156" s="226" t="s">
        <v>78</v>
      </c>
      <c r="AY156" s="15" t="s">
        <v>158</v>
      </c>
      <c r="BE156" s="227">
        <f>IF(O156="základní",K156,0)</f>
        <v>0</v>
      </c>
      <c r="BF156" s="227">
        <f>IF(O156="snížená",K156,0)</f>
        <v>0</v>
      </c>
      <c r="BG156" s="227">
        <f>IF(O156="zákl. přenesená",K156,0)</f>
        <v>0</v>
      </c>
      <c r="BH156" s="227">
        <f>IF(O156="sníž. přenesená",K156,0)</f>
        <v>0</v>
      </c>
      <c r="BI156" s="227">
        <f>IF(O156="nulová",K156,0)</f>
        <v>0</v>
      </c>
      <c r="BJ156" s="15" t="s">
        <v>78</v>
      </c>
      <c r="BK156" s="227">
        <f>ROUND(P156*H156,2)</f>
        <v>0</v>
      </c>
      <c r="BL156" s="15" t="s">
        <v>1966</v>
      </c>
      <c r="BM156" s="226" t="s">
        <v>2019</v>
      </c>
    </row>
    <row r="157" s="2" customFormat="1">
      <c r="A157" s="36"/>
      <c r="B157" s="37"/>
      <c r="C157" s="38"/>
      <c r="D157" s="228" t="s">
        <v>161</v>
      </c>
      <c r="E157" s="38"/>
      <c r="F157" s="229" t="s">
        <v>2020</v>
      </c>
      <c r="G157" s="38"/>
      <c r="H157" s="38"/>
      <c r="I157" s="150"/>
      <c r="J157" s="150"/>
      <c r="K157" s="38"/>
      <c r="L157" s="38"/>
      <c r="M157" s="42"/>
      <c r="N157" s="230"/>
      <c r="O157" s="231"/>
      <c r="P157" s="82"/>
      <c r="Q157" s="82"/>
      <c r="R157" s="82"/>
      <c r="S157" s="82"/>
      <c r="T157" s="82"/>
      <c r="U157" s="82"/>
      <c r="V157" s="82"/>
      <c r="W157" s="82"/>
      <c r="X157" s="83"/>
      <c r="Y157" s="36"/>
      <c r="Z157" s="36"/>
      <c r="AA157" s="36"/>
      <c r="AB157" s="36"/>
      <c r="AC157" s="36"/>
      <c r="AD157" s="36"/>
      <c r="AE157" s="36"/>
      <c r="AT157" s="15" t="s">
        <v>161</v>
      </c>
      <c r="AU157" s="15" t="s">
        <v>78</v>
      </c>
    </row>
    <row r="158" s="2" customFormat="1" ht="16.5" customHeight="1">
      <c r="A158" s="36"/>
      <c r="B158" s="37"/>
      <c r="C158" s="232" t="s">
        <v>214</v>
      </c>
      <c r="D158" s="232" t="s">
        <v>461</v>
      </c>
      <c r="E158" s="233" t="s">
        <v>2021</v>
      </c>
      <c r="F158" s="234" t="s">
        <v>2022</v>
      </c>
      <c r="G158" s="235" t="s">
        <v>240</v>
      </c>
      <c r="H158" s="236">
        <v>5</v>
      </c>
      <c r="I158" s="237"/>
      <c r="J158" s="237"/>
      <c r="K158" s="238">
        <f>ROUND(P158*H158,2)</f>
        <v>0</v>
      </c>
      <c r="L158" s="234" t="s">
        <v>156</v>
      </c>
      <c r="M158" s="42"/>
      <c r="N158" s="239" t="s">
        <v>20</v>
      </c>
      <c r="O158" s="222" t="s">
        <v>40</v>
      </c>
      <c r="P158" s="223">
        <f>I158+J158</f>
        <v>0</v>
      </c>
      <c r="Q158" s="223">
        <f>ROUND(I158*H158,2)</f>
        <v>0</v>
      </c>
      <c r="R158" s="223">
        <f>ROUND(J158*H158,2)</f>
        <v>0</v>
      </c>
      <c r="S158" s="82"/>
      <c r="T158" s="224">
        <f>S158*H158</f>
        <v>0</v>
      </c>
      <c r="U158" s="224">
        <v>0</v>
      </c>
      <c r="V158" s="224">
        <f>U158*H158</f>
        <v>0</v>
      </c>
      <c r="W158" s="224">
        <v>0</v>
      </c>
      <c r="X158" s="225">
        <f>W158*H158</f>
        <v>0</v>
      </c>
      <c r="Y158" s="36"/>
      <c r="Z158" s="36"/>
      <c r="AA158" s="36"/>
      <c r="AB158" s="36"/>
      <c r="AC158" s="36"/>
      <c r="AD158" s="36"/>
      <c r="AE158" s="36"/>
      <c r="AR158" s="226" t="s">
        <v>1966</v>
      </c>
      <c r="AT158" s="226" t="s">
        <v>461</v>
      </c>
      <c r="AU158" s="226" t="s">
        <v>78</v>
      </c>
      <c r="AY158" s="15" t="s">
        <v>158</v>
      </c>
      <c r="BE158" s="227">
        <f>IF(O158="základní",K158,0)</f>
        <v>0</v>
      </c>
      <c r="BF158" s="227">
        <f>IF(O158="snížená",K158,0)</f>
        <v>0</v>
      </c>
      <c r="BG158" s="227">
        <f>IF(O158="zákl. přenesená",K158,0)</f>
        <v>0</v>
      </c>
      <c r="BH158" s="227">
        <f>IF(O158="sníž. přenesená",K158,0)</f>
        <v>0</v>
      </c>
      <c r="BI158" s="227">
        <f>IF(O158="nulová",K158,0)</f>
        <v>0</v>
      </c>
      <c r="BJ158" s="15" t="s">
        <v>78</v>
      </c>
      <c r="BK158" s="227">
        <f>ROUND(P158*H158,2)</f>
        <v>0</v>
      </c>
      <c r="BL158" s="15" t="s">
        <v>1966</v>
      </c>
      <c r="BM158" s="226" t="s">
        <v>2023</v>
      </c>
    </row>
    <row r="159" s="2" customFormat="1">
      <c r="A159" s="36"/>
      <c r="B159" s="37"/>
      <c r="C159" s="38"/>
      <c r="D159" s="228" t="s">
        <v>161</v>
      </c>
      <c r="E159" s="38"/>
      <c r="F159" s="229" t="s">
        <v>2022</v>
      </c>
      <c r="G159" s="38"/>
      <c r="H159" s="38"/>
      <c r="I159" s="150"/>
      <c r="J159" s="150"/>
      <c r="K159" s="38"/>
      <c r="L159" s="38"/>
      <c r="M159" s="42"/>
      <c r="N159" s="230"/>
      <c r="O159" s="231"/>
      <c r="P159" s="82"/>
      <c r="Q159" s="82"/>
      <c r="R159" s="82"/>
      <c r="S159" s="82"/>
      <c r="T159" s="82"/>
      <c r="U159" s="82"/>
      <c r="V159" s="82"/>
      <c r="W159" s="82"/>
      <c r="X159" s="83"/>
      <c r="Y159" s="36"/>
      <c r="Z159" s="36"/>
      <c r="AA159" s="36"/>
      <c r="AB159" s="36"/>
      <c r="AC159" s="36"/>
      <c r="AD159" s="36"/>
      <c r="AE159" s="36"/>
      <c r="AT159" s="15" t="s">
        <v>161</v>
      </c>
      <c r="AU159" s="15" t="s">
        <v>78</v>
      </c>
    </row>
    <row r="160" s="2" customFormat="1" ht="16.5" customHeight="1">
      <c r="A160" s="36"/>
      <c r="B160" s="37"/>
      <c r="C160" s="232" t="s">
        <v>381</v>
      </c>
      <c r="D160" s="232" t="s">
        <v>461</v>
      </c>
      <c r="E160" s="233" t="s">
        <v>2024</v>
      </c>
      <c r="F160" s="234" t="s">
        <v>2025</v>
      </c>
      <c r="G160" s="235" t="s">
        <v>240</v>
      </c>
      <c r="H160" s="236">
        <v>1</v>
      </c>
      <c r="I160" s="237"/>
      <c r="J160" s="237"/>
      <c r="K160" s="238">
        <f>ROUND(P160*H160,2)</f>
        <v>0</v>
      </c>
      <c r="L160" s="234" t="s">
        <v>156</v>
      </c>
      <c r="M160" s="42"/>
      <c r="N160" s="239" t="s">
        <v>20</v>
      </c>
      <c r="O160" s="222" t="s">
        <v>40</v>
      </c>
      <c r="P160" s="223">
        <f>I160+J160</f>
        <v>0</v>
      </c>
      <c r="Q160" s="223">
        <f>ROUND(I160*H160,2)</f>
        <v>0</v>
      </c>
      <c r="R160" s="223">
        <f>ROUND(J160*H160,2)</f>
        <v>0</v>
      </c>
      <c r="S160" s="82"/>
      <c r="T160" s="224">
        <f>S160*H160</f>
        <v>0</v>
      </c>
      <c r="U160" s="224">
        <v>0</v>
      </c>
      <c r="V160" s="224">
        <f>U160*H160</f>
        <v>0</v>
      </c>
      <c r="W160" s="224">
        <v>0</v>
      </c>
      <c r="X160" s="225">
        <f>W160*H160</f>
        <v>0</v>
      </c>
      <c r="Y160" s="36"/>
      <c r="Z160" s="36"/>
      <c r="AA160" s="36"/>
      <c r="AB160" s="36"/>
      <c r="AC160" s="36"/>
      <c r="AD160" s="36"/>
      <c r="AE160" s="36"/>
      <c r="AR160" s="226" t="s">
        <v>1966</v>
      </c>
      <c r="AT160" s="226" t="s">
        <v>461</v>
      </c>
      <c r="AU160" s="226" t="s">
        <v>78</v>
      </c>
      <c r="AY160" s="15" t="s">
        <v>158</v>
      </c>
      <c r="BE160" s="227">
        <f>IF(O160="základní",K160,0)</f>
        <v>0</v>
      </c>
      <c r="BF160" s="227">
        <f>IF(O160="snížená",K160,0)</f>
        <v>0</v>
      </c>
      <c r="BG160" s="227">
        <f>IF(O160="zákl. přenesená",K160,0)</f>
        <v>0</v>
      </c>
      <c r="BH160" s="227">
        <f>IF(O160="sníž. přenesená",K160,0)</f>
        <v>0</v>
      </c>
      <c r="BI160" s="227">
        <f>IF(O160="nulová",K160,0)</f>
        <v>0</v>
      </c>
      <c r="BJ160" s="15" t="s">
        <v>78</v>
      </c>
      <c r="BK160" s="227">
        <f>ROUND(P160*H160,2)</f>
        <v>0</v>
      </c>
      <c r="BL160" s="15" t="s">
        <v>1966</v>
      </c>
      <c r="BM160" s="226" t="s">
        <v>2026</v>
      </c>
    </row>
    <row r="161" s="2" customFormat="1">
      <c r="A161" s="36"/>
      <c r="B161" s="37"/>
      <c r="C161" s="38"/>
      <c r="D161" s="228" t="s">
        <v>161</v>
      </c>
      <c r="E161" s="38"/>
      <c r="F161" s="229" t="s">
        <v>2025</v>
      </c>
      <c r="G161" s="38"/>
      <c r="H161" s="38"/>
      <c r="I161" s="150"/>
      <c r="J161" s="150"/>
      <c r="K161" s="38"/>
      <c r="L161" s="38"/>
      <c r="M161" s="42"/>
      <c r="N161" s="230"/>
      <c r="O161" s="231"/>
      <c r="P161" s="82"/>
      <c r="Q161" s="82"/>
      <c r="R161" s="82"/>
      <c r="S161" s="82"/>
      <c r="T161" s="82"/>
      <c r="U161" s="82"/>
      <c r="V161" s="82"/>
      <c r="W161" s="82"/>
      <c r="X161" s="83"/>
      <c r="Y161" s="36"/>
      <c r="Z161" s="36"/>
      <c r="AA161" s="36"/>
      <c r="AB161" s="36"/>
      <c r="AC161" s="36"/>
      <c r="AD161" s="36"/>
      <c r="AE161" s="36"/>
      <c r="AT161" s="15" t="s">
        <v>161</v>
      </c>
      <c r="AU161" s="15" t="s">
        <v>78</v>
      </c>
    </row>
    <row r="162" s="2" customFormat="1" ht="21.75" customHeight="1">
      <c r="A162" s="36"/>
      <c r="B162" s="37"/>
      <c r="C162" s="212" t="s">
        <v>385</v>
      </c>
      <c r="D162" s="212" t="s">
        <v>152</v>
      </c>
      <c r="E162" s="213" t="s">
        <v>2027</v>
      </c>
      <c r="F162" s="214" t="s">
        <v>2028</v>
      </c>
      <c r="G162" s="215" t="s">
        <v>155</v>
      </c>
      <c r="H162" s="216">
        <v>80</v>
      </c>
      <c r="I162" s="217"/>
      <c r="J162" s="218"/>
      <c r="K162" s="219">
        <f>ROUND(P162*H162,2)</f>
        <v>0</v>
      </c>
      <c r="L162" s="214" t="s">
        <v>156</v>
      </c>
      <c r="M162" s="220"/>
      <c r="N162" s="221" t="s">
        <v>20</v>
      </c>
      <c r="O162" s="222" t="s">
        <v>40</v>
      </c>
      <c r="P162" s="223">
        <f>I162+J162</f>
        <v>0</v>
      </c>
      <c r="Q162" s="223">
        <f>ROUND(I162*H162,2)</f>
        <v>0</v>
      </c>
      <c r="R162" s="223">
        <f>ROUND(J162*H162,2)</f>
        <v>0</v>
      </c>
      <c r="S162" s="82"/>
      <c r="T162" s="224">
        <f>S162*H162</f>
        <v>0</v>
      </c>
      <c r="U162" s="224">
        <v>0</v>
      </c>
      <c r="V162" s="224">
        <f>U162*H162</f>
        <v>0</v>
      </c>
      <c r="W162" s="224">
        <v>0</v>
      </c>
      <c r="X162" s="225">
        <f>W162*H162</f>
        <v>0</v>
      </c>
      <c r="Y162" s="36"/>
      <c r="Z162" s="36"/>
      <c r="AA162" s="36"/>
      <c r="AB162" s="36"/>
      <c r="AC162" s="36"/>
      <c r="AD162" s="36"/>
      <c r="AE162" s="36"/>
      <c r="AR162" s="226" t="s">
        <v>1966</v>
      </c>
      <c r="AT162" s="226" t="s">
        <v>152</v>
      </c>
      <c r="AU162" s="226" t="s">
        <v>78</v>
      </c>
      <c r="AY162" s="15" t="s">
        <v>158</v>
      </c>
      <c r="BE162" s="227">
        <f>IF(O162="základní",K162,0)</f>
        <v>0</v>
      </c>
      <c r="BF162" s="227">
        <f>IF(O162="snížená",K162,0)</f>
        <v>0</v>
      </c>
      <c r="BG162" s="227">
        <f>IF(O162="zákl. přenesená",K162,0)</f>
        <v>0</v>
      </c>
      <c r="BH162" s="227">
        <f>IF(O162="sníž. přenesená",K162,0)</f>
        <v>0</v>
      </c>
      <c r="BI162" s="227">
        <f>IF(O162="nulová",K162,0)</f>
        <v>0</v>
      </c>
      <c r="BJ162" s="15" t="s">
        <v>78</v>
      </c>
      <c r="BK162" s="227">
        <f>ROUND(P162*H162,2)</f>
        <v>0</v>
      </c>
      <c r="BL162" s="15" t="s">
        <v>1966</v>
      </c>
      <c r="BM162" s="226" t="s">
        <v>2029</v>
      </c>
    </row>
    <row r="163" s="2" customFormat="1">
      <c r="A163" s="36"/>
      <c r="B163" s="37"/>
      <c r="C163" s="38"/>
      <c r="D163" s="228" t="s">
        <v>161</v>
      </c>
      <c r="E163" s="38"/>
      <c r="F163" s="229" t="s">
        <v>2028</v>
      </c>
      <c r="G163" s="38"/>
      <c r="H163" s="38"/>
      <c r="I163" s="150"/>
      <c r="J163" s="150"/>
      <c r="K163" s="38"/>
      <c r="L163" s="38"/>
      <c r="M163" s="42"/>
      <c r="N163" s="230"/>
      <c r="O163" s="231"/>
      <c r="P163" s="82"/>
      <c r="Q163" s="82"/>
      <c r="R163" s="82"/>
      <c r="S163" s="82"/>
      <c r="T163" s="82"/>
      <c r="U163" s="82"/>
      <c r="V163" s="82"/>
      <c r="W163" s="82"/>
      <c r="X163" s="83"/>
      <c r="Y163" s="36"/>
      <c r="Z163" s="36"/>
      <c r="AA163" s="36"/>
      <c r="AB163" s="36"/>
      <c r="AC163" s="36"/>
      <c r="AD163" s="36"/>
      <c r="AE163" s="36"/>
      <c r="AT163" s="15" t="s">
        <v>161</v>
      </c>
      <c r="AU163" s="15" t="s">
        <v>78</v>
      </c>
    </row>
    <row r="164" s="2" customFormat="1" ht="21.75" customHeight="1">
      <c r="A164" s="36"/>
      <c r="B164" s="37"/>
      <c r="C164" s="212" t="s">
        <v>389</v>
      </c>
      <c r="D164" s="212" t="s">
        <v>152</v>
      </c>
      <c r="E164" s="213" t="s">
        <v>2030</v>
      </c>
      <c r="F164" s="214" t="s">
        <v>2031</v>
      </c>
      <c r="G164" s="215" t="s">
        <v>240</v>
      </c>
      <c r="H164" s="216">
        <v>20</v>
      </c>
      <c r="I164" s="217"/>
      <c r="J164" s="218"/>
      <c r="K164" s="219">
        <f>ROUND(P164*H164,2)</f>
        <v>0</v>
      </c>
      <c r="L164" s="214" t="s">
        <v>156</v>
      </c>
      <c r="M164" s="220"/>
      <c r="N164" s="221" t="s">
        <v>20</v>
      </c>
      <c r="O164" s="222" t="s">
        <v>40</v>
      </c>
      <c r="P164" s="223">
        <f>I164+J164</f>
        <v>0</v>
      </c>
      <c r="Q164" s="223">
        <f>ROUND(I164*H164,2)</f>
        <v>0</v>
      </c>
      <c r="R164" s="223">
        <f>ROUND(J164*H164,2)</f>
        <v>0</v>
      </c>
      <c r="S164" s="82"/>
      <c r="T164" s="224">
        <f>S164*H164</f>
        <v>0</v>
      </c>
      <c r="U164" s="224">
        <v>0</v>
      </c>
      <c r="V164" s="224">
        <f>U164*H164</f>
        <v>0</v>
      </c>
      <c r="W164" s="224">
        <v>0</v>
      </c>
      <c r="X164" s="225">
        <f>W164*H164</f>
        <v>0</v>
      </c>
      <c r="Y164" s="36"/>
      <c r="Z164" s="36"/>
      <c r="AA164" s="36"/>
      <c r="AB164" s="36"/>
      <c r="AC164" s="36"/>
      <c r="AD164" s="36"/>
      <c r="AE164" s="36"/>
      <c r="AR164" s="226" t="s">
        <v>1966</v>
      </c>
      <c r="AT164" s="226" t="s">
        <v>152</v>
      </c>
      <c r="AU164" s="226" t="s">
        <v>78</v>
      </c>
      <c r="AY164" s="15" t="s">
        <v>158</v>
      </c>
      <c r="BE164" s="227">
        <f>IF(O164="základní",K164,0)</f>
        <v>0</v>
      </c>
      <c r="BF164" s="227">
        <f>IF(O164="snížená",K164,0)</f>
        <v>0</v>
      </c>
      <c r="BG164" s="227">
        <f>IF(O164="zákl. přenesená",K164,0)</f>
        <v>0</v>
      </c>
      <c r="BH164" s="227">
        <f>IF(O164="sníž. přenesená",K164,0)</f>
        <v>0</v>
      </c>
      <c r="BI164" s="227">
        <f>IF(O164="nulová",K164,0)</f>
        <v>0</v>
      </c>
      <c r="BJ164" s="15" t="s">
        <v>78</v>
      </c>
      <c r="BK164" s="227">
        <f>ROUND(P164*H164,2)</f>
        <v>0</v>
      </c>
      <c r="BL164" s="15" t="s">
        <v>1966</v>
      </c>
      <c r="BM164" s="226" t="s">
        <v>2032</v>
      </c>
    </row>
    <row r="165" s="2" customFormat="1">
      <c r="A165" s="36"/>
      <c r="B165" s="37"/>
      <c r="C165" s="38"/>
      <c r="D165" s="228" t="s">
        <v>161</v>
      </c>
      <c r="E165" s="38"/>
      <c r="F165" s="229" t="s">
        <v>2031</v>
      </c>
      <c r="G165" s="38"/>
      <c r="H165" s="38"/>
      <c r="I165" s="150"/>
      <c r="J165" s="150"/>
      <c r="K165" s="38"/>
      <c r="L165" s="38"/>
      <c r="M165" s="42"/>
      <c r="N165" s="230"/>
      <c r="O165" s="231"/>
      <c r="P165" s="82"/>
      <c r="Q165" s="82"/>
      <c r="R165" s="82"/>
      <c r="S165" s="82"/>
      <c r="T165" s="82"/>
      <c r="U165" s="82"/>
      <c r="V165" s="82"/>
      <c r="W165" s="82"/>
      <c r="X165" s="83"/>
      <c r="Y165" s="36"/>
      <c r="Z165" s="36"/>
      <c r="AA165" s="36"/>
      <c r="AB165" s="36"/>
      <c r="AC165" s="36"/>
      <c r="AD165" s="36"/>
      <c r="AE165" s="36"/>
      <c r="AT165" s="15" t="s">
        <v>161</v>
      </c>
      <c r="AU165" s="15" t="s">
        <v>78</v>
      </c>
    </row>
    <row r="166" s="2" customFormat="1" ht="21.75" customHeight="1">
      <c r="A166" s="36"/>
      <c r="B166" s="37"/>
      <c r="C166" s="212" t="s">
        <v>393</v>
      </c>
      <c r="D166" s="212" t="s">
        <v>152</v>
      </c>
      <c r="E166" s="213" t="s">
        <v>256</v>
      </c>
      <c r="F166" s="214" t="s">
        <v>257</v>
      </c>
      <c r="G166" s="215" t="s">
        <v>240</v>
      </c>
      <c r="H166" s="216">
        <v>2</v>
      </c>
      <c r="I166" s="217"/>
      <c r="J166" s="218"/>
      <c r="K166" s="219">
        <f>ROUND(P166*H166,2)</f>
        <v>0</v>
      </c>
      <c r="L166" s="214" t="s">
        <v>156</v>
      </c>
      <c r="M166" s="220"/>
      <c r="N166" s="221" t="s">
        <v>20</v>
      </c>
      <c r="O166" s="222" t="s">
        <v>40</v>
      </c>
      <c r="P166" s="223">
        <f>I166+J166</f>
        <v>0</v>
      </c>
      <c r="Q166" s="223">
        <f>ROUND(I166*H166,2)</f>
        <v>0</v>
      </c>
      <c r="R166" s="223">
        <f>ROUND(J166*H166,2)</f>
        <v>0</v>
      </c>
      <c r="S166" s="82"/>
      <c r="T166" s="224">
        <f>S166*H166</f>
        <v>0</v>
      </c>
      <c r="U166" s="224">
        <v>0</v>
      </c>
      <c r="V166" s="224">
        <f>U166*H166</f>
        <v>0</v>
      </c>
      <c r="W166" s="224">
        <v>0</v>
      </c>
      <c r="X166" s="225">
        <f>W166*H166</f>
        <v>0</v>
      </c>
      <c r="Y166" s="36"/>
      <c r="Z166" s="36"/>
      <c r="AA166" s="36"/>
      <c r="AB166" s="36"/>
      <c r="AC166" s="36"/>
      <c r="AD166" s="36"/>
      <c r="AE166" s="36"/>
      <c r="AR166" s="226" t="s">
        <v>1966</v>
      </c>
      <c r="AT166" s="226" t="s">
        <v>152</v>
      </c>
      <c r="AU166" s="226" t="s">
        <v>78</v>
      </c>
      <c r="AY166" s="15" t="s">
        <v>158</v>
      </c>
      <c r="BE166" s="227">
        <f>IF(O166="základní",K166,0)</f>
        <v>0</v>
      </c>
      <c r="BF166" s="227">
        <f>IF(O166="snížená",K166,0)</f>
        <v>0</v>
      </c>
      <c r="BG166" s="227">
        <f>IF(O166="zákl. přenesená",K166,0)</f>
        <v>0</v>
      </c>
      <c r="BH166" s="227">
        <f>IF(O166="sníž. přenesená",K166,0)</f>
        <v>0</v>
      </c>
      <c r="BI166" s="227">
        <f>IF(O166="nulová",K166,0)</f>
        <v>0</v>
      </c>
      <c r="BJ166" s="15" t="s">
        <v>78</v>
      </c>
      <c r="BK166" s="227">
        <f>ROUND(P166*H166,2)</f>
        <v>0</v>
      </c>
      <c r="BL166" s="15" t="s">
        <v>1966</v>
      </c>
      <c r="BM166" s="226" t="s">
        <v>2033</v>
      </c>
    </row>
    <row r="167" s="2" customFormat="1">
      <c r="A167" s="36"/>
      <c r="B167" s="37"/>
      <c r="C167" s="38"/>
      <c r="D167" s="228" t="s">
        <v>161</v>
      </c>
      <c r="E167" s="38"/>
      <c r="F167" s="229" t="s">
        <v>257</v>
      </c>
      <c r="G167" s="38"/>
      <c r="H167" s="38"/>
      <c r="I167" s="150"/>
      <c r="J167" s="150"/>
      <c r="K167" s="38"/>
      <c r="L167" s="38"/>
      <c r="M167" s="42"/>
      <c r="N167" s="230"/>
      <c r="O167" s="231"/>
      <c r="P167" s="82"/>
      <c r="Q167" s="82"/>
      <c r="R167" s="82"/>
      <c r="S167" s="82"/>
      <c r="T167" s="82"/>
      <c r="U167" s="82"/>
      <c r="V167" s="82"/>
      <c r="W167" s="82"/>
      <c r="X167" s="83"/>
      <c r="Y167" s="36"/>
      <c r="Z167" s="36"/>
      <c r="AA167" s="36"/>
      <c r="AB167" s="36"/>
      <c r="AC167" s="36"/>
      <c r="AD167" s="36"/>
      <c r="AE167" s="36"/>
      <c r="AT167" s="15" t="s">
        <v>161</v>
      </c>
      <c r="AU167" s="15" t="s">
        <v>78</v>
      </c>
    </row>
    <row r="168" s="2" customFormat="1" ht="16.5" customHeight="1">
      <c r="A168" s="36"/>
      <c r="B168" s="37"/>
      <c r="C168" s="212" t="s">
        <v>397</v>
      </c>
      <c r="D168" s="212" t="s">
        <v>152</v>
      </c>
      <c r="E168" s="213" t="s">
        <v>2034</v>
      </c>
      <c r="F168" s="214" t="s">
        <v>2035</v>
      </c>
      <c r="G168" s="215" t="s">
        <v>240</v>
      </c>
      <c r="H168" s="216">
        <v>5</v>
      </c>
      <c r="I168" s="217"/>
      <c r="J168" s="218"/>
      <c r="K168" s="219">
        <f>ROUND(P168*H168,2)</f>
        <v>0</v>
      </c>
      <c r="L168" s="214" t="s">
        <v>156</v>
      </c>
      <c r="M168" s="220"/>
      <c r="N168" s="221" t="s">
        <v>20</v>
      </c>
      <c r="O168" s="222" t="s">
        <v>40</v>
      </c>
      <c r="P168" s="223">
        <f>I168+J168</f>
        <v>0</v>
      </c>
      <c r="Q168" s="223">
        <f>ROUND(I168*H168,2)</f>
        <v>0</v>
      </c>
      <c r="R168" s="223">
        <f>ROUND(J168*H168,2)</f>
        <v>0</v>
      </c>
      <c r="S168" s="82"/>
      <c r="T168" s="224">
        <f>S168*H168</f>
        <v>0</v>
      </c>
      <c r="U168" s="224">
        <v>0</v>
      </c>
      <c r="V168" s="224">
        <f>U168*H168</f>
        <v>0</v>
      </c>
      <c r="W168" s="224">
        <v>0</v>
      </c>
      <c r="X168" s="225">
        <f>W168*H168</f>
        <v>0</v>
      </c>
      <c r="Y168" s="36"/>
      <c r="Z168" s="36"/>
      <c r="AA168" s="36"/>
      <c r="AB168" s="36"/>
      <c r="AC168" s="36"/>
      <c r="AD168" s="36"/>
      <c r="AE168" s="36"/>
      <c r="AR168" s="226" t="s">
        <v>1966</v>
      </c>
      <c r="AT168" s="226" t="s">
        <v>152</v>
      </c>
      <c r="AU168" s="226" t="s">
        <v>78</v>
      </c>
      <c r="AY168" s="15" t="s">
        <v>158</v>
      </c>
      <c r="BE168" s="227">
        <f>IF(O168="základní",K168,0)</f>
        <v>0</v>
      </c>
      <c r="BF168" s="227">
        <f>IF(O168="snížená",K168,0)</f>
        <v>0</v>
      </c>
      <c r="BG168" s="227">
        <f>IF(O168="zákl. přenesená",K168,0)</f>
        <v>0</v>
      </c>
      <c r="BH168" s="227">
        <f>IF(O168="sníž. přenesená",K168,0)</f>
        <v>0</v>
      </c>
      <c r="BI168" s="227">
        <f>IF(O168="nulová",K168,0)</f>
        <v>0</v>
      </c>
      <c r="BJ168" s="15" t="s">
        <v>78</v>
      </c>
      <c r="BK168" s="227">
        <f>ROUND(P168*H168,2)</f>
        <v>0</v>
      </c>
      <c r="BL168" s="15" t="s">
        <v>1966</v>
      </c>
      <c r="BM168" s="226" t="s">
        <v>2036</v>
      </c>
    </row>
    <row r="169" s="2" customFormat="1">
      <c r="A169" s="36"/>
      <c r="B169" s="37"/>
      <c r="C169" s="38"/>
      <c r="D169" s="228" t="s">
        <v>161</v>
      </c>
      <c r="E169" s="38"/>
      <c r="F169" s="229" t="s">
        <v>2035</v>
      </c>
      <c r="G169" s="38"/>
      <c r="H169" s="38"/>
      <c r="I169" s="150"/>
      <c r="J169" s="150"/>
      <c r="K169" s="38"/>
      <c r="L169" s="38"/>
      <c r="M169" s="42"/>
      <c r="N169" s="230"/>
      <c r="O169" s="231"/>
      <c r="P169" s="82"/>
      <c r="Q169" s="82"/>
      <c r="R169" s="82"/>
      <c r="S169" s="82"/>
      <c r="T169" s="82"/>
      <c r="U169" s="82"/>
      <c r="V169" s="82"/>
      <c r="W169" s="82"/>
      <c r="X169" s="83"/>
      <c r="Y169" s="36"/>
      <c r="Z169" s="36"/>
      <c r="AA169" s="36"/>
      <c r="AB169" s="36"/>
      <c r="AC169" s="36"/>
      <c r="AD169" s="36"/>
      <c r="AE169" s="36"/>
      <c r="AT169" s="15" t="s">
        <v>161</v>
      </c>
      <c r="AU169" s="15" t="s">
        <v>78</v>
      </c>
    </row>
    <row r="170" s="2" customFormat="1" ht="21.75" customHeight="1">
      <c r="A170" s="36"/>
      <c r="B170" s="37"/>
      <c r="C170" s="212" t="s">
        <v>231</v>
      </c>
      <c r="D170" s="212" t="s">
        <v>152</v>
      </c>
      <c r="E170" s="213" t="s">
        <v>2037</v>
      </c>
      <c r="F170" s="214" t="s">
        <v>2038</v>
      </c>
      <c r="G170" s="215" t="s">
        <v>240</v>
      </c>
      <c r="H170" s="216">
        <v>3</v>
      </c>
      <c r="I170" s="217"/>
      <c r="J170" s="218"/>
      <c r="K170" s="219">
        <f>ROUND(P170*H170,2)</f>
        <v>0</v>
      </c>
      <c r="L170" s="214" t="s">
        <v>156</v>
      </c>
      <c r="M170" s="220"/>
      <c r="N170" s="221" t="s">
        <v>20</v>
      </c>
      <c r="O170" s="222" t="s">
        <v>40</v>
      </c>
      <c r="P170" s="223">
        <f>I170+J170</f>
        <v>0</v>
      </c>
      <c r="Q170" s="223">
        <f>ROUND(I170*H170,2)</f>
        <v>0</v>
      </c>
      <c r="R170" s="223">
        <f>ROUND(J170*H170,2)</f>
        <v>0</v>
      </c>
      <c r="S170" s="82"/>
      <c r="T170" s="224">
        <f>S170*H170</f>
        <v>0</v>
      </c>
      <c r="U170" s="224">
        <v>0</v>
      </c>
      <c r="V170" s="224">
        <f>U170*H170</f>
        <v>0</v>
      </c>
      <c r="W170" s="224">
        <v>0</v>
      </c>
      <c r="X170" s="225">
        <f>W170*H170</f>
        <v>0</v>
      </c>
      <c r="Y170" s="36"/>
      <c r="Z170" s="36"/>
      <c r="AA170" s="36"/>
      <c r="AB170" s="36"/>
      <c r="AC170" s="36"/>
      <c r="AD170" s="36"/>
      <c r="AE170" s="36"/>
      <c r="AR170" s="226" t="s">
        <v>1966</v>
      </c>
      <c r="AT170" s="226" t="s">
        <v>152</v>
      </c>
      <c r="AU170" s="226" t="s">
        <v>78</v>
      </c>
      <c r="AY170" s="15" t="s">
        <v>158</v>
      </c>
      <c r="BE170" s="227">
        <f>IF(O170="základní",K170,0)</f>
        <v>0</v>
      </c>
      <c r="BF170" s="227">
        <f>IF(O170="snížená",K170,0)</f>
        <v>0</v>
      </c>
      <c r="BG170" s="227">
        <f>IF(O170="zákl. přenesená",K170,0)</f>
        <v>0</v>
      </c>
      <c r="BH170" s="227">
        <f>IF(O170="sníž. přenesená",K170,0)</f>
        <v>0</v>
      </c>
      <c r="BI170" s="227">
        <f>IF(O170="nulová",K170,0)</f>
        <v>0</v>
      </c>
      <c r="BJ170" s="15" t="s">
        <v>78</v>
      </c>
      <c r="BK170" s="227">
        <f>ROUND(P170*H170,2)</f>
        <v>0</v>
      </c>
      <c r="BL170" s="15" t="s">
        <v>1966</v>
      </c>
      <c r="BM170" s="226" t="s">
        <v>2039</v>
      </c>
    </row>
    <row r="171" s="2" customFormat="1">
      <c r="A171" s="36"/>
      <c r="B171" s="37"/>
      <c r="C171" s="38"/>
      <c r="D171" s="228" t="s">
        <v>161</v>
      </c>
      <c r="E171" s="38"/>
      <c r="F171" s="229" t="s">
        <v>2038</v>
      </c>
      <c r="G171" s="38"/>
      <c r="H171" s="38"/>
      <c r="I171" s="150"/>
      <c r="J171" s="150"/>
      <c r="K171" s="38"/>
      <c r="L171" s="38"/>
      <c r="M171" s="42"/>
      <c r="N171" s="230"/>
      <c r="O171" s="231"/>
      <c r="P171" s="82"/>
      <c r="Q171" s="82"/>
      <c r="R171" s="82"/>
      <c r="S171" s="82"/>
      <c r="T171" s="82"/>
      <c r="U171" s="82"/>
      <c r="V171" s="82"/>
      <c r="W171" s="82"/>
      <c r="X171" s="83"/>
      <c r="Y171" s="36"/>
      <c r="Z171" s="36"/>
      <c r="AA171" s="36"/>
      <c r="AB171" s="36"/>
      <c r="AC171" s="36"/>
      <c r="AD171" s="36"/>
      <c r="AE171" s="36"/>
      <c r="AT171" s="15" t="s">
        <v>161</v>
      </c>
      <c r="AU171" s="15" t="s">
        <v>78</v>
      </c>
    </row>
    <row r="172" s="2" customFormat="1" ht="21.75" customHeight="1">
      <c r="A172" s="36"/>
      <c r="B172" s="37"/>
      <c r="C172" s="212" t="s">
        <v>416</v>
      </c>
      <c r="D172" s="212" t="s">
        <v>152</v>
      </c>
      <c r="E172" s="213" t="s">
        <v>2040</v>
      </c>
      <c r="F172" s="214" t="s">
        <v>2041</v>
      </c>
      <c r="G172" s="215" t="s">
        <v>240</v>
      </c>
      <c r="H172" s="216">
        <v>1</v>
      </c>
      <c r="I172" s="217"/>
      <c r="J172" s="218"/>
      <c r="K172" s="219">
        <f>ROUND(P172*H172,2)</f>
        <v>0</v>
      </c>
      <c r="L172" s="214" t="s">
        <v>156</v>
      </c>
      <c r="M172" s="220"/>
      <c r="N172" s="221" t="s">
        <v>20</v>
      </c>
      <c r="O172" s="222" t="s">
        <v>40</v>
      </c>
      <c r="P172" s="223">
        <f>I172+J172</f>
        <v>0</v>
      </c>
      <c r="Q172" s="223">
        <f>ROUND(I172*H172,2)</f>
        <v>0</v>
      </c>
      <c r="R172" s="223">
        <f>ROUND(J172*H172,2)</f>
        <v>0</v>
      </c>
      <c r="S172" s="82"/>
      <c r="T172" s="224">
        <f>S172*H172</f>
        <v>0</v>
      </c>
      <c r="U172" s="224">
        <v>0</v>
      </c>
      <c r="V172" s="224">
        <f>U172*H172</f>
        <v>0</v>
      </c>
      <c r="W172" s="224">
        <v>0</v>
      </c>
      <c r="X172" s="225">
        <f>W172*H172</f>
        <v>0</v>
      </c>
      <c r="Y172" s="36"/>
      <c r="Z172" s="36"/>
      <c r="AA172" s="36"/>
      <c r="AB172" s="36"/>
      <c r="AC172" s="36"/>
      <c r="AD172" s="36"/>
      <c r="AE172" s="36"/>
      <c r="AR172" s="226" t="s">
        <v>1966</v>
      </c>
      <c r="AT172" s="226" t="s">
        <v>152</v>
      </c>
      <c r="AU172" s="226" t="s">
        <v>78</v>
      </c>
      <c r="AY172" s="15" t="s">
        <v>158</v>
      </c>
      <c r="BE172" s="227">
        <f>IF(O172="základní",K172,0)</f>
        <v>0</v>
      </c>
      <c r="BF172" s="227">
        <f>IF(O172="snížená",K172,0)</f>
        <v>0</v>
      </c>
      <c r="BG172" s="227">
        <f>IF(O172="zákl. přenesená",K172,0)</f>
        <v>0</v>
      </c>
      <c r="BH172" s="227">
        <f>IF(O172="sníž. přenesená",K172,0)</f>
        <v>0</v>
      </c>
      <c r="BI172" s="227">
        <f>IF(O172="nulová",K172,0)</f>
        <v>0</v>
      </c>
      <c r="BJ172" s="15" t="s">
        <v>78</v>
      </c>
      <c r="BK172" s="227">
        <f>ROUND(P172*H172,2)</f>
        <v>0</v>
      </c>
      <c r="BL172" s="15" t="s">
        <v>1966</v>
      </c>
      <c r="BM172" s="226" t="s">
        <v>2042</v>
      </c>
    </row>
    <row r="173" s="2" customFormat="1">
      <c r="A173" s="36"/>
      <c r="B173" s="37"/>
      <c r="C173" s="38"/>
      <c r="D173" s="228" t="s">
        <v>161</v>
      </c>
      <c r="E173" s="38"/>
      <c r="F173" s="229" t="s">
        <v>2041</v>
      </c>
      <c r="G173" s="38"/>
      <c r="H173" s="38"/>
      <c r="I173" s="150"/>
      <c r="J173" s="150"/>
      <c r="K173" s="38"/>
      <c r="L173" s="38"/>
      <c r="M173" s="42"/>
      <c r="N173" s="230"/>
      <c r="O173" s="231"/>
      <c r="P173" s="82"/>
      <c r="Q173" s="82"/>
      <c r="R173" s="82"/>
      <c r="S173" s="82"/>
      <c r="T173" s="82"/>
      <c r="U173" s="82"/>
      <c r="V173" s="82"/>
      <c r="W173" s="82"/>
      <c r="X173" s="83"/>
      <c r="Y173" s="36"/>
      <c r="Z173" s="36"/>
      <c r="AA173" s="36"/>
      <c r="AB173" s="36"/>
      <c r="AC173" s="36"/>
      <c r="AD173" s="36"/>
      <c r="AE173" s="36"/>
      <c r="AT173" s="15" t="s">
        <v>161</v>
      </c>
      <c r="AU173" s="15" t="s">
        <v>78</v>
      </c>
    </row>
    <row r="174" s="2" customFormat="1" ht="16.5" customHeight="1">
      <c r="A174" s="36"/>
      <c r="B174" s="37"/>
      <c r="C174" s="212" t="s">
        <v>440</v>
      </c>
      <c r="D174" s="212" t="s">
        <v>152</v>
      </c>
      <c r="E174" s="213" t="s">
        <v>2043</v>
      </c>
      <c r="F174" s="214" t="s">
        <v>2044</v>
      </c>
      <c r="G174" s="215" t="s">
        <v>240</v>
      </c>
      <c r="H174" s="216">
        <v>1</v>
      </c>
      <c r="I174" s="217"/>
      <c r="J174" s="218"/>
      <c r="K174" s="219">
        <f>ROUND(P174*H174,2)</f>
        <v>0</v>
      </c>
      <c r="L174" s="214" t="s">
        <v>156</v>
      </c>
      <c r="M174" s="220"/>
      <c r="N174" s="221" t="s">
        <v>20</v>
      </c>
      <c r="O174" s="222" t="s">
        <v>40</v>
      </c>
      <c r="P174" s="223">
        <f>I174+J174</f>
        <v>0</v>
      </c>
      <c r="Q174" s="223">
        <f>ROUND(I174*H174,2)</f>
        <v>0</v>
      </c>
      <c r="R174" s="223">
        <f>ROUND(J174*H174,2)</f>
        <v>0</v>
      </c>
      <c r="S174" s="82"/>
      <c r="T174" s="224">
        <f>S174*H174</f>
        <v>0</v>
      </c>
      <c r="U174" s="224">
        <v>0</v>
      </c>
      <c r="V174" s="224">
        <f>U174*H174</f>
        <v>0</v>
      </c>
      <c r="W174" s="224">
        <v>0</v>
      </c>
      <c r="X174" s="225">
        <f>W174*H174</f>
        <v>0</v>
      </c>
      <c r="Y174" s="36"/>
      <c r="Z174" s="36"/>
      <c r="AA174" s="36"/>
      <c r="AB174" s="36"/>
      <c r="AC174" s="36"/>
      <c r="AD174" s="36"/>
      <c r="AE174" s="36"/>
      <c r="AR174" s="226" t="s">
        <v>1966</v>
      </c>
      <c r="AT174" s="226" t="s">
        <v>152</v>
      </c>
      <c r="AU174" s="226" t="s">
        <v>78</v>
      </c>
      <c r="AY174" s="15" t="s">
        <v>158</v>
      </c>
      <c r="BE174" s="227">
        <f>IF(O174="základní",K174,0)</f>
        <v>0</v>
      </c>
      <c r="BF174" s="227">
        <f>IF(O174="snížená",K174,0)</f>
        <v>0</v>
      </c>
      <c r="BG174" s="227">
        <f>IF(O174="zákl. přenesená",K174,0)</f>
        <v>0</v>
      </c>
      <c r="BH174" s="227">
        <f>IF(O174="sníž. přenesená",K174,0)</f>
        <v>0</v>
      </c>
      <c r="BI174" s="227">
        <f>IF(O174="nulová",K174,0)</f>
        <v>0</v>
      </c>
      <c r="BJ174" s="15" t="s">
        <v>78</v>
      </c>
      <c r="BK174" s="227">
        <f>ROUND(P174*H174,2)</f>
        <v>0</v>
      </c>
      <c r="BL174" s="15" t="s">
        <v>1966</v>
      </c>
      <c r="BM174" s="226" t="s">
        <v>2045</v>
      </c>
    </row>
    <row r="175" s="2" customFormat="1">
      <c r="A175" s="36"/>
      <c r="B175" s="37"/>
      <c r="C175" s="38"/>
      <c r="D175" s="228" t="s">
        <v>161</v>
      </c>
      <c r="E175" s="38"/>
      <c r="F175" s="229" t="s">
        <v>2044</v>
      </c>
      <c r="G175" s="38"/>
      <c r="H175" s="38"/>
      <c r="I175" s="150"/>
      <c r="J175" s="150"/>
      <c r="K175" s="38"/>
      <c r="L175" s="38"/>
      <c r="M175" s="42"/>
      <c r="N175" s="230"/>
      <c r="O175" s="231"/>
      <c r="P175" s="82"/>
      <c r="Q175" s="82"/>
      <c r="R175" s="82"/>
      <c r="S175" s="82"/>
      <c r="T175" s="82"/>
      <c r="U175" s="82"/>
      <c r="V175" s="82"/>
      <c r="W175" s="82"/>
      <c r="X175" s="83"/>
      <c r="Y175" s="36"/>
      <c r="Z175" s="36"/>
      <c r="AA175" s="36"/>
      <c r="AB175" s="36"/>
      <c r="AC175" s="36"/>
      <c r="AD175" s="36"/>
      <c r="AE175" s="36"/>
      <c r="AT175" s="15" t="s">
        <v>161</v>
      </c>
      <c r="AU175" s="15" t="s">
        <v>78</v>
      </c>
    </row>
    <row r="176" s="2" customFormat="1" ht="16.5" customHeight="1">
      <c r="A176" s="36"/>
      <c r="B176" s="37"/>
      <c r="C176" s="212" t="s">
        <v>444</v>
      </c>
      <c r="D176" s="212" t="s">
        <v>152</v>
      </c>
      <c r="E176" s="213" t="s">
        <v>2046</v>
      </c>
      <c r="F176" s="214" t="s">
        <v>2047</v>
      </c>
      <c r="G176" s="215" t="s">
        <v>155</v>
      </c>
      <c r="H176" s="216">
        <v>75</v>
      </c>
      <c r="I176" s="217"/>
      <c r="J176" s="218"/>
      <c r="K176" s="219">
        <f>ROUND(P176*H176,2)</f>
        <v>0</v>
      </c>
      <c r="L176" s="214" t="s">
        <v>156</v>
      </c>
      <c r="M176" s="220"/>
      <c r="N176" s="221" t="s">
        <v>20</v>
      </c>
      <c r="O176" s="222" t="s">
        <v>40</v>
      </c>
      <c r="P176" s="223">
        <f>I176+J176</f>
        <v>0</v>
      </c>
      <c r="Q176" s="223">
        <f>ROUND(I176*H176,2)</f>
        <v>0</v>
      </c>
      <c r="R176" s="223">
        <f>ROUND(J176*H176,2)</f>
        <v>0</v>
      </c>
      <c r="S176" s="82"/>
      <c r="T176" s="224">
        <f>S176*H176</f>
        <v>0</v>
      </c>
      <c r="U176" s="224">
        <v>0</v>
      </c>
      <c r="V176" s="224">
        <f>U176*H176</f>
        <v>0</v>
      </c>
      <c r="W176" s="224">
        <v>0</v>
      </c>
      <c r="X176" s="225">
        <f>W176*H176</f>
        <v>0</v>
      </c>
      <c r="Y176" s="36"/>
      <c r="Z176" s="36"/>
      <c r="AA176" s="36"/>
      <c r="AB176" s="36"/>
      <c r="AC176" s="36"/>
      <c r="AD176" s="36"/>
      <c r="AE176" s="36"/>
      <c r="AR176" s="226" t="s">
        <v>1966</v>
      </c>
      <c r="AT176" s="226" t="s">
        <v>152</v>
      </c>
      <c r="AU176" s="226" t="s">
        <v>78</v>
      </c>
      <c r="AY176" s="15" t="s">
        <v>158</v>
      </c>
      <c r="BE176" s="227">
        <f>IF(O176="základní",K176,0)</f>
        <v>0</v>
      </c>
      <c r="BF176" s="227">
        <f>IF(O176="snížená",K176,0)</f>
        <v>0</v>
      </c>
      <c r="BG176" s="227">
        <f>IF(O176="zákl. přenesená",K176,0)</f>
        <v>0</v>
      </c>
      <c r="BH176" s="227">
        <f>IF(O176="sníž. přenesená",K176,0)</f>
        <v>0</v>
      </c>
      <c r="BI176" s="227">
        <f>IF(O176="nulová",K176,0)</f>
        <v>0</v>
      </c>
      <c r="BJ176" s="15" t="s">
        <v>78</v>
      </c>
      <c r="BK176" s="227">
        <f>ROUND(P176*H176,2)</f>
        <v>0</v>
      </c>
      <c r="BL176" s="15" t="s">
        <v>1966</v>
      </c>
      <c r="BM176" s="226" t="s">
        <v>2048</v>
      </c>
    </row>
    <row r="177" s="2" customFormat="1">
      <c r="A177" s="36"/>
      <c r="B177" s="37"/>
      <c r="C177" s="38"/>
      <c r="D177" s="228" t="s">
        <v>161</v>
      </c>
      <c r="E177" s="38"/>
      <c r="F177" s="229" t="s">
        <v>2047</v>
      </c>
      <c r="G177" s="38"/>
      <c r="H177" s="38"/>
      <c r="I177" s="150"/>
      <c r="J177" s="150"/>
      <c r="K177" s="38"/>
      <c r="L177" s="38"/>
      <c r="M177" s="42"/>
      <c r="N177" s="230"/>
      <c r="O177" s="231"/>
      <c r="P177" s="82"/>
      <c r="Q177" s="82"/>
      <c r="R177" s="82"/>
      <c r="S177" s="82"/>
      <c r="T177" s="82"/>
      <c r="U177" s="82"/>
      <c r="V177" s="82"/>
      <c r="W177" s="82"/>
      <c r="X177" s="83"/>
      <c r="Y177" s="36"/>
      <c r="Z177" s="36"/>
      <c r="AA177" s="36"/>
      <c r="AB177" s="36"/>
      <c r="AC177" s="36"/>
      <c r="AD177" s="36"/>
      <c r="AE177" s="36"/>
      <c r="AT177" s="15" t="s">
        <v>161</v>
      </c>
      <c r="AU177" s="15" t="s">
        <v>78</v>
      </c>
    </row>
    <row r="178" s="2" customFormat="1" ht="16.5" customHeight="1">
      <c r="A178" s="36"/>
      <c r="B178" s="37"/>
      <c r="C178" s="212" t="s">
        <v>452</v>
      </c>
      <c r="D178" s="212" t="s">
        <v>152</v>
      </c>
      <c r="E178" s="213" t="s">
        <v>2049</v>
      </c>
      <c r="F178" s="214" t="s">
        <v>2050</v>
      </c>
      <c r="G178" s="215" t="s">
        <v>240</v>
      </c>
      <c r="H178" s="216">
        <v>2</v>
      </c>
      <c r="I178" s="217"/>
      <c r="J178" s="218"/>
      <c r="K178" s="219">
        <f>ROUND(P178*H178,2)</f>
        <v>0</v>
      </c>
      <c r="L178" s="214" t="s">
        <v>156</v>
      </c>
      <c r="M178" s="220"/>
      <c r="N178" s="221" t="s">
        <v>20</v>
      </c>
      <c r="O178" s="222" t="s">
        <v>40</v>
      </c>
      <c r="P178" s="223">
        <f>I178+J178</f>
        <v>0</v>
      </c>
      <c r="Q178" s="223">
        <f>ROUND(I178*H178,2)</f>
        <v>0</v>
      </c>
      <c r="R178" s="223">
        <f>ROUND(J178*H178,2)</f>
        <v>0</v>
      </c>
      <c r="S178" s="82"/>
      <c r="T178" s="224">
        <f>S178*H178</f>
        <v>0</v>
      </c>
      <c r="U178" s="224">
        <v>0</v>
      </c>
      <c r="V178" s="224">
        <f>U178*H178</f>
        <v>0</v>
      </c>
      <c r="W178" s="224">
        <v>0</v>
      </c>
      <c r="X178" s="225">
        <f>W178*H178</f>
        <v>0</v>
      </c>
      <c r="Y178" s="36"/>
      <c r="Z178" s="36"/>
      <c r="AA178" s="36"/>
      <c r="AB178" s="36"/>
      <c r="AC178" s="36"/>
      <c r="AD178" s="36"/>
      <c r="AE178" s="36"/>
      <c r="AR178" s="226" t="s">
        <v>1966</v>
      </c>
      <c r="AT178" s="226" t="s">
        <v>152</v>
      </c>
      <c r="AU178" s="226" t="s">
        <v>78</v>
      </c>
      <c r="AY178" s="15" t="s">
        <v>158</v>
      </c>
      <c r="BE178" s="227">
        <f>IF(O178="základní",K178,0)</f>
        <v>0</v>
      </c>
      <c r="BF178" s="227">
        <f>IF(O178="snížená",K178,0)</f>
        <v>0</v>
      </c>
      <c r="BG178" s="227">
        <f>IF(O178="zákl. přenesená",K178,0)</f>
        <v>0</v>
      </c>
      <c r="BH178" s="227">
        <f>IF(O178="sníž. přenesená",K178,0)</f>
        <v>0</v>
      </c>
      <c r="BI178" s="227">
        <f>IF(O178="nulová",K178,0)</f>
        <v>0</v>
      </c>
      <c r="BJ178" s="15" t="s">
        <v>78</v>
      </c>
      <c r="BK178" s="227">
        <f>ROUND(P178*H178,2)</f>
        <v>0</v>
      </c>
      <c r="BL178" s="15" t="s">
        <v>1966</v>
      </c>
      <c r="BM178" s="226" t="s">
        <v>2051</v>
      </c>
    </row>
    <row r="179" s="2" customFormat="1">
      <c r="A179" s="36"/>
      <c r="B179" s="37"/>
      <c r="C179" s="38"/>
      <c r="D179" s="228" t="s">
        <v>161</v>
      </c>
      <c r="E179" s="38"/>
      <c r="F179" s="229" t="s">
        <v>2050</v>
      </c>
      <c r="G179" s="38"/>
      <c r="H179" s="38"/>
      <c r="I179" s="150"/>
      <c r="J179" s="150"/>
      <c r="K179" s="38"/>
      <c r="L179" s="38"/>
      <c r="M179" s="42"/>
      <c r="N179" s="230"/>
      <c r="O179" s="231"/>
      <c r="P179" s="82"/>
      <c r="Q179" s="82"/>
      <c r="R179" s="82"/>
      <c r="S179" s="82"/>
      <c r="T179" s="82"/>
      <c r="U179" s="82"/>
      <c r="V179" s="82"/>
      <c r="W179" s="82"/>
      <c r="X179" s="83"/>
      <c r="Y179" s="36"/>
      <c r="Z179" s="36"/>
      <c r="AA179" s="36"/>
      <c r="AB179" s="36"/>
      <c r="AC179" s="36"/>
      <c r="AD179" s="36"/>
      <c r="AE179" s="36"/>
      <c r="AT179" s="15" t="s">
        <v>161</v>
      </c>
      <c r="AU179" s="15" t="s">
        <v>78</v>
      </c>
    </row>
    <row r="180" s="2" customFormat="1" ht="16.5" customHeight="1">
      <c r="A180" s="36"/>
      <c r="B180" s="37"/>
      <c r="C180" s="212" t="s">
        <v>460</v>
      </c>
      <c r="D180" s="212" t="s">
        <v>152</v>
      </c>
      <c r="E180" s="213" t="s">
        <v>2052</v>
      </c>
      <c r="F180" s="214" t="s">
        <v>2053</v>
      </c>
      <c r="G180" s="215" t="s">
        <v>240</v>
      </c>
      <c r="H180" s="216">
        <v>2</v>
      </c>
      <c r="I180" s="217"/>
      <c r="J180" s="218"/>
      <c r="K180" s="219">
        <f>ROUND(P180*H180,2)</f>
        <v>0</v>
      </c>
      <c r="L180" s="214" t="s">
        <v>156</v>
      </c>
      <c r="M180" s="220"/>
      <c r="N180" s="221" t="s">
        <v>20</v>
      </c>
      <c r="O180" s="222" t="s">
        <v>40</v>
      </c>
      <c r="P180" s="223">
        <f>I180+J180</f>
        <v>0</v>
      </c>
      <c r="Q180" s="223">
        <f>ROUND(I180*H180,2)</f>
        <v>0</v>
      </c>
      <c r="R180" s="223">
        <f>ROUND(J180*H180,2)</f>
        <v>0</v>
      </c>
      <c r="S180" s="82"/>
      <c r="T180" s="224">
        <f>S180*H180</f>
        <v>0</v>
      </c>
      <c r="U180" s="224">
        <v>0</v>
      </c>
      <c r="V180" s="224">
        <f>U180*H180</f>
        <v>0</v>
      </c>
      <c r="W180" s="224">
        <v>0</v>
      </c>
      <c r="X180" s="225">
        <f>W180*H180</f>
        <v>0</v>
      </c>
      <c r="Y180" s="36"/>
      <c r="Z180" s="36"/>
      <c r="AA180" s="36"/>
      <c r="AB180" s="36"/>
      <c r="AC180" s="36"/>
      <c r="AD180" s="36"/>
      <c r="AE180" s="36"/>
      <c r="AR180" s="226" t="s">
        <v>1966</v>
      </c>
      <c r="AT180" s="226" t="s">
        <v>152</v>
      </c>
      <c r="AU180" s="226" t="s">
        <v>78</v>
      </c>
      <c r="AY180" s="15" t="s">
        <v>158</v>
      </c>
      <c r="BE180" s="227">
        <f>IF(O180="základní",K180,0)</f>
        <v>0</v>
      </c>
      <c r="BF180" s="227">
        <f>IF(O180="snížená",K180,0)</f>
        <v>0</v>
      </c>
      <c r="BG180" s="227">
        <f>IF(O180="zákl. přenesená",K180,0)</f>
        <v>0</v>
      </c>
      <c r="BH180" s="227">
        <f>IF(O180="sníž. přenesená",K180,0)</f>
        <v>0</v>
      </c>
      <c r="BI180" s="227">
        <f>IF(O180="nulová",K180,0)</f>
        <v>0</v>
      </c>
      <c r="BJ180" s="15" t="s">
        <v>78</v>
      </c>
      <c r="BK180" s="227">
        <f>ROUND(P180*H180,2)</f>
        <v>0</v>
      </c>
      <c r="BL180" s="15" t="s">
        <v>1966</v>
      </c>
      <c r="BM180" s="226" t="s">
        <v>2054</v>
      </c>
    </row>
    <row r="181" s="2" customFormat="1">
      <c r="A181" s="36"/>
      <c r="B181" s="37"/>
      <c r="C181" s="38"/>
      <c r="D181" s="228" t="s">
        <v>161</v>
      </c>
      <c r="E181" s="38"/>
      <c r="F181" s="229" t="s">
        <v>2053</v>
      </c>
      <c r="G181" s="38"/>
      <c r="H181" s="38"/>
      <c r="I181" s="150"/>
      <c r="J181" s="150"/>
      <c r="K181" s="38"/>
      <c r="L181" s="38"/>
      <c r="M181" s="42"/>
      <c r="N181" s="230"/>
      <c r="O181" s="231"/>
      <c r="P181" s="82"/>
      <c r="Q181" s="82"/>
      <c r="R181" s="82"/>
      <c r="S181" s="82"/>
      <c r="T181" s="82"/>
      <c r="U181" s="82"/>
      <c r="V181" s="82"/>
      <c r="W181" s="82"/>
      <c r="X181" s="83"/>
      <c r="Y181" s="36"/>
      <c r="Z181" s="36"/>
      <c r="AA181" s="36"/>
      <c r="AB181" s="36"/>
      <c r="AC181" s="36"/>
      <c r="AD181" s="36"/>
      <c r="AE181" s="36"/>
      <c r="AT181" s="15" t="s">
        <v>161</v>
      </c>
      <c r="AU181" s="15" t="s">
        <v>78</v>
      </c>
    </row>
    <row r="182" s="2" customFormat="1" ht="16.5" customHeight="1">
      <c r="A182" s="36"/>
      <c r="B182" s="37"/>
      <c r="C182" s="212" t="s">
        <v>465</v>
      </c>
      <c r="D182" s="212" t="s">
        <v>152</v>
      </c>
      <c r="E182" s="213" t="s">
        <v>2055</v>
      </c>
      <c r="F182" s="214" t="s">
        <v>2056</v>
      </c>
      <c r="G182" s="215" t="s">
        <v>240</v>
      </c>
      <c r="H182" s="216">
        <v>2</v>
      </c>
      <c r="I182" s="217"/>
      <c r="J182" s="218"/>
      <c r="K182" s="219">
        <f>ROUND(P182*H182,2)</f>
        <v>0</v>
      </c>
      <c r="L182" s="214" t="s">
        <v>156</v>
      </c>
      <c r="M182" s="220"/>
      <c r="N182" s="221" t="s">
        <v>20</v>
      </c>
      <c r="O182" s="222" t="s">
        <v>40</v>
      </c>
      <c r="P182" s="223">
        <f>I182+J182</f>
        <v>0</v>
      </c>
      <c r="Q182" s="223">
        <f>ROUND(I182*H182,2)</f>
        <v>0</v>
      </c>
      <c r="R182" s="223">
        <f>ROUND(J182*H182,2)</f>
        <v>0</v>
      </c>
      <c r="S182" s="82"/>
      <c r="T182" s="224">
        <f>S182*H182</f>
        <v>0</v>
      </c>
      <c r="U182" s="224">
        <v>0</v>
      </c>
      <c r="V182" s="224">
        <f>U182*H182</f>
        <v>0</v>
      </c>
      <c r="W182" s="224">
        <v>0</v>
      </c>
      <c r="X182" s="225">
        <f>W182*H182</f>
        <v>0</v>
      </c>
      <c r="Y182" s="36"/>
      <c r="Z182" s="36"/>
      <c r="AA182" s="36"/>
      <c r="AB182" s="36"/>
      <c r="AC182" s="36"/>
      <c r="AD182" s="36"/>
      <c r="AE182" s="36"/>
      <c r="AR182" s="226" t="s">
        <v>1966</v>
      </c>
      <c r="AT182" s="226" t="s">
        <v>152</v>
      </c>
      <c r="AU182" s="226" t="s">
        <v>78</v>
      </c>
      <c r="AY182" s="15" t="s">
        <v>158</v>
      </c>
      <c r="BE182" s="227">
        <f>IF(O182="základní",K182,0)</f>
        <v>0</v>
      </c>
      <c r="BF182" s="227">
        <f>IF(O182="snížená",K182,0)</f>
        <v>0</v>
      </c>
      <c r="BG182" s="227">
        <f>IF(O182="zákl. přenesená",K182,0)</f>
        <v>0</v>
      </c>
      <c r="BH182" s="227">
        <f>IF(O182="sníž. přenesená",K182,0)</f>
        <v>0</v>
      </c>
      <c r="BI182" s="227">
        <f>IF(O182="nulová",K182,0)</f>
        <v>0</v>
      </c>
      <c r="BJ182" s="15" t="s">
        <v>78</v>
      </c>
      <c r="BK182" s="227">
        <f>ROUND(P182*H182,2)</f>
        <v>0</v>
      </c>
      <c r="BL182" s="15" t="s">
        <v>1966</v>
      </c>
      <c r="BM182" s="226" t="s">
        <v>2057</v>
      </c>
    </row>
    <row r="183" s="2" customFormat="1">
      <c r="A183" s="36"/>
      <c r="B183" s="37"/>
      <c r="C183" s="38"/>
      <c r="D183" s="228" t="s">
        <v>161</v>
      </c>
      <c r="E183" s="38"/>
      <c r="F183" s="229" t="s">
        <v>2056</v>
      </c>
      <c r="G183" s="38"/>
      <c r="H183" s="38"/>
      <c r="I183" s="150"/>
      <c r="J183" s="150"/>
      <c r="K183" s="38"/>
      <c r="L183" s="38"/>
      <c r="M183" s="42"/>
      <c r="N183" s="230"/>
      <c r="O183" s="231"/>
      <c r="P183" s="82"/>
      <c r="Q183" s="82"/>
      <c r="R183" s="82"/>
      <c r="S183" s="82"/>
      <c r="T183" s="82"/>
      <c r="U183" s="82"/>
      <c r="V183" s="82"/>
      <c r="W183" s="82"/>
      <c r="X183" s="83"/>
      <c r="Y183" s="36"/>
      <c r="Z183" s="36"/>
      <c r="AA183" s="36"/>
      <c r="AB183" s="36"/>
      <c r="AC183" s="36"/>
      <c r="AD183" s="36"/>
      <c r="AE183" s="36"/>
      <c r="AT183" s="15" t="s">
        <v>161</v>
      </c>
      <c r="AU183" s="15" t="s">
        <v>78</v>
      </c>
    </row>
    <row r="184" s="2" customFormat="1" ht="16.5" customHeight="1">
      <c r="A184" s="36"/>
      <c r="B184" s="37"/>
      <c r="C184" s="212" t="s">
        <v>470</v>
      </c>
      <c r="D184" s="212" t="s">
        <v>152</v>
      </c>
      <c r="E184" s="213" t="s">
        <v>2058</v>
      </c>
      <c r="F184" s="214" t="s">
        <v>2059</v>
      </c>
      <c r="G184" s="215" t="s">
        <v>240</v>
      </c>
      <c r="H184" s="216">
        <v>2</v>
      </c>
      <c r="I184" s="217"/>
      <c r="J184" s="218"/>
      <c r="K184" s="219">
        <f>ROUND(P184*H184,2)</f>
        <v>0</v>
      </c>
      <c r="L184" s="214" t="s">
        <v>156</v>
      </c>
      <c r="M184" s="220"/>
      <c r="N184" s="221" t="s">
        <v>20</v>
      </c>
      <c r="O184" s="222" t="s">
        <v>40</v>
      </c>
      <c r="P184" s="223">
        <f>I184+J184</f>
        <v>0</v>
      </c>
      <c r="Q184" s="223">
        <f>ROUND(I184*H184,2)</f>
        <v>0</v>
      </c>
      <c r="R184" s="223">
        <f>ROUND(J184*H184,2)</f>
        <v>0</v>
      </c>
      <c r="S184" s="82"/>
      <c r="T184" s="224">
        <f>S184*H184</f>
        <v>0</v>
      </c>
      <c r="U184" s="224">
        <v>0</v>
      </c>
      <c r="V184" s="224">
        <f>U184*H184</f>
        <v>0</v>
      </c>
      <c r="W184" s="224">
        <v>0</v>
      </c>
      <c r="X184" s="225">
        <f>W184*H184</f>
        <v>0</v>
      </c>
      <c r="Y184" s="36"/>
      <c r="Z184" s="36"/>
      <c r="AA184" s="36"/>
      <c r="AB184" s="36"/>
      <c r="AC184" s="36"/>
      <c r="AD184" s="36"/>
      <c r="AE184" s="36"/>
      <c r="AR184" s="226" t="s">
        <v>1966</v>
      </c>
      <c r="AT184" s="226" t="s">
        <v>152</v>
      </c>
      <c r="AU184" s="226" t="s">
        <v>78</v>
      </c>
      <c r="AY184" s="15" t="s">
        <v>158</v>
      </c>
      <c r="BE184" s="227">
        <f>IF(O184="základní",K184,0)</f>
        <v>0</v>
      </c>
      <c r="BF184" s="227">
        <f>IF(O184="snížená",K184,0)</f>
        <v>0</v>
      </c>
      <c r="BG184" s="227">
        <f>IF(O184="zákl. přenesená",K184,0)</f>
        <v>0</v>
      </c>
      <c r="BH184" s="227">
        <f>IF(O184="sníž. přenesená",K184,0)</f>
        <v>0</v>
      </c>
      <c r="BI184" s="227">
        <f>IF(O184="nulová",K184,0)</f>
        <v>0</v>
      </c>
      <c r="BJ184" s="15" t="s">
        <v>78</v>
      </c>
      <c r="BK184" s="227">
        <f>ROUND(P184*H184,2)</f>
        <v>0</v>
      </c>
      <c r="BL184" s="15" t="s">
        <v>1966</v>
      </c>
      <c r="BM184" s="226" t="s">
        <v>2060</v>
      </c>
    </row>
    <row r="185" s="2" customFormat="1">
      <c r="A185" s="36"/>
      <c r="B185" s="37"/>
      <c r="C185" s="38"/>
      <c r="D185" s="228" t="s">
        <v>161</v>
      </c>
      <c r="E185" s="38"/>
      <c r="F185" s="229" t="s">
        <v>2059</v>
      </c>
      <c r="G185" s="38"/>
      <c r="H185" s="38"/>
      <c r="I185" s="150"/>
      <c r="J185" s="150"/>
      <c r="K185" s="38"/>
      <c r="L185" s="38"/>
      <c r="M185" s="42"/>
      <c r="N185" s="230"/>
      <c r="O185" s="231"/>
      <c r="P185" s="82"/>
      <c r="Q185" s="82"/>
      <c r="R185" s="82"/>
      <c r="S185" s="82"/>
      <c r="T185" s="82"/>
      <c r="U185" s="82"/>
      <c r="V185" s="82"/>
      <c r="W185" s="82"/>
      <c r="X185" s="83"/>
      <c r="Y185" s="36"/>
      <c r="Z185" s="36"/>
      <c r="AA185" s="36"/>
      <c r="AB185" s="36"/>
      <c r="AC185" s="36"/>
      <c r="AD185" s="36"/>
      <c r="AE185" s="36"/>
      <c r="AT185" s="15" t="s">
        <v>161</v>
      </c>
      <c r="AU185" s="15" t="s">
        <v>78</v>
      </c>
    </row>
    <row r="186" s="2" customFormat="1" ht="16.5" customHeight="1">
      <c r="A186" s="36"/>
      <c r="B186" s="37"/>
      <c r="C186" s="212" t="s">
        <v>474</v>
      </c>
      <c r="D186" s="212" t="s">
        <v>152</v>
      </c>
      <c r="E186" s="213" t="s">
        <v>2061</v>
      </c>
      <c r="F186" s="214" t="s">
        <v>2062</v>
      </c>
      <c r="G186" s="215" t="s">
        <v>240</v>
      </c>
      <c r="H186" s="216">
        <v>1</v>
      </c>
      <c r="I186" s="217"/>
      <c r="J186" s="218"/>
      <c r="K186" s="219">
        <f>ROUND(P186*H186,2)</f>
        <v>0</v>
      </c>
      <c r="L186" s="214" t="s">
        <v>156</v>
      </c>
      <c r="M186" s="220"/>
      <c r="N186" s="221" t="s">
        <v>20</v>
      </c>
      <c r="O186" s="222" t="s">
        <v>40</v>
      </c>
      <c r="P186" s="223">
        <f>I186+J186</f>
        <v>0</v>
      </c>
      <c r="Q186" s="223">
        <f>ROUND(I186*H186,2)</f>
        <v>0</v>
      </c>
      <c r="R186" s="223">
        <f>ROUND(J186*H186,2)</f>
        <v>0</v>
      </c>
      <c r="S186" s="82"/>
      <c r="T186" s="224">
        <f>S186*H186</f>
        <v>0</v>
      </c>
      <c r="U186" s="224">
        <v>0</v>
      </c>
      <c r="V186" s="224">
        <f>U186*H186</f>
        <v>0</v>
      </c>
      <c r="W186" s="224">
        <v>0</v>
      </c>
      <c r="X186" s="225">
        <f>W186*H186</f>
        <v>0</v>
      </c>
      <c r="Y186" s="36"/>
      <c r="Z186" s="36"/>
      <c r="AA186" s="36"/>
      <c r="AB186" s="36"/>
      <c r="AC186" s="36"/>
      <c r="AD186" s="36"/>
      <c r="AE186" s="36"/>
      <c r="AR186" s="226" t="s">
        <v>1966</v>
      </c>
      <c r="AT186" s="226" t="s">
        <v>152</v>
      </c>
      <c r="AU186" s="226" t="s">
        <v>78</v>
      </c>
      <c r="AY186" s="15" t="s">
        <v>158</v>
      </c>
      <c r="BE186" s="227">
        <f>IF(O186="základní",K186,0)</f>
        <v>0</v>
      </c>
      <c r="BF186" s="227">
        <f>IF(O186="snížená",K186,0)</f>
        <v>0</v>
      </c>
      <c r="BG186" s="227">
        <f>IF(O186="zákl. přenesená",K186,0)</f>
        <v>0</v>
      </c>
      <c r="BH186" s="227">
        <f>IF(O186="sníž. přenesená",K186,0)</f>
        <v>0</v>
      </c>
      <c r="BI186" s="227">
        <f>IF(O186="nulová",K186,0)</f>
        <v>0</v>
      </c>
      <c r="BJ186" s="15" t="s">
        <v>78</v>
      </c>
      <c r="BK186" s="227">
        <f>ROUND(P186*H186,2)</f>
        <v>0</v>
      </c>
      <c r="BL186" s="15" t="s">
        <v>1966</v>
      </c>
      <c r="BM186" s="226" t="s">
        <v>2063</v>
      </c>
    </row>
    <row r="187" s="2" customFormat="1">
      <c r="A187" s="36"/>
      <c r="B187" s="37"/>
      <c r="C187" s="38"/>
      <c r="D187" s="228" t="s">
        <v>161</v>
      </c>
      <c r="E187" s="38"/>
      <c r="F187" s="229" t="s">
        <v>2062</v>
      </c>
      <c r="G187" s="38"/>
      <c r="H187" s="38"/>
      <c r="I187" s="150"/>
      <c r="J187" s="150"/>
      <c r="K187" s="38"/>
      <c r="L187" s="38"/>
      <c r="M187" s="42"/>
      <c r="N187" s="230"/>
      <c r="O187" s="231"/>
      <c r="P187" s="82"/>
      <c r="Q187" s="82"/>
      <c r="R187" s="82"/>
      <c r="S187" s="82"/>
      <c r="T187" s="82"/>
      <c r="U187" s="82"/>
      <c r="V187" s="82"/>
      <c r="W187" s="82"/>
      <c r="X187" s="83"/>
      <c r="Y187" s="36"/>
      <c r="Z187" s="36"/>
      <c r="AA187" s="36"/>
      <c r="AB187" s="36"/>
      <c r="AC187" s="36"/>
      <c r="AD187" s="36"/>
      <c r="AE187" s="36"/>
      <c r="AT187" s="15" t="s">
        <v>161</v>
      </c>
      <c r="AU187" s="15" t="s">
        <v>78</v>
      </c>
    </row>
    <row r="188" s="2" customFormat="1" ht="16.5" customHeight="1">
      <c r="A188" s="36"/>
      <c r="B188" s="37"/>
      <c r="C188" s="212" t="s">
        <v>479</v>
      </c>
      <c r="D188" s="212" t="s">
        <v>152</v>
      </c>
      <c r="E188" s="213" t="s">
        <v>2064</v>
      </c>
      <c r="F188" s="214" t="s">
        <v>2065</v>
      </c>
      <c r="G188" s="215" t="s">
        <v>240</v>
      </c>
      <c r="H188" s="216">
        <v>1</v>
      </c>
      <c r="I188" s="217"/>
      <c r="J188" s="218"/>
      <c r="K188" s="219">
        <f>ROUND(P188*H188,2)</f>
        <v>0</v>
      </c>
      <c r="L188" s="214" t="s">
        <v>156</v>
      </c>
      <c r="M188" s="220"/>
      <c r="N188" s="221" t="s">
        <v>20</v>
      </c>
      <c r="O188" s="222" t="s">
        <v>40</v>
      </c>
      <c r="P188" s="223">
        <f>I188+J188</f>
        <v>0</v>
      </c>
      <c r="Q188" s="223">
        <f>ROUND(I188*H188,2)</f>
        <v>0</v>
      </c>
      <c r="R188" s="223">
        <f>ROUND(J188*H188,2)</f>
        <v>0</v>
      </c>
      <c r="S188" s="82"/>
      <c r="T188" s="224">
        <f>S188*H188</f>
        <v>0</v>
      </c>
      <c r="U188" s="224">
        <v>0</v>
      </c>
      <c r="V188" s="224">
        <f>U188*H188</f>
        <v>0</v>
      </c>
      <c r="W188" s="224">
        <v>0</v>
      </c>
      <c r="X188" s="225">
        <f>W188*H188</f>
        <v>0</v>
      </c>
      <c r="Y188" s="36"/>
      <c r="Z188" s="36"/>
      <c r="AA188" s="36"/>
      <c r="AB188" s="36"/>
      <c r="AC188" s="36"/>
      <c r="AD188" s="36"/>
      <c r="AE188" s="36"/>
      <c r="AR188" s="226" t="s">
        <v>1966</v>
      </c>
      <c r="AT188" s="226" t="s">
        <v>152</v>
      </c>
      <c r="AU188" s="226" t="s">
        <v>78</v>
      </c>
      <c r="AY188" s="15" t="s">
        <v>158</v>
      </c>
      <c r="BE188" s="227">
        <f>IF(O188="základní",K188,0)</f>
        <v>0</v>
      </c>
      <c r="BF188" s="227">
        <f>IF(O188="snížená",K188,0)</f>
        <v>0</v>
      </c>
      <c r="BG188" s="227">
        <f>IF(O188="zákl. přenesená",K188,0)</f>
        <v>0</v>
      </c>
      <c r="BH188" s="227">
        <f>IF(O188="sníž. přenesená",K188,0)</f>
        <v>0</v>
      </c>
      <c r="BI188" s="227">
        <f>IF(O188="nulová",K188,0)</f>
        <v>0</v>
      </c>
      <c r="BJ188" s="15" t="s">
        <v>78</v>
      </c>
      <c r="BK188" s="227">
        <f>ROUND(P188*H188,2)</f>
        <v>0</v>
      </c>
      <c r="BL188" s="15" t="s">
        <v>1966</v>
      </c>
      <c r="BM188" s="226" t="s">
        <v>2066</v>
      </c>
    </row>
    <row r="189" s="2" customFormat="1">
      <c r="A189" s="36"/>
      <c r="B189" s="37"/>
      <c r="C189" s="38"/>
      <c r="D189" s="228" t="s">
        <v>161</v>
      </c>
      <c r="E189" s="38"/>
      <c r="F189" s="229" t="s">
        <v>2065</v>
      </c>
      <c r="G189" s="38"/>
      <c r="H189" s="38"/>
      <c r="I189" s="150"/>
      <c r="J189" s="150"/>
      <c r="K189" s="38"/>
      <c r="L189" s="38"/>
      <c r="M189" s="42"/>
      <c r="N189" s="230"/>
      <c r="O189" s="231"/>
      <c r="P189" s="82"/>
      <c r="Q189" s="82"/>
      <c r="R189" s="82"/>
      <c r="S189" s="82"/>
      <c r="T189" s="82"/>
      <c r="U189" s="82"/>
      <c r="V189" s="82"/>
      <c r="W189" s="82"/>
      <c r="X189" s="83"/>
      <c r="Y189" s="36"/>
      <c r="Z189" s="36"/>
      <c r="AA189" s="36"/>
      <c r="AB189" s="36"/>
      <c r="AC189" s="36"/>
      <c r="AD189" s="36"/>
      <c r="AE189" s="36"/>
      <c r="AT189" s="15" t="s">
        <v>161</v>
      </c>
      <c r="AU189" s="15" t="s">
        <v>78</v>
      </c>
    </row>
    <row r="190" s="2" customFormat="1" ht="16.5" customHeight="1">
      <c r="A190" s="36"/>
      <c r="B190" s="37"/>
      <c r="C190" s="212" t="s">
        <v>487</v>
      </c>
      <c r="D190" s="212" t="s">
        <v>152</v>
      </c>
      <c r="E190" s="213" t="s">
        <v>2067</v>
      </c>
      <c r="F190" s="214" t="s">
        <v>2068</v>
      </c>
      <c r="G190" s="215" t="s">
        <v>240</v>
      </c>
      <c r="H190" s="216">
        <v>3</v>
      </c>
      <c r="I190" s="217"/>
      <c r="J190" s="218"/>
      <c r="K190" s="219">
        <f>ROUND(P190*H190,2)</f>
        <v>0</v>
      </c>
      <c r="L190" s="214" t="s">
        <v>156</v>
      </c>
      <c r="M190" s="220"/>
      <c r="N190" s="221" t="s">
        <v>20</v>
      </c>
      <c r="O190" s="222" t="s">
        <v>40</v>
      </c>
      <c r="P190" s="223">
        <f>I190+J190</f>
        <v>0</v>
      </c>
      <c r="Q190" s="223">
        <f>ROUND(I190*H190,2)</f>
        <v>0</v>
      </c>
      <c r="R190" s="223">
        <f>ROUND(J190*H190,2)</f>
        <v>0</v>
      </c>
      <c r="S190" s="82"/>
      <c r="T190" s="224">
        <f>S190*H190</f>
        <v>0</v>
      </c>
      <c r="U190" s="224">
        <v>0</v>
      </c>
      <c r="V190" s="224">
        <f>U190*H190</f>
        <v>0</v>
      </c>
      <c r="W190" s="224">
        <v>0</v>
      </c>
      <c r="X190" s="225">
        <f>W190*H190</f>
        <v>0</v>
      </c>
      <c r="Y190" s="36"/>
      <c r="Z190" s="36"/>
      <c r="AA190" s="36"/>
      <c r="AB190" s="36"/>
      <c r="AC190" s="36"/>
      <c r="AD190" s="36"/>
      <c r="AE190" s="36"/>
      <c r="AR190" s="226" t="s">
        <v>1966</v>
      </c>
      <c r="AT190" s="226" t="s">
        <v>152</v>
      </c>
      <c r="AU190" s="226" t="s">
        <v>78</v>
      </c>
      <c r="AY190" s="15" t="s">
        <v>158</v>
      </c>
      <c r="BE190" s="227">
        <f>IF(O190="základní",K190,0)</f>
        <v>0</v>
      </c>
      <c r="BF190" s="227">
        <f>IF(O190="snížená",K190,0)</f>
        <v>0</v>
      </c>
      <c r="BG190" s="227">
        <f>IF(O190="zákl. přenesená",K190,0)</f>
        <v>0</v>
      </c>
      <c r="BH190" s="227">
        <f>IF(O190="sníž. přenesená",K190,0)</f>
        <v>0</v>
      </c>
      <c r="BI190" s="227">
        <f>IF(O190="nulová",K190,0)</f>
        <v>0</v>
      </c>
      <c r="BJ190" s="15" t="s">
        <v>78</v>
      </c>
      <c r="BK190" s="227">
        <f>ROUND(P190*H190,2)</f>
        <v>0</v>
      </c>
      <c r="BL190" s="15" t="s">
        <v>1966</v>
      </c>
      <c r="BM190" s="226" t="s">
        <v>2069</v>
      </c>
    </row>
    <row r="191" s="2" customFormat="1">
      <c r="A191" s="36"/>
      <c r="B191" s="37"/>
      <c r="C191" s="38"/>
      <c r="D191" s="228" t="s">
        <v>161</v>
      </c>
      <c r="E191" s="38"/>
      <c r="F191" s="229" t="s">
        <v>2068</v>
      </c>
      <c r="G191" s="38"/>
      <c r="H191" s="38"/>
      <c r="I191" s="150"/>
      <c r="J191" s="150"/>
      <c r="K191" s="38"/>
      <c r="L191" s="38"/>
      <c r="M191" s="42"/>
      <c r="N191" s="230"/>
      <c r="O191" s="231"/>
      <c r="P191" s="82"/>
      <c r="Q191" s="82"/>
      <c r="R191" s="82"/>
      <c r="S191" s="82"/>
      <c r="T191" s="82"/>
      <c r="U191" s="82"/>
      <c r="V191" s="82"/>
      <c r="W191" s="82"/>
      <c r="X191" s="83"/>
      <c r="Y191" s="36"/>
      <c r="Z191" s="36"/>
      <c r="AA191" s="36"/>
      <c r="AB191" s="36"/>
      <c r="AC191" s="36"/>
      <c r="AD191" s="36"/>
      <c r="AE191" s="36"/>
      <c r="AT191" s="15" t="s">
        <v>161</v>
      </c>
      <c r="AU191" s="15" t="s">
        <v>78</v>
      </c>
    </row>
    <row r="192" s="2" customFormat="1" ht="16.5" customHeight="1">
      <c r="A192" s="36"/>
      <c r="B192" s="37"/>
      <c r="C192" s="212" t="s">
        <v>491</v>
      </c>
      <c r="D192" s="212" t="s">
        <v>152</v>
      </c>
      <c r="E192" s="213" t="s">
        <v>2070</v>
      </c>
      <c r="F192" s="214" t="s">
        <v>2071</v>
      </c>
      <c r="G192" s="215" t="s">
        <v>240</v>
      </c>
      <c r="H192" s="216">
        <v>2</v>
      </c>
      <c r="I192" s="217"/>
      <c r="J192" s="218"/>
      <c r="K192" s="219">
        <f>ROUND(P192*H192,2)</f>
        <v>0</v>
      </c>
      <c r="L192" s="214" t="s">
        <v>156</v>
      </c>
      <c r="M192" s="220"/>
      <c r="N192" s="221" t="s">
        <v>20</v>
      </c>
      <c r="O192" s="222" t="s">
        <v>40</v>
      </c>
      <c r="P192" s="223">
        <f>I192+J192</f>
        <v>0</v>
      </c>
      <c r="Q192" s="223">
        <f>ROUND(I192*H192,2)</f>
        <v>0</v>
      </c>
      <c r="R192" s="223">
        <f>ROUND(J192*H192,2)</f>
        <v>0</v>
      </c>
      <c r="S192" s="82"/>
      <c r="T192" s="224">
        <f>S192*H192</f>
        <v>0</v>
      </c>
      <c r="U192" s="224">
        <v>0</v>
      </c>
      <c r="V192" s="224">
        <f>U192*H192</f>
        <v>0</v>
      </c>
      <c r="W192" s="224">
        <v>0</v>
      </c>
      <c r="X192" s="225">
        <f>W192*H192</f>
        <v>0</v>
      </c>
      <c r="Y192" s="36"/>
      <c r="Z192" s="36"/>
      <c r="AA192" s="36"/>
      <c r="AB192" s="36"/>
      <c r="AC192" s="36"/>
      <c r="AD192" s="36"/>
      <c r="AE192" s="36"/>
      <c r="AR192" s="226" t="s">
        <v>1966</v>
      </c>
      <c r="AT192" s="226" t="s">
        <v>152</v>
      </c>
      <c r="AU192" s="226" t="s">
        <v>78</v>
      </c>
      <c r="AY192" s="15" t="s">
        <v>158</v>
      </c>
      <c r="BE192" s="227">
        <f>IF(O192="základní",K192,0)</f>
        <v>0</v>
      </c>
      <c r="BF192" s="227">
        <f>IF(O192="snížená",K192,0)</f>
        <v>0</v>
      </c>
      <c r="BG192" s="227">
        <f>IF(O192="zákl. přenesená",K192,0)</f>
        <v>0</v>
      </c>
      <c r="BH192" s="227">
        <f>IF(O192="sníž. přenesená",K192,0)</f>
        <v>0</v>
      </c>
      <c r="BI192" s="227">
        <f>IF(O192="nulová",K192,0)</f>
        <v>0</v>
      </c>
      <c r="BJ192" s="15" t="s">
        <v>78</v>
      </c>
      <c r="BK192" s="227">
        <f>ROUND(P192*H192,2)</f>
        <v>0</v>
      </c>
      <c r="BL192" s="15" t="s">
        <v>1966</v>
      </c>
      <c r="BM192" s="226" t="s">
        <v>2072</v>
      </c>
    </row>
    <row r="193" s="2" customFormat="1">
      <c r="A193" s="36"/>
      <c r="B193" s="37"/>
      <c r="C193" s="38"/>
      <c r="D193" s="228" t="s">
        <v>161</v>
      </c>
      <c r="E193" s="38"/>
      <c r="F193" s="229" t="s">
        <v>2071</v>
      </c>
      <c r="G193" s="38"/>
      <c r="H193" s="38"/>
      <c r="I193" s="150"/>
      <c r="J193" s="150"/>
      <c r="K193" s="38"/>
      <c r="L193" s="38"/>
      <c r="M193" s="42"/>
      <c r="N193" s="230"/>
      <c r="O193" s="231"/>
      <c r="P193" s="82"/>
      <c r="Q193" s="82"/>
      <c r="R193" s="82"/>
      <c r="S193" s="82"/>
      <c r="T193" s="82"/>
      <c r="U193" s="82"/>
      <c r="V193" s="82"/>
      <c r="W193" s="82"/>
      <c r="X193" s="83"/>
      <c r="Y193" s="36"/>
      <c r="Z193" s="36"/>
      <c r="AA193" s="36"/>
      <c r="AB193" s="36"/>
      <c r="AC193" s="36"/>
      <c r="AD193" s="36"/>
      <c r="AE193" s="36"/>
      <c r="AT193" s="15" t="s">
        <v>161</v>
      </c>
      <c r="AU193" s="15" t="s">
        <v>78</v>
      </c>
    </row>
    <row r="194" s="2" customFormat="1" ht="33" customHeight="1">
      <c r="A194" s="36"/>
      <c r="B194" s="37"/>
      <c r="C194" s="232" t="s">
        <v>218</v>
      </c>
      <c r="D194" s="232" t="s">
        <v>461</v>
      </c>
      <c r="E194" s="233" t="s">
        <v>2073</v>
      </c>
      <c r="F194" s="234" t="s">
        <v>2074</v>
      </c>
      <c r="G194" s="235" t="s">
        <v>155</v>
      </c>
      <c r="H194" s="236">
        <v>50</v>
      </c>
      <c r="I194" s="237"/>
      <c r="J194" s="237"/>
      <c r="K194" s="238">
        <f>ROUND(P194*H194,2)</f>
        <v>0</v>
      </c>
      <c r="L194" s="234" t="s">
        <v>156</v>
      </c>
      <c r="M194" s="42"/>
      <c r="N194" s="239" t="s">
        <v>20</v>
      </c>
      <c r="O194" s="222" t="s">
        <v>40</v>
      </c>
      <c r="P194" s="223">
        <f>I194+J194</f>
        <v>0</v>
      </c>
      <c r="Q194" s="223">
        <f>ROUND(I194*H194,2)</f>
        <v>0</v>
      </c>
      <c r="R194" s="223">
        <f>ROUND(J194*H194,2)</f>
        <v>0</v>
      </c>
      <c r="S194" s="82"/>
      <c r="T194" s="224">
        <f>S194*H194</f>
        <v>0</v>
      </c>
      <c r="U194" s="224">
        <v>0</v>
      </c>
      <c r="V194" s="224">
        <f>U194*H194</f>
        <v>0</v>
      </c>
      <c r="W194" s="224">
        <v>0</v>
      </c>
      <c r="X194" s="225">
        <f>W194*H194</f>
        <v>0</v>
      </c>
      <c r="Y194" s="36"/>
      <c r="Z194" s="36"/>
      <c r="AA194" s="36"/>
      <c r="AB194" s="36"/>
      <c r="AC194" s="36"/>
      <c r="AD194" s="36"/>
      <c r="AE194" s="36"/>
      <c r="AR194" s="226" t="s">
        <v>1966</v>
      </c>
      <c r="AT194" s="226" t="s">
        <v>461</v>
      </c>
      <c r="AU194" s="226" t="s">
        <v>78</v>
      </c>
      <c r="AY194" s="15" t="s">
        <v>158</v>
      </c>
      <c r="BE194" s="227">
        <f>IF(O194="základní",K194,0)</f>
        <v>0</v>
      </c>
      <c r="BF194" s="227">
        <f>IF(O194="snížená",K194,0)</f>
        <v>0</v>
      </c>
      <c r="BG194" s="227">
        <f>IF(O194="zákl. přenesená",K194,0)</f>
        <v>0</v>
      </c>
      <c r="BH194" s="227">
        <f>IF(O194="sníž. přenesená",K194,0)</f>
        <v>0</v>
      </c>
      <c r="BI194" s="227">
        <f>IF(O194="nulová",K194,0)</f>
        <v>0</v>
      </c>
      <c r="BJ194" s="15" t="s">
        <v>78</v>
      </c>
      <c r="BK194" s="227">
        <f>ROUND(P194*H194,2)</f>
        <v>0</v>
      </c>
      <c r="BL194" s="15" t="s">
        <v>1966</v>
      </c>
      <c r="BM194" s="226" t="s">
        <v>2075</v>
      </c>
    </row>
    <row r="195" s="2" customFormat="1">
      <c r="A195" s="36"/>
      <c r="B195" s="37"/>
      <c r="C195" s="38"/>
      <c r="D195" s="228" t="s">
        <v>161</v>
      </c>
      <c r="E195" s="38"/>
      <c r="F195" s="229" t="s">
        <v>2074</v>
      </c>
      <c r="G195" s="38"/>
      <c r="H195" s="38"/>
      <c r="I195" s="150"/>
      <c r="J195" s="150"/>
      <c r="K195" s="38"/>
      <c r="L195" s="38"/>
      <c r="M195" s="42"/>
      <c r="N195" s="230"/>
      <c r="O195" s="231"/>
      <c r="P195" s="82"/>
      <c r="Q195" s="82"/>
      <c r="R195" s="82"/>
      <c r="S195" s="82"/>
      <c r="T195" s="82"/>
      <c r="U195" s="82"/>
      <c r="V195" s="82"/>
      <c r="W195" s="82"/>
      <c r="X195" s="83"/>
      <c r="Y195" s="36"/>
      <c r="Z195" s="36"/>
      <c r="AA195" s="36"/>
      <c r="AB195" s="36"/>
      <c r="AC195" s="36"/>
      <c r="AD195" s="36"/>
      <c r="AE195" s="36"/>
      <c r="AT195" s="15" t="s">
        <v>161</v>
      </c>
      <c r="AU195" s="15" t="s">
        <v>78</v>
      </c>
    </row>
    <row r="196" s="2" customFormat="1" ht="33" customHeight="1">
      <c r="A196" s="36"/>
      <c r="B196" s="37"/>
      <c r="C196" s="232" t="s">
        <v>222</v>
      </c>
      <c r="D196" s="232" t="s">
        <v>461</v>
      </c>
      <c r="E196" s="233" t="s">
        <v>926</v>
      </c>
      <c r="F196" s="234" t="s">
        <v>927</v>
      </c>
      <c r="G196" s="235" t="s">
        <v>155</v>
      </c>
      <c r="H196" s="236">
        <v>30</v>
      </c>
      <c r="I196" s="237"/>
      <c r="J196" s="237"/>
      <c r="K196" s="238">
        <f>ROUND(P196*H196,2)</f>
        <v>0</v>
      </c>
      <c r="L196" s="234" t="s">
        <v>156</v>
      </c>
      <c r="M196" s="42"/>
      <c r="N196" s="239" t="s">
        <v>20</v>
      </c>
      <c r="O196" s="222" t="s">
        <v>40</v>
      </c>
      <c r="P196" s="223">
        <f>I196+J196</f>
        <v>0</v>
      </c>
      <c r="Q196" s="223">
        <f>ROUND(I196*H196,2)</f>
        <v>0</v>
      </c>
      <c r="R196" s="223">
        <f>ROUND(J196*H196,2)</f>
        <v>0</v>
      </c>
      <c r="S196" s="82"/>
      <c r="T196" s="224">
        <f>S196*H196</f>
        <v>0</v>
      </c>
      <c r="U196" s="224">
        <v>0</v>
      </c>
      <c r="V196" s="224">
        <f>U196*H196</f>
        <v>0</v>
      </c>
      <c r="W196" s="224">
        <v>0</v>
      </c>
      <c r="X196" s="225">
        <f>W196*H196</f>
        <v>0</v>
      </c>
      <c r="Y196" s="36"/>
      <c r="Z196" s="36"/>
      <c r="AA196" s="36"/>
      <c r="AB196" s="36"/>
      <c r="AC196" s="36"/>
      <c r="AD196" s="36"/>
      <c r="AE196" s="36"/>
      <c r="AR196" s="226" t="s">
        <v>1966</v>
      </c>
      <c r="AT196" s="226" t="s">
        <v>461</v>
      </c>
      <c r="AU196" s="226" t="s">
        <v>78</v>
      </c>
      <c r="AY196" s="15" t="s">
        <v>158</v>
      </c>
      <c r="BE196" s="227">
        <f>IF(O196="základní",K196,0)</f>
        <v>0</v>
      </c>
      <c r="BF196" s="227">
        <f>IF(O196="snížená",K196,0)</f>
        <v>0</v>
      </c>
      <c r="BG196" s="227">
        <f>IF(O196="zákl. přenesená",K196,0)</f>
        <v>0</v>
      </c>
      <c r="BH196" s="227">
        <f>IF(O196="sníž. přenesená",K196,0)</f>
        <v>0</v>
      </c>
      <c r="BI196" s="227">
        <f>IF(O196="nulová",K196,0)</f>
        <v>0</v>
      </c>
      <c r="BJ196" s="15" t="s">
        <v>78</v>
      </c>
      <c r="BK196" s="227">
        <f>ROUND(P196*H196,2)</f>
        <v>0</v>
      </c>
      <c r="BL196" s="15" t="s">
        <v>1966</v>
      </c>
      <c r="BM196" s="226" t="s">
        <v>2076</v>
      </c>
    </row>
    <row r="197" s="2" customFormat="1">
      <c r="A197" s="36"/>
      <c r="B197" s="37"/>
      <c r="C197" s="38"/>
      <c r="D197" s="228" t="s">
        <v>161</v>
      </c>
      <c r="E197" s="38"/>
      <c r="F197" s="229" t="s">
        <v>927</v>
      </c>
      <c r="G197" s="38"/>
      <c r="H197" s="38"/>
      <c r="I197" s="150"/>
      <c r="J197" s="150"/>
      <c r="K197" s="38"/>
      <c r="L197" s="38"/>
      <c r="M197" s="42"/>
      <c r="N197" s="230"/>
      <c r="O197" s="231"/>
      <c r="P197" s="82"/>
      <c r="Q197" s="82"/>
      <c r="R197" s="82"/>
      <c r="S197" s="82"/>
      <c r="T197" s="82"/>
      <c r="U197" s="82"/>
      <c r="V197" s="82"/>
      <c r="W197" s="82"/>
      <c r="X197" s="83"/>
      <c r="Y197" s="36"/>
      <c r="Z197" s="36"/>
      <c r="AA197" s="36"/>
      <c r="AB197" s="36"/>
      <c r="AC197" s="36"/>
      <c r="AD197" s="36"/>
      <c r="AE197" s="36"/>
      <c r="AT197" s="15" t="s">
        <v>161</v>
      </c>
      <c r="AU197" s="15" t="s">
        <v>78</v>
      </c>
    </row>
    <row r="198" s="2" customFormat="1" ht="21.75" customHeight="1">
      <c r="A198" s="36"/>
      <c r="B198" s="37"/>
      <c r="C198" s="232" t="s">
        <v>226</v>
      </c>
      <c r="D198" s="232" t="s">
        <v>461</v>
      </c>
      <c r="E198" s="233" t="s">
        <v>2077</v>
      </c>
      <c r="F198" s="234" t="s">
        <v>2078</v>
      </c>
      <c r="G198" s="235" t="s">
        <v>240</v>
      </c>
      <c r="H198" s="236">
        <v>10</v>
      </c>
      <c r="I198" s="237"/>
      <c r="J198" s="237"/>
      <c r="K198" s="238">
        <f>ROUND(P198*H198,2)</f>
        <v>0</v>
      </c>
      <c r="L198" s="234" t="s">
        <v>156</v>
      </c>
      <c r="M198" s="42"/>
      <c r="N198" s="239" t="s">
        <v>20</v>
      </c>
      <c r="O198" s="222" t="s">
        <v>40</v>
      </c>
      <c r="P198" s="223">
        <f>I198+J198</f>
        <v>0</v>
      </c>
      <c r="Q198" s="223">
        <f>ROUND(I198*H198,2)</f>
        <v>0</v>
      </c>
      <c r="R198" s="223">
        <f>ROUND(J198*H198,2)</f>
        <v>0</v>
      </c>
      <c r="S198" s="82"/>
      <c r="T198" s="224">
        <f>S198*H198</f>
        <v>0</v>
      </c>
      <c r="U198" s="224">
        <v>0</v>
      </c>
      <c r="V198" s="224">
        <f>U198*H198</f>
        <v>0</v>
      </c>
      <c r="W198" s="224">
        <v>0</v>
      </c>
      <c r="X198" s="225">
        <f>W198*H198</f>
        <v>0</v>
      </c>
      <c r="Y198" s="36"/>
      <c r="Z198" s="36"/>
      <c r="AA198" s="36"/>
      <c r="AB198" s="36"/>
      <c r="AC198" s="36"/>
      <c r="AD198" s="36"/>
      <c r="AE198" s="36"/>
      <c r="AR198" s="226" t="s">
        <v>1966</v>
      </c>
      <c r="AT198" s="226" t="s">
        <v>461</v>
      </c>
      <c r="AU198" s="226" t="s">
        <v>78</v>
      </c>
      <c r="AY198" s="15" t="s">
        <v>158</v>
      </c>
      <c r="BE198" s="227">
        <f>IF(O198="základní",K198,0)</f>
        <v>0</v>
      </c>
      <c r="BF198" s="227">
        <f>IF(O198="snížená",K198,0)</f>
        <v>0</v>
      </c>
      <c r="BG198" s="227">
        <f>IF(O198="zákl. přenesená",K198,0)</f>
        <v>0</v>
      </c>
      <c r="BH198" s="227">
        <f>IF(O198="sníž. přenesená",K198,0)</f>
        <v>0</v>
      </c>
      <c r="BI198" s="227">
        <f>IF(O198="nulová",K198,0)</f>
        <v>0</v>
      </c>
      <c r="BJ198" s="15" t="s">
        <v>78</v>
      </c>
      <c r="BK198" s="227">
        <f>ROUND(P198*H198,2)</f>
        <v>0</v>
      </c>
      <c r="BL198" s="15" t="s">
        <v>1966</v>
      </c>
      <c r="BM198" s="226" t="s">
        <v>2079</v>
      </c>
    </row>
    <row r="199" s="2" customFormat="1">
      <c r="A199" s="36"/>
      <c r="B199" s="37"/>
      <c r="C199" s="38"/>
      <c r="D199" s="228" t="s">
        <v>161</v>
      </c>
      <c r="E199" s="38"/>
      <c r="F199" s="229" t="s">
        <v>2078</v>
      </c>
      <c r="G199" s="38"/>
      <c r="H199" s="38"/>
      <c r="I199" s="150"/>
      <c r="J199" s="150"/>
      <c r="K199" s="38"/>
      <c r="L199" s="38"/>
      <c r="M199" s="42"/>
      <c r="N199" s="230"/>
      <c r="O199" s="231"/>
      <c r="P199" s="82"/>
      <c r="Q199" s="82"/>
      <c r="R199" s="82"/>
      <c r="S199" s="82"/>
      <c r="T199" s="82"/>
      <c r="U199" s="82"/>
      <c r="V199" s="82"/>
      <c r="W199" s="82"/>
      <c r="X199" s="83"/>
      <c r="Y199" s="36"/>
      <c r="Z199" s="36"/>
      <c r="AA199" s="36"/>
      <c r="AB199" s="36"/>
      <c r="AC199" s="36"/>
      <c r="AD199" s="36"/>
      <c r="AE199" s="36"/>
      <c r="AT199" s="15" t="s">
        <v>161</v>
      </c>
      <c r="AU199" s="15" t="s">
        <v>78</v>
      </c>
    </row>
    <row r="200" s="2" customFormat="1" ht="16.5" customHeight="1">
      <c r="A200" s="36"/>
      <c r="B200" s="37"/>
      <c r="C200" s="232" t="s">
        <v>8</v>
      </c>
      <c r="D200" s="232" t="s">
        <v>461</v>
      </c>
      <c r="E200" s="233" t="s">
        <v>2080</v>
      </c>
      <c r="F200" s="234" t="s">
        <v>2081</v>
      </c>
      <c r="G200" s="235" t="s">
        <v>155</v>
      </c>
      <c r="H200" s="236">
        <v>50</v>
      </c>
      <c r="I200" s="237"/>
      <c r="J200" s="237"/>
      <c r="K200" s="238">
        <f>ROUND(P200*H200,2)</f>
        <v>0</v>
      </c>
      <c r="L200" s="234" t="s">
        <v>156</v>
      </c>
      <c r="M200" s="42"/>
      <c r="N200" s="239" t="s">
        <v>20</v>
      </c>
      <c r="O200" s="222" t="s">
        <v>40</v>
      </c>
      <c r="P200" s="223">
        <f>I200+J200</f>
        <v>0</v>
      </c>
      <c r="Q200" s="223">
        <f>ROUND(I200*H200,2)</f>
        <v>0</v>
      </c>
      <c r="R200" s="223">
        <f>ROUND(J200*H200,2)</f>
        <v>0</v>
      </c>
      <c r="S200" s="82"/>
      <c r="T200" s="224">
        <f>S200*H200</f>
        <v>0</v>
      </c>
      <c r="U200" s="224">
        <v>0</v>
      </c>
      <c r="V200" s="224">
        <f>U200*H200</f>
        <v>0</v>
      </c>
      <c r="W200" s="224">
        <v>0</v>
      </c>
      <c r="X200" s="225">
        <f>W200*H200</f>
        <v>0</v>
      </c>
      <c r="Y200" s="36"/>
      <c r="Z200" s="36"/>
      <c r="AA200" s="36"/>
      <c r="AB200" s="36"/>
      <c r="AC200" s="36"/>
      <c r="AD200" s="36"/>
      <c r="AE200" s="36"/>
      <c r="AR200" s="226" t="s">
        <v>1966</v>
      </c>
      <c r="AT200" s="226" t="s">
        <v>461</v>
      </c>
      <c r="AU200" s="226" t="s">
        <v>78</v>
      </c>
      <c r="AY200" s="15" t="s">
        <v>158</v>
      </c>
      <c r="BE200" s="227">
        <f>IF(O200="základní",K200,0)</f>
        <v>0</v>
      </c>
      <c r="BF200" s="227">
        <f>IF(O200="snížená",K200,0)</f>
        <v>0</v>
      </c>
      <c r="BG200" s="227">
        <f>IF(O200="zákl. přenesená",K200,0)</f>
        <v>0</v>
      </c>
      <c r="BH200" s="227">
        <f>IF(O200="sníž. přenesená",K200,0)</f>
        <v>0</v>
      </c>
      <c r="BI200" s="227">
        <f>IF(O200="nulová",K200,0)</f>
        <v>0</v>
      </c>
      <c r="BJ200" s="15" t="s">
        <v>78</v>
      </c>
      <c r="BK200" s="227">
        <f>ROUND(P200*H200,2)</f>
        <v>0</v>
      </c>
      <c r="BL200" s="15" t="s">
        <v>1966</v>
      </c>
      <c r="BM200" s="226" t="s">
        <v>2082</v>
      </c>
    </row>
    <row r="201" s="2" customFormat="1">
      <c r="A201" s="36"/>
      <c r="B201" s="37"/>
      <c r="C201" s="38"/>
      <c r="D201" s="228" t="s">
        <v>161</v>
      </c>
      <c r="E201" s="38"/>
      <c r="F201" s="229" t="s">
        <v>2081</v>
      </c>
      <c r="G201" s="38"/>
      <c r="H201" s="38"/>
      <c r="I201" s="150"/>
      <c r="J201" s="150"/>
      <c r="K201" s="38"/>
      <c r="L201" s="38"/>
      <c r="M201" s="42"/>
      <c r="N201" s="230"/>
      <c r="O201" s="231"/>
      <c r="P201" s="82"/>
      <c r="Q201" s="82"/>
      <c r="R201" s="82"/>
      <c r="S201" s="82"/>
      <c r="T201" s="82"/>
      <c r="U201" s="82"/>
      <c r="V201" s="82"/>
      <c r="W201" s="82"/>
      <c r="X201" s="83"/>
      <c r="Y201" s="36"/>
      <c r="Z201" s="36"/>
      <c r="AA201" s="36"/>
      <c r="AB201" s="36"/>
      <c r="AC201" s="36"/>
      <c r="AD201" s="36"/>
      <c r="AE201" s="36"/>
      <c r="AT201" s="15" t="s">
        <v>161</v>
      </c>
      <c r="AU201" s="15" t="s">
        <v>78</v>
      </c>
    </row>
    <row r="202" s="2" customFormat="1" ht="16.5" customHeight="1">
      <c r="A202" s="36"/>
      <c r="B202" s="37"/>
      <c r="C202" s="212" t="s">
        <v>561</v>
      </c>
      <c r="D202" s="212" t="s">
        <v>152</v>
      </c>
      <c r="E202" s="213" t="s">
        <v>2083</v>
      </c>
      <c r="F202" s="214" t="s">
        <v>2084</v>
      </c>
      <c r="G202" s="215" t="s">
        <v>240</v>
      </c>
      <c r="H202" s="216">
        <v>1</v>
      </c>
      <c r="I202" s="217"/>
      <c r="J202" s="218"/>
      <c r="K202" s="219">
        <f>ROUND(P202*H202,2)</f>
        <v>0</v>
      </c>
      <c r="L202" s="214" t="s">
        <v>156</v>
      </c>
      <c r="M202" s="220"/>
      <c r="N202" s="221" t="s">
        <v>20</v>
      </c>
      <c r="O202" s="222" t="s">
        <v>40</v>
      </c>
      <c r="P202" s="223">
        <f>I202+J202</f>
        <v>0</v>
      </c>
      <c r="Q202" s="223">
        <f>ROUND(I202*H202,2)</f>
        <v>0</v>
      </c>
      <c r="R202" s="223">
        <f>ROUND(J202*H202,2)</f>
        <v>0</v>
      </c>
      <c r="S202" s="82"/>
      <c r="T202" s="224">
        <f>S202*H202</f>
        <v>0</v>
      </c>
      <c r="U202" s="224">
        <v>0</v>
      </c>
      <c r="V202" s="224">
        <f>U202*H202</f>
        <v>0</v>
      </c>
      <c r="W202" s="224">
        <v>0</v>
      </c>
      <c r="X202" s="225">
        <f>W202*H202</f>
        <v>0</v>
      </c>
      <c r="Y202" s="36"/>
      <c r="Z202" s="36"/>
      <c r="AA202" s="36"/>
      <c r="AB202" s="36"/>
      <c r="AC202" s="36"/>
      <c r="AD202" s="36"/>
      <c r="AE202" s="36"/>
      <c r="AR202" s="226" t="s">
        <v>1966</v>
      </c>
      <c r="AT202" s="226" t="s">
        <v>152</v>
      </c>
      <c r="AU202" s="226" t="s">
        <v>78</v>
      </c>
      <c r="AY202" s="15" t="s">
        <v>158</v>
      </c>
      <c r="BE202" s="227">
        <f>IF(O202="základní",K202,0)</f>
        <v>0</v>
      </c>
      <c r="BF202" s="227">
        <f>IF(O202="snížená",K202,0)</f>
        <v>0</v>
      </c>
      <c r="BG202" s="227">
        <f>IF(O202="zákl. přenesená",K202,0)</f>
        <v>0</v>
      </c>
      <c r="BH202" s="227">
        <f>IF(O202="sníž. přenesená",K202,0)</f>
        <v>0</v>
      </c>
      <c r="BI202" s="227">
        <f>IF(O202="nulová",K202,0)</f>
        <v>0</v>
      </c>
      <c r="BJ202" s="15" t="s">
        <v>78</v>
      </c>
      <c r="BK202" s="227">
        <f>ROUND(P202*H202,2)</f>
        <v>0</v>
      </c>
      <c r="BL202" s="15" t="s">
        <v>1966</v>
      </c>
      <c r="BM202" s="226" t="s">
        <v>2085</v>
      </c>
    </row>
    <row r="203" s="2" customFormat="1">
      <c r="A203" s="36"/>
      <c r="B203" s="37"/>
      <c r="C203" s="38"/>
      <c r="D203" s="228" t="s">
        <v>161</v>
      </c>
      <c r="E203" s="38"/>
      <c r="F203" s="229" t="s">
        <v>2084</v>
      </c>
      <c r="G203" s="38"/>
      <c r="H203" s="38"/>
      <c r="I203" s="150"/>
      <c r="J203" s="150"/>
      <c r="K203" s="38"/>
      <c r="L203" s="38"/>
      <c r="M203" s="42"/>
      <c r="N203" s="230"/>
      <c r="O203" s="231"/>
      <c r="P203" s="82"/>
      <c r="Q203" s="82"/>
      <c r="R203" s="82"/>
      <c r="S203" s="82"/>
      <c r="T203" s="82"/>
      <c r="U203" s="82"/>
      <c r="V203" s="82"/>
      <c r="W203" s="82"/>
      <c r="X203" s="83"/>
      <c r="Y203" s="36"/>
      <c r="Z203" s="36"/>
      <c r="AA203" s="36"/>
      <c r="AB203" s="36"/>
      <c r="AC203" s="36"/>
      <c r="AD203" s="36"/>
      <c r="AE203" s="36"/>
      <c r="AT203" s="15" t="s">
        <v>161</v>
      </c>
      <c r="AU203" s="15" t="s">
        <v>78</v>
      </c>
    </row>
    <row r="204" s="2" customFormat="1" ht="16.5" customHeight="1">
      <c r="A204" s="36"/>
      <c r="B204" s="37"/>
      <c r="C204" s="212" t="s">
        <v>565</v>
      </c>
      <c r="D204" s="212" t="s">
        <v>152</v>
      </c>
      <c r="E204" s="213" t="s">
        <v>2086</v>
      </c>
      <c r="F204" s="214" t="s">
        <v>2087</v>
      </c>
      <c r="G204" s="215" t="s">
        <v>240</v>
      </c>
      <c r="H204" s="216">
        <v>1</v>
      </c>
      <c r="I204" s="217"/>
      <c r="J204" s="218"/>
      <c r="K204" s="219">
        <f>ROUND(P204*H204,2)</f>
        <v>0</v>
      </c>
      <c r="L204" s="214" t="s">
        <v>156</v>
      </c>
      <c r="M204" s="220"/>
      <c r="N204" s="221" t="s">
        <v>20</v>
      </c>
      <c r="O204" s="222" t="s">
        <v>40</v>
      </c>
      <c r="P204" s="223">
        <f>I204+J204</f>
        <v>0</v>
      </c>
      <c r="Q204" s="223">
        <f>ROUND(I204*H204,2)</f>
        <v>0</v>
      </c>
      <c r="R204" s="223">
        <f>ROUND(J204*H204,2)</f>
        <v>0</v>
      </c>
      <c r="S204" s="82"/>
      <c r="T204" s="224">
        <f>S204*H204</f>
        <v>0</v>
      </c>
      <c r="U204" s="224">
        <v>0</v>
      </c>
      <c r="V204" s="224">
        <f>U204*H204</f>
        <v>0</v>
      </c>
      <c r="W204" s="224">
        <v>0</v>
      </c>
      <c r="X204" s="225">
        <f>W204*H204</f>
        <v>0</v>
      </c>
      <c r="Y204" s="36"/>
      <c r="Z204" s="36"/>
      <c r="AA204" s="36"/>
      <c r="AB204" s="36"/>
      <c r="AC204" s="36"/>
      <c r="AD204" s="36"/>
      <c r="AE204" s="36"/>
      <c r="AR204" s="226" t="s">
        <v>1966</v>
      </c>
      <c r="AT204" s="226" t="s">
        <v>152</v>
      </c>
      <c r="AU204" s="226" t="s">
        <v>78</v>
      </c>
      <c r="AY204" s="15" t="s">
        <v>158</v>
      </c>
      <c r="BE204" s="227">
        <f>IF(O204="základní",K204,0)</f>
        <v>0</v>
      </c>
      <c r="BF204" s="227">
        <f>IF(O204="snížená",K204,0)</f>
        <v>0</v>
      </c>
      <c r="BG204" s="227">
        <f>IF(O204="zákl. přenesená",K204,0)</f>
        <v>0</v>
      </c>
      <c r="BH204" s="227">
        <f>IF(O204="sníž. přenesená",K204,0)</f>
        <v>0</v>
      </c>
      <c r="BI204" s="227">
        <f>IF(O204="nulová",K204,0)</f>
        <v>0</v>
      </c>
      <c r="BJ204" s="15" t="s">
        <v>78</v>
      </c>
      <c r="BK204" s="227">
        <f>ROUND(P204*H204,2)</f>
        <v>0</v>
      </c>
      <c r="BL204" s="15" t="s">
        <v>1966</v>
      </c>
      <c r="BM204" s="226" t="s">
        <v>2088</v>
      </c>
    </row>
    <row r="205" s="2" customFormat="1">
      <c r="A205" s="36"/>
      <c r="B205" s="37"/>
      <c r="C205" s="38"/>
      <c r="D205" s="228" t="s">
        <v>161</v>
      </c>
      <c r="E205" s="38"/>
      <c r="F205" s="229" t="s">
        <v>2087</v>
      </c>
      <c r="G205" s="38"/>
      <c r="H205" s="38"/>
      <c r="I205" s="150"/>
      <c r="J205" s="150"/>
      <c r="K205" s="38"/>
      <c r="L205" s="38"/>
      <c r="M205" s="42"/>
      <c r="N205" s="230"/>
      <c r="O205" s="231"/>
      <c r="P205" s="82"/>
      <c r="Q205" s="82"/>
      <c r="R205" s="82"/>
      <c r="S205" s="82"/>
      <c r="T205" s="82"/>
      <c r="U205" s="82"/>
      <c r="V205" s="82"/>
      <c r="W205" s="82"/>
      <c r="X205" s="83"/>
      <c r="Y205" s="36"/>
      <c r="Z205" s="36"/>
      <c r="AA205" s="36"/>
      <c r="AB205" s="36"/>
      <c r="AC205" s="36"/>
      <c r="AD205" s="36"/>
      <c r="AE205" s="36"/>
      <c r="AT205" s="15" t="s">
        <v>161</v>
      </c>
      <c r="AU205" s="15" t="s">
        <v>78</v>
      </c>
    </row>
    <row r="206" s="2" customFormat="1" ht="16.5" customHeight="1">
      <c r="A206" s="36"/>
      <c r="B206" s="37"/>
      <c r="C206" s="232" t="s">
        <v>570</v>
      </c>
      <c r="D206" s="232" t="s">
        <v>461</v>
      </c>
      <c r="E206" s="233" t="s">
        <v>2089</v>
      </c>
      <c r="F206" s="234" t="s">
        <v>2090</v>
      </c>
      <c r="G206" s="235" t="s">
        <v>240</v>
      </c>
      <c r="H206" s="236">
        <v>3</v>
      </c>
      <c r="I206" s="237"/>
      <c r="J206" s="237"/>
      <c r="K206" s="238">
        <f>ROUND(P206*H206,2)</f>
        <v>0</v>
      </c>
      <c r="L206" s="234" t="s">
        <v>156</v>
      </c>
      <c r="M206" s="42"/>
      <c r="N206" s="239" t="s">
        <v>20</v>
      </c>
      <c r="O206" s="222" t="s">
        <v>40</v>
      </c>
      <c r="P206" s="223">
        <f>I206+J206</f>
        <v>0</v>
      </c>
      <c r="Q206" s="223">
        <f>ROUND(I206*H206,2)</f>
        <v>0</v>
      </c>
      <c r="R206" s="223">
        <f>ROUND(J206*H206,2)</f>
        <v>0</v>
      </c>
      <c r="S206" s="82"/>
      <c r="T206" s="224">
        <f>S206*H206</f>
        <v>0</v>
      </c>
      <c r="U206" s="224">
        <v>0</v>
      </c>
      <c r="V206" s="224">
        <f>U206*H206</f>
        <v>0</v>
      </c>
      <c r="W206" s="224">
        <v>0</v>
      </c>
      <c r="X206" s="225">
        <f>W206*H206</f>
        <v>0</v>
      </c>
      <c r="Y206" s="36"/>
      <c r="Z206" s="36"/>
      <c r="AA206" s="36"/>
      <c r="AB206" s="36"/>
      <c r="AC206" s="36"/>
      <c r="AD206" s="36"/>
      <c r="AE206" s="36"/>
      <c r="AR206" s="226" t="s">
        <v>1966</v>
      </c>
      <c r="AT206" s="226" t="s">
        <v>461</v>
      </c>
      <c r="AU206" s="226" t="s">
        <v>78</v>
      </c>
      <c r="AY206" s="15" t="s">
        <v>158</v>
      </c>
      <c r="BE206" s="227">
        <f>IF(O206="základní",K206,0)</f>
        <v>0</v>
      </c>
      <c r="BF206" s="227">
        <f>IF(O206="snížená",K206,0)</f>
        <v>0</v>
      </c>
      <c r="BG206" s="227">
        <f>IF(O206="zákl. přenesená",K206,0)</f>
        <v>0</v>
      </c>
      <c r="BH206" s="227">
        <f>IF(O206="sníž. přenesená",K206,0)</f>
        <v>0</v>
      </c>
      <c r="BI206" s="227">
        <f>IF(O206="nulová",K206,0)</f>
        <v>0</v>
      </c>
      <c r="BJ206" s="15" t="s">
        <v>78</v>
      </c>
      <c r="BK206" s="227">
        <f>ROUND(P206*H206,2)</f>
        <v>0</v>
      </c>
      <c r="BL206" s="15" t="s">
        <v>1966</v>
      </c>
      <c r="BM206" s="226" t="s">
        <v>2091</v>
      </c>
    </row>
    <row r="207" s="2" customFormat="1">
      <c r="A207" s="36"/>
      <c r="B207" s="37"/>
      <c r="C207" s="38"/>
      <c r="D207" s="228" t="s">
        <v>161</v>
      </c>
      <c r="E207" s="38"/>
      <c r="F207" s="229" t="s">
        <v>2090</v>
      </c>
      <c r="G207" s="38"/>
      <c r="H207" s="38"/>
      <c r="I207" s="150"/>
      <c r="J207" s="150"/>
      <c r="K207" s="38"/>
      <c r="L207" s="38"/>
      <c r="M207" s="42"/>
      <c r="N207" s="230"/>
      <c r="O207" s="231"/>
      <c r="P207" s="82"/>
      <c r="Q207" s="82"/>
      <c r="R207" s="82"/>
      <c r="S207" s="82"/>
      <c r="T207" s="82"/>
      <c r="U207" s="82"/>
      <c r="V207" s="82"/>
      <c r="W207" s="82"/>
      <c r="X207" s="83"/>
      <c r="Y207" s="36"/>
      <c r="Z207" s="36"/>
      <c r="AA207" s="36"/>
      <c r="AB207" s="36"/>
      <c r="AC207" s="36"/>
      <c r="AD207" s="36"/>
      <c r="AE207" s="36"/>
      <c r="AT207" s="15" t="s">
        <v>161</v>
      </c>
      <c r="AU207" s="15" t="s">
        <v>78</v>
      </c>
    </row>
    <row r="208" s="2" customFormat="1" ht="16.5" customHeight="1">
      <c r="A208" s="36"/>
      <c r="B208" s="37"/>
      <c r="C208" s="232" t="s">
        <v>653</v>
      </c>
      <c r="D208" s="232" t="s">
        <v>461</v>
      </c>
      <c r="E208" s="233" t="s">
        <v>2092</v>
      </c>
      <c r="F208" s="234" t="s">
        <v>2093</v>
      </c>
      <c r="G208" s="235" t="s">
        <v>240</v>
      </c>
      <c r="H208" s="236">
        <v>6</v>
      </c>
      <c r="I208" s="237"/>
      <c r="J208" s="237"/>
      <c r="K208" s="238">
        <f>ROUND(P208*H208,2)</f>
        <v>0</v>
      </c>
      <c r="L208" s="234" t="s">
        <v>156</v>
      </c>
      <c r="M208" s="42"/>
      <c r="N208" s="239" t="s">
        <v>20</v>
      </c>
      <c r="O208" s="222" t="s">
        <v>40</v>
      </c>
      <c r="P208" s="223">
        <f>I208+J208</f>
        <v>0</v>
      </c>
      <c r="Q208" s="223">
        <f>ROUND(I208*H208,2)</f>
        <v>0</v>
      </c>
      <c r="R208" s="223">
        <f>ROUND(J208*H208,2)</f>
        <v>0</v>
      </c>
      <c r="S208" s="82"/>
      <c r="T208" s="224">
        <f>S208*H208</f>
        <v>0</v>
      </c>
      <c r="U208" s="224">
        <v>0</v>
      </c>
      <c r="V208" s="224">
        <f>U208*H208</f>
        <v>0</v>
      </c>
      <c r="W208" s="224">
        <v>0</v>
      </c>
      <c r="X208" s="225">
        <f>W208*H208</f>
        <v>0</v>
      </c>
      <c r="Y208" s="36"/>
      <c r="Z208" s="36"/>
      <c r="AA208" s="36"/>
      <c r="AB208" s="36"/>
      <c r="AC208" s="36"/>
      <c r="AD208" s="36"/>
      <c r="AE208" s="36"/>
      <c r="AR208" s="226" t="s">
        <v>1966</v>
      </c>
      <c r="AT208" s="226" t="s">
        <v>461</v>
      </c>
      <c r="AU208" s="226" t="s">
        <v>78</v>
      </c>
      <c r="AY208" s="15" t="s">
        <v>158</v>
      </c>
      <c r="BE208" s="227">
        <f>IF(O208="základní",K208,0)</f>
        <v>0</v>
      </c>
      <c r="BF208" s="227">
        <f>IF(O208="snížená",K208,0)</f>
        <v>0</v>
      </c>
      <c r="BG208" s="227">
        <f>IF(O208="zákl. přenesená",K208,0)</f>
        <v>0</v>
      </c>
      <c r="BH208" s="227">
        <f>IF(O208="sníž. přenesená",K208,0)</f>
        <v>0</v>
      </c>
      <c r="BI208" s="227">
        <f>IF(O208="nulová",K208,0)</f>
        <v>0</v>
      </c>
      <c r="BJ208" s="15" t="s">
        <v>78</v>
      </c>
      <c r="BK208" s="227">
        <f>ROUND(P208*H208,2)</f>
        <v>0</v>
      </c>
      <c r="BL208" s="15" t="s">
        <v>1966</v>
      </c>
      <c r="BM208" s="226" t="s">
        <v>2094</v>
      </c>
    </row>
    <row r="209" s="2" customFormat="1">
      <c r="A209" s="36"/>
      <c r="B209" s="37"/>
      <c r="C209" s="38"/>
      <c r="D209" s="228" t="s">
        <v>161</v>
      </c>
      <c r="E209" s="38"/>
      <c r="F209" s="229" t="s">
        <v>2093</v>
      </c>
      <c r="G209" s="38"/>
      <c r="H209" s="38"/>
      <c r="I209" s="150"/>
      <c r="J209" s="150"/>
      <c r="K209" s="38"/>
      <c r="L209" s="38"/>
      <c r="M209" s="42"/>
      <c r="N209" s="230"/>
      <c r="O209" s="231"/>
      <c r="P209" s="82"/>
      <c r="Q209" s="82"/>
      <c r="R209" s="82"/>
      <c r="S209" s="82"/>
      <c r="T209" s="82"/>
      <c r="U209" s="82"/>
      <c r="V209" s="82"/>
      <c r="W209" s="82"/>
      <c r="X209" s="83"/>
      <c r="Y209" s="36"/>
      <c r="Z209" s="36"/>
      <c r="AA209" s="36"/>
      <c r="AB209" s="36"/>
      <c r="AC209" s="36"/>
      <c r="AD209" s="36"/>
      <c r="AE209" s="36"/>
      <c r="AT209" s="15" t="s">
        <v>161</v>
      </c>
      <c r="AU209" s="15" t="s">
        <v>78</v>
      </c>
    </row>
    <row r="210" s="2" customFormat="1" ht="16.5" customHeight="1">
      <c r="A210" s="36"/>
      <c r="B210" s="37"/>
      <c r="C210" s="212" t="s">
        <v>657</v>
      </c>
      <c r="D210" s="212" t="s">
        <v>152</v>
      </c>
      <c r="E210" s="213" t="s">
        <v>2095</v>
      </c>
      <c r="F210" s="214" t="s">
        <v>2096</v>
      </c>
      <c r="G210" s="215" t="s">
        <v>155</v>
      </c>
      <c r="H210" s="216">
        <v>100</v>
      </c>
      <c r="I210" s="217"/>
      <c r="J210" s="218"/>
      <c r="K210" s="219">
        <f>ROUND(P210*H210,2)</f>
        <v>0</v>
      </c>
      <c r="L210" s="214" t="s">
        <v>156</v>
      </c>
      <c r="M210" s="220"/>
      <c r="N210" s="221" t="s">
        <v>20</v>
      </c>
      <c r="O210" s="222" t="s">
        <v>40</v>
      </c>
      <c r="P210" s="223">
        <f>I210+J210</f>
        <v>0</v>
      </c>
      <c r="Q210" s="223">
        <f>ROUND(I210*H210,2)</f>
        <v>0</v>
      </c>
      <c r="R210" s="223">
        <f>ROUND(J210*H210,2)</f>
        <v>0</v>
      </c>
      <c r="S210" s="82"/>
      <c r="T210" s="224">
        <f>S210*H210</f>
        <v>0</v>
      </c>
      <c r="U210" s="224">
        <v>0</v>
      </c>
      <c r="V210" s="224">
        <f>U210*H210</f>
        <v>0</v>
      </c>
      <c r="W210" s="224">
        <v>0</v>
      </c>
      <c r="X210" s="225">
        <f>W210*H210</f>
        <v>0</v>
      </c>
      <c r="Y210" s="36"/>
      <c r="Z210" s="36"/>
      <c r="AA210" s="36"/>
      <c r="AB210" s="36"/>
      <c r="AC210" s="36"/>
      <c r="AD210" s="36"/>
      <c r="AE210" s="36"/>
      <c r="AR210" s="226" t="s">
        <v>1966</v>
      </c>
      <c r="AT210" s="226" t="s">
        <v>152</v>
      </c>
      <c r="AU210" s="226" t="s">
        <v>78</v>
      </c>
      <c r="AY210" s="15" t="s">
        <v>158</v>
      </c>
      <c r="BE210" s="227">
        <f>IF(O210="základní",K210,0)</f>
        <v>0</v>
      </c>
      <c r="BF210" s="227">
        <f>IF(O210="snížená",K210,0)</f>
        <v>0</v>
      </c>
      <c r="BG210" s="227">
        <f>IF(O210="zákl. přenesená",K210,0)</f>
        <v>0</v>
      </c>
      <c r="BH210" s="227">
        <f>IF(O210="sníž. přenesená",K210,0)</f>
        <v>0</v>
      </c>
      <c r="BI210" s="227">
        <f>IF(O210="nulová",K210,0)</f>
        <v>0</v>
      </c>
      <c r="BJ210" s="15" t="s">
        <v>78</v>
      </c>
      <c r="BK210" s="227">
        <f>ROUND(P210*H210,2)</f>
        <v>0</v>
      </c>
      <c r="BL210" s="15" t="s">
        <v>1966</v>
      </c>
      <c r="BM210" s="226" t="s">
        <v>2097</v>
      </c>
    </row>
    <row r="211" s="2" customFormat="1">
      <c r="A211" s="36"/>
      <c r="B211" s="37"/>
      <c r="C211" s="38"/>
      <c r="D211" s="228" t="s">
        <v>161</v>
      </c>
      <c r="E211" s="38"/>
      <c r="F211" s="229" t="s">
        <v>2096</v>
      </c>
      <c r="G211" s="38"/>
      <c r="H211" s="38"/>
      <c r="I211" s="150"/>
      <c r="J211" s="150"/>
      <c r="K211" s="38"/>
      <c r="L211" s="38"/>
      <c r="M211" s="42"/>
      <c r="N211" s="230"/>
      <c r="O211" s="231"/>
      <c r="P211" s="82"/>
      <c r="Q211" s="82"/>
      <c r="R211" s="82"/>
      <c r="S211" s="82"/>
      <c r="T211" s="82"/>
      <c r="U211" s="82"/>
      <c r="V211" s="82"/>
      <c r="W211" s="82"/>
      <c r="X211" s="83"/>
      <c r="Y211" s="36"/>
      <c r="Z211" s="36"/>
      <c r="AA211" s="36"/>
      <c r="AB211" s="36"/>
      <c r="AC211" s="36"/>
      <c r="AD211" s="36"/>
      <c r="AE211" s="36"/>
      <c r="AT211" s="15" t="s">
        <v>161</v>
      </c>
      <c r="AU211" s="15" t="s">
        <v>78</v>
      </c>
    </row>
    <row r="212" s="2" customFormat="1" ht="16.5" customHeight="1">
      <c r="A212" s="36"/>
      <c r="B212" s="37"/>
      <c r="C212" s="232" t="s">
        <v>661</v>
      </c>
      <c r="D212" s="232" t="s">
        <v>461</v>
      </c>
      <c r="E212" s="233" t="s">
        <v>2098</v>
      </c>
      <c r="F212" s="234" t="s">
        <v>2099</v>
      </c>
      <c r="G212" s="235" t="s">
        <v>240</v>
      </c>
      <c r="H212" s="236">
        <v>1</v>
      </c>
      <c r="I212" s="237"/>
      <c r="J212" s="237"/>
      <c r="K212" s="238">
        <f>ROUND(P212*H212,2)</f>
        <v>0</v>
      </c>
      <c r="L212" s="234" t="s">
        <v>156</v>
      </c>
      <c r="M212" s="42"/>
      <c r="N212" s="239" t="s">
        <v>20</v>
      </c>
      <c r="O212" s="222" t="s">
        <v>40</v>
      </c>
      <c r="P212" s="223">
        <f>I212+J212</f>
        <v>0</v>
      </c>
      <c r="Q212" s="223">
        <f>ROUND(I212*H212,2)</f>
        <v>0</v>
      </c>
      <c r="R212" s="223">
        <f>ROUND(J212*H212,2)</f>
        <v>0</v>
      </c>
      <c r="S212" s="82"/>
      <c r="T212" s="224">
        <f>S212*H212</f>
        <v>0</v>
      </c>
      <c r="U212" s="224">
        <v>0</v>
      </c>
      <c r="V212" s="224">
        <f>U212*H212</f>
        <v>0</v>
      </c>
      <c r="W212" s="224">
        <v>0</v>
      </c>
      <c r="X212" s="225">
        <f>W212*H212</f>
        <v>0</v>
      </c>
      <c r="Y212" s="36"/>
      <c r="Z212" s="36"/>
      <c r="AA212" s="36"/>
      <c r="AB212" s="36"/>
      <c r="AC212" s="36"/>
      <c r="AD212" s="36"/>
      <c r="AE212" s="36"/>
      <c r="AR212" s="226" t="s">
        <v>1966</v>
      </c>
      <c r="AT212" s="226" t="s">
        <v>461</v>
      </c>
      <c r="AU212" s="226" t="s">
        <v>78</v>
      </c>
      <c r="AY212" s="15" t="s">
        <v>158</v>
      </c>
      <c r="BE212" s="227">
        <f>IF(O212="základní",K212,0)</f>
        <v>0</v>
      </c>
      <c r="BF212" s="227">
        <f>IF(O212="snížená",K212,0)</f>
        <v>0</v>
      </c>
      <c r="BG212" s="227">
        <f>IF(O212="zákl. přenesená",K212,0)</f>
        <v>0</v>
      </c>
      <c r="BH212" s="227">
        <f>IF(O212="sníž. přenesená",K212,0)</f>
        <v>0</v>
      </c>
      <c r="BI212" s="227">
        <f>IF(O212="nulová",K212,0)</f>
        <v>0</v>
      </c>
      <c r="BJ212" s="15" t="s">
        <v>78</v>
      </c>
      <c r="BK212" s="227">
        <f>ROUND(P212*H212,2)</f>
        <v>0</v>
      </c>
      <c r="BL212" s="15" t="s">
        <v>1966</v>
      </c>
      <c r="BM212" s="226" t="s">
        <v>2100</v>
      </c>
    </row>
    <row r="213" s="2" customFormat="1">
      <c r="A213" s="36"/>
      <c r="B213" s="37"/>
      <c r="C213" s="38"/>
      <c r="D213" s="228" t="s">
        <v>161</v>
      </c>
      <c r="E213" s="38"/>
      <c r="F213" s="229" t="s">
        <v>2099</v>
      </c>
      <c r="G213" s="38"/>
      <c r="H213" s="38"/>
      <c r="I213" s="150"/>
      <c r="J213" s="150"/>
      <c r="K213" s="38"/>
      <c r="L213" s="38"/>
      <c r="M213" s="42"/>
      <c r="N213" s="230"/>
      <c r="O213" s="231"/>
      <c r="P213" s="82"/>
      <c r="Q213" s="82"/>
      <c r="R213" s="82"/>
      <c r="S213" s="82"/>
      <c r="T213" s="82"/>
      <c r="U213" s="82"/>
      <c r="V213" s="82"/>
      <c r="W213" s="82"/>
      <c r="X213" s="83"/>
      <c r="Y213" s="36"/>
      <c r="Z213" s="36"/>
      <c r="AA213" s="36"/>
      <c r="AB213" s="36"/>
      <c r="AC213" s="36"/>
      <c r="AD213" s="36"/>
      <c r="AE213" s="36"/>
      <c r="AT213" s="15" t="s">
        <v>161</v>
      </c>
      <c r="AU213" s="15" t="s">
        <v>78</v>
      </c>
    </row>
    <row r="214" s="2" customFormat="1" ht="16.5" customHeight="1">
      <c r="A214" s="36"/>
      <c r="B214" s="37"/>
      <c r="C214" s="212" t="s">
        <v>665</v>
      </c>
      <c r="D214" s="212" t="s">
        <v>152</v>
      </c>
      <c r="E214" s="213" t="s">
        <v>2101</v>
      </c>
      <c r="F214" s="214" t="s">
        <v>2102</v>
      </c>
      <c r="G214" s="215" t="s">
        <v>240</v>
      </c>
      <c r="H214" s="216">
        <v>1</v>
      </c>
      <c r="I214" s="217"/>
      <c r="J214" s="218"/>
      <c r="K214" s="219">
        <f>ROUND(P214*H214,2)</f>
        <v>0</v>
      </c>
      <c r="L214" s="214" t="s">
        <v>156</v>
      </c>
      <c r="M214" s="220"/>
      <c r="N214" s="221" t="s">
        <v>20</v>
      </c>
      <c r="O214" s="222" t="s">
        <v>40</v>
      </c>
      <c r="P214" s="223">
        <f>I214+J214</f>
        <v>0</v>
      </c>
      <c r="Q214" s="223">
        <f>ROUND(I214*H214,2)</f>
        <v>0</v>
      </c>
      <c r="R214" s="223">
        <f>ROUND(J214*H214,2)</f>
        <v>0</v>
      </c>
      <c r="S214" s="82"/>
      <c r="T214" s="224">
        <f>S214*H214</f>
        <v>0</v>
      </c>
      <c r="U214" s="224">
        <v>0</v>
      </c>
      <c r="V214" s="224">
        <f>U214*H214</f>
        <v>0</v>
      </c>
      <c r="W214" s="224">
        <v>0</v>
      </c>
      <c r="X214" s="225">
        <f>W214*H214</f>
        <v>0</v>
      </c>
      <c r="Y214" s="36"/>
      <c r="Z214" s="36"/>
      <c r="AA214" s="36"/>
      <c r="AB214" s="36"/>
      <c r="AC214" s="36"/>
      <c r="AD214" s="36"/>
      <c r="AE214" s="36"/>
      <c r="AR214" s="226" t="s">
        <v>1966</v>
      </c>
      <c r="AT214" s="226" t="s">
        <v>152</v>
      </c>
      <c r="AU214" s="226" t="s">
        <v>78</v>
      </c>
      <c r="AY214" s="15" t="s">
        <v>158</v>
      </c>
      <c r="BE214" s="227">
        <f>IF(O214="základní",K214,0)</f>
        <v>0</v>
      </c>
      <c r="BF214" s="227">
        <f>IF(O214="snížená",K214,0)</f>
        <v>0</v>
      </c>
      <c r="BG214" s="227">
        <f>IF(O214="zákl. přenesená",K214,0)</f>
        <v>0</v>
      </c>
      <c r="BH214" s="227">
        <f>IF(O214="sníž. přenesená",K214,0)</f>
        <v>0</v>
      </c>
      <c r="BI214" s="227">
        <f>IF(O214="nulová",K214,0)</f>
        <v>0</v>
      </c>
      <c r="BJ214" s="15" t="s">
        <v>78</v>
      </c>
      <c r="BK214" s="227">
        <f>ROUND(P214*H214,2)</f>
        <v>0</v>
      </c>
      <c r="BL214" s="15" t="s">
        <v>1966</v>
      </c>
      <c r="BM214" s="226" t="s">
        <v>2103</v>
      </c>
    </row>
    <row r="215" s="2" customFormat="1">
      <c r="A215" s="36"/>
      <c r="B215" s="37"/>
      <c r="C215" s="38"/>
      <c r="D215" s="228" t="s">
        <v>161</v>
      </c>
      <c r="E215" s="38"/>
      <c r="F215" s="229" t="s">
        <v>2102</v>
      </c>
      <c r="G215" s="38"/>
      <c r="H215" s="38"/>
      <c r="I215" s="150"/>
      <c r="J215" s="150"/>
      <c r="K215" s="38"/>
      <c r="L215" s="38"/>
      <c r="M215" s="42"/>
      <c r="N215" s="230"/>
      <c r="O215" s="231"/>
      <c r="P215" s="82"/>
      <c r="Q215" s="82"/>
      <c r="R215" s="82"/>
      <c r="S215" s="82"/>
      <c r="T215" s="82"/>
      <c r="U215" s="82"/>
      <c r="V215" s="82"/>
      <c r="W215" s="82"/>
      <c r="X215" s="83"/>
      <c r="Y215" s="36"/>
      <c r="Z215" s="36"/>
      <c r="AA215" s="36"/>
      <c r="AB215" s="36"/>
      <c r="AC215" s="36"/>
      <c r="AD215" s="36"/>
      <c r="AE215" s="36"/>
      <c r="AT215" s="15" t="s">
        <v>161</v>
      </c>
      <c r="AU215" s="15" t="s">
        <v>78</v>
      </c>
    </row>
    <row r="216" s="2" customFormat="1" ht="16.5" customHeight="1">
      <c r="A216" s="36"/>
      <c r="B216" s="37"/>
      <c r="C216" s="212" t="s">
        <v>669</v>
      </c>
      <c r="D216" s="212" t="s">
        <v>152</v>
      </c>
      <c r="E216" s="213" t="s">
        <v>2104</v>
      </c>
      <c r="F216" s="214" t="s">
        <v>2105</v>
      </c>
      <c r="G216" s="215" t="s">
        <v>240</v>
      </c>
      <c r="H216" s="216">
        <v>1</v>
      </c>
      <c r="I216" s="217"/>
      <c r="J216" s="218"/>
      <c r="K216" s="219">
        <f>ROUND(P216*H216,2)</f>
        <v>0</v>
      </c>
      <c r="L216" s="214" t="s">
        <v>156</v>
      </c>
      <c r="M216" s="220"/>
      <c r="N216" s="221" t="s">
        <v>20</v>
      </c>
      <c r="O216" s="222" t="s">
        <v>40</v>
      </c>
      <c r="P216" s="223">
        <f>I216+J216</f>
        <v>0</v>
      </c>
      <c r="Q216" s="223">
        <f>ROUND(I216*H216,2)</f>
        <v>0</v>
      </c>
      <c r="R216" s="223">
        <f>ROUND(J216*H216,2)</f>
        <v>0</v>
      </c>
      <c r="S216" s="82"/>
      <c r="T216" s="224">
        <f>S216*H216</f>
        <v>0</v>
      </c>
      <c r="U216" s="224">
        <v>0</v>
      </c>
      <c r="V216" s="224">
        <f>U216*H216</f>
        <v>0</v>
      </c>
      <c r="W216" s="224">
        <v>0</v>
      </c>
      <c r="X216" s="225">
        <f>W216*H216</f>
        <v>0</v>
      </c>
      <c r="Y216" s="36"/>
      <c r="Z216" s="36"/>
      <c r="AA216" s="36"/>
      <c r="AB216" s="36"/>
      <c r="AC216" s="36"/>
      <c r="AD216" s="36"/>
      <c r="AE216" s="36"/>
      <c r="AR216" s="226" t="s">
        <v>1966</v>
      </c>
      <c r="AT216" s="226" t="s">
        <v>152</v>
      </c>
      <c r="AU216" s="226" t="s">
        <v>78</v>
      </c>
      <c r="AY216" s="15" t="s">
        <v>158</v>
      </c>
      <c r="BE216" s="227">
        <f>IF(O216="základní",K216,0)</f>
        <v>0</v>
      </c>
      <c r="BF216" s="227">
        <f>IF(O216="snížená",K216,0)</f>
        <v>0</v>
      </c>
      <c r="BG216" s="227">
        <f>IF(O216="zákl. přenesená",K216,0)</f>
        <v>0</v>
      </c>
      <c r="BH216" s="227">
        <f>IF(O216="sníž. přenesená",K216,0)</f>
        <v>0</v>
      </c>
      <c r="BI216" s="227">
        <f>IF(O216="nulová",K216,0)</f>
        <v>0</v>
      </c>
      <c r="BJ216" s="15" t="s">
        <v>78</v>
      </c>
      <c r="BK216" s="227">
        <f>ROUND(P216*H216,2)</f>
        <v>0</v>
      </c>
      <c r="BL216" s="15" t="s">
        <v>1966</v>
      </c>
      <c r="BM216" s="226" t="s">
        <v>2106</v>
      </c>
    </row>
    <row r="217" s="2" customFormat="1">
      <c r="A217" s="36"/>
      <c r="B217" s="37"/>
      <c r="C217" s="38"/>
      <c r="D217" s="228" t="s">
        <v>161</v>
      </c>
      <c r="E217" s="38"/>
      <c r="F217" s="229" t="s">
        <v>2105</v>
      </c>
      <c r="G217" s="38"/>
      <c r="H217" s="38"/>
      <c r="I217" s="150"/>
      <c r="J217" s="150"/>
      <c r="K217" s="38"/>
      <c r="L217" s="38"/>
      <c r="M217" s="42"/>
      <c r="N217" s="230"/>
      <c r="O217" s="231"/>
      <c r="P217" s="82"/>
      <c r="Q217" s="82"/>
      <c r="R217" s="82"/>
      <c r="S217" s="82"/>
      <c r="T217" s="82"/>
      <c r="U217" s="82"/>
      <c r="V217" s="82"/>
      <c r="W217" s="82"/>
      <c r="X217" s="83"/>
      <c r="Y217" s="36"/>
      <c r="Z217" s="36"/>
      <c r="AA217" s="36"/>
      <c r="AB217" s="36"/>
      <c r="AC217" s="36"/>
      <c r="AD217" s="36"/>
      <c r="AE217" s="36"/>
      <c r="AT217" s="15" t="s">
        <v>161</v>
      </c>
      <c r="AU217" s="15" t="s">
        <v>78</v>
      </c>
    </row>
    <row r="218" s="2" customFormat="1" ht="16.5" customHeight="1">
      <c r="A218" s="36"/>
      <c r="B218" s="37"/>
      <c r="C218" s="232" t="s">
        <v>250</v>
      </c>
      <c r="D218" s="232" t="s">
        <v>461</v>
      </c>
      <c r="E218" s="233" t="s">
        <v>2107</v>
      </c>
      <c r="F218" s="234" t="s">
        <v>2108</v>
      </c>
      <c r="G218" s="235" t="s">
        <v>240</v>
      </c>
      <c r="H218" s="236">
        <v>5</v>
      </c>
      <c r="I218" s="237"/>
      <c r="J218" s="237"/>
      <c r="K218" s="238">
        <f>ROUND(P218*H218,2)</f>
        <v>0</v>
      </c>
      <c r="L218" s="234" t="s">
        <v>156</v>
      </c>
      <c r="M218" s="42"/>
      <c r="N218" s="239" t="s">
        <v>20</v>
      </c>
      <c r="O218" s="222" t="s">
        <v>40</v>
      </c>
      <c r="P218" s="223">
        <f>I218+J218</f>
        <v>0</v>
      </c>
      <c r="Q218" s="223">
        <f>ROUND(I218*H218,2)</f>
        <v>0</v>
      </c>
      <c r="R218" s="223">
        <f>ROUND(J218*H218,2)</f>
        <v>0</v>
      </c>
      <c r="S218" s="82"/>
      <c r="T218" s="224">
        <f>S218*H218</f>
        <v>0</v>
      </c>
      <c r="U218" s="224">
        <v>0</v>
      </c>
      <c r="V218" s="224">
        <f>U218*H218</f>
        <v>0</v>
      </c>
      <c r="W218" s="224">
        <v>0</v>
      </c>
      <c r="X218" s="225">
        <f>W218*H218</f>
        <v>0</v>
      </c>
      <c r="Y218" s="36"/>
      <c r="Z218" s="36"/>
      <c r="AA218" s="36"/>
      <c r="AB218" s="36"/>
      <c r="AC218" s="36"/>
      <c r="AD218" s="36"/>
      <c r="AE218" s="36"/>
      <c r="AR218" s="226" t="s">
        <v>1966</v>
      </c>
      <c r="AT218" s="226" t="s">
        <v>461</v>
      </c>
      <c r="AU218" s="226" t="s">
        <v>78</v>
      </c>
      <c r="AY218" s="15" t="s">
        <v>158</v>
      </c>
      <c r="BE218" s="227">
        <f>IF(O218="základní",K218,0)</f>
        <v>0</v>
      </c>
      <c r="BF218" s="227">
        <f>IF(O218="snížená",K218,0)</f>
        <v>0</v>
      </c>
      <c r="BG218" s="227">
        <f>IF(O218="zákl. přenesená",K218,0)</f>
        <v>0</v>
      </c>
      <c r="BH218" s="227">
        <f>IF(O218="sníž. přenesená",K218,0)</f>
        <v>0</v>
      </c>
      <c r="BI218" s="227">
        <f>IF(O218="nulová",K218,0)</f>
        <v>0</v>
      </c>
      <c r="BJ218" s="15" t="s">
        <v>78</v>
      </c>
      <c r="BK218" s="227">
        <f>ROUND(P218*H218,2)</f>
        <v>0</v>
      </c>
      <c r="BL218" s="15" t="s">
        <v>1966</v>
      </c>
      <c r="BM218" s="226" t="s">
        <v>2109</v>
      </c>
    </row>
    <row r="219" s="2" customFormat="1">
      <c r="A219" s="36"/>
      <c r="B219" s="37"/>
      <c r="C219" s="38"/>
      <c r="D219" s="228" t="s">
        <v>161</v>
      </c>
      <c r="E219" s="38"/>
      <c r="F219" s="229" t="s">
        <v>2108</v>
      </c>
      <c r="G219" s="38"/>
      <c r="H219" s="38"/>
      <c r="I219" s="150"/>
      <c r="J219" s="150"/>
      <c r="K219" s="38"/>
      <c r="L219" s="38"/>
      <c r="M219" s="42"/>
      <c r="N219" s="230"/>
      <c r="O219" s="231"/>
      <c r="P219" s="82"/>
      <c r="Q219" s="82"/>
      <c r="R219" s="82"/>
      <c r="S219" s="82"/>
      <c r="T219" s="82"/>
      <c r="U219" s="82"/>
      <c r="V219" s="82"/>
      <c r="W219" s="82"/>
      <c r="X219" s="83"/>
      <c r="Y219" s="36"/>
      <c r="Z219" s="36"/>
      <c r="AA219" s="36"/>
      <c r="AB219" s="36"/>
      <c r="AC219" s="36"/>
      <c r="AD219" s="36"/>
      <c r="AE219" s="36"/>
      <c r="AT219" s="15" t="s">
        <v>161</v>
      </c>
      <c r="AU219" s="15" t="s">
        <v>78</v>
      </c>
    </row>
    <row r="220" s="2" customFormat="1" ht="16.5" customHeight="1">
      <c r="A220" s="36"/>
      <c r="B220" s="37"/>
      <c r="C220" s="232" t="s">
        <v>259</v>
      </c>
      <c r="D220" s="232" t="s">
        <v>461</v>
      </c>
      <c r="E220" s="233" t="s">
        <v>2110</v>
      </c>
      <c r="F220" s="234" t="s">
        <v>2111</v>
      </c>
      <c r="G220" s="235" t="s">
        <v>240</v>
      </c>
      <c r="H220" s="236">
        <v>1</v>
      </c>
      <c r="I220" s="237"/>
      <c r="J220" s="237"/>
      <c r="K220" s="238">
        <f>ROUND(P220*H220,2)</f>
        <v>0</v>
      </c>
      <c r="L220" s="234" t="s">
        <v>156</v>
      </c>
      <c r="M220" s="42"/>
      <c r="N220" s="239" t="s">
        <v>20</v>
      </c>
      <c r="O220" s="222" t="s">
        <v>40</v>
      </c>
      <c r="P220" s="223">
        <f>I220+J220</f>
        <v>0</v>
      </c>
      <c r="Q220" s="223">
        <f>ROUND(I220*H220,2)</f>
        <v>0</v>
      </c>
      <c r="R220" s="223">
        <f>ROUND(J220*H220,2)</f>
        <v>0</v>
      </c>
      <c r="S220" s="82"/>
      <c r="T220" s="224">
        <f>S220*H220</f>
        <v>0</v>
      </c>
      <c r="U220" s="224">
        <v>0</v>
      </c>
      <c r="V220" s="224">
        <f>U220*H220</f>
        <v>0</v>
      </c>
      <c r="W220" s="224">
        <v>0</v>
      </c>
      <c r="X220" s="225">
        <f>W220*H220</f>
        <v>0</v>
      </c>
      <c r="Y220" s="36"/>
      <c r="Z220" s="36"/>
      <c r="AA220" s="36"/>
      <c r="AB220" s="36"/>
      <c r="AC220" s="36"/>
      <c r="AD220" s="36"/>
      <c r="AE220" s="36"/>
      <c r="AR220" s="226" t="s">
        <v>1966</v>
      </c>
      <c r="AT220" s="226" t="s">
        <v>461</v>
      </c>
      <c r="AU220" s="226" t="s">
        <v>78</v>
      </c>
      <c r="AY220" s="15" t="s">
        <v>158</v>
      </c>
      <c r="BE220" s="227">
        <f>IF(O220="základní",K220,0)</f>
        <v>0</v>
      </c>
      <c r="BF220" s="227">
        <f>IF(O220="snížená",K220,0)</f>
        <v>0</v>
      </c>
      <c r="BG220" s="227">
        <f>IF(O220="zákl. přenesená",K220,0)</f>
        <v>0</v>
      </c>
      <c r="BH220" s="227">
        <f>IF(O220="sníž. přenesená",K220,0)</f>
        <v>0</v>
      </c>
      <c r="BI220" s="227">
        <f>IF(O220="nulová",K220,0)</f>
        <v>0</v>
      </c>
      <c r="BJ220" s="15" t="s">
        <v>78</v>
      </c>
      <c r="BK220" s="227">
        <f>ROUND(P220*H220,2)</f>
        <v>0</v>
      </c>
      <c r="BL220" s="15" t="s">
        <v>1966</v>
      </c>
      <c r="BM220" s="226" t="s">
        <v>2112</v>
      </c>
    </row>
    <row r="221" s="2" customFormat="1">
      <c r="A221" s="36"/>
      <c r="B221" s="37"/>
      <c r="C221" s="38"/>
      <c r="D221" s="228" t="s">
        <v>161</v>
      </c>
      <c r="E221" s="38"/>
      <c r="F221" s="229" t="s">
        <v>2111</v>
      </c>
      <c r="G221" s="38"/>
      <c r="H221" s="38"/>
      <c r="I221" s="150"/>
      <c r="J221" s="150"/>
      <c r="K221" s="38"/>
      <c r="L221" s="38"/>
      <c r="M221" s="42"/>
      <c r="N221" s="230"/>
      <c r="O221" s="231"/>
      <c r="P221" s="82"/>
      <c r="Q221" s="82"/>
      <c r="R221" s="82"/>
      <c r="S221" s="82"/>
      <c r="T221" s="82"/>
      <c r="U221" s="82"/>
      <c r="V221" s="82"/>
      <c r="W221" s="82"/>
      <c r="X221" s="83"/>
      <c r="Y221" s="36"/>
      <c r="Z221" s="36"/>
      <c r="AA221" s="36"/>
      <c r="AB221" s="36"/>
      <c r="AC221" s="36"/>
      <c r="AD221" s="36"/>
      <c r="AE221" s="36"/>
      <c r="AT221" s="15" t="s">
        <v>161</v>
      </c>
      <c r="AU221" s="15" t="s">
        <v>78</v>
      </c>
    </row>
    <row r="222" s="2" customFormat="1" ht="16.5" customHeight="1">
      <c r="A222" s="36"/>
      <c r="B222" s="37"/>
      <c r="C222" s="232" t="s">
        <v>263</v>
      </c>
      <c r="D222" s="232" t="s">
        <v>461</v>
      </c>
      <c r="E222" s="233" t="s">
        <v>2113</v>
      </c>
      <c r="F222" s="234" t="s">
        <v>2114</v>
      </c>
      <c r="G222" s="235" t="s">
        <v>240</v>
      </c>
      <c r="H222" s="236">
        <v>9</v>
      </c>
      <c r="I222" s="237"/>
      <c r="J222" s="237"/>
      <c r="K222" s="238">
        <f>ROUND(P222*H222,2)</f>
        <v>0</v>
      </c>
      <c r="L222" s="234" t="s">
        <v>156</v>
      </c>
      <c r="M222" s="42"/>
      <c r="N222" s="239" t="s">
        <v>20</v>
      </c>
      <c r="O222" s="222" t="s">
        <v>40</v>
      </c>
      <c r="P222" s="223">
        <f>I222+J222</f>
        <v>0</v>
      </c>
      <c r="Q222" s="223">
        <f>ROUND(I222*H222,2)</f>
        <v>0</v>
      </c>
      <c r="R222" s="223">
        <f>ROUND(J222*H222,2)</f>
        <v>0</v>
      </c>
      <c r="S222" s="82"/>
      <c r="T222" s="224">
        <f>S222*H222</f>
        <v>0</v>
      </c>
      <c r="U222" s="224">
        <v>0</v>
      </c>
      <c r="V222" s="224">
        <f>U222*H222</f>
        <v>0</v>
      </c>
      <c r="W222" s="224">
        <v>0</v>
      </c>
      <c r="X222" s="225">
        <f>W222*H222</f>
        <v>0</v>
      </c>
      <c r="Y222" s="36"/>
      <c r="Z222" s="36"/>
      <c r="AA222" s="36"/>
      <c r="AB222" s="36"/>
      <c r="AC222" s="36"/>
      <c r="AD222" s="36"/>
      <c r="AE222" s="36"/>
      <c r="AR222" s="226" t="s">
        <v>1966</v>
      </c>
      <c r="AT222" s="226" t="s">
        <v>461</v>
      </c>
      <c r="AU222" s="226" t="s">
        <v>78</v>
      </c>
      <c r="AY222" s="15" t="s">
        <v>158</v>
      </c>
      <c r="BE222" s="227">
        <f>IF(O222="základní",K222,0)</f>
        <v>0</v>
      </c>
      <c r="BF222" s="227">
        <f>IF(O222="snížená",K222,0)</f>
        <v>0</v>
      </c>
      <c r="BG222" s="227">
        <f>IF(O222="zákl. přenesená",K222,0)</f>
        <v>0</v>
      </c>
      <c r="BH222" s="227">
        <f>IF(O222="sníž. přenesená",K222,0)</f>
        <v>0</v>
      </c>
      <c r="BI222" s="227">
        <f>IF(O222="nulová",K222,0)</f>
        <v>0</v>
      </c>
      <c r="BJ222" s="15" t="s">
        <v>78</v>
      </c>
      <c r="BK222" s="227">
        <f>ROUND(P222*H222,2)</f>
        <v>0</v>
      </c>
      <c r="BL222" s="15" t="s">
        <v>1966</v>
      </c>
      <c r="BM222" s="226" t="s">
        <v>2115</v>
      </c>
    </row>
    <row r="223" s="2" customFormat="1">
      <c r="A223" s="36"/>
      <c r="B223" s="37"/>
      <c r="C223" s="38"/>
      <c r="D223" s="228" t="s">
        <v>161</v>
      </c>
      <c r="E223" s="38"/>
      <c r="F223" s="229" t="s">
        <v>2114</v>
      </c>
      <c r="G223" s="38"/>
      <c r="H223" s="38"/>
      <c r="I223" s="150"/>
      <c r="J223" s="150"/>
      <c r="K223" s="38"/>
      <c r="L223" s="38"/>
      <c r="M223" s="42"/>
      <c r="N223" s="230"/>
      <c r="O223" s="231"/>
      <c r="P223" s="82"/>
      <c r="Q223" s="82"/>
      <c r="R223" s="82"/>
      <c r="S223" s="82"/>
      <c r="T223" s="82"/>
      <c r="U223" s="82"/>
      <c r="V223" s="82"/>
      <c r="W223" s="82"/>
      <c r="X223" s="83"/>
      <c r="Y223" s="36"/>
      <c r="Z223" s="36"/>
      <c r="AA223" s="36"/>
      <c r="AB223" s="36"/>
      <c r="AC223" s="36"/>
      <c r="AD223" s="36"/>
      <c r="AE223" s="36"/>
      <c r="AT223" s="15" t="s">
        <v>161</v>
      </c>
      <c r="AU223" s="15" t="s">
        <v>78</v>
      </c>
    </row>
    <row r="224" s="2" customFormat="1" ht="16.5" customHeight="1">
      <c r="A224" s="36"/>
      <c r="B224" s="37"/>
      <c r="C224" s="232" t="s">
        <v>579</v>
      </c>
      <c r="D224" s="232" t="s">
        <v>461</v>
      </c>
      <c r="E224" s="233" t="s">
        <v>2116</v>
      </c>
      <c r="F224" s="234" t="s">
        <v>2117</v>
      </c>
      <c r="G224" s="235" t="s">
        <v>155</v>
      </c>
      <c r="H224" s="236">
        <v>5900</v>
      </c>
      <c r="I224" s="237"/>
      <c r="J224" s="237"/>
      <c r="K224" s="238">
        <f>ROUND(P224*H224,2)</f>
        <v>0</v>
      </c>
      <c r="L224" s="234" t="s">
        <v>156</v>
      </c>
      <c r="M224" s="42"/>
      <c r="N224" s="239" t="s">
        <v>20</v>
      </c>
      <c r="O224" s="222" t="s">
        <v>40</v>
      </c>
      <c r="P224" s="223">
        <f>I224+J224</f>
        <v>0</v>
      </c>
      <c r="Q224" s="223">
        <f>ROUND(I224*H224,2)</f>
        <v>0</v>
      </c>
      <c r="R224" s="223">
        <f>ROUND(J224*H224,2)</f>
        <v>0</v>
      </c>
      <c r="S224" s="82"/>
      <c r="T224" s="224">
        <f>S224*H224</f>
        <v>0</v>
      </c>
      <c r="U224" s="224">
        <v>0</v>
      </c>
      <c r="V224" s="224">
        <f>U224*H224</f>
        <v>0</v>
      </c>
      <c r="W224" s="224">
        <v>0</v>
      </c>
      <c r="X224" s="225">
        <f>W224*H224</f>
        <v>0</v>
      </c>
      <c r="Y224" s="36"/>
      <c r="Z224" s="36"/>
      <c r="AA224" s="36"/>
      <c r="AB224" s="36"/>
      <c r="AC224" s="36"/>
      <c r="AD224" s="36"/>
      <c r="AE224" s="36"/>
      <c r="AR224" s="226" t="s">
        <v>1966</v>
      </c>
      <c r="AT224" s="226" t="s">
        <v>461</v>
      </c>
      <c r="AU224" s="226" t="s">
        <v>78</v>
      </c>
      <c r="AY224" s="15" t="s">
        <v>158</v>
      </c>
      <c r="BE224" s="227">
        <f>IF(O224="základní",K224,0)</f>
        <v>0</v>
      </c>
      <c r="BF224" s="227">
        <f>IF(O224="snížená",K224,0)</f>
        <v>0</v>
      </c>
      <c r="BG224" s="227">
        <f>IF(O224="zákl. přenesená",K224,0)</f>
        <v>0</v>
      </c>
      <c r="BH224" s="227">
        <f>IF(O224="sníž. přenesená",K224,0)</f>
        <v>0</v>
      </c>
      <c r="BI224" s="227">
        <f>IF(O224="nulová",K224,0)</f>
        <v>0</v>
      </c>
      <c r="BJ224" s="15" t="s">
        <v>78</v>
      </c>
      <c r="BK224" s="227">
        <f>ROUND(P224*H224,2)</f>
        <v>0</v>
      </c>
      <c r="BL224" s="15" t="s">
        <v>1966</v>
      </c>
      <c r="BM224" s="226" t="s">
        <v>2118</v>
      </c>
    </row>
    <row r="225" s="2" customFormat="1">
      <c r="A225" s="36"/>
      <c r="B225" s="37"/>
      <c r="C225" s="38"/>
      <c r="D225" s="228" t="s">
        <v>161</v>
      </c>
      <c r="E225" s="38"/>
      <c r="F225" s="229" t="s">
        <v>2117</v>
      </c>
      <c r="G225" s="38"/>
      <c r="H225" s="38"/>
      <c r="I225" s="150"/>
      <c r="J225" s="150"/>
      <c r="K225" s="38"/>
      <c r="L225" s="38"/>
      <c r="M225" s="42"/>
      <c r="N225" s="230"/>
      <c r="O225" s="231"/>
      <c r="P225" s="82"/>
      <c r="Q225" s="82"/>
      <c r="R225" s="82"/>
      <c r="S225" s="82"/>
      <c r="T225" s="82"/>
      <c r="U225" s="82"/>
      <c r="V225" s="82"/>
      <c r="W225" s="82"/>
      <c r="X225" s="83"/>
      <c r="Y225" s="36"/>
      <c r="Z225" s="36"/>
      <c r="AA225" s="36"/>
      <c r="AB225" s="36"/>
      <c r="AC225" s="36"/>
      <c r="AD225" s="36"/>
      <c r="AE225" s="36"/>
      <c r="AT225" s="15" t="s">
        <v>161</v>
      </c>
      <c r="AU225" s="15" t="s">
        <v>78</v>
      </c>
    </row>
    <row r="226" s="2" customFormat="1" ht="16.5" customHeight="1">
      <c r="A226" s="36"/>
      <c r="B226" s="37"/>
      <c r="C226" s="212" t="s">
        <v>584</v>
      </c>
      <c r="D226" s="212" t="s">
        <v>152</v>
      </c>
      <c r="E226" s="213" t="s">
        <v>2119</v>
      </c>
      <c r="F226" s="214" t="s">
        <v>2120</v>
      </c>
      <c r="G226" s="215" t="s">
        <v>155</v>
      </c>
      <c r="H226" s="216">
        <v>5900</v>
      </c>
      <c r="I226" s="217"/>
      <c r="J226" s="218"/>
      <c r="K226" s="219">
        <f>ROUND(P226*H226,2)</f>
        <v>0</v>
      </c>
      <c r="L226" s="214" t="s">
        <v>156</v>
      </c>
      <c r="M226" s="220"/>
      <c r="N226" s="221" t="s">
        <v>20</v>
      </c>
      <c r="O226" s="222" t="s">
        <v>40</v>
      </c>
      <c r="P226" s="223">
        <f>I226+J226</f>
        <v>0</v>
      </c>
      <c r="Q226" s="223">
        <f>ROUND(I226*H226,2)</f>
        <v>0</v>
      </c>
      <c r="R226" s="223">
        <f>ROUND(J226*H226,2)</f>
        <v>0</v>
      </c>
      <c r="S226" s="82"/>
      <c r="T226" s="224">
        <f>S226*H226</f>
        <v>0</v>
      </c>
      <c r="U226" s="224">
        <v>0</v>
      </c>
      <c r="V226" s="224">
        <f>U226*H226</f>
        <v>0</v>
      </c>
      <c r="W226" s="224">
        <v>0</v>
      </c>
      <c r="X226" s="225">
        <f>W226*H226</f>
        <v>0</v>
      </c>
      <c r="Y226" s="36"/>
      <c r="Z226" s="36"/>
      <c r="AA226" s="36"/>
      <c r="AB226" s="36"/>
      <c r="AC226" s="36"/>
      <c r="AD226" s="36"/>
      <c r="AE226" s="36"/>
      <c r="AR226" s="226" t="s">
        <v>1966</v>
      </c>
      <c r="AT226" s="226" t="s">
        <v>152</v>
      </c>
      <c r="AU226" s="226" t="s">
        <v>78</v>
      </c>
      <c r="AY226" s="15" t="s">
        <v>158</v>
      </c>
      <c r="BE226" s="227">
        <f>IF(O226="základní",K226,0)</f>
        <v>0</v>
      </c>
      <c r="BF226" s="227">
        <f>IF(O226="snížená",K226,0)</f>
        <v>0</v>
      </c>
      <c r="BG226" s="227">
        <f>IF(O226="zákl. přenesená",K226,0)</f>
        <v>0</v>
      </c>
      <c r="BH226" s="227">
        <f>IF(O226="sníž. přenesená",K226,0)</f>
        <v>0</v>
      </c>
      <c r="BI226" s="227">
        <f>IF(O226="nulová",K226,0)</f>
        <v>0</v>
      </c>
      <c r="BJ226" s="15" t="s">
        <v>78</v>
      </c>
      <c r="BK226" s="227">
        <f>ROUND(P226*H226,2)</f>
        <v>0</v>
      </c>
      <c r="BL226" s="15" t="s">
        <v>1966</v>
      </c>
      <c r="BM226" s="226" t="s">
        <v>2121</v>
      </c>
    </row>
    <row r="227" s="2" customFormat="1">
      <c r="A227" s="36"/>
      <c r="B227" s="37"/>
      <c r="C227" s="38"/>
      <c r="D227" s="228" t="s">
        <v>161</v>
      </c>
      <c r="E227" s="38"/>
      <c r="F227" s="229" t="s">
        <v>2120</v>
      </c>
      <c r="G227" s="38"/>
      <c r="H227" s="38"/>
      <c r="I227" s="150"/>
      <c r="J227" s="150"/>
      <c r="K227" s="38"/>
      <c r="L227" s="38"/>
      <c r="M227" s="42"/>
      <c r="N227" s="230"/>
      <c r="O227" s="231"/>
      <c r="P227" s="82"/>
      <c r="Q227" s="82"/>
      <c r="R227" s="82"/>
      <c r="S227" s="82"/>
      <c r="T227" s="82"/>
      <c r="U227" s="82"/>
      <c r="V227" s="82"/>
      <c r="W227" s="82"/>
      <c r="X227" s="83"/>
      <c r="Y227" s="36"/>
      <c r="Z227" s="36"/>
      <c r="AA227" s="36"/>
      <c r="AB227" s="36"/>
      <c r="AC227" s="36"/>
      <c r="AD227" s="36"/>
      <c r="AE227" s="36"/>
      <c r="AT227" s="15" t="s">
        <v>161</v>
      </c>
      <c r="AU227" s="15" t="s">
        <v>78</v>
      </c>
    </row>
    <row r="228" s="2" customFormat="1" ht="16.5" customHeight="1">
      <c r="A228" s="36"/>
      <c r="B228" s="37"/>
      <c r="C228" s="232" t="s">
        <v>588</v>
      </c>
      <c r="D228" s="232" t="s">
        <v>461</v>
      </c>
      <c r="E228" s="233" t="s">
        <v>2122</v>
      </c>
      <c r="F228" s="234" t="s">
        <v>2123</v>
      </c>
      <c r="G228" s="235" t="s">
        <v>155</v>
      </c>
      <c r="H228" s="236">
        <v>3400</v>
      </c>
      <c r="I228" s="237"/>
      <c r="J228" s="237"/>
      <c r="K228" s="238">
        <f>ROUND(P228*H228,2)</f>
        <v>0</v>
      </c>
      <c r="L228" s="234" t="s">
        <v>156</v>
      </c>
      <c r="M228" s="42"/>
      <c r="N228" s="239" t="s">
        <v>20</v>
      </c>
      <c r="O228" s="222" t="s">
        <v>40</v>
      </c>
      <c r="P228" s="223">
        <f>I228+J228</f>
        <v>0</v>
      </c>
      <c r="Q228" s="223">
        <f>ROUND(I228*H228,2)</f>
        <v>0</v>
      </c>
      <c r="R228" s="223">
        <f>ROUND(J228*H228,2)</f>
        <v>0</v>
      </c>
      <c r="S228" s="82"/>
      <c r="T228" s="224">
        <f>S228*H228</f>
        <v>0</v>
      </c>
      <c r="U228" s="224">
        <v>0</v>
      </c>
      <c r="V228" s="224">
        <f>U228*H228</f>
        <v>0</v>
      </c>
      <c r="W228" s="224">
        <v>0</v>
      </c>
      <c r="X228" s="225">
        <f>W228*H228</f>
        <v>0</v>
      </c>
      <c r="Y228" s="36"/>
      <c r="Z228" s="36"/>
      <c r="AA228" s="36"/>
      <c r="AB228" s="36"/>
      <c r="AC228" s="36"/>
      <c r="AD228" s="36"/>
      <c r="AE228" s="36"/>
      <c r="AR228" s="226" t="s">
        <v>1966</v>
      </c>
      <c r="AT228" s="226" t="s">
        <v>461</v>
      </c>
      <c r="AU228" s="226" t="s">
        <v>78</v>
      </c>
      <c r="AY228" s="15" t="s">
        <v>158</v>
      </c>
      <c r="BE228" s="227">
        <f>IF(O228="základní",K228,0)</f>
        <v>0</v>
      </c>
      <c r="BF228" s="227">
        <f>IF(O228="snížená",K228,0)</f>
        <v>0</v>
      </c>
      <c r="BG228" s="227">
        <f>IF(O228="zákl. přenesená",K228,0)</f>
        <v>0</v>
      </c>
      <c r="BH228" s="227">
        <f>IF(O228="sníž. přenesená",K228,0)</f>
        <v>0</v>
      </c>
      <c r="BI228" s="227">
        <f>IF(O228="nulová",K228,0)</f>
        <v>0</v>
      </c>
      <c r="BJ228" s="15" t="s">
        <v>78</v>
      </c>
      <c r="BK228" s="227">
        <f>ROUND(P228*H228,2)</f>
        <v>0</v>
      </c>
      <c r="BL228" s="15" t="s">
        <v>1966</v>
      </c>
      <c r="BM228" s="226" t="s">
        <v>2124</v>
      </c>
    </row>
    <row r="229" s="2" customFormat="1">
      <c r="A229" s="36"/>
      <c r="B229" s="37"/>
      <c r="C229" s="38"/>
      <c r="D229" s="228" t="s">
        <v>161</v>
      </c>
      <c r="E229" s="38"/>
      <c r="F229" s="229" t="s">
        <v>2123</v>
      </c>
      <c r="G229" s="38"/>
      <c r="H229" s="38"/>
      <c r="I229" s="150"/>
      <c r="J229" s="150"/>
      <c r="K229" s="38"/>
      <c r="L229" s="38"/>
      <c r="M229" s="42"/>
      <c r="N229" s="230"/>
      <c r="O229" s="231"/>
      <c r="P229" s="82"/>
      <c r="Q229" s="82"/>
      <c r="R229" s="82"/>
      <c r="S229" s="82"/>
      <c r="T229" s="82"/>
      <c r="U229" s="82"/>
      <c r="V229" s="82"/>
      <c r="W229" s="82"/>
      <c r="X229" s="83"/>
      <c r="Y229" s="36"/>
      <c r="Z229" s="36"/>
      <c r="AA229" s="36"/>
      <c r="AB229" s="36"/>
      <c r="AC229" s="36"/>
      <c r="AD229" s="36"/>
      <c r="AE229" s="36"/>
      <c r="AT229" s="15" t="s">
        <v>161</v>
      </c>
      <c r="AU229" s="15" t="s">
        <v>78</v>
      </c>
    </row>
    <row r="230" s="2" customFormat="1" ht="21.75" customHeight="1">
      <c r="A230" s="36"/>
      <c r="B230" s="37"/>
      <c r="C230" s="212" t="s">
        <v>592</v>
      </c>
      <c r="D230" s="212" t="s">
        <v>152</v>
      </c>
      <c r="E230" s="213" t="s">
        <v>2125</v>
      </c>
      <c r="F230" s="214" t="s">
        <v>2126</v>
      </c>
      <c r="G230" s="215" t="s">
        <v>155</v>
      </c>
      <c r="H230" s="216">
        <v>3400</v>
      </c>
      <c r="I230" s="217"/>
      <c r="J230" s="218"/>
      <c r="K230" s="219">
        <f>ROUND(P230*H230,2)</f>
        <v>0</v>
      </c>
      <c r="L230" s="214" t="s">
        <v>156</v>
      </c>
      <c r="M230" s="220"/>
      <c r="N230" s="221" t="s">
        <v>20</v>
      </c>
      <c r="O230" s="222" t="s">
        <v>40</v>
      </c>
      <c r="P230" s="223">
        <f>I230+J230</f>
        <v>0</v>
      </c>
      <c r="Q230" s="223">
        <f>ROUND(I230*H230,2)</f>
        <v>0</v>
      </c>
      <c r="R230" s="223">
        <f>ROUND(J230*H230,2)</f>
        <v>0</v>
      </c>
      <c r="S230" s="82"/>
      <c r="T230" s="224">
        <f>S230*H230</f>
        <v>0</v>
      </c>
      <c r="U230" s="224">
        <v>0</v>
      </c>
      <c r="V230" s="224">
        <f>U230*H230</f>
        <v>0</v>
      </c>
      <c r="W230" s="224">
        <v>0</v>
      </c>
      <c r="X230" s="225">
        <f>W230*H230</f>
        <v>0</v>
      </c>
      <c r="Y230" s="36"/>
      <c r="Z230" s="36"/>
      <c r="AA230" s="36"/>
      <c r="AB230" s="36"/>
      <c r="AC230" s="36"/>
      <c r="AD230" s="36"/>
      <c r="AE230" s="36"/>
      <c r="AR230" s="226" t="s">
        <v>1966</v>
      </c>
      <c r="AT230" s="226" t="s">
        <v>152</v>
      </c>
      <c r="AU230" s="226" t="s">
        <v>78</v>
      </c>
      <c r="AY230" s="15" t="s">
        <v>158</v>
      </c>
      <c r="BE230" s="227">
        <f>IF(O230="základní",K230,0)</f>
        <v>0</v>
      </c>
      <c r="BF230" s="227">
        <f>IF(O230="snížená",K230,0)</f>
        <v>0</v>
      </c>
      <c r="BG230" s="227">
        <f>IF(O230="zákl. přenesená",K230,0)</f>
        <v>0</v>
      </c>
      <c r="BH230" s="227">
        <f>IF(O230="sníž. přenesená",K230,0)</f>
        <v>0</v>
      </c>
      <c r="BI230" s="227">
        <f>IF(O230="nulová",K230,0)</f>
        <v>0</v>
      </c>
      <c r="BJ230" s="15" t="s">
        <v>78</v>
      </c>
      <c r="BK230" s="227">
        <f>ROUND(P230*H230,2)</f>
        <v>0</v>
      </c>
      <c r="BL230" s="15" t="s">
        <v>1966</v>
      </c>
      <c r="BM230" s="226" t="s">
        <v>2127</v>
      </c>
    </row>
    <row r="231" s="2" customFormat="1">
      <c r="A231" s="36"/>
      <c r="B231" s="37"/>
      <c r="C231" s="38"/>
      <c r="D231" s="228" t="s">
        <v>161</v>
      </c>
      <c r="E231" s="38"/>
      <c r="F231" s="229" t="s">
        <v>2126</v>
      </c>
      <c r="G231" s="38"/>
      <c r="H231" s="38"/>
      <c r="I231" s="150"/>
      <c r="J231" s="150"/>
      <c r="K231" s="38"/>
      <c r="L231" s="38"/>
      <c r="M231" s="42"/>
      <c r="N231" s="230"/>
      <c r="O231" s="231"/>
      <c r="P231" s="82"/>
      <c r="Q231" s="82"/>
      <c r="R231" s="82"/>
      <c r="S231" s="82"/>
      <c r="T231" s="82"/>
      <c r="U231" s="82"/>
      <c r="V231" s="82"/>
      <c r="W231" s="82"/>
      <c r="X231" s="83"/>
      <c r="Y231" s="36"/>
      <c r="Z231" s="36"/>
      <c r="AA231" s="36"/>
      <c r="AB231" s="36"/>
      <c r="AC231" s="36"/>
      <c r="AD231" s="36"/>
      <c r="AE231" s="36"/>
      <c r="AT231" s="15" t="s">
        <v>161</v>
      </c>
      <c r="AU231" s="15" t="s">
        <v>78</v>
      </c>
    </row>
    <row r="232" s="2" customFormat="1" ht="16.5" customHeight="1">
      <c r="A232" s="36"/>
      <c r="B232" s="37"/>
      <c r="C232" s="232" t="s">
        <v>613</v>
      </c>
      <c r="D232" s="232" t="s">
        <v>461</v>
      </c>
      <c r="E232" s="233" t="s">
        <v>2128</v>
      </c>
      <c r="F232" s="234" t="s">
        <v>2129</v>
      </c>
      <c r="G232" s="235" t="s">
        <v>240</v>
      </c>
      <c r="H232" s="236">
        <v>2</v>
      </c>
      <c r="I232" s="237"/>
      <c r="J232" s="237"/>
      <c r="K232" s="238">
        <f>ROUND(P232*H232,2)</f>
        <v>0</v>
      </c>
      <c r="L232" s="234" t="s">
        <v>156</v>
      </c>
      <c r="M232" s="42"/>
      <c r="N232" s="239" t="s">
        <v>20</v>
      </c>
      <c r="O232" s="222" t="s">
        <v>40</v>
      </c>
      <c r="P232" s="223">
        <f>I232+J232</f>
        <v>0</v>
      </c>
      <c r="Q232" s="223">
        <f>ROUND(I232*H232,2)</f>
        <v>0</v>
      </c>
      <c r="R232" s="223">
        <f>ROUND(J232*H232,2)</f>
        <v>0</v>
      </c>
      <c r="S232" s="82"/>
      <c r="T232" s="224">
        <f>S232*H232</f>
        <v>0</v>
      </c>
      <c r="U232" s="224">
        <v>0</v>
      </c>
      <c r="V232" s="224">
        <f>U232*H232</f>
        <v>0</v>
      </c>
      <c r="W232" s="224">
        <v>0</v>
      </c>
      <c r="X232" s="225">
        <f>W232*H232</f>
        <v>0</v>
      </c>
      <c r="Y232" s="36"/>
      <c r="Z232" s="36"/>
      <c r="AA232" s="36"/>
      <c r="AB232" s="36"/>
      <c r="AC232" s="36"/>
      <c r="AD232" s="36"/>
      <c r="AE232" s="36"/>
      <c r="AR232" s="226" t="s">
        <v>1966</v>
      </c>
      <c r="AT232" s="226" t="s">
        <v>461</v>
      </c>
      <c r="AU232" s="226" t="s">
        <v>78</v>
      </c>
      <c r="AY232" s="15" t="s">
        <v>158</v>
      </c>
      <c r="BE232" s="227">
        <f>IF(O232="základní",K232,0)</f>
        <v>0</v>
      </c>
      <c r="BF232" s="227">
        <f>IF(O232="snížená",K232,0)</f>
        <v>0</v>
      </c>
      <c r="BG232" s="227">
        <f>IF(O232="zákl. přenesená",K232,0)</f>
        <v>0</v>
      </c>
      <c r="BH232" s="227">
        <f>IF(O232="sníž. přenesená",K232,0)</f>
        <v>0</v>
      </c>
      <c r="BI232" s="227">
        <f>IF(O232="nulová",K232,0)</f>
        <v>0</v>
      </c>
      <c r="BJ232" s="15" t="s">
        <v>78</v>
      </c>
      <c r="BK232" s="227">
        <f>ROUND(P232*H232,2)</f>
        <v>0</v>
      </c>
      <c r="BL232" s="15" t="s">
        <v>1966</v>
      </c>
      <c r="BM232" s="226" t="s">
        <v>2130</v>
      </c>
    </row>
    <row r="233" s="2" customFormat="1">
      <c r="A233" s="36"/>
      <c r="B233" s="37"/>
      <c r="C233" s="38"/>
      <c r="D233" s="228" t="s">
        <v>161</v>
      </c>
      <c r="E233" s="38"/>
      <c r="F233" s="229" t="s">
        <v>2129</v>
      </c>
      <c r="G233" s="38"/>
      <c r="H233" s="38"/>
      <c r="I233" s="150"/>
      <c r="J233" s="150"/>
      <c r="K233" s="38"/>
      <c r="L233" s="38"/>
      <c r="M233" s="42"/>
      <c r="N233" s="230"/>
      <c r="O233" s="231"/>
      <c r="P233" s="82"/>
      <c r="Q233" s="82"/>
      <c r="R233" s="82"/>
      <c r="S233" s="82"/>
      <c r="T233" s="82"/>
      <c r="U233" s="82"/>
      <c r="V233" s="82"/>
      <c r="W233" s="82"/>
      <c r="X233" s="83"/>
      <c r="Y233" s="36"/>
      <c r="Z233" s="36"/>
      <c r="AA233" s="36"/>
      <c r="AB233" s="36"/>
      <c r="AC233" s="36"/>
      <c r="AD233" s="36"/>
      <c r="AE233" s="36"/>
      <c r="AT233" s="15" t="s">
        <v>161</v>
      </c>
      <c r="AU233" s="15" t="s">
        <v>78</v>
      </c>
    </row>
    <row r="234" s="2" customFormat="1" ht="21.75" customHeight="1">
      <c r="A234" s="36"/>
      <c r="B234" s="37"/>
      <c r="C234" s="232" t="s">
        <v>617</v>
      </c>
      <c r="D234" s="232" t="s">
        <v>461</v>
      </c>
      <c r="E234" s="233" t="s">
        <v>2131</v>
      </c>
      <c r="F234" s="234" t="s">
        <v>2132</v>
      </c>
      <c r="G234" s="235" t="s">
        <v>240</v>
      </c>
      <c r="H234" s="236">
        <v>2</v>
      </c>
      <c r="I234" s="237"/>
      <c r="J234" s="237"/>
      <c r="K234" s="238">
        <f>ROUND(P234*H234,2)</f>
        <v>0</v>
      </c>
      <c r="L234" s="234" t="s">
        <v>156</v>
      </c>
      <c r="M234" s="42"/>
      <c r="N234" s="239" t="s">
        <v>20</v>
      </c>
      <c r="O234" s="222" t="s">
        <v>40</v>
      </c>
      <c r="P234" s="223">
        <f>I234+J234</f>
        <v>0</v>
      </c>
      <c r="Q234" s="223">
        <f>ROUND(I234*H234,2)</f>
        <v>0</v>
      </c>
      <c r="R234" s="223">
        <f>ROUND(J234*H234,2)</f>
        <v>0</v>
      </c>
      <c r="S234" s="82"/>
      <c r="T234" s="224">
        <f>S234*H234</f>
        <v>0</v>
      </c>
      <c r="U234" s="224">
        <v>0</v>
      </c>
      <c r="V234" s="224">
        <f>U234*H234</f>
        <v>0</v>
      </c>
      <c r="W234" s="224">
        <v>0</v>
      </c>
      <c r="X234" s="225">
        <f>W234*H234</f>
        <v>0</v>
      </c>
      <c r="Y234" s="36"/>
      <c r="Z234" s="36"/>
      <c r="AA234" s="36"/>
      <c r="AB234" s="36"/>
      <c r="AC234" s="36"/>
      <c r="AD234" s="36"/>
      <c r="AE234" s="36"/>
      <c r="AR234" s="226" t="s">
        <v>1966</v>
      </c>
      <c r="AT234" s="226" t="s">
        <v>461</v>
      </c>
      <c r="AU234" s="226" t="s">
        <v>78</v>
      </c>
      <c r="AY234" s="15" t="s">
        <v>158</v>
      </c>
      <c r="BE234" s="227">
        <f>IF(O234="základní",K234,0)</f>
        <v>0</v>
      </c>
      <c r="BF234" s="227">
        <f>IF(O234="snížená",K234,0)</f>
        <v>0</v>
      </c>
      <c r="BG234" s="227">
        <f>IF(O234="zákl. přenesená",K234,0)</f>
        <v>0</v>
      </c>
      <c r="BH234" s="227">
        <f>IF(O234="sníž. přenesená",K234,0)</f>
        <v>0</v>
      </c>
      <c r="BI234" s="227">
        <f>IF(O234="nulová",K234,0)</f>
        <v>0</v>
      </c>
      <c r="BJ234" s="15" t="s">
        <v>78</v>
      </c>
      <c r="BK234" s="227">
        <f>ROUND(P234*H234,2)</f>
        <v>0</v>
      </c>
      <c r="BL234" s="15" t="s">
        <v>1966</v>
      </c>
      <c r="BM234" s="226" t="s">
        <v>2133</v>
      </c>
    </row>
    <row r="235" s="2" customFormat="1">
      <c r="A235" s="36"/>
      <c r="B235" s="37"/>
      <c r="C235" s="38"/>
      <c r="D235" s="228" t="s">
        <v>161</v>
      </c>
      <c r="E235" s="38"/>
      <c r="F235" s="229" t="s">
        <v>2132</v>
      </c>
      <c r="G235" s="38"/>
      <c r="H235" s="38"/>
      <c r="I235" s="150"/>
      <c r="J235" s="150"/>
      <c r="K235" s="38"/>
      <c r="L235" s="38"/>
      <c r="M235" s="42"/>
      <c r="N235" s="230"/>
      <c r="O235" s="231"/>
      <c r="P235" s="82"/>
      <c r="Q235" s="82"/>
      <c r="R235" s="82"/>
      <c r="S235" s="82"/>
      <c r="T235" s="82"/>
      <c r="U235" s="82"/>
      <c r="V235" s="82"/>
      <c r="W235" s="82"/>
      <c r="X235" s="83"/>
      <c r="Y235" s="36"/>
      <c r="Z235" s="36"/>
      <c r="AA235" s="36"/>
      <c r="AB235" s="36"/>
      <c r="AC235" s="36"/>
      <c r="AD235" s="36"/>
      <c r="AE235" s="36"/>
      <c r="AT235" s="15" t="s">
        <v>161</v>
      </c>
      <c r="AU235" s="15" t="s">
        <v>78</v>
      </c>
    </row>
    <row r="236" s="2" customFormat="1" ht="16.5" customHeight="1">
      <c r="A236" s="36"/>
      <c r="B236" s="37"/>
      <c r="C236" s="212" t="s">
        <v>621</v>
      </c>
      <c r="D236" s="212" t="s">
        <v>152</v>
      </c>
      <c r="E236" s="213" t="s">
        <v>2134</v>
      </c>
      <c r="F236" s="214" t="s">
        <v>2135</v>
      </c>
      <c r="G236" s="215" t="s">
        <v>155</v>
      </c>
      <c r="H236" s="216">
        <v>3500</v>
      </c>
      <c r="I236" s="217"/>
      <c r="J236" s="218"/>
      <c r="K236" s="219">
        <f>ROUND(P236*H236,2)</f>
        <v>0</v>
      </c>
      <c r="L236" s="214" t="s">
        <v>156</v>
      </c>
      <c r="M236" s="220"/>
      <c r="N236" s="221" t="s">
        <v>20</v>
      </c>
      <c r="O236" s="222" t="s">
        <v>40</v>
      </c>
      <c r="P236" s="223">
        <f>I236+J236</f>
        <v>0</v>
      </c>
      <c r="Q236" s="223">
        <f>ROUND(I236*H236,2)</f>
        <v>0</v>
      </c>
      <c r="R236" s="223">
        <f>ROUND(J236*H236,2)</f>
        <v>0</v>
      </c>
      <c r="S236" s="82"/>
      <c r="T236" s="224">
        <f>S236*H236</f>
        <v>0</v>
      </c>
      <c r="U236" s="224">
        <v>0</v>
      </c>
      <c r="V236" s="224">
        <f>U236*H236</f>
        <v>0</v>
      </c>
      <c r="W236" s="224">
        <v>0</v>
      </c>
      <c r="X236" s="225">
        <f>W236*H236</f>
        <v>0</v>
      </c>
      <c r="Y236" s="36"/>
      <c r="Z236" s="36"/>
      <c r="AA236" s="36"/>
      <c r="AB236" s="36"/>
      <c r="AC236" s="36"/>
      <c r="AD236" s="36"/>
      <c r="AE236" s="36"/>
      <c r="AR236" s="226" t="s">
        <v>1966</v>
      </c>
      <c r="AT236" s="226" t="s">
        <v>152</v>
      </c>
      <c r="AU236" s="226" t="s">
        <v>78</v>
      </c>
      <c r="AY236" s="15" t="s">
        <v>158</v>
      </c>
      <c r="BE236" s="227">
        <f>IF(O236="základní",K236,0)</f>
        <v>0</v>
      </c>
      <c r="BF236" s="227">
        <f>IF(O236="snížená",K236,0)</f>
        <v>0</v>
      </c>
      <c r="BG236" s="227">
        <f>IF(O236="zákl. přenesená",K236,0)</f>
        <v>0</v>
      </c>
      <c r="BH236" s="227">
        <f>IF(O236="sníž. přenesená",K236,0)</f>
        <v>0</v>
      </c>
      <c r="BI236" s="227">
        <f>IF(O236="nulová",K236,0)</f>
        <v>0</v>
      </c>
      <c r="BJ236" s="15" t="s">
        <v>78</v>
      </c>
      <c r="BK236" s="227">
        <f>ROUND(P236*H236,2)</f>
        <v>0</v>
      </c>
      <c r="BL236" s="15" t="s">
        <v>1966</v>
      </c>
      <c r="BM236" s="226" t="s">
        <v>2136</v>
      </c>
    </row>
    <row r="237" s="2" customFormat="1">
      <c r="A237" s="36"/>
      <c r="B237" s="37"/>
      <c r="C237" s="38"/>
      <c r="D237" s="228" t="s">
        <v>161</v>
      </c>
      <c r="E237" s="38"/>
      <c r="F237" s="229" t="s">
        <v>2135</v>
      </c>
      <c r="G237" s="38"/>
      <c r="H237" s="38"/>
      <c r="I237" s="150"/>
      <c r="J237" s="150"/>
      <c r="K237" s="38"/>
      <c r="L237" s="38"/>
      <c r="M237" s="42"/>
      <c r="N237" s="230"/>
      <c r="O237" s="231"/>
      <c r="P237" s="82"/>
      <c r="Q237" s="82"/>
      <c r="R237" s="82"/>
      <c r="S237" s="82"/>
      <c r="T237" s="82"/>
      <c r="U237" s="82"/>
      <c r="V237" s="82"/>
      <c r="W237" s="82"/>
      <c r="X237" s="83"/>
      <c r="Y237" s="36"/>
      <c r="Z237" s="36"/>
      <c r="AA237" s="36"/>
      <c r="AB237" s="36"/>
      <c r="AC237" s="36"/>
      <c r="AD237" s="36"/>
      <c r="AE237" s="36"/>
      <c r="AT237" s="15" t="s">
        <v>161</v>
      </c>
      <c r="AU237" s="15" t="s">
        <v>78</v>
      </c>
    </row>
    <row r="238" s="2" customFormat="1" ht="21.75" customHeight="1">
      <c r="A238" s="36"/>
      <c r="B238" s="37"/>
      <c r="C238" s="212" t="s">
        <v>625</v>
      </c>
      <c r="D238" s="212" t="s">
        <v>152</v>
      </c>
      <c r="E238" s="213" t="s">
        <v>2137</v>
      </c>
      <c r="F238" s="214" t="s">
        <v>2138</v>
      </c>
      <c r="G238" s="215" t="s">
        <v>240</v>
      </c>
      <c r="H238" s="216">
        <v>2</v>
      </c>
      <c r="I238" s="217"/>
      <c r="J238" s="218"/>
      <c r="K238" s="219">
        <f>ROUND(P238*H238,2)</f>
        <v>0</v>
      </c>
      <c r="L238" s="214" t="s">
        <v>156</v>
      </c>
      <c r="M238" s="220"/>
      <c r="N238" s="221" t="s">
        <v>20</v>
      </c>
      <c r="O238" s="222" t="s">
        <v>40</v>
      </c>
      <c r="P238" s="223">
        <f>I238+J238</f>
        <v>0</v>
      </c>
      <c r="Q238" s="223">
        <f>ROUND(I238*H238,2)</f>
        <v>0</v>
      </c>
      <c r="R238" s="223">
        <f>ROUND(J238*H238,2)</f>
        <v>0</v>
      </c>
      <c r="S238" s="82"/>
      <c r="T238" s="224">
        <f>S238*H238</f>
        <v>0</v>
      </c>
      <c r="U238" s="224">
        <v>0</v>
      </c>
      <c r="V238" s="224">
        <f>U238*H238</f>
        <v>0</v>
      </c>
      <c r="W238" s="224">
        <v>0</v>
      </c>
      <c r="X238" s="225">
        <f>W238*H238</f>
        <v>0</v>
      </c>
      <c r="Y238" s="36"/>
      <c r="Z238" s="36"/>
      <c r="AA238" s="36"/>
      <c r="AB238" s="36"/>
      <c r="AC238" s="36"/>
      <c r="AD238" s="36"/>
      <c r="AE238" s="36"/>
      <c r="AR238" s="226" t="s">
        <v>1966</v>
      </c>
      <c r="AT238" s="226" t="s">
        <v>152</v>
      </c>
      <c r="AU238" s="226" t="s">
        <v>78</v>
      </c>
      <c r="AY238" s="15" t="s">
        <v>158</v>
      </c>
      <c r="BE238" s="227">
        <f>IF(O238="základní",K238,0)</f>
        <v>0</v>
      </c>
      <c r="BF238" s="227">
        <f>IF(O238="snížená",K238,0)</f>
        <v>0</v>
      </c>
      <c r="BG238" s="227">
        <f>IF(O238="zákl. přenesená",K238,0)</f>
        <v>0</v>
      </c>
      <c r="BH238" s="227">
        <f>IF(O238="sníž. přenesená",K238,0)</f>
        <v>0</v>
      </c>
      <c r="BI238" s="227">
        <f>IF(O238="nulová",K238,0)</f>
        <v>0</v>
      </c>
      <c r="BJ238" s="15" t="s">
        <v>78</v>
      </c>
      <c r="BK238" s="227">
        <f>ROUND(P238*H238,2)</f>
        <v>0</v>
      </c>
      <c r="BL238" s="15" t="s">
        <v>1966</v>
      </c>
      <c r="BM238" s="226" t="s">
        <v>2139</v>
      </c>
    </row>
    <row r="239" s="2" customFormat="1">
      <c r="A239" s="36"/>
      <c r="B239" s="37"/>
      <c r="C239" s="38"/>
      <c r="D239" s="228" t="s">
        <v>161</v>
      </c>
      <c r="E239" s="38"/>
      <c r="F239" s="229" t="s">
        <v>2138</v>
      </c>
      <c r="G239" s="38"/>
      <c r="H239" s="38"/>
      <c r="I239" s="150"/>
      <c r="J239" s="150"/>
      <c r="K239" s="38"/>
      <c r="L239" s="38"/>
      <c r="M239" s="42"/>
      <c r="N239" s="230"/>
      <c r="O239" s="231"/>
      <c r="P239" s="82"/>
      <c r="Q239" s="82"/>
      <c r="R239" s="82"/>
      <c r="S239" s="82"/>
      <c r="T239" s="82"/>
      <c r="U239" s="82"/>
      <c r="V239" s="82"/>
      <c r="W239" s="82"/>
      <c r="X239" s="83"/>
      <c r="Y239" s="36"/>
      <c r="Z239" s="36"/>
      <c r="AA239" s="36"/>
      <c r="AB239" s="36"/>
      <c r="AC239" s="36"/>
      <c r="AD239" s="36"/>
      <c r="AE239" s="36"/>
      <c r="AT239" s="15" t="s">
        <v>161</v>
      </c>
      <c r="AU239" s="15" t="s">
        <v>78</v>
      </c>
    </row>
    <row r="240" s="2" customFormat="1" ht="21.75" customHeight="1">
      <c r="A240" s="36"/>
      <c r="B240" s="37"/>
      <c r="C240" s="212" t="s">
        <v>629</v>
      </c>
      <c r="D240" s="212" t="s">
        <v>152</v>
      </c>
      <c r="E240" s="213" t="s">
        <v>2140</v>
      </c>
      <c r="F240" s="214" t="s">
        <v>2141</v>
      </c>
      <c r="G240" s="215" t="s">
        <v>240</v>
      </c>
      <c r="H240" s="216">
        <v>1</v>
      </c>
      <c r="I240" s="217"/>
      <c r="J240" s="218"/>
      <c r="K240" s="219">
        <f>ROUND(P240*H240,2)</f>
        <v>0</v>
      </c>
      <c r="L240" s="214" t="s">
        <v>156</v>
      </c>
      <c r="M240" s="220"/>
      <c r="N240" s="221" t="s">
        <v>20</v>
      </c>
      <c r="O240" s="222" t="s">
        <v>40</v>
      </c>
      <c r="P240" s="223">
        <f>I240+J240</f>
        <v>0</v>
      </c>
      <c r="Q240" s="223">
        <f>ROUND(I240*H240,2)</f>
        <v>0</v>
      </c>
      <c r="R240" s="223">
        <f>ROUND(J240*H240,2)</f>
        <v>0</v>
      </c>
      <c r="S240" s="82"/>
      <c r="T240" s="224">
        <f>S240*H240</f>
        <v>0</v>
      </c>
      <c r="U240" s="224">
        <v>0</v>
      </c>
      <c r="V240" s="224">
        <f>U240*H240</f>
        <v>0</v>
      </c>
      <c r="W240" s="224">
        <v>0</v>
      </c>
      <c r="X240" s="225">
        <f>W240*H240</f>
        <v>0</v>
      </c>
      <c r="Y240" s="36"/>
      <c r="Z240" s="36"/>
      <c r="AA240" s="36"/>
      <c r="AB240" s="36"/>
      <c r="AC240" s="36"/>
      <c r="AD240" s="36"/>
      <c r="AE240" s="36"/>
      <c r="AR240" s="226" t="s">
        <v>1966</v>
      </c>
      <c r="AT240" s="226" t="s">
        <v>152</v>
      </c>
      <c r="AU240" s="226" t="s">
        <v>78</v>
      </c>
      <c r="AY240" s="15" t="s">
        <v>158</v>
      </c>
      <c r="BE240" s="227">
        <f>IF(O240="základní",K240,0)</f>
        <v>0</v>
      </c>
      <c r="BF240" s="227">
        <f>IF(O240="snížená",K240,0)</f>
        <v>0</v>
      </c>
      <c r="BG240" s="227">
        <f>IF(O240="zákl. přenesená",K240,0)</f>
        <v>0</v>
      </c>
      <c r="BH240" s="227">
        <f>IF(O240="sníž. přenesená",K240,0)</f>
        <v>0</v>
      </c>
      <c r="BI240" s="227">
        <f>IF(O240="nulová",K240,0)</f>
        <v>0</v>
      </c>
      <c r="BJ240" s="15" t="s">
        <v>78</v>
      </c>
      <c r="BK240" s="227">
        <f>ROUND(P240*H240,2)</f>
        <v>0</v>
      </c>
      <c r="BL240" s="15" t="s">
        <v>1966</v>
      </c>
      <c r="BM240" s="226" t="s">
        <v>2142</v>
      </c>
    </row>
    <row r="241" s="2" customFormat="1">
      <c r="A241" s="36"/>
      <c r="B241" s="37"/>
      <c r="C241" s="38"/>
      <c r="D241" s="228" t="s">
        <v>161</v>
      </c>
      <c r="E241" s="38"/>
      <c r="F241" s="229" t="s">
        <v>2141</v>
      </c>
      <c r="G241" s="38"/>
      <c r="H241" s="38"/>
      <c r="I241" s="150"/>
      <c r="J241" s="150"/>
      <c r="K241" s="38"/>
      <c r="L241" s="38"/>
      <c r="M241" s="42"/>
      <c r="N241" s="230"/>
      <c r="O241" s="231"/>
      <c r="P241" s="82"/>
      <c r="Q241" s="82"/>
      <c r="R241" s="82"/>
      <c r="S241" s="82"/>
      <c r="T241" s="82"/>
      <c r="U241" s="82"/>
      <c r="V241" s="82"/>
      <c r="W241" s="82"/>
      <c r="X241" s="83"/>
      <c r="Y241" s="36"/>
      <c r="Z241" s="36"/>
      <c r="AA241" s="36"/>
      <c r="AB241" s="36"/>
      <c r="AC241" s="36"/>
      <c r="AD241" s="36"/>
      <c r="AE241" s="36"/>
      <c r="AT241" s="15" t="s">
        <v>161</v>
      </c>
      <c r="AU241" s="15" t="s">
        <v>78</v>
      </c>
    </row>
    <row r="242" s="2" customFormat="1" ht="33" customHeight="1">
      <c r="A242" s="36"/>
      <c r="B242" s="37"/>
      <c r="C242" s="232" t="s">
        <v>309</v>
      </c>
      <c r="D242" s="232" t="s">
        <v>461</v>
      </c>
      <c r="E242" s="233" t="s">
        <v>517</v>
      </c>
      <c r="F242" s="234" t="s">
        <v>518</v>
      </c>
      <c r="G242" s="235" t="s">
        <v>240</v>
      </c>
      <c r="H242" s="236">
        <v>1</v>
      </c>
      <c r="I242" s="237"/>
      <c r="J242" s="237"/>
      <c r="K242" s="238">
        <f>ROUND(P242*H242,2)</f>
        <v>0</v>
      </c>
      <c r="L242" s="234" t="s">
        <v>156</v>
      </c>
      <c r="M242" s="42"/>
      <c r="N242" s="239" t="s">
        <v>20</v>
      </c>
      <c r="O242" s="222" t="s">
        <v>40</v>
      </c>
      <c r="P242" s="223">
        <f>I242+J242</f>
        <v>0</v>
      </c>
      <c r="Q242" s="223">
        <f>ROUND(I242*H242,2)</f>
        <v>0</v>
      </c>
      <c r="R242" s="223">
        <f>ROUND(J242*H242,2)</f>
        <v>0</v>
      </c>
      <c r="S242" s="82"/>
      <c r="T242" s="224">
        <f>S242*H242</f>
        <v>0</v>
      </c>
      <c r="U242" s="224">
        <v>0</v>
      </c>
      <c r="V242" s="224">
        <f>U242*H242</f>
        <v>0</v>
      </c>
      <c r="W242" s="224">
        <v>0</v>
      </c>
      <c r="X242" s="225">
        <f>W242*H242</f>
        <v>0</v>
      </c>
      <c r="Y242" s="36"/>
      <c r="Z242" s="36"/>
      <c r="AA242" s="36"/>
      <c r="AB242" s="36"/>
      <c r="AC242" s="36"/>
      <c r="AD242" s="36"/>
      <c r="AE242" s="36"/>
      <c r="AR242" s="226" t="s">
        <v>1966</v>
      </c>
      <c r="AT242" s="226" t="s">
        <v>461</v>
      </c>
      <c r="AU242" s="226" t="s">
        <v>78</v>
      </c>
      <c r="AY242" s="15" t="s">
        <v>158</v>
      </c>
      <c r="BE242" s="227">
        <f>IF(O242="základní",K242,0)</f>
        <v>0</v>
      </c>
      <c r="BF242" s="227">
        <f>IF(O242="snížená",K242,0)</f>
        <v>0</v>
      </c>
      <c r="BG242" s="227">
        <f>IF(O242="zákl. přenesená",K242,0)</f>
        <v>0</v>
      </c>
      <c r="BH242" s="227">
        <f>IF(O242="sníž. přenesená",K242,0)</f>
        <v>0</v>
      </c>
      <c r="BI242" s="227">
        <f>IF(O242="nulová",K242,0)</f>
        <v>0</v>
      </c>
      <c r="BJ242" s="15" t="s">
        <v>78</v>
      </c>
      <c r="BK242" s="227">
        <f>ROUND(P242*H242,2)</f>
        <v>0</v>
      </c>
      <c r="BL242" s="15" t="s">
        <v>1966</v>
      </c>
      <c r="BM242" s="226" t="s">
        <v>2143</v>
      </c>
    </row>
    <row r="243" s="2" customFormat="1">
      <c r="A243" s="36"/>
      <c r="B243" s="37"/>
      <c r="C243" s="38"/>
      <c r="D243" s="228" t="s">
        <v>161</v>
      </c>
      <c r="E243" s="38"/>
      <c r="F243" s="229" t="s">
        <v>520</v>
      </c>
      <c r="G243" s="38"/>
      <c r="H243" s="38"/>
      <c r="I243" s="150"/>
      <c r="J243" s="150"/>
      <c r="K243" s="38"/>
      <c r="L243" s="38"/>
      <c r="M243" s="42"/>
      <c r="N243" s="230"/>
      <c r="O243" s="231"/>
      <c r="P243" s="82"/>
      <c r="Q243" s="82"/>
      <c r="R243" s="82"/>
      <c r="S243" s="82"/>
      <c r="T243" s="82"/>
      <c r="U243" s="82"/>
      <c r="V243" s="82"/>
      <c r="W243" s="82"/>
      <c r="X243" s="83"/>
      <c r="Y243" s="36"/>
      <c r="Z243" s="36"/>
      <c r="AA243" s="36"/>
      <c r="AB243" s="36"/>
      <c r="AC243" s="36"/>
      <c r="AD243" s="36"/>
      <c r="AE243" s="36"/>
      <c r="AT243" s="15" t="s">
        <v>161</v>
      </c>
      <c r="AU243" s="15" t="s">
        <v>78</v>
      </c>
    </row>
    <row r="244" s="2" customFormat="1" ht="16.5" customHeight="1">
      <c r="A244" s="36"/>
      <c r="B244" s="37"/>
      <c r="C244" s="232" t="s">
        <v>633</v>
      </c>
      <c r="D244" s="232" t="s">
        <v>461</v>
      </c>
      <c r="E244" s="233" t="s">
        <v>2144</v>
      </c>
      <c r="F244" s="234" t="s">
        <v>2145</v>
      </c>
      <c r="G244" s="235" t="s">
        <v>240</v>
      </c>
      <c r="H244" s="236">
        <v>1</v>
      </c>
      <c r="I244" s="237"/>
      <c r="J244" s="237"/>
      <c r="K244" s="238">
        <f>ROUND(P244*H244,2)</f>
        <v>0</v>
      </c>
      <c r="L244" s="234" t="s">
        <v>156</v>
      </c>
      <c r="M244" s="42"/>
      <c r="N244" s="239" t="s">
        <v>20</v>
      </c>
      <c r="O244" s="222" t="s">
        <v>40</v>
      </c>
      <c r="P244" s="223">
        <f>I244+J244</f>
        <v>0</v>
      </c>
      <c r="Q244" s="223">
        <f>ROUND(I244*H244,2)</f>
        <v>0</v>
      </c>
      <c r="R244" s="223">
        <f>ROUND(J244*H244,2)</f>
        <v>0</v>
      </c>
      <c r="S244" s="82"/>
      <c r="T244" s="224">
        <f>S244*H244</f>
        <v>0</v>
      </c>
      <c r="U244" s="224">
        <v>0</v>
      </c>
      <c r="V244" s="224">
        <f>U244*H244</f>
        <v>0</v>
      </c>
      <c r="W244" s="224">
        <v>0</v>
      </c>
      <c r="X244" s="225">
        <f>W244*H244</f>
        <v>0</v>
      </c>
      <c r="Y244" s="36"/>
      <c r="Z244" s="36"/>
      <c r="AA244" s="36"/>
      <c r="AB244" s="36"/>
      <c r="AC244" s="36"/>
      <c r="AD244" s="36"/>
      <c r="AE244" s="36"/>
      <c r="AR244" s="226" t="s">
        <v>1966</v>
      </c>
      <c r="AT244" s="226" t="s">
        <v>461</v>
      </c>
      <c r="AU244" s="226" t="s">
        <v>78</v>
      </c>
      <c r="AY244" s="15" t="s">
        <v>158</v>
      </c>
      <c r="BE244" s="227">
        <f>IF(O244="základní",K244,0)</f>
        <v>0</v>
      </c>
      <c r="BF244" s="227">
        <f>IF(O244="snížená",K244,0)</f>
        <v>0</v>
      </c>
      <c r="BG244" s="227">
        <f>IF(O244="zákl. přenesená",K244,0)</f>
        <v>0</v>
      </c>
      <c r="BH244" s="227">
        <f>IF(O244="sníž. přenesená",K244,0)</f>
        <v>0</v>
      </c>
      <c r="BI244" s="227">
        <f>IF(O244="nulová",K244,0)</f>
        <v>0</v>
      </c>
      <c r="BJ244" s="15" t="s">
        <v>78</v>
      </c>
      <c r="BK244" s="227">
        <f>ROUND(P244*H244,2)</f>
        <v>0</v>
      </c>
      <c r="BL244" s="15" t="s">
        <v>1966</v>
      </c>
      <c r="BM244" s="226" t="s">
        <v>2146</v>
      </c>
    </row>
    <row r="245" s="2" customFormat="1">
      <c r="A245" s="36"/>
      <c r="B245" s="37"/>
      <c r="C245" s="38"/>
      <c r="D245" s="228" t="s">
        <v>161</v>
      </c>
      <c r="E245" s="38"/>
      <c r="F245" s="229" t="s">
        <v>2145</v>
      </c>
      <c r="G245" s="38"/>
      <c r="H245" s="38"/>
      <c r="I245" s="150"/>
      <c r="J245" s="150"/>
      <c r="K245" s="38"/>
      <c r="L245" s="38"/>
      <c r="M245" s="42"/>
      <c r="N245" s="230"/>
      <c r="O245" s="231"/>
      <c r="P245" s="82"/>
      <c r="Q245" s="82"/>
      <c r="R245" s="82"/>
      <c r="S245" s="82"/>
      <c r="T245" s="82"/>
      <c r="U245" s="82"/>
      <c r="V245" s="82"/>
      <c r="W245" s="82"/>
      <c r="X245" s="83"/>
      <c r="Y245" s="36"/>
      <c r="Z245" s="36"/>
      <c r="AA245" s="36"/>
      <c r="AB245" s="36"/>
      <c r="AC245" s="36"/>
      <c r="AD245" s="36"/>
      <c r="AE245" s="36"/>
      <c r="AT245" s="15" t="s">
        <v>161</v>
      </c>
      <c r="AU245" s="15" t="s">
        <v>78</v>
      </c>
    </row>
    <row r="246" s="2" customFormat="1" ht="33" customHeight="1">
      <c r="A246" s="36"/>
      <c r="B246" s="37"/>
      <c r="C246" s="232" t="s">
        <v>313</v>
      </c>
      <c r="D246" s="232" t="s">
        <v>461</v>
      </c>
      <c r="E246" s="233" t="s">
        <v>2147</v>
      </c>
      <c r="F246" s="234" t="s">
        <v>2148</v>
      </c>
      <c r="G246" s="235" t="s">
        <v>240</v>
      </c>
      <c r="H246" s="236">
        <v>2</v>
      </c>
      <c r="I246" s="237"/>
      <c r="J246" s="237"/>
      <c r="K246" s="238">
        <f>ROUND(P246*H246,2)</f>
        <v>0</v>
      </c>
      <c r="L246" s="234" t="s">
        <v>156</v>
      </c>
      <c r="M246" s="42"/>
      <c r="N246" s="239" t="s">
        <v>20</v>
      </c>
      <c r="O246" s="222" t="s">
        <v>40</v>
      </c>
      <c r="P246" s="223">
        <f>I246+J246</f>
        <v>0</v>
      </c>
      <c r="Q246" s="223">
        <f>ROUND(I246*H246,2)</f>
        <v>0</v>
      </c>
      <c r="R246" s="223">
        <f>ROUND(J246*H246,2)</f>
        <v>0</v>
      </c>
      <c r="S246" s="82"/>
      <c r="T246" s="224">
        <f>S246*H246</f>
        <v>0</v>
      </c>
      <c r="U246" s="224">
        <v>0</v>
      </c>
      <c r="V246" s="224">
        <f>U246*H246</f>
        <v>0</v>
      </c>
      <c r="W246" s="224">
        <v>0</v>
      </c>
      <c r="X246" s="225">
        <f>W246*H246</f>
        <v>0</v>
      </c>
      <c r="Y246" s="36"/>
      <c r="Z246" s="36"/>
      <c r="AA246" s="36"/>
      <c r="AB246" s="36"/>
      <c r="AC246" s="36"/>
      <c r="AD246" s="36"/>
      <c r="AE246" s="36"/>
      <c r="AR246" s="226" t="s">
        <v>1966</v>
      </c>
      <c r="AT246" s="226" t="s">
        <v>461</v>
      </c>
      <c r="AU246" s="226" t="s">
        <v>78</v>
      </c>
      <c r="AY246" s="15" t="s">
        <v>158</v>
      </c>
      <c r="BE246" s="227">
        <f>IF(O246="základní",K246,0)</f>
        <v>0</v>
      </c>
      <c r="BF246" s="227">
        <f>IF(O246="snížená",K246,0)</f>
        <v>0</v>
      </c>
      <c r="BG246" s="227">
        <f>IF(O246="zákl. přenesená",K246,0)</f>
        <v>0</v>
      </c>
      <c r="BH246" s="227">
        <f>IF(O246="sníž. přenesená",K246,0)</f>
        <v>0</v>
      </c>
      <c r="BI246" s="227">
        <f>IF(O246="nulová",K246,0)</f>
        <v>0</v>
      </c>
      <c r="BJ246" s="15" t="s">
        <v>78</v>
      </c>
      <c r="BK246" s="227">
        <f>ROUND(P246*H246,2)</f>
        <v>0</v>
      </c>
      <c r="BL246" s="15" t="s">
        <v>1966</v>
      </c>
      <c r="BM246" s="226" t="s">
        <v>2149</v>
      </c>
    </row>
    <row r="247" s="2" customFormat="1">
      <c r="A247" s="36"/>
      <c r="B247" s="37"/>
      <c r="C247" s="38"/>
      <c r="D247" s="228" t="s">
        <v>161</v>
      </c>
      <c r="E247" s="38"/>
      <c r="F247" s="229" t="s">
        <v>2150</v>
      </c>
      <c r="G247" s="38"/>
      <c r="H247" s="38"/>
      <c r="I247" s="150"/>
      <c r="J247" s="150"/>
      <c r="K247" s="38"/>
      <c r="L247" s="38"/>
      <c r="M247" s="42"/>
      <c r="N247" s="230"/>
      <c r="O247" s="231"/>
      <c r="P247" s="82"/>
      <c r="Q247" s="82"/>
      <c r="R247" s="82"/>
      <c r="S247" s="82"/>
      <c r="T247" s="82"/>
      <c r="U247" s="82"/>
      <c r="V247" s="82"/>
      <c r="W247" s="82"/>
      <c r="X247" s="83"/>
      <c r="Y247" s="36"/>
      <c r="Z247" s="36"/>
      <c r="AA247" s="36"/>
      <c r="AB247" s="36"/>
      <c r="AC247" s="36"/>
      <c r="AD247" s="36"/>
      <c r="AE247" s="36"/>
      <c r="AT247" s="15" t="s">
        <v>161</v>
      </c>
      <c r="AU247" s="15" t="s">
        <v>78</v>
      </c>
    </row>
    <row r="248" s="2" customFormat="1" ht="16.5" customHeight="1">
      <c r="A248" s="36"/>
      <c r="B248" s="37"/>
      <c r="C248" s="232" t="s">
        <v>317</v>
      </c>
      <c r="D248" s="232" t="s">
        <v>461</v>
      </c>
      <c r="E248" s="233" t="s">
        <v>2151</v>
      </c>
      <c r="F248" s="234" t="s">
        <v>2152</v>
      </c>
      <c r="G248" s="235" t="s">
        <v>240</v>
      </c>
      <c r="H248" s="236">
        <v>2</v>
      </c>
      <c r="I248" s="237"/>
      <c r="J248" s="237"/>
      <c r="K248" s="238">
        <f>ROUND(P248*H248,2)</f>
        <v>0</v>
      </c>
      <c r="L248" s="234" t="s">
        <v>156</v>
      </c>
      <c r="M248" s="42"/>
      <c r="N248" s="239" t="s">
        <v>20</v>
      </c>
      <c r="O248" s="222" t="s">
        <v>40</v>
      </c>
      <c r="P248" s="223">
        <f>I248+J248</f>
        <v>0</v>
      </c>
      <c r="Q248" s="223">
        <f>ROUND(I248*H248,2)</f>
        <v>0</v>
      </c>
      <c r="R248" s="223">
        <f>ROUND(J248*H248,2)</f>
        <v>0</v>
      </c>
      <c r="S248" s="82"/>
      <c r="T248" s="224">
        <f>S248*H248</f>
        <v>0</v>
      </c>
      <c r="U248" s="224">
        <v>0</v>
      </c>
      <c r="V248" s="224">
        <f>U248*H248</f>
        <v>0</v>
      </c>
      <c r="W248" s="224">
        <v>0</v>
      </c>
      <c r="X248" s="225">
        <f>W248*H248</f>
        <v>0</v>
      </c>
      <c r="Y248" s="36"/>
      <c r="Z248" s="36"/>
      <c r="AA248" s="36"/>
      <c r="AB248" s="36"/>
      <c r="AC248" s="36"/>
      <c r="AD248" s="36"/>
      <c r="AE248" s="36"/>
      <c r="AR248" s="226" t="s">
        <v>1966</v>
      </c>
      <c r="AT248" s="226" t="s">
        <v>461</v>
      </c>
      <c r="AU248" s="226" t="s">
        <v>78</v>
      </c>
      <c r="AY248" s="15" t="s">
        <v>158</v>
      </c>
      <c r="BE248" s="227">
        <f>IF(O248="základní",K248,0)</f>
        <v>0</v>
      </c>
      <c r="BF248" s="227">
        <f>IF(O248="snížená",K248,0)</f>
        <v>0</v>
      </c>
      <c r="BG248" s="227">
        <f>IF(O248="zákl. přenesená",K248,0)</f>
        <v>0</v>
      </c>
      <c r="BH248" s="227">
        <f>IF(O248="sníž. přenesená",K248,0)</f>
        <v>0</v>
      </c>
      <c r="BI248" s="227">
        <f>IF(O248="nulová",K248,0)</f>
        <v>0</v>
      </c>
      <c r="BJ248" s="15" t="s">
        <v>78</v>
      </c>
      <c r="BK248" s="227">
        <f>ROUND(P248*H248,2)</f>
        <v>0</v>
      </c>
      <c r="BL248" s="15" t="s">
        <v>1966</v>
      </c>
      <c r="BM248" s="226" t="s">
        <v>2153</v>
      </c>
    </row>
    <row r="249" s="2" customFormat="1">
      <c r="A249" s="36"/>
      <c r="B249" s="37"/>
      <c r="C249" s="38"/>
      <c r="D249" s="228" t="s">
        <v>161</v>
      </c>
      <c r="E249" s="38"/>
      <c r="F249" s="229" t="s">
        <v>2152</v>
      </c>
      <c r="G249" s="38"/>
      <c r="H249" s="38"/>
      <c r="I249" s="150"/>
      <c r="J249" s="150"/>
      <c r="K249" s="38"/>
      <c r="L249" s="38"/>
      <c r="M249" s="42"/>
      <c r="N249" s="230"/>
      <c r="O249" s="231"/>
      <c r="P249" s="82"/>
      <c r="Q249" s="82"/>
      <c r="R249" s="82"/>
      <c r="S249" s="82"/>
      <c r="T249" s="82"/>
      <c r="U249" s="82"/>
      <c r="V249" s="82"/>
      <c r="W249" s="82"/>
      <c r="X249" s="83"/>
      <c r="Y249" s="36"/>
      <c r="Z249" s="36"/>
      <c r="AA249" s="36"/>
      <c r="AB249" s="36"/>
      <c r="AC249" s="36"/>
      <c r="AD249" s="36"/>
      <c r="AE249" s="36"/>
      <c r="AT249" s="15" t="s">
        <v>161</v>
      </c>
      <c r="AU249" s="15" t="s">
        <v>78</v>
      </c>
    </row>
    <row r="250" s="2" customFormat="1" ht="16.5" customHeight="1">
      <c r="A250" s="36"/>
      <c r="B250" s="37"/>
      <c r="C250" s="232" t="s">
        <v>325</v>
      </c>
      <c r="D250" s="232" t="s">
        <v>461</v>
      </c>
      <c r="E250" s="233" t="s">
        <v>999</v>
      </c>
      <c r="F250" s="234" t="s">
        <v>1000</v>
      </c>
      <c r="G250" s="235" t="s">
        <v>1001</v>
      </c>
      <c r="H250" s="236">
        <v>2</v>
      </c>
      <c r="I250" s="237"/>
      <c r="J250" s="237"/>
      <c r="K250" s="238">
        <f>ROUND(P250*H250,2)</f>
        <v>0</v>
      </c>
      <c r="L250" s="234" t="s">
        <v>156</v>
      </c>
      <c r="M250" s="42"/>
      <c r="N250" s="239" t="s">
        <v>20</v>
      </c>
      <c r="O250" s="222" t="s">
        <v>40</v>
      </c>
      <c r="P250" s="223">
        <f>I250+J250</f>
        <v>0</v>
      </c>
      <c r="Q250" s="223">
        <f>ROUND(I250*H250,2)</f>
        <v>0</v>
      </c>
      <c r="R250" s="223">
        <f>ROUND(J250*H250,2)</f>
        <v>0</v>
      </c>
      <c r="S250" s="82"/>
      <c r="T250" s="224">
        <f>S250*H250</f>
        <v>0</v>
      </c>
      <c r="U250" s="224">
        <v>0</v>
      </c>
      <c r="V250" s="224">
        <f>U250*H250</f>
        <v>0</v>
      </c>
      <c r="W250" s="224">
        <v>0</v>
      </c>
      <c r="X250" s="225">
        <f>W250*H250</f>
        <v>0</v>
      </c>
      <c r="Y250" s="36"/>
      <c r="Z250" s="36"/>
      <c r="AA250" s="36"/>
      <c r="AB250" s="36"/>
      <c r="AC250" s="36"/>
      <c r="AD250" s="36"/>
      <c r="AE250" s="36"/>
      <c r="AR250" s="226" t="s">
        <v>1966</v>
      </c>
      <c r="AT250" s="226" t="s">
        <v>461</v>
      </c>
      <c r="AU250" s="226" t="s">
        <v>78</v>
      </c>
      <c r="AY250" s="15" t="s">
        <v>158</v>
      </c>
      <c r="BE250" s="227">
        <f>IF(O250="základní",K250,0)</f>
        <v>0</v>
      </c>
      <c r="BF250" s="227">
        <f>IF(O250="snížená",K250,0)</f>
        <v>0</v>
      </c>
      <c r="BG250" s="227">
        <f>IF(O250="zákl. přenesená",K250,0)</f>
        <v>0</v>
      </c>
      <c r="BH250" s="227">
        <f>IF(O250="sníž. přenesená",K250,0)</f>
        <v>0</v>
      </c>
      <c r="BI250" s="227">
        <f>IF(O250="nulová",K250,0)</f>
        <v>0</v>
      </c>
      <c r="BJ250" s="15" t="s">
        <v>78</v>
      </c>
      <c r="BK250" s="227">
        <f>ROUND(P250*H250,2)</f>
        <v>0</v>
      </c>
      <c r="BL250" s="15" t="s">
        <v>1966</v>
      </c>
      <c r="BM250" s="226" t="s">
        <v>2154</v>
      </c>
    </row>
    <row r="251" s="2" customFormat="1">
      <c r="A251" s="36"/>
      <c r="B251" s="37"/>
      <c r="C251" s="38"/>
      <c r="D251" s="228" t="s">
        <v>161</v>
      </c>
      <c r="E251" s="38"/>
      <c r="F251" s="229" t="s">
        <v>1000</v>
      </c>
      <c r="G251" s="38"/>
      <c r="H251" s="38"/>
      <c r="I251" s="150"/>
      <c r="J251" s="150"/>
      <c r="K251" s="38"/>
      <c r="L251" s="38"/>
      <c r="M251" s="42"/>
      <c r="N251" s="230"/>
      <c r="O251" s="231"/>
      <c r="P251" s="82"/>
      <c r="Q251" s="82"/>
      <c r="R251" s="82"/>
      <c r="S251" s="82"/>
      <c r="T251" s="82"/>
      <c r="U251" s="82"/>
      <c r="V251" s="82"/>
      <c r="W251" s="82"/>
      <c r="X251" s="83"/>
      <c r="Y251" s="36"/>
      <c r="Z251" s="36"/>
      <c r="AA251" s="36"/>
      <c r="AB251" s="36"/>
      <c r="AC251" s="36"/>
      <c r="AD251" s="36"/>
      <c r="AE251" s="36"/>
      <c r="AT251" s="15" t="s">
        <v>161</v>
      </c>
      <c r="AU251" s="15" t="s">
        <v>78</v>
      </c>
    </row>
    <row r="252" s="2" customFormat="1" ht="16.5" customHeight="1">
      <c r="A252" s="36"/>
      <c r="B252" s="37"/>
      <c r="C252" s="232" t="s">
        <v>329</v>
      </c>
      <c r="D252" s="232" t="s">
        <v>461</v>
      </c>
      <c r="E252" s="233" t="s">
        <v>2155</v>
      </c>
      <c r="F252" s="234" t="s">
        <v>2156</v>
      </c>
      <c r="G252" s="235" t="s">
        <v>240</v>
      </c>
      <c r="H252" s="236">
        <v>2</v>
      </c>
      <c r="I252" s="237"/>
      <c r="J252" s="237"/>
      <c r="K252" s="238">
        <f>ROUND(P252*H252,2)</f>
        <v>0</v>
      </c>
      <c r="L252" s="234" t="s">
        <v>156</v>
      </c>
      <c r="M252" s="42"/>
      <c r="N252" s="239" t="s">
        <v>20</v>
      </c>
      <c r="O252" s="222" t="s">
        <v>40</v>
      </c>
      <c r="P252" s="223">
        <f>I252+J252</f>
        <v>0</v>
      </c>
      <c r="Q252" s="223">
        <f>ROUND(I252*H252,2)</f>
        <v>0</v>
      </c>
      <c r="R252" s="223">
        <f>ROUND(J252*H252,2)</f>
        <v>0</v>
      </c>
      <c r="S252" s="82"/>
      <c r="T252" s="224">
        <f>S252*H252</f>
        <v>0</v>
      </c>
      <c r="U252" s="224">
        <v>0</v>
      </c>
      <c r="V252" s="224">
        <f>U252*H252</f>
        <v>0</v>
      </c>
      <c r="W252" s="224">
        <v>0</v>
      </c>
      <c r="X252" s="225">
        <f>W252*H252</f>
        <v>0</v>
      </c>
      <c r="Y252" s="36"/>
      <c r="Z252" s="36"/>
      <c r="AA252" s="36"/>
      <c r="AB252" s="36"/>
      <c r="AC252" s="36"/>
      <c r="AD252" s="36"/>
      <c r="AE252" s="36"/>
      <c r="AR252" s="226" t="s">
        <v>1966</v>
      </c>
      <c r="AT252" s="226" t="s">
        <v>461</v>
      </c>
      <c r="AU252" s="226" t="s">
        <v>78</v>
      </c>
      <c r="AY252" s="15" t="s">
        <v>158</v>
      </c>
      <c r="BE252" s="227">
        <f>IF(O252="základní",K252,0)</f>
        <v>0</v>
      </c>
      <c r="BF252" s="227">
        <f>IF(O252="snížená",K252,0)</f>
        <v>0</v>
      </c>
      <c r="BG252" s="227">
        <f>IF(O252="zákl. přenesená",K252,0)</f>
        <v>0</v>
      </c>
      <c r="BH252" s="227">
        <f>IF(O252="sníž. přenesená",K252,0)</f>
        <v>0</v>
      </c>
      <c r="BI252" s="227">
        <f>IF(O252="nulová",K252,0)</f>
        <v>0</v>
      </c>
      <c r="BJ252" s="15" t="s">
        <v>78</v>
      </c>
      <c r="BK252" s="227">
        <f>ROUND(P252*H252,2)</f>
        <v>0</v>
      </c>
      <c r="BL252" s="15" t="s">
        <v>1966</v>
      </c>
      <c r="BM252" s="226" t="s">
        <v>2157</v>
      </c>
    </row>
    <row r="253" s="2" customFormat="1">
      <c r="A253" s="36"/>
      <c r="B253" s="37"/>
      <c r="C253" s="38"/>
      <c r="D253" s="228" t="s">
        <v>161</v>
      </c>
      <c r="E253" s="38"/>
      <c r="F253" s="229" t="s">
        <v>2156</v>
      </c>
      <c r="G253" s="38"/>
      <c r="H253" s="38"/>
      <c r="I253" s="150"/>
      <c r="J253" s="150"/>
      <c r="K253" s="38"/>
      <c r="L253" s="38"/>
      <c r="M253" s="42"/>
      <c r="N253" s="230"/>
      <c r="O253" s="231"/>
      <c r="P253" s="82"/>
      <c r="Q253" s="82"/>
      <c r="R253" s="82"/>
      <c r="S253" s="82"/>
      <c r="T253" s="82"/>
      <c r="U253" s="82"/>
      <c r="V253" s="82"/>
      <c r="W253" s="82"/>
      <c r="X253" s="83"/>
      <c r="Y253" s="36"/>
      <c r="Z253" s="36"/>
      <c r="AA253" s="36"/>
      <c r="AB253" s="36"/>
      <c r="AC253" s="36"/>
      <c r="AD253" s="36"/>
      <c r="AE253" s="36"/>
      <c r="AT253" s="15" t="s">
        <v>161</v>
      </c>
      <c r="AU253" s="15" t="s">
        <v>78</v>
      </c>
    </row>
    <row r="254" s="2" customFormat="1" ht="16.5" customHeight="1">
      <c r="A254" s="36"/>
      <c r="B254" s="37"/>
      <c r="C254" s="232" t="s">
        <v>333</v>
      </c>
      <c r="D254" s="232" t="s">
        <v>461</v>
      </c>
      <c r="E254" s="233" t="s">
        <v>2158</v>
      </c>
      <c r="F254" s="234" t="s">
        <v>2159</v>
      </c>
      <c r="G254" s="235" t="s">
        <v>240</v>
      </c>
      <c r="H254" s="236">
        <v>11</v>
      </c>
      <c r="I254" s="237"/>
      <c r="J254" s="237"/>
      <c r="K254" s="238">
        <f>ROUND(P254*H254,2)</f>
        <v>0</v>
      </c>
      <c r="L254" s="234" t="s">
        <v>156</v>
      </c>
      <c r="M254" s="42"/>
      <c r="N254" s="239" t="s">
        <v>20</v>
      </c>
      <c r="O254" s="222" t="s">
        <v>40</v>
      </c>
      <c r="P254" s="223">
        <f>I254+J254</f>
        <v>0</v>
      </c>
      <c r="Q254" s="223">
        <f>ROUND(I254*H254,2)</f>
        <v>0</v>
      </c>
      <c r="R254" s="223">
        <f>ROUND(J254*H254,2)</f>
        <v>0</v>
      </c>
      <c r="S254" s="82"/>
      <c r="T254" s="224">
        <f>S254*H254</f>
        <v>0</v>
      </c>
      <c r="U254" s="224">
        <v>0</v>
      </c>
      <c r="V254" s="224">
        <f>U254*H254</f>
        <v>0</v>
      </c>
      <c r="W254" s="224">
        <v>0</v>
      </c>
      <c r="X254" s="225">
        <f>W254*H254</f>
        <v>0</v>
      </c>
      <c r="Y254" s="36"/>
      <c r="Z254" s="36"/>
      <c r="AA254" s="36"/>
      <c r="AB254" s="36"/>
      <c r="AC254" s="36"/>
      <c r="AD254" s="36"/>
      <c r="AE254" s="36"/>
      <c r="AR254" s="226" t="s">
        <v>1966</v>
      </c>
      <c r="AT254" s="226" t="s">
        <v>461</v>
      </c>
      <c r="AU254" s="226" t="s">
        <v>78</v>
      </c>
      <c r="AY254" s="15" t="s">
        <v>158</v>
      </c>
      <c r="BE254" s="227">
        <f>IF(O254="základní",K254,0)</f>
        <v>0</v>
      </c>
      <c r="BF254" s="227">
        <f>IF(O254="snížená",K254,0)</f>
        <v>0</v>
      </c>
      <c r="BG254" s="227">
        <f>IF(O254="zákl. přenesená",K254,0)</f>
        <v>0</v>
      </c>
      <c r="BH254" s="227">
        <f>IF(O254="sníž. přenesená",K254,0)</f>
        <v>0</v>
      </c>
      <c r="BI254" s="227">
        <f>IF(O254="nulová",K254,0)</f>
        <v>0</v>
      </c>
      <c r="BJ254" s="15" t="s">
        <v>78</v>
      </c>
      <c r="BK254" s="227">
        <f>ROUND(P254*H254,2)</f>
        <v>0</v>
      </c>
      <c r="BL254" s="15" t="s">
        <v>1966</v>
      </c>
      <c r="BM254" s="226" t="s">
        <v>2160</v>
      </c>
    </row>
    <row r="255" s="2" customFormat="1">
      <c r="A255" s="36"/>
      <c r="B255" s="37"/>
      <c r="C255" s="38"/>
      <c r="D255" s="228" t="s">
        <v>161</v>
      </c>
      <c r="E255" s="38"/>
      <c r="F255" s="229" t="s">
        <v>2159</v>
      </c>
      <c r="G255" s="38"/>
      <c r="H255" s="38"/>
      <c r="I255" s="150"/>
      <c r="J255" s="150"/>
      <c r="K255" s="38"/>
      <c r="L255" s="38"/>
      <c r="M255" s="42"/>
      <c r="N255" s="230"/>
      <c r="O255" s="231"/>
      <c r="P255" s="82"/>
      <c r="Q255" s="82"/>
      <c r="R255" s="82"/>
      <c r="S255" s="82"/>
      <c r="T255" s="82"/>
      <c r="U255" s="82"/>
      <c r="V255" s="82"/>
      <c r="W255" s="82"/>
      <c r="X255" s="83"/>
      <c r="Y255" s="36"/>
      <c r="Z255" s="36"/>
      <c r="AA255" s="36"/>
      <c r="AB255" s="36"/>
      <c r="AC255" s="36"/>
      <c r="AD255" s="36"/>
      <c r="AE255" s="36"/>
      <c r="AT255" s="15" t="s">
        <v>161</v>
      </c>
      <c r="AU255" s="15" t="s">
        <v>78</v>
      </c>
    </row>
    <row r="256" s="2" customFormat="1" ht="21.75" customHeight="1">
      <c r="A256" s="36"/>
      <c r="B256" s="37"/>
      <c r="C256" s="212" t="s">
        <v>684</v>
      </c>
      <c r="D256" s="212" t="s">
        <v>152</v>
      </c>
      <c r="E256" s="213" t="s">
        <v>2161</v>
      </c>
      <c r="F256" s="214" t="s">
        <v>2162</v>
      </c>
      <c r="G256" s="215" t="s">
        <v>240</v>
      </c>
      <c r="H256" s="216">
        <v>2</v>
      </c>
      <c r="I256" s="217"/>
      <c r="J256" s="218"/>
      <c r="K256" s="219">
        <f>ROUND(P256*H256,2)</f>
        <v>0</v>
      </c>
      <c r="L256" s="214" t="s">
        <v>2163</v>
      </c>
      <c r="M256" s="220"/>
      <c r="N256" s="221" t="s">
        <v>20</v>
      </c>
      <c r="O256" s="222" t="s">
        <v>40</v>
      </c>
      <c r="P256" s="223">
        <f>I256+J256</f>
        <v>0</v>
      </c>
      <c r="Q256" s="223">
        <f>ROUND(I256*H256,2)</f>
        <v>0</v>
      </c>
      <c r="R256" s="223">
        <f>ROUND(J256*H256,2)</f>
        <v>0</v>
      </c>
      <c r="S256" s="82"/>
      <c r="T256" s="224">
        <f>S256*H256</f>
        <v>0</v>
      </c>
      <c r="U256" s="224">
        <v>0</v>
      </c>
      <c r="V256" s="224">
        <f>U256*H256</f>
        <v>0</v>
      </c>
      <c r="W256" s="224">
        <v>0</v>
      </c>
      <c r="X256" s="225">
        <f>W256*H256</f>
        <v>0</v>
      </c>
      <c r="Y256" s="36"/>
      <c r="Z256" s="36"/>
      <c r="AA256" s="36"/>
      <c r="AB256" s="36"/>
      <c r="AC256" s="36"/>
      <c r="AD256" s="36"/>
      <c r="AE256" s="36"/>
      <c r="AR256" s="226" t="s">
        <v>1966</v>
      </c>
      <c r="AT256" s="226" t="s">
        <v>152</v>
      </c>
      <c r="AU256" s="226" t="s">
        <v>78</v>
      </c>
      <c r="AY256" s="15" t="s">
        <v>158</v>
      </c>
      <c r="BE256" s="227">
        <f>IF(O256="základní",K256,0)</f>
        <v>0</v>
      </c>
      <c r="BF256" s="227">
        <f>IF(O256="snížená",K256,0)</f>
        <v>0</v>
      </c>
      <c r="BG256" s="227">
        <f>IF(O256="zákl. přenesená",K256,0)</f>
        <v>0</v>
      </c>
      <c r="BH256" s="227">
        <f>IF(O256="sníž. přenesená",K256,0)</f>
        <v>0</v>
      </c>
      <c r="BI256" s="227">
        <f>IF(O256="nulová",K256,0)</f>
        <v>0</v>
      </c>
      <c r="BJ256" s="15" t="s">
        <v>78</v>
      </c>
      <c r="BK256" s="227">
        <f>ROUND(P256*H256,2)</f>
        <v>0</v>
      </c>
      <c r="BL256" s="15" t="s">
        <v>1966</v>
      </c>
      <c r="BM256" s="226" t="s">
        <v>2164</v>
      </c>
    </row>
    <row r="257" s="2" customFormat="1">
      <c r="A257" s="36"/>
      <c r="B257" s="37"/>
      <c r="C257" s="38"/>
      <c r="D257" s="228" t="s">
        <v>161</v>
      </c>
      <c r="E257" s="38"/>
      <c r="F257" s="229" t="s">
        <v>2162</v>
      </c>
      <c r="G257" s="38"/>
      <c r="H257" s="38"/>
      <c r="I257" s="150"/>
      <c r="J257" s="150"/>
      <c r="K257" s="38"/>
      <c r="L257" s="38"/>
      <c r="M257" s="42"/>
      <c r="N257" s="230"/>
      <c r="O257" s="231"/>
      <c r="P257" s="82"/>
      <c r="Q257" s="82"/>
      <c r="R257" s="82"/>
      <c r="S257" s="82"/>
      <c r="T257" s="82"/>
      <c r="U257" s="82"/>
      <c r="V257" s="82"/>
      <c r="W257" s="82"/>
      <c r="X257" s="83"/>
      <c r="Y257" s="36"/>
      <c r="Z257" s="36"/>
      <c r="AA257" s="36"/>
      <c r="AB257" s="36"/>
      <c r="AC257" s="36"/>
      <c r="AD257" s="36"/>
      <c r="AE257" s="36"/>
      <c r="AT257" s="15" t="s">
        <v>161</v>
      </c>
      <c r="AU257" s="15" t="s">
        <v>78</v>
      </c>
    </row>
    <row r="258" s="2" customFormat="1" ht="21.75" customHeight="1">
      <c r="A258" s="36"/>
      <c r="B258" s="37"/>
      <c r="C258" s="212" t="s">
        <v>688</v>
      </c>
      <c r="D258" s="212" t="s">
        <v>152</v>
      </c>
      <c r="E258" s="213" t="s">
        <v>2165</v>
      </c>
      <c r="F258" s="214" t="s">
        <v>2166</v>
      </c>
      <c r="G258" s="215" t="s">
        <v>240</v>
      </c>
      <c r="H258" s="216">
        <v>1</v>
      </c>
      <c r="I258" s="217"/>
      <c r="J258" s="218"/>
      <c r="K258" s="219">
        <f>ROUND(P258*H258,2)</f>
        <v>0</v>
      </c>
      <c r="L258" s="214" t="s">
        <v>2163</v>
      </c>
      <c r="M258" s="220"/>
      <c r="N258" s="221" t="s">
        <v>20</v>
      </c>
      <c r="O258" s="222" t="s">
        <v>40</v>
      </c>
      <c r="P258" s="223">
        <f>I258+J258</f>
        <v>0</v>
      </c>
      <c r="Q258" s="223">
        <f>ROUND(I258*H258,2)</f>
        <v>0</v>
      </c>
      <c r="R258" s="223">
        <f>ROUND(J258*H258,2)</f>
        <v>0</v>
      </c>
      <c r="S258" s="82"/>
      <c r="T258" s="224">
        <f>S258*H258</f>
        <v>0</v>
      </c>
      <c r="U258" s="224">
        <v>0</v>
      </c>
      <c r="V258" s="224">
        <f>U258*H258</f>
        <v>0</v>
      </c>
      <c r="W258" s="224">
        <v>0</v>
      </c>
      <c r="X258" s="225">
        <f>W258*H258</f>
        <v>0</v>
      </c>
      <c r="Y258" s="36"/>
      <c r="Z258" s="36"/>
      <c r="AA258" s="36"/>
      <c r="AB258" s="36"/>
      <c r="AC258" s="36"/>
      <c r="AD258" s="36"/>
      <c r="AE258" s="36"/>
      <c r="AR258" s="226" t="s">
        <v>1966</v>
      </c>
      <c r="AT258" s="226" t="s">
        <v>152</v>
      </c>
      <c r="AU258" s="226" t="s">
        <v>78</v>
      </c>
      <c r="AY258" s="15" t="s">
        <v>158</v>
      </c>
      <c r="BE258" s="227">
        <f>IF(O258="základní",K258,0)</f>
        <v>0</v>
      </c>
      <c r="BF258" s="227">
        <f>IF(O258="snížená",K258,0)</f>
        <v>0</v>
      </c>
      <c r="BG258" s="227">
        <f>IF(O258="zákl. přenesená",K258,0)</f>
        <v>0</v>
      </c>
      <c r="BH258" s="227">
        <f>IF(O258="sníž. přenesená",K258,0)</f>
        <v>0</v>
      </c>
      <c r="BI258" s="227">
        <f>IF(O258="nulová",K258,0)</f>
        <v>0</v>
      </c>
      <c r="BJ258" s="15" t="s">
        <v>78</v>
      </c>
      <c r="BK258" s="227">
        <f>ROUND(P258*H258,2)</f>
        <v>0</v>
      </c>
      <c r="BL258" s="15" t="s">
        <v>1966</v>
      </c>
      <c r="BM258" s="226" t="s">
        <v>2167</v>
      </c>
    </row>
    <row r="259" s="2" customFormat="1">
      <c r="A259" s="36"/>
      <c r="B259" s="37"/>
      <c r="C259" s="38"/>
      <c r="D259" s="228" t="s">
        <v>161</v>
      </c>
      <c r="E259" s="38"/>
      <c r="F259" s="229" t="s">
        <v>2166</v>
      </c>
      <c r="G259" s="38"/>
      <c r="H259" s="38"/>
      <c r="I259" s="150"/>
      <c r="J259" s="150"/>
      <c r="K259" s="38"/>
      <c r="L259" s="38"/>
      <c r="M259" s="42"/>
      <c r="N259" s="230"/>
      <c r="O259" s="231"/>
      <c r="P259" s="82"/>
      <c r="Q259" s="82"/>
      <c r="R259" s="82"/>
      <c r="S259" s="82"/>
      <c r="T259" s="82"/>
      <c r="U259" s="82"/>
      <c r="V259" s="82"/>
      <c r="W259" s="82"/>
      <c r="X259" s="83"/>
      <c r="Y259" s="36"/>
      <c r="Z259" s="36"/>
      <c r="AA259" s="36"/>
      <c r="AB259" s="36"/>
      <c r="AC259" s="36"/>
      <c r="AD259" s="36"/>
      <c r="AE259" s="36"/>
      <c r="AT259" s="15" t="s">
        <v>161</v>
      </c>
      <c r="AU259" s="15" t="s">
        <v>78</v>
      </c>
    </row>
    <row r="260" s="2" customFormat="1" ht="16.5" customHeight="1">
      <c r="A260" s="36"/>
      <c r="B260" s="37"/>
      <c r="C260" s="212" t="s">
        <v>341</v>
      </c>
      <c r="D260" s="212" t="s">
        <v>152</v>
      </c>
      <c r="E260" s="213" t="s">
        <v>2168</v>
      </c>
      <c r="F260" s="214" t="s">
        <v>2169</v>
      </c>
      <c r="G260" s="215" t="s">
        <v>240</v>
      </c>
      <c r="H260" s="216">
        <v>28</v>
      </c>
      <c r="I260" s="217"/>
      <c r="J260" s="218"/>
      <c r="K260" s="219">
        <f>ROUND(P260*H260,2)</f>
        <v>0</v>
      </c>
      <c r="L260" s="214" t="s">
        <v>156</v>
      </c>
      <c r="M260" s="220"/>
      <c r="N260" s="221" t="s">
        <v>20</v>
      </c>
      <c r="O260" s="222" t="s">
        <v>40</v>
      </c>
      <c r="P260" s="223">
        <f>I260+J260</f>
        <v>0</v>
      </c>
      <c r="Q260" s="223">
        <f>ROUND(I260*H260,2)</f>
        <v>0</v>
      </c>
      <c r="R260" s="223">
        <f>ROUND(J260*H260,2)</f>
        <v>0</v>
      </c>
      <c r="S260" s="82"/>
      <c r="T260" s="224">
        <f>S260*H260</f>
        <v>0</v>
      </c>
      <c r="U260" s="224">
        <v>0</v>
      </c>
      <c r="V260" s="224">
        <f>U260*H260</f>
        <v>0</v>
      </c>
      <c r="W260" s="224">
        <v>0</v>
      </c>
      <c r="X260" s="225">
        <f>W260*H260</f>
        <v>0</v>
      </c>
      <c r="Y260" s="36"/>
      <c r="Z260" s="36"/>
      <c r="AA260" s="36"/>
      <c r="AB260" s="36"/>
      <c r="AC260" s="36"/>
      <c r="AD260" s="36"/>
      <c r="AE260" s="36"/>
      <c r="AR260" s="226" t="s">
        <v>1966</v>
      </c>
      <c r="AT260" s="226" t="s">
        <v>152</v>
      </c>
      <c r="AU260" s="226" t="s">
        <v>78</v>
      </c>
      <c r="AY260" s="15" t="s">
        <v>158</v>
      </c>
      <c r="BE260" s="227">
        <f>IF(O260="základní",K260,0)</f>
        <v>0</v>
      </c>
      <c r="BF260" s="227">
        <f>IF(O260="snížená",K260,0)</f>
        <v>0</v>
      </c>
      <c r="BG260" s="227">
        <f>IF(O260="zákl. přenesená",K260,0)</f>
        <v>0</v>
      </c>
      <c r="BH260" s="227">
        <f>IF(O260="sníž. přenesená",K260,0)</f>
        <v>0</v>
      </c>
      <c r="BI260" s="227">
        <f>IF(O260="nulová",K260,0)</f>
        <v>0</v>
      </c>
      <c r="BJ260" s="15" t="s">
        <v>78</v>
      </c>
      <c r="BK260" s="227">
        <f>ROUND(P260*H260,2)</f>
        <v>0</v>
      </c>
      <c r="BL260" s="15" t="s">
        <v>1966</v>
      </c>
      <c r="BM260" s="226" t="s">
        <v>2170</v>
      </c>
    </row>
    <row r="261" s="2" customFormat="1">
      <c r="A261" s="36"/>
      <c r="B261" s="37"/>
      <c r="C261" s="38"/>
      <c r="D261" s="228" t="s">
        <v>161</v>
      </c>
      <c r="E261" s="38"/>
      <c r="F261" s="229" t="s">
        <v>2169</v>
      </c>
      <c r="G261" s="38"/>
      <c r="H261" s="38"/>
      <c r="I261" s="150"/>
      <c r="J261" s="150"/>
      <c r="K261" s="38"/>
      <c r="L261" s="38"/>
      <c r="M261" s="42"/>
      <c r="N261" s="230"/>
      <c r="O261" s="231"/>
      <c r="P261" s="82"/>
      <c r="Q261" s="82"/>
      <c r="R261" s="82"/>
      <c r="S261" s="82"/>
      <c r="T261" s="82"/>
      <c r="U261" s="82"/>
      <c r="V261" s="82"/>
      <c r="W261" s="82"/>
      <c r="X261" s="83"/>
      <c r="Y261" s="36"/>
      <c r="Z261" s="36"/>
      <c r="AA261" s="36"/>
      <c r="AB261" s="36"/>
      <c r="AC261" s="36"/>
      <c r="AD261" s="36"/>
      <c r="AE261" s="36"/>
      <c r="AT261" s="15" t="s">
        <v>161</v>
      </c>
      <c r="AU261" s="15" t="s">
        <v>78</v>
      </c>
    </row>
    <row r="262" s="2" customFormat="1" ht="16.5" customHeight="1">
      <c r="A262" s="36"/>
      <c r="B262" s="37"/>
      <c r="C262" s="212" t="s">
        <v>349</v>
      </c>
      <c r="D262" s="212" t="s">
        <v>152</v>
      </c>
      <c r="E262" s="213" t="s">
        <v>2171</v>
      </c>
      <c r="F262" s="214" t="s">
        <v>2172</v>
      </c>
      <c r="G262" s="215" t="s">
        <v>240</v>
      </c>
      <c r="H262" s="216">
        <v>7</v>
      </c>
      <c r="I262" s="217"/>
      <c r="J262" s="218"/>
      <c r="K262" s="219">
        <f>ROUND(P262*H262,2)</f>
        <v>0</v>
      </c>
      <c r="L262" s="214" t="s">
        <v>156</v>
      </c>
      <c r="M262" s="220"/>
      <c r="N262" s="221" t="s">
        <v>20</v>
      </c>
      <c r="O262" s="222" t="s">
        <v>40</v>
      </c>
      <c r="P262" s="223">
        <f>I262+J262</f>
        <v>0</v>
      </c>
      <c r="Q262" s="223">
        <f>ROUND(I262*H262,2)</f>
        <v>0</v>
      </c>
      <c r="R262" s="223">
        <f>ROUND(J262*H262,2)</f>
        <v>0</v>
      </c>
      <c r="S262" s="82"/>
      <c r="T262" s="224">
        <f>S262*H262</f>
        <v>0</v>
      </c>
      <c r="U262" s="224">
        <v>0</v>
      </c>
      <c r="V262" s="224">
        <f>U262*H262</f>
        <v>0</v>
      </c>
      <c r="W262" s="224">
        <v>0</v>
      </c>
      <c r="X262" s="225">
        <f>W262*H262</f>
        <v>0</v>
      </c>
      <c r="Y262" s="36"/>
      <c r="Z262" s="36"/>
      <c r="AA262" s="36"/>
      <c r="AB262" s="36"/>
      <c r="AC262" s="36"/>
      <c r="AD262" s="36"/>
      <c r="AE262" s="36"/>
      <c r="AR262" s="226" t="s">
        <v>1966</v>
      </c>
      <c r="AT262" s="226" t="s">
        <v>152</v>
      </c>
      <c r="AU262" s="226" t="s">
        <v>78</v>
      </c>
      <c r="AY262" s="15" t="s">
        <v>158</v>
      </c>
      <c r="BE262" s="227">
        <f>IF(O262="základní",K262,0)</f>
        <v>0</v>
      </c>
      <c r="BF262" s="227">
        <f>IF(O262="snížená",K262,0)</f>
        <v>0</v>
      </c>
      <c r="BG262" s="227">
        <f>IF(O262="zákl. přenesená",K262,0)</f>
        <v>0</v>
      </c>
      <c r="BH262" s="227">
        <f>IF(O262="sníž. přenesená",K262,0)</f>
        <v>0</v>
      </c>
      <c r="BI262" s="227">
        <f>IF(O262="nulová",K262,0)</f>
        <v>0</v>
      </c>
      <c r="BJ262" s="15" t="s">
        <v>78</v>
      </c>
      <c r="BK262" s="227">
        <f>ROUND(P262*H262,2)</f>
        <v>0</v>
      </c>
      <c r="BL262" s="15" t="s">
        <v>1966</v>
      </c>
      <c r="BM262" s="226" t="s">
        <v>2173</v>
      </c>
    </row>
    <row r="263" s="2" customFormat="1">
      <c r="A263" s="36"/>
      <c r="B263" s="37"/>
      <c r="C263" s="38"/>
      <c r="D263" s="228" t="s">
        <v>161</v>
      </c>
      <c r="E263" s="38"/>
      <c r="F263" s="229" t="s">
        <v>2172</v>
      </c>
      <c r="G263" s="38"/>
      <c r="H263" s="38"/>
      <c r="I263" s="150"/>
      <c r="J263" s="150"/>
      <c r="K263" s="38"/>
      <c r="L263" s="38"/>
      <c r="M263" s="42"/>
      <c r="N263" s="230"/>
      <c r="O263" s="231"/>
      <c r="P263" s="82"/>
      <c r="Q263" s="82"/>
      <c r="R263" s="82"/>
      <c r="S263" s="82"/>
      <c r="T263" s="82"/>
      <c r="U263" s="82"/>
      <c r="V263" s="82"/>
      <c r="W263" s="82"/>
      <c r="X263" s="83"/>
      <c r="Y263" s="36"/>
      <c r="Z263" s="36"/>
      <c r="AA263" s="36"/>
      <c r="AB263" s="36"/>
      <c r="AC263" s="36"/>
      <c r="AD263" s="36"/>
      <c r="AE263" s="36"/>
      <c r="AT263" s="15" t="s">
        <v>161</v>
      </c>
      <c r="AU263" s="15" t="s">
        <v>78</v>
      </c>
    </row>
    <row r="264" s="2" customFormat="1" ht="16.5" customHeight="1">
      <c r="A264" s="36"/>
      <c r="B264" s="37"/>
      <c r="C264" s="212" t="s">
        <v>353</v>
      </c>
      <c r="D264" s="212" t="s">
        <v>152</v>
      </c>
      <c r="E264" s="213" t="s">
        <v>2174</v>
      </c>
      <c r="F264" s="214" t="s">
        <v>2175</v>
      </c>
      <c r="G264" s="215" t="s">
        <v>240</v>
      </c>
      <c r="H264" s="216">
        <v>20</v>
      </c>
      <c r="I264" s="217"/>
      <c r="J264" s="218"/>
      <c r="K264" s="219">
        <f>ROUND(P264*H264,2)</f>
        <v>0</v>
      </c>
      <c r="L264" s="214" t="s">
        <v>156</v>
      </c>
      <c r="M264" s="220"/>
      <c r="N264" s="221" t="s">
        <v>20</v>
      </c>
      <c r="O264" s="222" t="s">
        <v>40</v>
      </c>
      <c r="P264" s="223">
        <f>I264+J264</f>
        <v>0</v>
      </c>
      <c r="Q264" s="223">
        <f>ROUND(I264*H264,2)</f>
        <v>0</v>
      </c>
      <c r="R264" s="223">
        <f>ROUND(J264*H264,2)</f>
        <v>0</v>
      </c>
      <c r="S264" s="82"/>
      <c r="T264" s="224">
        <f>S264*H264</f>
        <v>0</v>
      </c>
      <c r="U264" s="224">
        <v>0</v>
      </c>
      <c r="V264" s="224">
        <f>U264*H264</f>
        <v>0</v>
      </c>
      <c r="W264" s="224">
        <v>0</v>
      </c>
      <c r="X264" s="225">
        <f>W264*H264</f>
        <v>0</v>
      </c>
      <c r="Y264" s="36"/>
      <c r="Z264" s="36"/>
      <c r="AA264" s="36"/>
      <c r="AB264" s="36"/>
      <c r="AC264" s="36"/>
      <c r="AD264" s="36"/>
      <c r="AE264" s="36"/>
      <c r="AR264" s="226" t="s">
        <v>1966</v>
      </c>
      <c r="AT264" s="226" t="s">
        <v>152</v>
      </c>
      <c r="AU264" s="226" t="s">
        <v>78</v>
      </c>
      <c r="AY264" s="15" t="s">
        <v>158</v>
      </c>
      <c r="BE264" s="227">
        <f>IF(O264="základní",K264,0)</f>
        <v>0</v>
      </c>
      <c r="BF264" s="227">
        <f>IF(O264="snížená",K264,0)</f>
        <v>0</v>
      </c>
      <c r="BG264" s="227">
        <f>IF(O264="zákl. přenesená",K264,0)</f>
        <v>0</v>
      </c>
      <c r="BH264" s="227">
        <f>IF(O264="sníž. přenesená",K264,0)</f>
        <v>0</v>
      </c>
      <c r="BI264" s="227">
        <f>IF(O264="nulová",K264,0)</f>
        <v>0</v>
      </c>
      <c r="BJ264" s="15" t="s">
        <v>78</v>
      </c>
      <c r="BK264" s="227">
        <f>ROUND(P264*H264,2)</f>
        <v>0</v>
      </c>
      <c r="BL264" s="15" t="s">
        <v>1966</v>
      </c>
      <c r="BM264" s="226" t="s">
        <v>2176</v>
      </c>
    </row>
    <row r="265" s="2" customFormat="1">
      <c r="A265" s="36"/>
      <c r="B265" s="37"/>
      <c r="C265" s="38"/>
      <c r="D265" s="228" t="s">
        <v>161</v>
      </c>
      <c r="E265" s="38"/>
      <c r="F265" s="229" t="s">
        <v>2175</v>
      </c>
      <c r="G265" s="38"/>
      <c r="H265" s="38"/>
      <c r="I265" s="150"/>
      <c r="J265" s="150"/>
      <c r="K265" s="38"/>
      <c r="L265" s="38"/>
      <c r="M265" s="42"/>
      <c r="N265" s="230"/>
      <c r="O265" s="231"/>
      <c r="P265" s="82"/>
      <c r="Q265" s="82"/>
      <c r="R265" s="82"/>
      <c r="S265" s="82"/>
      <c r="T265" s="82"/>
      <c r="U265" s="82"/>
      <c r="V265" s="82"/>
      <c r="W265" s="82"/>
      <c r="X265" s="83"/>
      <c r="Y265" s="36"/>
      <c r="Z265" s="36"/>
      <c r="AA265" s="36"/>
      <c r="AB265" s="36"/>
      <c r="AC265" s="36"/>
      <c r="AD265" s="36"/>
      <c r="AE265" s="36"/>
      <c r="AT265" s="15" t="s">
        <v>161</v>
      </c>
      <c r="AU265" s="15" t="s">
        <v>78</v>
      </c>
    </row>
    <row r="266" s="2" customFormat="1" ht="16.5" customHeight="1">
      <c r="A266" s="36"/>
      <c r="B266" s="37"/>
      <c r="C266" s="212" t="s">
        <v>357</v>
      </c>
      <c r="D266" s="212" t="s">
        <v>152</v>
      </c>
      <c r="E266" s="213" t="s">
        <v>2177</v>
      </c>
      <c r="F266" s="214" t="s">
        <v>2178</v>
      </c>
      <c r="G266" s="215" t="s">
        <v>240</v>
      </c>
      <c r="H266" s="216">
        <v>20</v>
      </c>
      <c r="I266" s="217"/>
      <c r="J266" s="218"/>
      <c r="K266" s="219">
        <f>ROUND(P266*H266,2)</f>
        <v>0</v>
      </c>
      <c r="L266" s="214" t="s">
        <v>156</v>
      </c>
      <c r="M266" s="220"/>
      <c r="N266" s="221" t="s">
        <v>20</v>
      </c>
      <c r="O266" s="222" t="s">
        <v>40</v>
      </c>
      <c r="P266" s="223">
        <f>I266+J266</f>
        <v>0</v>
      </c>
      <c r="Q266" s="223">
        <f>ROUND(I266*H266,2)</f>
        <v>0</v>
      </c>
      <c r="R266" s="223">
        <f>ROUND(J266*H266,2)</f>
        <v>0</v>
      </c>
      <c r="S266" s="82"/>
      <c r="T266" s="224">
        <f>S266*H266</f>
        <v>0</v>
      </c>
      <c r="U266" s="224">
        <v>0</v>
      </c>
      <c r="V266" s="224">
        <f>U266*H266</f>
        <v>0</v>
      </c>
      <c r="W266" s="224">
        <v>0</v>
      </c>
      <c r="X266" s="225">
        <f>W266*H266</f>
        <v>0</v>
      </c>
      <c r="Y266" s="36"/>
      <c r="Z266" s="36"/>
      <c r="AA266" s="36"/>
      <c r="AB266" s="36"/>
      <c r="AC266" s="36"/>
      <c r="AD266" s="36"/>
      <c r="AE266" s="36"/>
      <c r="AR266" s="226" t="s">
        <v>1966</v>
      </c>
      <c r="AT266" s="226" t="s">
        <v>152</v>
      </c>
      <c r="AU266" s="226" t="s">
        <v>78</v>
      </c>
      <c r="AY266" s="15" t="s">
        <v>158</v>
      </c>
      <c r="BE266" s="227">
        <f>IF(O266="základní",K266,0)</f>
        <v>0</v>
      </c>
      <c r="BF266" s="227">
        <f>IF(O266="snížená",K266,0)</f>
        <v>0</v>
      </c>
      <c r="BG266" s="227">
        <f>IF(O266="zákl. přenesená",K266,0)</f>
        <v>0</v>
      </c>
      <c r="BH266" s="227">
        <f>IF(O266="sníž. přenesená",K266,0)</f>
        <v>0</v>
      </c>
      <c r="BI266" s="227">
        <f>IF(O266="nulová",K266,0)</f>
        <v>0</v>
      </c>
      <c r="BJ266" s="15" t="s">
        <v>78</v>
      </c>
      <c r="BK266" s="227">
        <f>ROUND(P266*H266,2)</f>
        <v>0</v>
      </c>
      <c r="BL266" s="15" t="s">
        <v>1966</v>
      </c>
      <c r="BM266" s="226" t="s">
        <v>2179</v>
      </c>
    </row>
    <row r="267" s="2" customFormat="1">
      <c r="A267" s="36"/>
      <c r="B267" s="37"/>
      <c r="C267" s="38"/>
      <c r="D267" s="228" t="s">
        <v>161</v>
      </c>
      <c r="E267" s="38"/>
      <c r="F267" s="229" t="s">
        <v>2178</v>
      </c>
      <c r="G267" s="38"/>
      <c r="H267" s="38"/>
      <c r="I267" s="150"/>
      <c r="J267" s="150"/>
      <c r="K267" s="38"/>
      <c r="L267" s="38"/>
      <c r="M267" s="42"/>
      <c r="N267" s="230"/>
      <c r="O267" s="231"/>
      <c r="P267" s="82"/>
      <c r="Q267" s="82"/>
      <c r="R267" s="82"/>
      <c r="S267" s="82"/>
      <c r="T267" s="82"/>
      <c r="U267" s="82"/>
      <c r="V267" s="82"/>
      <c r="W267" s="82"/>
      <c r="X267" s="83"/>
      <c r="Y267" s="36"/>
      <c r="Z267" s="36"/>
      <c r="AA267" s="36"/>
      <c r="AB267" s="36"/>
      <c r="AC267" s="36"/>
      <c r="AD267" s="36"/>
      <c r="AE267" s="36"/>
      <c r="AT267" s="15" t="s">
        <v>161</v>
      </c>
      <c r="AU267" s="15" t="s">
        <v>78</v>
      </c>
    </row>
    <row r="268" s="2" customFormat="1" ht="16.5" customHeight="1">
      <c r="A268" s="36"/>
      <c r="B268" s="37"/>
      <c r="C268" s="212" t="s">
        <v>361</v>
      </c>
      <c r="D268" s="212" t="s">
        <v>152</v>
      </c>
      <c r="E268" s="213" t="s">
        <v>2180</v>
      </c>
      <c r="F268" s="214" t="s">
        <v>2181</v>
      </c>
      <c r="G268" s="215" t="s">
        <v>240</v>
      </c>
      <c r="H268" s="216">
        <v>40</v>
      </c>
      <c r="I268" s="217"/>
      <c r="J268" s="218"/>
      <c r="K268" s="219">
        <f>ROUND(P268*H268,2)</f>
        <v>0</v>
      </c>
      <c r="L268" s="214" t="s">
        <v>156</v>
      </c>
      <c r="M268" s="220"/>
      <c r="N268" s="221" t="s">
        <v>20</v>
      </c>
      <c r="O268" s="222" t="s">
        <v>40</v>
      </c>
      <c r="P268" s="223">
        <f>I268+J268</f>
        <v>0</v>
      </c>
      <c r="Q268" s="223">
        <f>ROUND(I268*H268,2)</f>
        <v>0</v>
      </c>
      <c r="R268" s="223">
        <f>ROUND(J268*H268,2)</f>
        <v>0</v>
      </c>
      <c r="S268" s="82"/>
      <c r="T268" s="224">
        <f>S268*H268</f>
        <v>0</v>
      </c>
      <c r="U268" s="224">
        <v>0</v>
      </c>
      <c r="V268" s="224">
        <f>U268*H268</f>
        <v>0</v>
      </c>
      <c r="W268" s="224">
        <v>0</v>
      </c>
      <c r="X268" s="225">
        <f>W268*H268</f>
        <v>0</v>
      </c>
      <c r="Y268" s="36"/>
      <c r="Z268" s="36"/>
      <c r="AA268" s="36"/>
      <c r="AB268" s="36"/>
      <c r="AC268" s="36"/>
      <c r="AD268" s="36"/>
      <c r="AE268" s="36"/>
      <c r="AR268" s="226" t="s">
        <v>1966</v>
      </c>
      <c r="AT268" s="226" t="s">
        <v>152</v>
      </c>
      <c r="AU268" s="226" t="s">
        <v>78</v>
      </c>
      <c r="AY268" s="15" t="s">
        <v>158</v>
      </c>
      <c r="BE268" s="227">
        <f>IF(O268="základní",K268,0)</f>
        <v>0</v>
      </c>
      <c r="BF268" s="227">
        <f>IF(O268="snížená",K268,0)</f>
        <v>0</v>
      </c>
      <c r="BG268" s="227">
        <f>IF(O268="zákl. přenesená",K268,0)</f>
        <v>0</v>
      </c>
      <c r="BH268" s="227">
        <f>IF(O268="sníž. přenesená",K268,0)</f>
        <v>0</v>
      </c>
      <c r="BI268" s="227">
        <f>IF(O268="nulová",K268,0)</f>
        <v>0</v>
      </c>
      <c r="BJ268" s="15" t="s">
        <v>78</v>
      </c>
      <c r="BK268" s="227">
        <f>ROUND(P268*H268,2)</f>
        <v>0</v>
      </c>
      <c r="BL268" s="15" t="s">
        <v>1966</v>
      </c>
      <c r="BM268" s="226" t="s">
        <v>2182</v>
      </c>
    </row>
    <row r="269" s="2" customFormat="1">
      <c r="A269" s="36"/>
      <c r="B269" s="37"/>
      <c r="C269" s="38"/>
      <c r="D269" s="228" t="s">
        <v>161</v>
      </c>
      <c r="E269" s="38"/>
      <c r="F269" s="229" t="s">
        <v>2181</v>
      </c>
      <c r="G269" s="38"/>
      <c r="H269" s="38"/>
      <c r="I269" s="150"/>
      <c r="J269" s="150"/>
      <c r="K269" s="38"/>
      <c r="L269" s="38"/>
      <c r="M269" s="42"/>
      <c r="N269" s="230"/>
      <c r="O269" s="231"/>
      <c r="P269" s="82"/>
      <c r="Q269" s="82"/>
      <c r="R269" s="82"/>
      <c r="S269" s="82"/>
      <c r="T269" s="82"/>
      <c r="U269" s="82"/>
      <c r="V269" s="82"/>
      <c r="W269" s="82"/>
      <c r="X269" s="83"/>
      <c r="Y269" s="36"/>
      <c r="Z269" s="36"/>
      <c r="AA269" s="36"/>
      <c r="AB269" s="36"/>
      <c r="AC269" s="36"/>
      <c r="AD269" s="36"/>
      <c r="AE269" s="36"/>
      <c r="AT269" s="15" t="s">
        <v>161</v>
      </c>
      <c r="AU269" s="15" t="s">
        <v>78</v>
      </c>
    </row>
    <row r="270" s="2" customFormat="1" ht="21.75" customHeight="1">
      <c r="A270" s="36"/>
      <c r="B270" s="37"/>
      <c r="C270" s="212" t="s">
        <v>369</v>
      </c>
      <c r="D270" s="212" t="s">
        <v>152</v>
      </c>
      <c r="E270" s="213" t="s">
        <v>2183</v>
      </c>
      <c r="F270" s="214" t="s">
        <v>2184</v>
      </c>
      <c r="G270" s="215" t="s">
        <v>240</v>
      </c>
      <c r="H270" s="216">
        <v>3</v>
      </c>
      <c r="I270" s="217"/>
      <c r="J270" s="218"/>
      <c r="K270" s="219">
        <f>ROUND(P270*H270,2)</f>
        <v>0</v>
      </c>
      <c r="L270" s="214" t="s">
        <v>156</v>
      </c>
      <c r="M270" s="220"/>
      <c r="N270" s="221" t="s">
        <v>20</v>
      </c>
      <c r="O270" s="222" t="s">
        <v>40</v>
      </c>
      <c r="P270" s="223">
        <f>I270+J270</f>
        <v>0</v>
      </c>
      <c r="Q270" s="223">
        <f>ROUND(I270*H270,2)</f>
        <v>0</v>
      </c>
      <c r="R270" s="223">
        <f>ROUND(J270*H270,2)</f>
        <v>0</v>
      </c>
      <c r="S270" s="82"/>
      <c r="T270" s="224">
        <f>S270*H270</f>
        <v>0</v>
      </c>
      <c r="U270" s="224">
        <v>0</v>
      </c>
      <c r="V270" s="224">
        <f>U270*H270</f>
        <v>0</v>
      </c>
      <c r="W270" s="224">
        <v>0</v>
      </c>
      <c r="X270" s="225">
        <f>W270*H270</f>
        <v>0</v>
      </c>
      <c r="Y270" s="36"/>
      <c r="Z270" s="36"/>
      <c r="AA270" s="36"/>
      <c r="AB270" s="36"/>
      <c r="AC270" s="36"/>
      <c r="AD270" s="36"/>
      <c r="AE270" s="36"/>
      <c r="AR270" s="226" t="s">
        <v>1966</v>
      </c>
      <c r="AT270" s="226" t="s">
        <v>152</v>
      </c>
      <c r="AU270" s="226" t="s">
        <v>78</v>
      </c>
      <c r="AY270" s="15" t="s">
        <v>158</v>
      </c>
      <c r="BE270" s="227">
        <f>IF(O270="základní",K270,0)</f>
        <v>0</v>
      </c>
      <c r="BF270" s="227">
        <f>IF(O270="snížená",K270,0)</f>
        <v>0</v>
      </c>
      <c r="BG270" s="227">
        <f>IF(O270="zákl. přenesená",K270,0)</f>
        <v>0</v>
      </c>
      <c r="BH270" s="227">
        <f>IF(O270="sníž. přenesená",K270,0)</f>
        <v>0</v>
      </c>
      <c r="BI270" s="227">
        <f>IF(O270="nulová",K270,0)</f>
        <v>0</v>
      </c>
      <c r="BJ270" s="15" t="s">
        <v>78</v>
      </c>
      <c r="BK270" s="227">
        <f>ROUND(P270*H270,2)</f>
        <v>0</v>
      </c>
      <c r="BL270" s="15" t="s">
        <v>1966</v>
      </c>
      <c r="BM270" s="226" t="s">
        <v>2185</v>
      </c>
    </row>
    <row r="271" s="2" customFormat="1">
      <c r="A271" s="36"/>
      <c r="B271" s="37"/>
      <c r="C271" s="38"/>
      <c r="D271" s="228" t="s">
        <v>161</v>
      </c>
      <c r="E271" s="38"/>
      <c r="F271" s="229" t="s">
        <v>2184</v>
      </c>
      <c r="G271" s="38"/>
      <c r="H271" s="38"/>
      <c r="I271" s="150"/>
      <c r="J271" s="150"/>
      <c r="K271" s="38"/>
      <c r="L271" s="38"/>
      <c r="M271" s="42"/>
      <c r="N271" s="230"/>
      <c r="O271" s="231"/>
      <c r="P271" s="82"/>
      <c r="Q271" s="82"/>
      <c r="R271" s="82"/>
      <c r="S271" s="82"/>
      <c r="T271" s="82"/>
      <c r="U271" s="82"/>
      <c r="V271" s="82"/>
      <c r="W271" s="82"/>
      <c r="X271" s="83"/>
      <c r="Y271" s="36"/>
      <c r="Z271" s="36"/>
      <c r="AA271" s="36"/>
      <c r="AB271" s="36"/>
      <c r="AC271" s="36"/>
      <c r="AD271" s="36"/>
      <c r="AE271" s="36"/>
      <c r="AT271" s="15" t="s">
        <v>161</v>
      </c>
      <c r="AU271" s="15" t="s">
        <v>78</v>
      </c>
    </row>
    <row r="272" s="2" customFormat="1" ht="21.75" customHeight="1">
      <c r="A272" s="36"/>
      <c r="B272" s="37"/>
      <c r="C272" s="212" t="s">
        <v>373</v>
      </c>
      <c r="D272" s="212" t="s">
        <v>152</v>
      </c>
      <c r="E272" s="213" t="s">
        <v>2186</v>
      </c>
      <c r="F272" s="214" t="s">
        <v>2187</v>
      </c>
      <c r="G272" s="215" t="s">
        <v>240</v>
      </c>
      <c r="H272" s="216">
        <v>3</v>
      </c>
      <c r="I272" s="217"/>
      <c r="J272" s="218"/>
      <c r="K272" s="219">
        <f>ROUND(P272*H272,2)</f>
        <v>0</v>
      </c>
      <c r="L272" s="214" t="s">
        <v>156</v>
      </c>
      <c r="M272" s="220"/>
      <c r="N272" s="221" t="s">
        <v>20</v>
      </c>
      <c r="O272" s="222" t="s">
        <v>40</v>
      </c>
      <c r="P272" s="223">
        <f>I272+J272</f>
        <v>0</v>
      </c>
      <c r="Q272" s="223">
        <f>ROUND(I272*H272,2)</f>
        <v>0</v>
      </c>
      <c r="R272" s="223">
        <f>ROUND(J272*H272,2)</f>
        <v>0</v>
      </c>
      <c r="S272" s="82"/>
      <c r="T272" s="224">
        <f>S272*H272</f>
        <v>0</v>
      </c>
      <c r="U272" s="224">
        <v>0</v>
      </c>
      <c r="V272" s="224">
        <f>U272*H272</f>
        <v>0</v>
      </c>
      <c r="W272" s="224">
        <v>0</v>
      </c>
      <c r="X272" s="225">
        <f>W272*H272</f>
        <v>0</v>
      </c>
      <c r="Y272" s="36"/>
      <c r="Z272" s="36"/>
      <c r="AA272" s="36"/>
      <c r="AB272" s="36"/>
      <c r="AC272" s="36"/>
      <c r="AD272" s="36"/>
      <c r="AE272" s="36"/>
      <c r="AR272" s="226" t="s">
        <v>1966</v>
      </c>
      <c r="AT272" s="226" t="s">
        <v>152</v>
      </c>
      <c r="AU272" s="226" t="s">
        <v>78</v>
      </c>
      <c r="AY272" s="15" t="s">
        <v>158</v>
      </c>
      <c r="BE272" s="227">
        <f>IF(O272="základní",K272,0)</f>
        <v>0</v>
      </c>
      <c r="BF272" s="227">
        <f>IF(O272="snížená",K272,0)</f>
        <v>0</v>
      </c>
      <c r="BG272" s="227">
        <f>IF(O272="zákl. přenesená",K272,0)</f>
        <v>0</v>
      </c>
      <c r="BH272" s="227">
        <f>IF(O272="sníž. přenesená",K272,0)</f>
        <v>0</v>
      </c>
      <c r="BI272" s="227">
        <f>IF(O272="nulová",K272,0)</f>
        <v>0</v>
      </c>
      <c r="BJ272" s="15" t="s">
        <v>78</v>
      </c>
      <c r="BK272" s="227">
        <f>ROUND(P272*H272,2)</f>
        <v>0</v>
      </c>
      <c r="BL272" s="15" t="s">
        <v>1966</v>
      </c>
      <c r="BM272" s="226" t="s">
        <v>2188</v>
      </c>
    </row>
    <row r="273" s="2" customFormat="1">
      <c r="A273" s="36"/>
      <c r="B273" s="37"/>
      <c r="C273" s="38"/>
      <c r="D273" s="228" t="s">
        <v>161</v>
      </c>
      <c r="E273" s="38"/>
      <c r="F273" s="229" t="s">
        <v>2187</v>
      </c>
      <c r="G273" s="38"/>
      <c r="H273" s="38"/>
      <c r="I273" s="150"/>
      <c r="J273" s="150"/>
      <c r="K273" s="38"/>
      <c r="L273" s="38"/>
      <c r="M273" s="42"/>
      <c r="N273" s="230"/>
      <c r="O273" s="231"/>
      <c r="P273" s="82"/>
      <c r="Q273" s="82"/>
      <c r="R273" s="82"/>
      <c r="S273" s="82"/>
      <c r="T273" s="82"/>
      <c r="U273" s="82"/>
      <c r="V273" s="82"/>
      <c r="W273" s="82"/>
      <c r="X273" s="83"/>
      <c r="Y273" s="36"/>
      <c r="Z273" s="36"/>
      <c r="AA273" s="36"/>
      <c r="AB273" s="36"/>
      <c r="AC273" s="36"/>
      <c r="AD273" s="36"/>
      <c r="AE273" s="36"/>
      <c r="AT273" s="15" t="s">
        <v>161</v>
      </c>
      <c r="AU273" s="15" t="s">
        <v>78</v>
      </c>
    </row>
    <row r="274" s="2" customFormat="1" ht="16.5" customHeight="1">
      <c r="A274" s="36"/>
      <c r="B274" s="37"/>
      <c r="C274" s="212" t="s">
        <v>377</v>
      </c>
      <c r="D274" s="212" t="s">
        <v>152</v>
      </c>
      <c r="E274" s="213" t="s">
        <v>2189</v>
      </c>
      <c r="F274" s="214" t="s">
        <v>2190</v>
      </c>
      <c r="G274" s="215" t="s">
        <v>155</v>
      </c>
      <c r="H274" s="216">
        <v>50</v>
      </c>
      <c r="I274" s="217"/>
      <c r="J274" s="218"/>
      <c r="K274" s="219">
        <f>ROUND(P274*H274,2)</f>
        <v>0</v>
      </c>
      <c r="L274" s="214" t="s">
        <v>156</v>
      </c>
      <c r="M274" s="220"/>
      <c r="N274" s="221" t="s">
        <v>20</v>
      </c>
      <c r="O274" s="222" t="s">
        <v>40</v>
      </c>
      <c r="P274" s="223">
        <f>I274+J274</f>
        <v>0</v>
      </c>
      <c r="Q274" s="223">
        <f>ROUND(I274*H274,2)</f>
        <v>0</v>
      </c>
      <c r="R274" s="223">
        <f>ROUND(J274*H274,2)</f>
        <v>0</v>
      </c>
      <c r="S274" s="82"/>
      <c r="T274" s="224">
        <f>S274*H274</f>
        <v>0</v>
      </c>
      <c r="U274" s="224">
        <v>0</v>
      </c>
      <c r="V274" s="224">
        <f>U274*H274</f>
        <v>0</v>
      </c>
      <c r="W274" s="224">
        <v>0</v>
      </c>
      <c r="X274" s="225">
        <f>W274*H274</f>
        <v>0</v>
      </c>
      <c r="Y274" s="36"/>
      <c r="Z274" s="36"/>
      <c r="AA274" s="36"/>
      <c r="AB274" s="36"/>
      <c r="AC274" s="36"/>
      <c r="AD274" s="36"/>
      <c r="AE274" s="36"/>
      <c r="AR274" s="226" t="s">
        <v>1966</v>
      </c>
      <c r="AT274" s="226" t="s">
        <v>152</v>
      </c>
      <c r="AU274" s="226" t="s">
        <v>78</v>
      </c>
      <c r="AY274" s="15" t="s">
        <v>158</v>
      </c>
      <c r="BE274" s="227">
        <f>IF(O274="základní",K274,0)</f>
        <v>0</v>
      </c>
      <c r="BF274" s="227">
        <f>IF(O274="snížená",K274,0)</f>
        <v>0</v>
      </c>
      <c r="BG274" s="227">
        <f>IF(O274="zákl. přenesená",K274,0)</f>
        <v>0</v>
      </c>
      <c r="BH274" s="227">
        <f>IF(O274="sníž. přenesená",K274,0)</f>
        <v>0</v>
      </c>
      <c r="BI274" s="227">
        <f>IF(O274="nulová",K274,0)</f>
        <v>0</v>
      </c>
      <c r="BJ274" s="15" t="s">
        <v>78</v>
      </c>
      <c r="BK274" s="227">
        <f>ROUND(P274*H274,2)</f>
        <v>0</v>
      </c>
      <c r="BL274" s="15" t="s">
        <v>1966</v>
      </c>
      <c r="BM274" s="226" t="s">
        <v>2191</v>
      </c>
    </row>
    <row r="275" s="2" customFormat="1">
      <c r="A275" s="36"/>
      <c r="B275" s="37"/>
      <c r="C275" s="38"/>
      <c r="D275" s="228" t="s">
        <v>161</v>
      </c>
      <c r="E275" s="38"/>
      <c r="F275" s="229" t="s">
        <v>2190</v>
      </c>
      <c r="G275" s="38"/>
      <c r="H275" s="38"/>
      <c r="I275" s="150"/>
      <c r="J275" s="150"/>
      <c r="K275" s="38"/>
      <c r="L275" s="38"/>
      <c r="M275" s="42"/>
      <c r="N275" s="230"/>
      <c r="O275" s="231"/>
      <c r="P275" s="82"/>
      <c r="Q275" s="82"/>
      <c r="R275" s="82"/>
      <c r="S275" s="82"/>
      <c r="T275" s="82"/>
      <c r="U275" s="82"/>
      <c r="V275" s="82"/>
      <c r="W275" s="82"/>
      <c r="X275" s="83"/>
      <c r="Y275" s="36"/>
      <c r="Z275" s="36"/>
      <c r="AA275" s="36"/>
      <c r="AB275" s="36"/>
      <c r="AC275" s="36"/>
      <c r="AD275" s="36"/>
      <c r="AE275" s="36"/>
      <c r="AT275" s="15" t="s">
        <v>161</v>
      </c>
      <c r="AU275" s="15" t="s">
        <v>78</v>
      </c>
    </row>
    <row r="276" s="2" customFormat="1" ht="16.5" customHeight="1">
      <c r="A276" s="36"/>
      <c r="B276" s="37"/>
      <c r="C276" s="232" t="s">
        <v>637</v>
      </c>
      <c r="D276" s="232" t="s">
        <v>461</v>
      </c>
      <c r="E276" s="233" t="s">
        <v>2192</v>
      </c>
      <c r="F276" s="234" t="s">
        <v>2193</v>
      </c>
      <c r="G276" s="235" t="s">
        <v>240</v>
      </c>
      <c r="H276" s="236">
        <v>2</v>
      </c>
      <c r="I276" s="237"/>
      <c r="J276" s="237"/>
      <c r="K276" s="238">
        <f>ROUND(P276*H276,2)</f>
        <v>0</v>
      </c>
      <c r="L276" s="234" t="s">
        <v>156</v>
      </c>
      <c r="M276" s="42"/>
      <c r="N276" s="239" t="s">
        <v>20</v>
      </c>
      <c r="O276" s="222" t="s">
        <v>40</v>
      </c>
      <c r="P276" s="223">
        <f>I276+J276</f>
        <v>0</v>
      </c>
      <c r="Q276" s="223">
        <f>ROUND(I276*H276,2)</f>
        <v>0</v>
      </c>
      <c r="R276" s="223">
        <f>ROUND(J276*H276,2)</f>
        <v>0</v>
      </c>
      <c r="S276" s="82"/>
      <c r="T276" s="224">
        <f>S276*H276</f>
        <v>0</v>
      </c>
      <c r="U276" s="224">
        <v>0</v>
      </c>
      <c r="V276" s="224">
        <f>U276*H276</f>
        <v>0</v>
      </c>
      <c r="W276" s="224">
        <v>0</v>
      </c>
      <c r="X276" s="225">
        <f>W276*H276</f>
        <v>0</v>
      </c>
      <c r="Y276" s="36"/>
      <c r="Z276" s="36"/>
      <c r="AA276" s="36"/>
      <c r="AB276" s="36"/>
      <c r="AC276" s="36"/>
      <c r="AD276" s="36"/>
      <c r="AE276" s="36"/>
      <c r="AR276" s="226" t="s">
        <v>1966</v>
      </c>
      <c r="AT276" s="226" t="s">
        <v>461</v>
      </c>
      <c r="AU276" s="226" t="s">
        <v>78</v>
      </c>
      <c r="AY276" s="15" t="s">
        <v>158</v>
      </c>
      <c r="BE276" s="227">
        <f>IF(O276="základní",K276,0)</f>
        <v>0</v>
      </c>
      <c r="BF276" s="227">
        <f>IF(O276="snížená",K276,0)</f>
        <v>0</v>
      </c>
      <c r="BG276" s="227">
        <f>IF(O276="zákl. přenesená",K276,0)</f>
        <v>0</v>
      </c>
      <c r="BH276" s="227">
        <f>IF(O276="sníž. přenesená",K276,0)</f>
        <v>0</v>
      </c>
      <c r="BI276" s="227">
        <f>IF(O276="nulová",K276,0)</f>
        <v>0</v>
      </c>
      <c r="BJ276" s="15" t="s">
        <v>78</v>
      </c>
      <c r="BK276" s="227">
        <f>ROUND(P276*H276,2)</f>
        <v>0</v>
      </c>
      <c r="BL276" s="15" t="s">
        <v>1966</v>
      </c>
      <c r="BM276" s="226" t="s">
        <v>2194</v>
      </c>
    </row>
    <row r="277" s="2" customFormat="1">
      <c r="A277" s="36"/>
      <c r="B277" s="37"/>
      <c r="C277" s="38"/>
      <c r="D277" s="228" t="s">
        <v>161</v>
      </c>
      <c r="E277" s="38"/>
      <c r="F277" s="229" t="s">
        <v>2193</v>
      </c>
      <c r="G277" s="38"/>
      <c r="H277" s="38"/>
      <c r="I277" s="150"/>
      <c r="J277" s="150"/>
      <c r="K277" s="38"/>
      <c r="L277" s="38"/>
      <c r="M277" s="42"/>
      <c r="N277" s="255"/>
      <c r="O277" s="256"/>
      <c r="P277" s="257"/>
      <c r="Q277" s="257"/>
      <c r="R277" s="257"/>
      <c r="S277" s="257"/>
      <c r="T277" s="257"/>
      <c r="U277" s="257"/>
      <c r="V277" s="257"/>
      <c r="W277" s="257"/>
      <c r="X277" s="258"/>
      <c r="Y277" s="36"/>
      <c r="Z277" s="36"/>
      <c r="AA277" s="36"/>
      <c r="AB277" s="36"/>
      <c r="AC277" s="36"/>
      <c r="AD277" s="36"/>
      <c r="AE277" s="36"/>
      <c r="AT277" s="15" t="s">
        <v>161</v>
      </c>
      <c r="AU277" s="15" t="s">
        <v>78</v>
      </c>
    </row>
    <row r="278" s="2" customFormat="1" ht="6.96" customHeight="1">
      <c r="A278" s="36"/>
      <c r="B278" s="57"/>
      <c r="C278" s="58"/>
      <c r="D278" s="58"/>
      <c r="E278" s="58"/>
      <c r="F278" s="58"/>
      <c r="G278" s="58"/>
      <c r="H278" s="58"/>
      <c r="I278" s="179"/>
      <c r="J278" s="179"/>
      <c r="K278" s="58"/>
      <c r="L278" s="58"/>
      <c r="M278" s="42"/>
      <c r="N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</row>
  </sheetData>
  <sheetProtection sheet="1" autoFilter="0" formatColumns="0" formatRows="0" objects="1" scenarios="1" spinCount="100000" saltValue="Dt2sZot+DMSnOfi/vIWzgKll5TGI6fXWpVZt0QIrL+yD42NNEr9Jo/mcxDxZc2VhwF0VhUgl111o/2XXSTRVyw==" hashValue="03W2m/M8YjDe933ZZ9Nr2ZVgwIcTuV5jyD+Phzvn3WFBwLGRd28US11Q5d5OYEqE3fKNLak+c2QuiYmeRewrvA==" algorithmName="SHA-512" password="CC35"/>
  <autoFilter ref="C90:L277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9:H79"/>
    <mergeCell ref="E81:H81"/>
    <mergeCell ref="E83:H83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4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J2" s="14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4"/>
      <c r="K3" s="143"/>
      <c r="L3" s="143"/>
      <c r="M3" s="18"/>
      <c r="AT3" s="15" t="s">
        <v>80</v>
      </c>
    </row>
    <row r="4" s="1" customFormat="1" ht="24.96" customHeight="1">
      <c r="B4" s="18"/>
      <c r="D4" s="145" t="s">
        <v>118</v>
      </c>
      <c r="I4" s="141"/>
      <c r="J4" s="141"/>
      <c r="M4" s="18"/>
      <c r="N4" s="146" t="s">
        <v>11</v>
      </c>
      <c r="AT4" s="15" t="s">
        <v>4</v>
      </c>
    </row>
    <row r="5" s="1" customFormat="1" ht="6.96" customHeight="1">
      <c r="B5" s="18"/>
      <c r="I5" s="141"/>
      <c r="J5" s="141"/>
      <c r="M5" s="18"/>
    </row>
    <row r="6" s="1" customFormat="1" ht="12" customHeight="1">
      <c r="B6" s="18"/>
      <c r="D6" s="147" t="s">
        <v>17</v>
      </c>
      <c r="I6" s="141"/>
      <c r="J6" s="141"/>
      <c r="M6" s="18"/>
    </row>
    <row r="7" s="1" customFormat="1" ht="16.5" customHeight="1">
      <c r="B7" s="18"/>
      <c r="E7" s="148" t="str">
        <f>'Rekapitulace stavby'!K6</f>
        <v xml:space="preserve"> Oprava zabezpečovacího zařízení v žst. Medlešice</v>
      </c>
      <c r="F7" s="147"/>
      <c r="G7" s="147"/>
      <c r="H7" s="147"/>
      <c r="I7" s="141"/>
      <c r="J7" s="141"/>
      <c r="M7" s="18"/>
    </row>
    <row r="8" s="1" customFormat="1" ht="12" customHeight="1">
      <c r="B8" s="18"/>
      <c r="D8" s="147" t="s">
        <v>119</v>
      </c>
      <c r="I8" s="141"/>
      <c r="J8" s="141"/>
      <c r="M8" s="18"/>
    </row>
    <row r="9" s="2" customFormat="1" ht="16.5" customHeight="1">
      <c r="A9" s="36"/>
      <c r="B9" s="42"/>
      <c r="C9" s="36"/>
      <c r="D9" s="36"/>
      <c r="E9" s="148" t="s">
        <v>2195</v>
      </c>
      <c r="F9" s="36"/>
      <c r="G9" s="36"/>
      <c r="H9" s="36"/>
      <c r="I9" s="150"/>
      <c r="J9" s="150"/>
      <c r="K9" s="36"/>
      <c r="L9" s="36"/>
      <c r="M9" s="15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7" t="s">
        <v>121</v>
      </c>
      <c r="E10" s="36"/>
      <c r="F10" s="36"/>
      <c r="G10" s="36"/>
      <c r="H10" s="36"/>
      <c r="I10" s="150"/>
      <c r="J10" s="150"/>
      <c r="K10" s="36"/>
      <c r="L10" s="36"/>
      <c r="M10" s="15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2" t="s">
        <v>2196</v>
      </c>
      <c r="F11" s="36"/>
      <c r="G11" s="36"/>
      <c r="H11" s="36"/>
      <c r="I11" s="150"/>
      <c r="J11" s="150"/>
      <c r="K11" s="36"/>
      <c r="L11" s="36"/>
      <c r="M11" s="15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150"/>
      <c r="J12" s="150"/>
      <c r="K12" s="36"/>
      <c r="L12" s="36"/>
      <c r="M12" s="15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7" t="s">
        <v>19</v>
      </c>
      <c r="E13" s="36"/>
      <c r="F13" s="134" t="s">
        <v>20</v>
      </c>
      <c r="G13" s="36"/>
      <c r="H13" s="36"/>
      <c r="I13" s="153" t="s">
        <v>21</v>
      </c>
      <c r="J13" s="154" t="s">
        <v>20</v>
      </c>
      <c r="K13" s="36"/>
      <c r="L13" s="36"/>
      <c r="M13" s="15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7" t="s">
        <v>22</v>
      </c>
      <c r="E14" s="36"/>
      <c r="F14" s="134" t="s">
        <v>23</v>
      </c>
      <c r="G14" s="36"/>
      <c r="H14" s="36"/>
      <c r="I14" s="153" t="s">
        <v>24</v>
      </c>
      <c r="J14" s="155" t="str">
        <f>'Rekapitulace stavby'!AN8</f>
        <v>17. 3. 2020</v>
      </c>
      <c r="K14" s="36"/>
      <c r="L14" s="36"/>
      <c r="M14" s="15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150"/>
      <c r="J15" s="150"/>
      <c r="K15" s="36"/>
      <c r="L15" s="36"/>
      <c r="M15" s="15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7" t="s">
        <v>26</v>
      </c>
      <c r="E16" s="36"/>
      <c r="F16" s="36"/>
      <c r="G16" s="36"/>
      <c r="H16" s="36"/>
      <c r="I16" s="153" t="s">
        <v>27</v>
      </c>
      <c r="J16" s="154" t="s">
        <v>20</v>
      </c>
      <c r="K16" s="36"/>
      <c r="L16" s="36"/>
      <c r="M16" s="15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4" t="s">
        <v>23</v>
      </c>
      <c r="F17" s="36"/>
      <c r="G17" s="36"/>
      <c r="H17" s="36"/>
      <c r="I17" s="153" t="s">
        <v>28</v>
      </c>
      <c r="J17" s="154" t="s">
        <v>20</v>
      </c>
      <c r="K17" s="36"/>
      <c r="L17" s="36"/>
      <c r="M17" s="15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150"/>
      <c r="J18" s="150"/>
      <c r="K18" s="36"/>
      <c r="L18" s="36"/>
      <c r="M18" s="15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7" t="s">
        <v>29</v>
      </c>
      <c r="E19" s="36"/>
      <c r="F19" s="36"/>
      <c r="G19" s="36"/>
      <c r="H19" s="36"/>
      <c r="I19" s="153" t="s">
        <v>27</v>
      </c>
      <c r="J19" s="31" t="str">
        <f>'Rekapitulace stavby'!AN13</f>
        <v>Vyplň údaj</v>
      </c>
      <c r="K19" s="36"/>
      <c r="L19" s="36"/>
      <c r="M19" s="15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4"/>
      <c r="G20" s="134"/>
      <c r="H20" s="134"/>
      <c r="I20" s="153" t="s">
        <v>28</v>
      </c>
      <c r="J20" s="31" t="str">
        <f>'Rekapitulace stavby'!AN14</f>
        <v>Vyplň údaj</v>
      </c>
      <c r="K20" s="36"/>
      <c r="L20" s="36"/>
      <c r="M20" s="15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150"/>
      <c r="J21" s="150"/>
      <c r="K21" s="36"/>
      <c r="L21" s="36"/>
      <c r="M21" s="15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7" t="s">
        <v>31</v>
      </c>
      <c r="E22" s="36"/>
      <c r="F22" s="36"/>
      <c r="G22" s="36"/>
      <c r="H22" s="36"/>
      <c r="I22" s="153" t="s">
        <v>27</v>
      </c>
      <c r="J22" s="154" t="s">
        <v>20</v>
      </c>
      <c r="K22" s="36"/>
      <c r="L22" s="36"/>
      <c r="M22" s="15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4" t="s">
        <v>23</v>
      </c>
      <c r="F23" s="36"/>
      <c r="G23" s="36"/>
      <c r="H23" s="36"/>
      <c r="I23" s="153" t="s">
        <v>28</v>
      </c>
      <c r="J23" s="154" t="s">
        <v>20</v>
      </c>
      <c r="K23" s="36"/>
      <c r="L23" s="36"/>
      <c r="M23" s="15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150"/>
      <c r="J24" s="150"/>
      <c r="K24" s="36"/>
      <c r="L24" s="36"/>
      <c r="M24" s="15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7" t="s">
        <v>32</v>
      </c>
      <c r="E25" s="36"/>
      <c r="F25" s="36"/>
      <c r="G25" s="36"/>
      <c r="H25" s="36"/>
      <c r="I25" s="153" t="s">
        <v>27</v>
      </c>
      <c r="J25" s="154" t="s">
        <v>20</v>
      </c>
      <c r="K25" s="36"/>
      <c r="L25" s="36"/>
      <c r="M25" s="15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4" t="s">
        <v>23</v>
      </c>
      <c r="F26" s="36"/>
      <c r="G26" s="36"/>
      <c r="H26" s="36"/>
      <c r="I26" s="153" t="s">
        <v>28</v>
      </c>
      <c r="J26" s="154" t="s">
        <v>20</v>
      </c>
      <c r="K26" s="36"/>
      <c r="L26" s="36"/>
      <c r="M26" s="15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150"/>
      <c r="J27" s="150"/>
      <c r="K27" s="36"/>
      <c r="L27" s="36"/>
      <c r="M27" s="15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7" t="s">
        <v>33</v>
      </c>
      <c r="E28" s="36"/>
      <c r="F28" s="36"/>
      <c r="G28" s="36"/>
      <c r="H28" s="36"/>
      <c r="I28" s="150"/>
      <c r="J28" s="150"/>
      <c r="K28" s="36"/>
      <c r="L28" s="36"/>
      <c r="M28" s="15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6"/>
      <c r="B29" s="157"/>
      <c r="C29" s="156"/>
      <c r="D29" s="156"/>
      <c r="E29" s="158" t="s">
        <v>20</v>
      </c>
      <c r="F29" s="158"/>
      <c r="G29" s="158"/>
      <c r="H29" s="158"/>
      <c r="I29" s="159"/>
      <c r="J29" s="159"/>
      <c r="K29" s="156"/>
      <c r="L29" s="156"/>
      <c r="M29" s="160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150"/>
      <c r="J30" s="150"/>
      <c r="K30" s="36"/>
      <c r="L30" s="36"/>
      <c r="M30" s="15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61"/>
      <c r="E31" s="161"/>
      <c r="F31" s="161"/>
      <c r="G31" s="161"/>
      <c r="H31" s="161"/>
      <c r="I31" s="162"/>
      <c r="J31" s="162"/>
      <c r="K31" s="161"/>
      <c r="L31" s="161"/>
      <c r="M31" s="15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>
      <c r="A32" s="36"/>
      <c r="B32" s="42"/>
      <c r="C32" s="36"/>
      <c r="D32" s="36"/>
      <c r="E32" s="147" t="s">
        <v>126</v>
      </c>
      <c r="F32" s="36"/>
      <c r="G32" s="36"/>
      <c r="H32" s="36"/>
      <c r="I32" s="150"/>
      <c r="J32" s="150"/>
      <c r="K32" s="163">
        <f>I65</f>
        <v>0</v>
      </c>
      <c r="L32" s="36"/>
      <c r="M32" s="15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>
      <c r="A33" s="36"/>
      <c r="B33" s="42"/>
      <c r="C33" s="36"/>
      <c r="D33" s="36"/>
      <c r="E33" s="147" t="s">
        <v>127</v>
      </c>
      <c r="F33" s="36"/>
      <c r="G33" s="36"/>
      <c r="H33" s="36"/>
      <c r="I33" s="150"/>
      <c r="J33" s="150"/>
      <c r="K33" s="163">
        <f>J65</f>
        <v>0</v>
      </c>
      <c r="L33" s="36"/>
      <c r="M33" s="15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25.44" customHeight="1">
      <c r="A34" s="36"/>
      <c r="B34" s="42"/>
      <c r="C34" s="36"/>
      <c r="D34" s="164" t="s">
        <v>35</v>
      </c>
      <c r="E34" s="36"/>
      <c r="F34" s="36"/>
      <c r="G34" s="36"/>
      <c r="H34" s="36"/>
      <c r="I34" s="150"/>
      <c r="J34" s="150"/>
      <c r="K34" s="165">
        <f>ROUND(K89, 2)</f>
        <v>0</v>
      </c>
      <c r="L34" s="36"/>
      <c r="M34" s="15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6.96" customHeight="1">
      <c r="A35" s="36"/>
      <c r="B35" s="42"/>
      <c r="C35" s="36"/>
      <c r="D35" s="161"/>
      <c r="E35" s="161"/>
      <c r="F35" s="161"/>
      <c r="G35" s="161"/>
      <c r="H35" s="161"/>
      <c r="I35" s="162"/>
      <c r="J35" s="162"/>
      <c r="K35" s="161"/>
      <c r="L35" s="161"/>
      <c r="M35" s="15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36"/>
      <c r="F36" s="166" t="s">
        <v>37</v>
      </c>
      <c r="G36" s="36"/>
      <c r="H36" s="36"/>
      <c r="I36" s="167" t="s">
        <v>36</v>
      </c>
      <c r="J36" s="150"/>
      <c r="K36" s="166" t="s">
        <v>38</v>
      </c>
      <c r="L36" s="36"/>
      <c r="M36" s="15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14.4" customHeight="1">
      <c r="A37" s="36"/>
      <c r="B37" s="42"/>
      <c r="C37" s="36"/>
      <c r="D37" s="149" t="s">
        <v>39</v>
      </c>
      <c r="E37" s="147" t="s">
        <v>40</v>
      </c>
      <c r="F37" s="163">
        <f>ROUND((SUM(BE89:BE217)),  2)</f>
        <v>0</v>
      </c>
      <c r="G37" s="36"/>
      <c r="H37" s="36"/>
      <c r="I37" s="168">
        <v>0.20999999999999999</v>
      </c>
      <c r="J37" s="150"/>
      <c r="K37" s="163">
        <f>ROUND(((SUM(BE89:BE217))*I37),  2)</f>
        <v>0</v>
      </c>
      <c r="L37" s="36"/>
      <c r="M37" s="15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147" t="s">
        <v>41</v>
      </c>
      <c r="F38" s="163">
        <f>ROUND((SUM(BF89:BF217)),  2)</f>
        <v>0</v>
      </c>
      <c r="G38" s="36"/>
      <c r="H38" s="36"/>
      <c r="I38" s="168">
        <v>0.14999999999999999</v>
      </c>
      <c r="J38" s="150"/>
      <c r="K38" s="163">
        <f>ROUND(((SUM(BF89:BF217))*I38),  2)</f>
        <v>0</v>
      </c>
      <c r="L38" s="36"/>
      <c r="M38" s="15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7" t="s">
        <v>42</v>
      </c>
      <c r="F39" s="163">
        <f>ROUND((SUM(BG89:BG217)),  2)</f>
        <v>0</v>
      </c>
      <c r="G39" s="36"/>
      <c r="H39" s="36"/>
      <c r="I39" s="168">
        <v>0.20999999999999999</v>
      </c>
      <c r="J39" s="150"/>
      <c r="K39" s="163">
        <f>0</f>
        <v>0</v>
      </c>
      <c r="L39" s="36"/>
      <c r="M39" s="15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147" t="s">
        <v>43</v>
      </c>
      <c r="F40" s="163">
        <f>ROUND((SUM(BH89:BH217)),  2)</f>
        <v>0</v>
      </c>
      <c r="G40" s="36"/>
      <c r="H40" s="36"/>
      <c r="I40" s="168">
        <v>0.14999999999999999</v>
      </c>
      <c r="J40" s="150"/>
      <c r="K40" s="163">
        <f>0</f>
        <v>0</v>
      </c>
      <c r="L40" s="36"/>
      <c r="M40" s="15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14.4" customHeight="1">
      <c r="A41" s="36"/>
      <c r="B41" s="42"/>
      <c r="C41" s="36"/>
      <c r="D41" s="36"/>
      <c r="E41" s="147" t="s">
        <v>44</v>
      </c>
      <c r="F41" s="163">
        <f>ROUND((SUM(BI89:BI217)),  2)</f>
        <v>0</v>
      </c>
      <c r="G41" s="36"/>
      <c r="H41" s="36"/>
      <c r="I41" s="168">
        <v>0</v>
      </c>
      <c r="J41" s="150"/>
      <c r="K41" s="163">
        <f>0</f>
        <v>0</v>
      </c>
      <c r="L41" s="36"/>
      <c r="M41" s="15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6.96" customHeight="1">
      <c r="A42" s="36"/>
      <c r="B42" s="42"/>
      <c r="C42" s="36"/>
      <c r="D42" s="36"/>
      <c r="E42" s="36"/>
      <c r="F42" s="36"/>
      <c r="G42" s="36"/>
      <c r="H42" s="36"/>
      <c r="I42" s="150"/>
      <c r="J42" s="150"/>
      <c r="K42" s="36"/>
      <c r="L42" s="36"/>
      <c r="M42" s="15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5.44" customHeight="1">
      <c r="A43" s="36"/>
      <c r="B43" s="42"/>
      <c r="C43" s="169"/>
      <c r="D43" s="170" t="s">
        <v>45</v>
      </c>
      <c r="E43" s="171"/>
      <c r="F43" s="171"/>
      <c r="G43" s="172" t="s">
        <v>46</v>
      </c>
      <c r="H43" s="173" t="s">
        <v>47</v>
      </c>
      <c r="I43" s="174"/>
      <c r="J43" s="174"/>
      <c r="K43" s="175">
        <f>SUM(K34:K41)</f>
        <v>0</v>
      </c>
      <c r="L43" s="176"/>
      <c r="M43" s="151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14.4" customHeight="1">
      <c r="A44" s="36"/>
      <c r="B44" s="177"/>
      <c r="C44" s="178"/>
      <c r="D44" s="178"/>
      <c r="E44" s="178"/>
      <c r="F44" s="178"/>
      <c r="G44" s="178"/>
      <c r="H44" s="178"/>
      <c r="I44" s="179"/>
      <c r="J44" s="179"/>
      <c r="K44" s="178"/>
      <c r="L44" s="178"/>
      <c r="M44" s="15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="2" customFormat="1" ht="6.96" customHeight="1">
      <c r="A48" s="36"/>
      <c r="B48" s="180"/>
      <c r="C48" s="181"/>
      <c r="D48" s="181"/>
      <c r="E48" s="181"/>
      <c r="F48" s="181"/>
      <c r="G48" s="181"/>
      <c r="H48" s="181"/>
      <c r="I48" s="182"/>
      <c r="J48" s="182"/>
      <c r="K48" s="181"/>
      <c r="L48" s="181"/>
      <c r="M48" s="15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24.96" customHeight="1">
      <c r="A49" s="36"/>
      <c r="B49" s="37"/>
      <c r="C49" s="21" t="s">
        <v>128</v>
      </c>
      <c r="D49" s="38"/>
      <c r="E49" s="38"/>
      <c r="F49" s="38"/>
      <c r="G49" s="38"/>
      <c r="H49" s="38"/>
      <c r="I49" s="150"/>
      <c r="J49" s="150"/>
      <c r="K49" s="38"/>
      <c r="L49" s="38"/>
      <c r="M49" s="15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6.96" customHeight="1">
      <c r="A50" s="36"/>
      <c r="B50" s="37"/>
      <c r="C50" s="38"/>
      <c r="D50" s="38"/>
      <c r="E50" s="38"/>
      <c r="F50" s="38"/>
      <c r="G50" s="38"/>
      <c r="H50" s="38"/>
      <c r="I50" s="150"/>
      <c r="J50" s="150"/>
      <c r="K50" s="38"/>
      <c r="L50" s="38"/>
      <c r="M50" s="15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2" customHeight="1">
      <c r="A51" s="36"/>
      <c r="B51" s="37"/>
      <c r="C51" s="30" t="s">
        <v>17</v>
      </c>
      <c r="D51" s="38"/>
      <c r="E51" s="38"/>
      <c r="F51" s="38"/>
      <c r="G51" s="38"/>
      <c r="H51" s="38"/>
      <c r="I51" s="150"/>
      <c r="J51" s="150"/>
      <c r="K51" s="38"/>
      <c r="L51" s="38"/>
      <c r="M51" s="15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6.5" customHeight="1">
      <c r="A52" s="36"/>
      <c r="B52" s="37"/>
      <c r="C52" s="38"/>
      <c r="D52" s="38"/>
      <c r="E52" s="183" t="str">
        <f>E7</f>
        <v xml:space="preserve"> Oprava zabezpečovacího zařízení v žst. Medlešice</v>
      </c>
      <c r="F52" s="30"/>
      <c r="G52" s="30"/>
      <c r="H52" s="30"/>
      <c r="I52" s="150"/>
      <c r="J52" s="150"/>
      <c r="K52" s="38"/>
      <c r="L52" s="38"/>
      <c r="M52" s="15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1" customFormat="1" ht="12" customHeight="1">
      <c r="B53" s="19"/>
      <c r="C53" s="30" t="s">
        <v>119</v>
      </c>
      <c r="D53" s="20"/>
      <c r="E53" s="20"/>
      <c r="F53" s="20"/>
      <c r="G53" s="20"/>
      <c r="H53" s="20"/>
      <c r="I53" s="141"/>
      <c r="J53" s="141"/>
      <c r="K53" s="20"/>
      <c r="L53" s="20"/>
      <c r="M53" s="18"/>
    </row>
    <row r="54" s="2" customFormat="1" ht="16.5" customHeight="1">
      <c r="A54" s="36"/>
      <c r="B54" s="37"/>
      <c r="C54" s="38"/>
      <c r="D54" s="38"/>
      <c r="E54" s="183" t="s">
        <v>2195</v>
      </c>
      <c r="F54" s="38"/>
      <c r="G54" s="38"/>
      <c r="H54" s="38"/>
      <c r="I54" s="150"/>
      <c r="J54" s="150"/>
      <c r="K54" s="38"/>
      <c r="L54" s="38"/>
      <c r="M54" s="15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2" customHeight="1">
      <c r="A55" s="36"/>
      <c r="B55" s="37"/>
      <c r="C55" s="30" t="s">
        <v>121</v>
      </c>
      <c r="D55" s="38"/>
      <c r="E55" s="38"/>
      <c r="F55" s="38"/>
      <c r="G55" s="38"/>
      <c r="H55" s="38"/>
      <c r="I55" s="150"/>
      <c r="J55" s="150"/>
      <c r="K55" s="38"/>
      <c r="L55" s="38"/>
      <c r="M55" s="15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6.5" customHeight="1">
      <c r="A56" s="36"/>
      <c r="B56" s="37"/>
      <c r="C56" s="38"/>
      <c r="D56" s="38"/>
      <c r="E56" s="67" t="str">
        <f>E11</f>
        <v>01 - dle sborníku ÚOŽI</v>
      </c>
      <c r="F56" s="38"/>
      <c r="G56" s="38"/>
      <c r="H56" s="38"/>
      <c r="I56" s="150"/>
      <c r="J56" s="150"/>
      <c r="K56" s="38"/>
      <c r="L56" s="38"/>
      <c r="M56" s="15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150"/>
      <c r="J57" s="150"/>
      <c r="K57" s="38"/>
      <c r="L57" s="38"/>
      <c r="M57" s="15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2" customHeight="1">
      <c r="A58" s="36"/>
      <c r="B58" s="37"/>
      <c r="C58" s="30" t="s">
        <v>22</v>
      </c>
      <c r="D58" s="38"/>
      <c r="E58" s="38"/>
      <c r="F58" s="25" t="str">
        <f>F14</f>
        <v xml:space="preserve"> </v>
      </c>
      <c r="G58" s="38"/>
      <c r="H58" s="38"/>
      <c r="I58" s="153" t="s">
        <v>24</v>
      </c>
      <c r="J58" s="155" t="str">
        <f>IF(J14="","",J14)</f>
        <v>17. 3. 2020</v>
      </c>
      <c r="K58" s="38"/>
      <c r="L58" s="38"/>
      <c r="M58" s="15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6.96" customHeight="1">
      <c r="A59" s="36"/>
      <c r="B59" s="37"/>
      <c r="C59" s="38"/>
      <c r="D59" s="38"/>
      <c r="E59" s="38"/>
      <c r="F59" s="38"/>
      <c r="G59" s="38"/>
      <c r="H59" s="38"/>
      <c r="I59" s="150"/>
      <c r="J59" s="150"/>
      <c r="K59" s="38"/>
      <c r="L59" s="38"/>
      <c r="M59" s="15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5.15" customHeight="1">
      <c r="A60" s="36"/>
      <c r="B60" s="37"/>
      <c r="C60" s="30" t="s">
        <v>26</v>
      </c>
      <c r="D60" s="38"/>
      <c r="E60" s="38"/>
      <c r="F60" s="25" t="str">
        <f>E17</f>
        <v xml:space="preserve"> </v>
      </c>
      <c r="G60" s="38"/>
      <c r="H60" s="38"/>
      <c r="I60" s="153" t="s">
        <v>31</v>
      </c>
      <c r="J60" s="185" t="str">
        <f>E23</f>
        <v xml:space="preserve"> </v>
      </c>
      <c r="K60" s="38"/>
      <c r="L60" s="38"/>
      <c r="M60" s="151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15.15" customHeight="1">
      <c r="A61" s="36"/>
      <c r="B61" s="37"/>
      <c r="C61" s="30" t="s">
        <v>29</v>
      </c>
      <c r="D61" s="38"/>
      <c r="E61" s="38"/>
      <c r="F61" s="25" t="str">
        <f>IF(E20="","",E20)</f>
        <v>Vyplň údaj</v>
      </c>
      <c r="G61" s="38"/>
      <c r="H61" s="38"/>
      <c r="I61" s="153" t="s">
        <v>32</v>
      </c>
      <c r="J61" s="185" t="str">
        <f>E26</f>
        <v xml:space="preserve"> </v>
      </c>
      <c r="K61" s="38"/>
      <c r="L61" s="38"/>
      <c r="M61" s="15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150"/>
      <c r="J62" s="150"/>
      <c r="K62" s="38"/>
      <c r="L62" s="38"/>
      <c r="M62" s="15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29.28" customHeight="1">
      <c r="A63" s="36"/>
      <c r="B63" s="37"/>
      <c r="C63" s="186" t="s">
        <v>129</v>
      </c>
      <c r="D63" s="187"/>
      <c r="E63" s="187"/>
      <c r="F63" s="187"/>
      <c r="G63" s="187"/>
      <c r="H63" s="187"/>
      <c r="I63" s="188" t="s">
        <v>130</v>
      </c>
      <c r="J63" s="188" t="s">
        <v>131</v>
      </c>
      <c r="K63" s="189" t="s">
        <v>132</v>
      </c>
      <c r="L63" s="187"/>
      <c r="M63" s="15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10.32" customHeight="1">
      <c r="A64" s="36"/>
      <c r="B64" s="37"/>
      <c r="C64" s="38"/>
      <c r="D64" s="38"/>
      <c r="E64" s="38"/>
      <c r="F64" s="38"/>
      <c r="G64" s="38"/>
      <c r="H64" s="38"/>
      <c r="I64" s="150"/>
      <c r="J64" s="150"/>
      <c r="K64" s="38"/>
      <c r="L64" s="38"/>
      <c r="M64" s="151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22.8" customHeight="1">
      <c r="A65" s="36"/>
      <c r="B65" s="37"/>
      <c r="C65" s="190" t="s">
        <v>69</v>
      </c>
      <c r="D65" s="38"/>
      <c r="E65" s="38"/>
      <c r="F65" s="38"/>
      <c r="G65" s="38"/>
      <c r="H65" s="38"/>
      <c r="I65" s="191">
        <f>Q89</f>
        <v>0</v>
      </c>
      <c r="J65" s="191">
        <f>R89</f>
        <v>0</v>
      </c>
      <c r="K65" s="100">
        <f>K89</f>
        <v>0</v>
      </c>
      <c r="L65" s="38"/>
      <c r="M65" s="15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U65" s="15" t="s">
        <v>133</v>
      </c>
    </row>
    <row r="66" s="9" customFormat="1" ht="24.96" customHeight="1">
      <c r="A66" s="9"/>
      <c r="B66" s="192"/>
      <c r="C66" s="193"/>
      <c r="D66" s="194" t="s">
        <v>134</v>
      </c>
      <c r="E66" s="195"/>
      <c r="F66" s="195"/>
      <c r="G66" s="195"/>
      <c r="H66" s="195"/>
      <c r="I66" s="196">
        <f>Q90</f>
        <v>0</v>
      </c>
      <c r="J66" s="196">
        <f>R90</f>
        <v>0</v>
      </c>
      <c r="K66" s="197">
        <f>K90</f>
        <v>0</v>
      </c>
      <c r="L66" s="193"/>
      <c r="M66" s="19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92"/>
      <c r="C67" s="193"/>
      <c r="D67" s="194" t="s">
        <v>1893</v>
      </c>
      <c r="E67" s="195"/>
      <c r="F67" s="195"/>
      <c r="G67" s="195"/>
      <c r="H67" s="195"/>
      <c r="I67" s="196">
        <f>Q215</f>
        <v>0</v>
      </c>
      <c r="J67" s="196">
        <f>R215</f>
        <v>0</v>
      </c>
      <c r="K67" s="197">
        <f>K215</f>
        <v>0</v>
      </c>
      <c r="L67" s="193"/>
      <c r="M67" s="198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6"/>
      <c r="B68" s="37"/>
      <c r="C68" s="38"/>
      <c r="D68" s="38"/>
      <c r="E68" s="38"/>
      <c r="F68" s="38"/>
      <c r="G68" s="38"/>
      <c r="H68" s="38"/>
      <c r="I68" s="150"/>
      <c r="J68" s="150"/>
      <c r="K68" s="38"/>
      <c r="L68" s="38"/>
      <c r="M68" s="15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57"/>
      <c r="C69" s="58"/>
      <c r="D69" s="58"/>
      <c r="E69" s="58"/>
      <c r="F69" s="58"/>
      <c r="G69" s="58"/>
      <c r="H69" s="58"/>
      <c r="I69" s="179"/>
      <c r="J69" s="179"/>
      <c r="K69" s="58"/>
      <c r="L69" s="58"/>
      <c r="M69" s="15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="2" customFormat="1" ht="6.96" customHeight="1">
      <c r="A73" s="36"/>
      <c r="B73" s="59"/>
      <c r="C73" s="60"/>
      <c r="D73" s="60"/>
      <c r="E73" s="60"/>
      <c r="F73" s="60"/>
      <c r="G73" s="60"/>
      <c r="H73" s="60"/>
      <c r="I73" s="182"/>
      <c r="J73" s="182"/>
      <c r="K73" s="60"/>
      <c r="L73" s="60"/>
      <c r="M73" s="15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24.96" customHeight="1">
      <c r="A74" s="36"/>
      <c r="B74" s="37"/>
      <c r="C74" s="21" t="s">
        <v>135</v>
      </c>
      <c r="D74" s="38"/>
      <c r="E74" s="38"/>
      <c r="F74" s="38"/>
      <c r="G74" s="38"/>
      <c r="H74" s="38"/>
      <c r="I74" s="150"/>
      <c r="J74" s="150"/>
      <c r="K74" s="38"/>
      <c r="L74" s="38"/>
      <c r="M74" s="15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150"/>
      <c r="J75" s="150"/>
      <c r="K75" s="38"/>
      <c r="L75" s="38"/>
      <c r="M75" s="15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17</v>
      </c>
      <c r="D76" s="38"/>
      <c r="E76" s="38"/>
      <c r="F76" s="38"/>
      <c r="G76" s="38"/>
      <c r="H76" s="38"/>
      <c r="I76" s="150"/>
      <c r="J76" s="150"/>
      <c r="K76" s="38"/>
      <c r="L76" s="38"/>
      <c r="M76" s="15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8"/>
      <c r="D77" s="38"/>
      <c r="E77" s="183" t="str">
        <f>E7</f>
        <v xml:space="preserve"> Oprava zabezpečovacího zařízení v žst. Medlešice</v>
      </c>
      <c r="F77" s="30"/>
      <c r="G77" s="30"/>
      <c r="H77" s="30"/>
      <c r="I77" s="150"/>
      <c r="J77" s="150"/>
      <c r="K77" s="38"/>
      <c r="L77" s="38"/>
      <c r="M77" s="15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1" customFormat="1" ht="12" customHeight="1">
      <c r="B78" s="19"/>
      <c r="C78" s="30" t="s">
        <v>119</v>
      </c>
      <c r="D78" s="20"/>
      <c r="E78" s="20"/>
      <c r="F78" s="20"/>
      <c r="G78" s="20"/>
      <c r="H78" s="20"/>
      <c r="I78" s="141"/>
      <c r="J78" s="141"/>
      <c r="K78" s="20"/>
      <c r="L78" s="20"/>
      <c r="M78" s="18"/>
    </row>
    <row r="79" s="2" customFormat="1" ht="16.5" customHeight="1">
      <c r="A79" s="36"/>
      <c r="B79" s="37"/>
      <c r="C79" s="38"/>
      <c r="D79" s="38"/>
      <c r="E79" s="183" t="s">
        <v>2195</v>
      </c>
      <c r="F79" s="38"/>
      <c r="G79" s="38"/>
      <c r="H79" s="38"/>
      <c r="I79" s="150"/>
      <c r="J79" s="150"/>
      <c r="K79" s="38"/>
      <c r="L79" s="38"/>
      <c r="M79" s="15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121</v>
      </c>
      <c r="D80" s="38"/>
      <c r="E80" s="38"/>
      <c r="F80" s="38"/>
      <c r="G80" s="38"/>
      <c r="H80" s="38"/>
      <c r="I80" s="150"/>
      <c r="J80" s="150"/>
      <c r="K80" s="38"/>
      <c r="L80" s="38"/>
      <c r="M80" s="15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67" t="str">
        <f>E11</f>
        <v>01 - dle sborníku ÚOŽI</v>
      </c>
      <c r="F81" s="38"/>
      <c r="G81" s="38"/>
      <c r="H81" s="38"/>
      <c r="I81" s="150"/>
      <c r="J81" s="150"/>
      <c r="K81" s="38"/>
      <c r="L81" s="38"/>
      <c r="M81" s="15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6.96" customHeight="1">
      <c r="A82" s="36"/>
      <c r="B82" s="37"/>
      <c r="C82" s="38"/>
      <c r="D82" s="38"/>
      <c r="E82" s="38"/>
      <c r="F82" s="38"/>
      <c r="G82" s="38"/>
      <c r="H82" s="38"/>
      <c r="I82" s="150"/>
      <c r="J82" s="150"/>
      <c r="K82" s="38"/>
      <c r="L82" s="38"/>
      <c r="M82" s="15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2" customHeight="1">
      <c r="A83" s="36"/>
      <c r="B83" s="37"/>
      <c r="C83" s="30" t="s">
        <v>22</v>
      </c>
      <c r="D83" s="38"/>
      <c r="E83" s="38"/>
      <c r="F83" s="25" t="str">
        <f>F14</f>
        <v xml:space="preserve"> </v>
      </c>
      <c r="G83" s="38"/>
      <c r="H83" s="38"/>
      <c r="I83" s="153" t="s">
        <v>24</v>
      </c>
      <c r="J83" s="155" t="str">
        <f>IF(J14="","",J14)</f>
        <v>17. 3. 2020</v>
      </c>
      <c r="K83" s="38"/>
      <c r="L83" s="38"/>
      <c r="M83" s="15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150"/>
      <c r="J84" s="150"/>
      <c r="K84" s="38"/>
      <c r="L84" s="38"/>
      <c r="M84" s="15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5.15" customHeight="1">
      <c r="A85" s="36"/>
      <c r="B85" s="37"/>
      <c r="C85" s="30" t="s">
        <v>26</v>
      </c>
      <c r="D85" s="38"/>
      <c r="E85" s="38"/>
      <c r="F85" s="25" t="str">
        <f>E17</f>
        <v xml:space="preserve"> </v>
      </c>
      <c r="G85" s="38"/>
      <c r="H85" s="38"/>
      <c r="I85" s="153" t="s">
        <v>31</v>
      </c>
      <c r="J85" s="185" t="str">
        <f>E23</f>
        <v xml:space="preserve"> </v>
      </c>
      <c r="K85" s="38"/>
      <c r="L85" s="38"/>
      <c r="M85" s="15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5.15" customHeight="1">
      <c r="A86" s="36"/>
      <c r="B86" s="37"/>
      <c r="C86" s="30" t="s">
        <v>29</v>
      </c>
      <c r="D86" s="38"/>
      <c r="E86" s="38"/>
      <c r="F86" s="25" t="str">
        <f>IF(E20="","",E20)</f>
        <v>Vyplň údaj</v>
      </c>
      <c r="G86" s="38"/>
      <c r="H86" s="38"/>
      <c r="I86" s="153" t="s">
        <v>32</v>
      </c>
      <c r="J86" s="185" t="str">
        <f>E26</f>
        <v xml:space="preserve"> </v>
      </c>
      <c r="K86" s="38"/>
      <c r="L86" s="38"/>
      <c r="M86" s="15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0.32" customHeight="1">
      <c r="A87" s="36"/>
      <c r="B87" s="37"/>
      <c r="C87" s="38"/>
      <c r="D87" s="38"/>
      <c r="E87" s="38"/>
      <c r="F87" s="38"/>
      <c r="G87" s="38"/>
      <c r="H87" s="38"/>
      <c r="I87" s="150"/>
      <c r="J87" s="150"/>
      <c r="K87" s="38"/>
      <c r="L87" s="38"/>
      <c r="M87" s="15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10" customFormat="1" ht="29.28" customHeight="1">
      <c r="A88" s="199"/>
      <c r="B88" s="200"/>
      <c r="C88" s="201" t="s">
        <v>136</v>
      </c>
      <c r="D88" s="202" t="s">
        <v>54</v>
      </c>
      <c r="E88" s="202" t="s">
        <v>50</v>
      </c>
      <c r="F88" s="202" t="s">
        <v>51</v>
      </c>
      <c r="G88" s="202" t="s">
        <v>137</v>
      </c>
      <c r="H88" s="202" t="s">
        <v>138</v>
      </c>
      <c r="I88" s="203" t="s">
        <v>139</v>
      </c>
      <c r="J88" s="203" t="s">
        <v>140</v>
      </c>
      <c r="K88" s="202" t="s">
        <v>132</v>
      </c>
      <c r="L88" s="204" t="s">
        <v>141</v>
      </c>
      <c r="M88" s="205"/>
      <c r="N88" s="90" t="s">
        <v>20</v>
      </c>
      <c r="O88" s="91" t="s">
        <v>39</v>
      </c>
      <c r="P88" s="91" t="s">
        <v>142</v>
      </c>
      <c r="Q88" s="91" t="s">
        <v>143</v>
      </c>
      <c r="R88" s="91" t="s">
        <v>144</v>
      </c>
      <c r="S88" s="91" t="s">
        <v>145</v>
      </c>
      <c r="T88" s="91" t="s">
        <v>146</v>
      </c>
      <c r="U88" s="91" t="s">
        <v>147</v>
      </c>
      <c r="V88" s="91" t="s">
        <v>148</v>
      </c>
      <c r="W88" s="91" t="s">
        <v>149</v>
      </c>
      <c r="X88" s="92" t="s">
        <v>150</v>
      </c>
      <c r="Y88" s="199"/>
      <c r="Z88" s="199"/>
      <c r="AA88" s="199"/>
      <c r="AB88" s="199"/>
      <c r="AC88" s="199"/>
      <c r="AD88" s="199"/>
      <c r="AE88" s="199"/>
    </row>
    <row r="89" s="2" customFormat="1" ht="22.8" customHeight="1">
      <c r="A89" s="36"/>
      <c r="B89" s="37"/>
      <c r="C89" s="97" t="s">
        <v>151</v>
      </c>
      <c r="D89" s="38"/>
      <c r="E89" s="38"/>
      <c r="F89" s="38"/>
      <c r="G89" s="38"/>
      <c r="H89" s="38"/>
      <c r="I89" s="150"/>
      <c r="J89" s="150"/>
      <c r="K89" s="206">
        <f>BK89</f>
        <v>0</v>
      </c>
      <c r="L89" s="38"/>
      <c r="M89" s="42"/>
      <c r="N89" s="93"/>
      <c r="O89" s="207"/>
      <c r="P89" s="94"/>
      <c r="Q89" s="208">
        <f>Q90+Q215</f>
        <v>0</v>
      </c>
      <c r="R89" s="208">
        <f>R90+R215</f>
        <v>0</v>
      </c>
      <c r="S89" s="94"/>
      <c r="T89" s="209">
        <f>T90+T215</f>
        <v>0</v>
      </c>
      <c r="U89" s="94"/>
      <c r="V89" s="209">
        <f>V90+V215</f>
        <v>0</v>
      </c>
      <c r="W89" s="94"/>
      <c r="X89" s="210">
        <f>X90+X215</f>
        <v>0</v>
      </c>
      <c r="Y89" s="36"/>
      <c r="Z89" s="36"/>
      <c r="AA89" s="36"/>
      <c r="AB89" s="36"/>
      <c r="AC89" s="36"/>
      <c r="AD89" s="36"/>
      <c r="AE89" s="36"/>
      <c r="AT89" s="15" t="s">
        <v>70</v>
      </c>
      <c r="AU89" s="15" t="s">
        <v>133</v>
      </c>
      <c r="BK89" s="211">
        <f>BK90+BK215</f>
        <v>0</v>
      </c>
    </row>
    <row r="90" s="11" customFormat="1" ht="25.92" customHeight="1">
      <c r="A90" s="11"/>
      <c r="B90" s="240"/>
      <c r="C90" s="241"/>
      <c r="D90" s="242" t="s">
        <v>70</v>
      </c>
      <c r="E90" s="243" t="s">
        <v>1529</v>
      </c>
      <c r="F90" s="243" t="s">
        <v>1530</v>
      </c>
      <c r="G90" s="241"/>
      <c r="H90" s="241"/>
      <c r="I90" s="244"/>
      <c r="J90" s="244"/>
      <c r="K90" s="245">
        <f>BK90</f>
        <v>0</v>
      </c>
      <c r="L90" s="241"/>
      <c r="M90" s="246"/>
      <c r="N90" s="247"/>
      <c r="O90" s="248"/>
      <c r="P90" s="248"/>
      <c r="Q90" s="249">
        <f>SUM(Q91:Q214)</f>
        <v>0</v>
      </c>
      <c r="R90" s="249">
        <f>SUM(R91:R214)</f>
        <v>0</v>
      </c>
      <c r="S90" s="248"/>
      <c r="T90" s="250">
        <f>SUM(T91:T214)</f>
        <v>0</v>
      </c>
      <c r="U90" s="248"/>
      <c r="V90" s="250">
        <f>SUM(V91:V214)</f>
        <v>0</v>
      </c>
      <c r="W90" s="248"/>
      <c r="X90" s="251">
        <f>SUM(X91:X214)</f>
        <v>0</v>
      </c>
      <c r="Y90" s="11"/>
      <c r="Z90" s="11"/>
      <c r="AA90" s="11"/>
      <c r="AB90" s="11"/>
      <c r="AC90" s="11"/>
      <c r="AD90" s="11"/>
      <c r="AE90" s="11"/>
      <c r="AR90" s="252" t="s">
        <v>159</v>
      </c>
      <c r="AT90" s="253" t="s">
        <v>70</v>
      </c>
      <c r="AU90" s="253" t="s">
        <v>71</v>
      </c>
      <c r="AY90" s="252" t="s">
        <v>158</v>
      </c>
      <c r="BK90" s="254">
        <f>SUM(BK91:BK214)</f>
        <v>0</v>
      </c>
    </row>
    <row r="91" s="2" customFormat="1" ht="21.75" customHeight="1">
      <c r="A91" s="36"/>
      <c r="B91" s="37"/>
      <c r="C91" s="232" t="s">
        <v>284</v>
      </c>
      <c r="D91" s="232" t="s">
        <v>461</v>
      </c>
      <c r="E91" s="233" t="s">
        <v>2197</v>
      </c>
      <c r="F91" s="234" t="s">
        <v>2198</v>
      </c>
      <c r="G91" s="235" t="s">
        <v>155</v>
      </c>
      <c r="H91" s="236">
        <v>40</v>
      </c>
      <c r="I91" s="237"/>
      <c r="J91" s="237"/>
      <c r="K91" s="238">
        <f>ROUND(P91*H91,2)</f>
        <v>0</v>
      </c>
      <c r="L91" s="234" t="s">
        <v>156</v>
      </c>
      <c r="M91" s="42"/>
      <c r="N91" s="239" t="s">
        <v>20</v>
      </c>
      <c r="O91" s="222" t="s">
        <v>40</v>
      </c>
      <c r="P91" s="223">
        <f>I91+J91</f>
        <v>0</v>
      </c>
      <c r="Q91" s="223">
        <f>ROUND(I91*H91,2)</f>
        <v>0</v>
      </c>
      <c r="R91" s="223">
        <f>ROUND(J91*H91,2)</f>
        <v>0</v>
      </c>
      <c r="S91" s="82"/>
      <c r="T91" s="224">
        <f>S91*H91</f>
        <v>0</v>
      </c>
      <c r="U91" s="224">
        <v>0</v>
      </c>
      <c r="V91" s="224">
        <f>U91*H91</f>
        <v>0</v>
      </c>
      <c r="W91" s="224">
        <v>0</v>
      </c>
      <c r="X91" s="225">
        <f>W91*H91</f>
        <v>0</v>
      </c>
      <c r="Y91" s="36"/>
      <c r="Z91" s="36"/>
      <c r="AA91" s="36"/>
      <c r="AB91" s="36"/>
      <c r="AC91" s="36"/>
      <c r="AD91" s="36"/>
      <c r="AE91" s="36"/>
      <c r="AR91" s="226" t="s">
        <v>231</v>
      </c>
      <c r="AT91" s="226" t="s">
        <v>461</v>
      </c>
      <c r="AU91" s="226" t="s">
        <v>78</v>
      </c>
      <c r="AY91" s="15" t="s">
        <v>158</v>
      </c>
      <c r="BE91" s="227">
        <f>IF(O91="základní",K91,0)</f>
        <v>0</v>
      </c>
      <c r="BF91" s="227">
        <f>IF(O91="snížená",K91,0)</f>
        <v>0</v>
      </c>
      <c r="BG91" s="227">
        <f>IF(O91="zákl. přenesená",K91,0)</f>
        <v>0</v>
      </c>
      <c r="BH91" s="227">
        <f>IF(O91="sníž. přenesená",K91,0)</f>
        <v>0</v>
      </c>
      <c r="BI91" s="227">
        <f>IF(O91="nulová",K91,0)</f>
        <v>0</v>
      </c>
      <c r="BJ91" s="15" t="s">
        <v>78</v>
      </c>
      <c r="BK91" s="227">
        <f>ROUND(P91*H91,2)</f>
        <v>0</v>
      </c>
      <c r="BL91" s="15" t="s">
        <v>231</v>
      </c>
      <c r="BM91" s="226" t="s">
        <v>2199</v>
      </c>
    </row>
    <row r="92" s="2" customFormat="1">
      <c r="A92" s="36"/>
      <c r="B92" s="37"/>
      <c r="C92" s="38"/>
      <c r="D92" s="228" t="s">
        <v>161</v>
      </c>
      <c r="E92" s="38"/>
      <c r="F92" s="229" t="s">
        <v>2198</v>
      </c>
      <c r="G92" s="38"/>
      <c r="H92" s="38"/>
      <c r="I92" s="150"/>
      <c r="J92" s="150"/>
      <c r="K92" s="38"/>
      <c r="L92" s="38"/>
      <c r="M92" s="42"/>
      <c r="N92" s="230"/>
      <c r="O92" s="231"/>
      <c r="P92" s="82"/>
      <c r="Q92" s="82"/>
      <c r="R92" s="82"/>
      <c r="S92" s="82"/>
      <c r="T92" s="82"/>
      <c r="U92" s="82"/>
      <c r="V92" s="82"/>
      <c r="W92" s="82"/>
      <c r="X92" s="83"/>
      <c r="Y92" s="36"/>
      <c r="Z92" s="36"/>
      <c r="AA92" s="36"/>
      <c r="AB92" s="36"/>
      <c r="AC92" s="36"/>
      <c r="AD92" s="36"/>
      <c r="AE92" s="36"/>
      <c r="AT92" s="15" t="s">
        <v>161</v>
      </c>
      <c r="AU92" s="15" t="s">
        <v>78</v>
      </c>
    </row>
    <row r="93" s="2" customFormat="1" ht="21.75" customHeight="1">
      <c r="A93" s="36"/>
      <c r="B93" s="37"/>
      <c r="C93" s="232" t="s">
        <v>288</v>
      </c>
      <c r="D93" s="232" t="s">
        <v>461</v>
      </c>
      <c r="E93" s="233" t="s">
        <v>2200</v>
      </c>
      <c r="F93" s="234" t="s">
        <v>2201</v>
      </c>
      <c r="G93" s="235" t="s">
        <v>155</v>
      </c>
      <c r="H93" s="236">
        <v>10</v>
      </c>
      <c r="I93" s="237"/>
      <c r="J93" s="237"/>
      <c r="K93" s="238">
        <f>ROUND(P93*H93,2)</f>
        <v>0</v>
      </c>
      <c r="L93" s="234" t="s">
        <v>156</v>
      </c>
      <c r="M93" s="42"/>
      <c r="N93" s="239" t="s">
        <v>20</v>
      </c>
      <c r="O93" s="222" t="s">
        <v>40</v>
      </c>
      <c r="P93" s="223">
        <f>I93+J93</f>
        <v>0</v>
      </c>
      <c r="Q93" s="223">
        <f>ROUND(I93*H93,2)</f>
        <v>0</v>
      </c>
      <c r="R93" s="223">
        <f>ROUND(J93*H93,2)</f>
        <v>0</v>
      </c>
      <c r="S93" s="82"/>
      <c r="T93" s="224">
        <f>S93*H93</f>
        <v>0</v>
      </c>
      <c r="U93" s="224">
        <v>0</v>
      </c>
      <c r="V93" s="224">
        <f>U93*H93</f>
        <v>0</v>
      </c>
      <c r="W93" s="224">
        <v>0</v>
      </c>
      <c r="X93" s="225">
        <f>W93*H93</f>
        <v>0</v>
      </c>
      <c r="Y93" s="36"/>
      <c r="Z93" s="36"/>
      <c r="AA93" s="36"/>
      <c r="AB93" s="36"/>
      <c r="AC93" s="36"/>
      <c r="AD93" s="36"/>
      <c r="AE93" s="36"/>
      <c r="AR93" s="226" t="s">
        <v>231</v>
      </c>
      <c r="AT93" s="226" t="s">
        <v>461</v>
      </c>
      <c r="AU93" s="226" t="s">
        <v>78</v>
      </c>
      <c r="AY93" s="15" t="s">
        <v>158</v>
      </c>
      <c r="BE93" s="227">
        <f>IF(O93="základní",K93,0)</f>
        <v>0</v>
      </c>
      <c r="BF93" s="227">
        <f>IF(O93="snížená",K93,0)</f>
        <v>0</v>
      </c>
      <c r="BG93" s="227">
        <f>IF(O93="zákl. přenesená",K93,0)</f>
        <v>0</v>
      </c>
      <c r="BH93" s="227">
        <f>IF(O93="sníž. přenesená",K93,0)</f>
        <v>0</v>
      </c>
      <c r="BI93" s="227">
        <f>IF(O93="nulová",K93,0)</f>
        <v>0</v>
      </c>
      <c r="BJ93" s="15" t="s">
        <v>78</v>
      </c>
      <c r="BK93" s="227">
        <f>ROUND(P93*H93,2)</f>
        <v>0</v>
      </c>
      <c r="BL93" s="15" t="s">
        <v>231</v>
      </c>
      <c r="BM93" s="226" t="s">
        <v>2202</v>
      </c>
    </row>
    <row r="94" s="2" customFormat="1">
      <c r="A94" s="36"/>
      <c r="B94" s="37"/>
      <c r="C94" s="38"/>
      <c r="D94" s="228" t="s">
        <v>161</v>
      </c>
      <c r="E94" s="38"/>
      <c r="F94" s="229" t="s">
        <v>2201</v>
      </c>
      <c r="G94" s="38"/>
      <c r="H94" s="38"/>
      <c r="I94" s="150"/>
      <c r="J94" s="150"/>
      <c r="K94" s="38"/>
      <c r="L94" s="38"/>
      <c r="M94" s="42"/>
      <c r="N94" s="230"/>
      <c r="O94" s="231"/>
      <c r="P94" s="82"/>
      <c r="Q94" s="82"/>
      <c r="R94" s="82"/>
      <c r="S94" s="82"/>
      <c r="T94" s="82"/>
      <c r="U94" s="82"/>
      <c r="V94" s="82"/>
      <c r="W94" s="82"/>
      <c r="X94" s="83"/>
      <c r="Y94" s="36"/>
      <c r="Z94" s="36"/>
      <c r="AA94" s="36"/>
      <c r="AB94" s="36"/>
      <c r="AC94" s="36"/>
      <c r="AD94" s="36"/>
      <c r="AE94" s="36"/>
      <c r="AT94" s="15" t="s">
        <v>161</v>
      </c>
      <c r="AU94" s="15" t="s">
        <v>78</v>
      </c>
    </row>
    <row r="95" s="2" customFormat="1" ht="21.75" customHeight="1">
      <c r="A95" s="36"/>
      <c r="B95" s="37"/>
      <c r="C95" s="232" t="s">
        <v>292</v>
      </c>
      <c r="D95" s="232" t="s">
        <v>461</v>
      </c>
      <c r="E95" s="233" t="s">
        <v>2203</v>
      </c>
      <c r="F95" s="234" t="s">
        <v>2204</v>
      </c>
      <c r="G95" s="235" t="s">
        <v>240</v>
      </c>
      <c r="H95" s="236">
        <v>7</v>
      </c>
      <c r="I95" s="237"/>
      <c r="J95" s="237"/>
      <c r="K95" s="238">
        <f>ROUND(P95*H95,2)</f>
        <v>0</v>
      </c>
      <c r="L95" s="234" t="s">
        <v>156</v>
      </c>
      <c r="M95" s="42"/>
      <c r="N95" s="239" t="s">
        <v>20</v>
      </c>
      <c r="O95" s="222" t="s">
        <v>40</v>
      </c>
      <c r="P95" s="223">
        <f>I95+J95</f>
        <v>0</v>
      </c>
      <c r="Q95" s="223">
        <f>ROUND(I95*H95,2)</f>
        <v>0</v>
      </c>
      <c r="R95" s="223">
        <f>ROUND(J95*H95,2)</f>
        <v>0</v>
      </c>
      <c r="S95" s="82"/>
      <c r="T95" s="224">
        <f>S95*H95</f>
        <v>0</v>
      </c>
      <c r="U95" s="224">
        <v>0</v>
      </c>
      <c r="V95" s="224">
        <f>U95*H95</f>
        <v>0</v>
      </c>
      <c r="W95" s="224">
        <v>0</v>
      </c>
      <c r="X95" s="225">
        <f>W95*H95</f>
        <v>0</v>
      </c>
      <c r="Y95" s="36"/>
      <c r="Z95" s="36"/>
      <c r="AA95" s="36"/>
      <c r="AB95" s="36"/>
      <c r="AC95" s="36"/>
      <c r="AD95" s="36"/>
      <c r="AE95" s="36"/>
      <c r="AR95" s="226" t="s">
        <v>231</v>
      </c>
      <c r="AT95" s="226" t="s">
        <v>461</v>
      </c>
      <c r="AU95" s="226" t="s">
        <v>78</v>
      </c>
      <c r="AY95" s="15" t="s">
        <v>158</v>
      </c>
      <c r="BE95" s="227">
        <f>IF(O95="základní",K95,0)</f>
        <v>0</v>
      </c>
      <c r="BF95" s="227">
        <f>IF(O95="snížená",K95,0)</f>
        <v>0</v>
      </c>
      <c r="BG95" s="227">
        <f>IF(O95="zákl. přenesená",K95,0)</f>
        <v>0</v>
      </c>
      <c r="BH95" s="227">
        <f>IF(O95="sníž. přenesená",K95,0)</f>
        <v>0</v>
      </c>
      <c r="BI95" s="227">
        <f>IF(O95="nulová",K95,0)</f>
        <v>0</v>
      </c>
      <c r="BJ95" s="15" t="s">
        <v>78</v>
      </c>
      <c r="BK95" s="227">
        <f>ROUND(P95*H95,2)</f>
        <v>0</v>
      </c>
      <c r="BL95" s="15" t="s">
        <v>231</v>
      </c>
      <c r="BM95" s="226" t="s">
        <v>2205</v>
      </c>
    </row>
    <row r="96" s="2" customFormat="1">
      <c r="A96" s="36"/>
      <c r="B96" s="37"/>
      <c r="C96" s="38"/>
      <c r="D96" s="228" t="s">
        <v>161</v>
      </c>
      <c r="E96" s="38"/>
      <c r="F96" s="229" t="s">
        <v>2204</v>
      </c>
      <c r="G96" s="38"/>
      <c r="H96" s="38"/>
      <c r="I96" s="150"/>
      <c r="J96" s="150"/>
      <c r="K96" s="38"/>
      <c r="L96" s="38"/>
      <c r="M96" s="42"/>
      <c r="N96" s="230"/>
      <c r="O96" s="231"/>
      <c r="P96" s="82"/>
      <c r="Q96" s="82"/>
      <c r="R96" s="82"/>
      <c r="S96" s="82"/>
      <c r="T96" s="82"/>
      <c r="U96" s="82"/>
      <c r="V96" s="82"/>
      <c r="W96" s="82"/>
      <c r="X96" s="83"/>
      <c r="Y96" s="36"/>
      <c r="Z96" s="36"/>
      <c r="AA96" s="36"/>
      <c r="AB96" s="36"/>
      <c r="AC96" s="36"/>
      <c r="AD96" s="36"/>
      <c r="AE96" s="36"/>
      <c r="AT96" s="15" t="s">
        <v>161</v>
      </c>
      <c r="AU96" s="15" t="s">
        <v>78</v>
      </c>
    </row>
    <row r="97" s="2" customFormat="1" ht="21.75" customHeight="1">
      <c r="A97" s="36"/>
      <c r="B97" s="37"/>
      <c r="C97" s="232" t="s">
        <v>296</v>
      </c>
      <c r="D97" s="232" t="s">
        <v>461</v>
      </c>
      <c r="E97" s="233" t="s">
        <v>2206</v>
      </c>
      <c r="F97" s="234" t="s">
        <v>2207</v>
      </c>
      <c r="G97" s="235" t="s">
        <v>240</v>
      </c>
      <c r="H97" s="236">
        <v>1</v>
      </c>
      <c r="I97" s="237"/>
      <c r="J97" s="237"/>
      <c r="K97" s="238">
        <f>ROUND(P97*H97,2)</f>
        <v>0</v>
      </c>
      <c r="L97" s="234" t="s">
        <v>156</v>
      </c>
      <c r="M97" s="42"/>
      <c r="N97" s="239" t="s">
        <v>20</v>
      </c>
      <c r="O97" s="222" t="s">
        <v>40</v>
      </c>
      <c r="P97" s="223">
        <f>I97+J97</f>
        <v>0</v>
      </c>
      <c r="Q97" s="223">
        <f>ROUND(I97*H97,2)</f>
        <v>0</v>
      </c>
      <c r="R97" s="223">
        <f>ROUND(J97*H97,2)</f>
        <v>0</v>
      </c>
      <c r="S97" s="82"/>
      <c r="T97" s="224">
        <f>S97*H97</f>
        <v>0</v>
      </c>
      <c r="U97" s="224">
        <v>0</v>
      </c>
      <c r="V97" s="224">
        <f>U97*H97</f>
        <v>0</v>
      </c>
      <c r="W97" s="224">
        <v>0</v>
      </c>
      <c r="X97" s="225">
        <f>W97*H97</f>
        <v>0</v>
      </c>
      <c r="Y97" s="36"/>
      <c r="Z97" s="36"/>
      <c r="AA97" s="36"/>
      <c r="AB97" s="36"/>
      <c r="AC97" s="36"/>
      <c r="AD97" s="36"/>
      <c r="AE97" s="36"/>
      <c r="AR97" s="226" t="s">
        <v>231</v>
      </c>
      <c r="AT97" s="226" t="s">
        <v>461</v>
      </c>
      <c r="AU97" s="226" t="s">
        <v>78</v>
      </c>
      <c r="AY97" s="15" t="s">
        <v>158</v>
      </c>
      <c r="BE97" s="227">
        <f>IF(O97="základní",K97,0)</f>
        <v>0</v>
      </c>
      <c r="BF97" s="227">
        <f>IF(O97="snížená",K97,0)</f>
        <v>0</v>
      </c>
      <c r="BG97" s="227">
        <f>IF(O97="zákl. přenesená",K97,0)</f>
        <v>0</v>
      </c>
      <c r="BH97" s="227">
        <f>IF(O97="sníž. přenesená",K97,0)</f>
        <v>0</v>
      </c>
      <c r="BI97" s="227">
        <f>IF(O97="nulová",K97,0)</f>
        <v>0</v>
      </c>
      <c r="BJ97" s="15" t="s">
        <v>78</v>
      </c>
      <c r="BK97" s="227">
        <f>ROUND(P97*H97,2)</f>
        <v>0</v>
      </c>
      <c r="BL97" s="15" t="s">
        <v>231</v>
      </c>
      <c r="BM97" s="226" t="s">
        <v>2208</v>
      </c>
    </row>
    <row r="98" s="2" customFormat="1">
      <c r="A98" s="36"/>
      <c r="B98" s="37"/>
      <c r="C98" s="38"/>
      <c r="D98" s="228" t="s">
        <v>161</v>
      </c>
      <c r="E98" s="38"/>
      <c r="F98" s="229" t="s">
        <v>2207</v>
      </c>
      <c r="G98" s="38"/>
      <c r="H98" s="38"/>
      <c r="I98" s="150"/>
      <c r="J98" s="150"/>
      <c r="K98" s="38"/>
      <c r="L98" s="38"/>
      <c r="M98" s="42"/>
      <c r="N98" s="230"/>
      <c r="O98" s="231"/>
      <c r="P98" s="82"/>
      <c r="Q98" s="82"/>
      <c r="R98" s="82"/>
      <c r="S98" s="82"/>
      <c r="T98" s="82"/>
      <c r="U98" s="82"/>
      <c r="V98" s="82"/>
      <c r="W98" s="82"/>
      <c r="X98" s="83"/>
      <c r="Y98" s="36"/>
      <c r="Z98" s="36"/>
      <c r="AA98" s="36"/>
      <c r="AB98" s="36"/>
      <c r="AC98" s="36"/>
      <c r="AD98" s="36"/>
      <c r="AE98" s="36"/>
      <c r="AT98" s="15" t="s">
        <v>161</v>
      </c>
      <c r="AU98" s="15" t="s">
        <v>78</v>
      </c>
    </row>
    <row r="99" s="2" customFormat="1" ht="21.75" customHeight="1">
      <c r="A99" s="36"/>
      <c r="B99" s="37"/>
      <c r="C99" s="232" t="s">
        <v>300</v>
      </c>
      <c r="D99" s="232" t="s">
        <v>461</v>
      </c>
      <c r="E99" s="233" t="s">
        <v>2209</v>
      </c>
      <c r="F99" s="234" t="s">
        <v>2210</v>
      </c>
      <c r="G99" s="235" t="s">
        <v>240</v>
      </c>
      <c r="H99" s="236">
        <v>5</v>
      </c>
      <c r="I99" s="237"/>
      <c r="J99" s="237"/>
      <c r="K99" s="238">
        <f>ROUND(P99*H99,2)</f>
        <v>0</v>
      </c>
      <c r="L99" s="234" t="s">
        <v>156</v>
      </c>
      <c r="M99" s="42"/>
      <c r="N99" s="239" t="s">
        <v>20</v>
      </c>
      <c r="O99" s="222" t="s">
        <v>40</v>
      </c>
      <c r="P99" s="223">
        <f>I99+J99</f>
        <v>0</v>
      </c>
      <c r="Q99" s="223">
        <f>ROUND(I99*H99,2)</f>
        <v>0</v>
      </c>
      <c r="R99" s="223">
        <f>ROUND(J99*H99,2)</f>
        <v>0</v>
      </c>
      <c r="S99" s="82"/>
      <c r="T99" s="224">
        <f>S99*H99</f>
        <v>0</v>
      </c>
      <c r="U99" s="224">
        <v>0</v>
      </c>
      <c r="V99" s="224">
        <f>U99*H99</f>
        <v>0</v>
      </c>
      <c r="W99" s="224">
        <v>0</v>
      </c>
      <c r="X99" s="225">
        <f>W99*H99</f>
        <v>0</v>
      </c>
      <c r="Y99" s="36"/>
      <c r="Z99" s="36"/>
      <c r="AA99" s="36"/>
      <c r="AB99" s="36"/>
      <c r="AC99" s="36"/>
      <c r="AD99" s="36"/>
      <c r="AE99" s="36"/>
      <c r="AR99" s="226" t="s">
        <v>231</v>
      </c>
      <c r="AT99" s="226" t="s">
        <v>461</v>
      </c>
      <c r="AU99" s="226" t="s">
        <v>78</v>
      </c>
      <c r="AY99" s="15" t="s">
        <v>158</v>
      </c>
      <c r="BE99" s="227">
        <f>IF(O99="základní",K99,0)</f>
        <v>0</v>
      </c>
      <c r="BF99" s="227">
        <f>IF(O99="snížená",K99,0)</f>
        <v>0</v>
      </c>
      <c r="BG99" s="227">
        <f>IF(O99="zákl. přenesená",K99,0)</f>
        <v>0</v>
      </c>
      <c r="BH99" s="227">
        <f>IF(O99="sníž. přenesená",K99,0)</f>
        <v>0</v>
      </c>
      <c r="BI99" s="227">
        <f>IF(O99="nulová",K99,0)</f>
        <v>0</v>
      </c>
      <c r="BJ99" s="15" t="s">
        <v>78</v>
      </c>
      <c r="BK99" s="227">
        <f>ROUND(P99*H99,2)</f>
        <v>0</v>
      </c>
      <c r="BL99" s="15" t="s">
        <v>231</v>
      </c>
      <c r="BM99" s="226" t="s">
        <v>2211</v>
      </c>
    </row>
    <row r="100" s="2" customFormat="1">
      <c r="A100" s="36"/>
      <c r="B100" s="37"/>
      <c r="C100" s="38"/>
      <c r="D100" s="228" t="s">
        <v>161</v>
      </c>
      <c r="E100" s="38"/>
      <c r="F100" s="229" t="s">
        <v>2210</v>
      </c>
      <c r="G100" s="38"/>
      <c r="H100" s="38"/>
      <c r="I100" s="150"/>
      <c r="J100" s="150"/>
      <c r="K100" s="38"/>
      <c r="L100" s="38"/>
      <c r="M100" s="42"/>
      <c r="N100" s="230"/>
      <c r="O100" s="231"/>
      <c r="P100" s="82"/>
      <c r="Q100" s="82"/>
      <c r="R100" s="82"/>
      <c r="S100" s="82"/>
      <c r="T100" s="82"/>
      <c r="U100" s="82"/>
      <c r="V100" s="82"/>
      <c r="W100" s="82"/>
      <c r="X100" s="83"/>
      <c r="Y100" s="36"/>
      <c r="Z100" s="36"/>
      <c r="AA100" s="36"/>
      <c r="AB100" s="36"/>
      <c r="AC100" s="36"/>
      <c r="AD100" s="36"/>
      <c r="AE100" s="36"/>
      <c r="AT100" s="15" t="s">
        <v>161</v>
      </c>
      <c r="AU100" s="15" t="s">
        <v>78</v>
      </c>
    </row>
    <row r="101" s="2" customFormat="1" ht="16.5" customHeight="1">
      <c r="A101" s="36"/>
      <c r="B101" s="37"/>
      <c r="C101" s="232" t="s">
        <v>304</v>
      </c>
      <c r="D101" s="232" t="s">
        <v>461</v>
      </c>
      <c r="E101" s="233" t="s">
        <v>877</v>
      </c>
      <c r="F101" s="234" t="s">
        <v>878</v>
      </c>
      <c r="G101" s="235" t="s">
        <v>240</v>
      </c>
      <c r="H101" s="236">
        <v>1</v>
      </c>
      <c r="I101" s="237"/>
      <c r="J101" s="237"/>
      <c r="K101" s="238">
        <f>ROUND(P101*H101,2)</f>
        <v>0</v>
      </c>
      <c r="L101" s="234" t="s">
        <v>156</v>
      </c>
      <c r="M101" s="42"/>
      <c r="N101" s="239" t="s">
        <v>20</v>
      </c>
      <c r="O101" s="222" t="s">
        <v>40</v>
      </c>
      <c r="P101" s="223">
        <f>I101+J101</f>
        <v>0</v>
      </c>
      <c r="Q101" s="223">
        <f>ROUND(I101*H101,2)</f>
        <v>0</v>
      </c>
      <c r="R101" s="223">
        <f>ROUND(J101*H101,2)</f>
        <v>0</v>
      </c>
      <c r="S101" s="82"/>
      <c r="T101" s="224">
        <f>S101*H101</f>
        <v>0</v>
      </c>
      <c r="U101" s="224">
        <v>0</v>
      </c>
      <c r="V101" s="224">
        <f>U101*H101</f>
        <v>0</v>
      </c>
      <c r="W101" s="224">
        <v>0</v>
      </c>
      <c r="X101" s="225">
        <f>W101*H101</f>
        <v>0</v>
      </c>
      <c r="Y101" s="36"/>
      <c r="Z101" s="36"/>
      <c r="AA101" s="36"/>
      <c r="AB101" s="36"/>
      <c r="AC101" s="36"/>
      <c r="AD101" s="36"/>
      <c r="AE101" s="36"/>
      <c r="AR101" s="226" t="s">
        <v>231</v>
      </c>
      <c r="AT101" s="226" t="s">
        <v>461</v>
      </c>
      <c r="AU101" s="226" t="s">
        <v>78</v>
      </c>
      <c r="AY101" s="15" t="s">
        <v>158</v>
      </c>
      <c r="BE101" s="227">
        <f>IF(O101="základní",K101,0)</f>
        <v>0</v>
      </c>
      <c r="BF101" s="227">
        <f>IF(O101="snížená",K101,0)</f>
        <v>0</v>
      </c>
      <c r="BG101" s="227">
        <f>IF(O101="zákl. přenesená",K101,0)</f>
        <v>0</v>
      </c>
      <c r="BH101" s="227">
        <f>IF(O101="sníž. přenesená",K101,0)</f>
        <v>0</v>
      </c>
      <c r="BI101" s="227">
        <f>IF(O101="nulová",K101,0)</f>
        <v>0</v>
      </c>
      <c r="BJ101" s="15" t="s">
        <v>78</v>
      </c>
      <c r="BK101" s="227">
        <f>ROUND(P101*H101,2)</f>
        <v>0</v>
      </c>
      <c r="BL101" s="15" t="s">
        <v>231</v>
      </c>
      <c r="BM101" s="226" t="s">
        <v>2212</v>
      </c>
    </row>
    <row r="102" s="2" customFormat="1">
      <c r="A102" s="36"/>
      <c r="B102" s="37"/>
      <c r="C102" s="38"/>
      <c r="D102" s="228" t="s">
        <v>161</v>
      </c>
      <c r="E102" s="38"/>
      <c r="F102" s="229" t="s">
        <v>878</v>
      </c>
      <c r="G102" s="38"/>
      <c r="H102" s="38"/>
      <c r="I102" s="150"/>
      <c r="J102" s="150"/>
      <c r="K102" s="38"/>
      <c r="L102" s="38"/>
      <c r="M102" s="42"/>
      <c r="N102" s="230"/>
      <c r="O102" s="231"/>
      <c r="P102" s="82"/>
      <c r="Q102" s="82"/>
      <c r="R102" s="82"/>
      <c r="S102" s="82"/>
      <c r="T102" s="82"/>
      <c r="U102" s="82"/>
      <c r="V102" s="82"/>
      <c r="W102" s="82"/>
      <c r="X102" s="83"/>
      <c r="Y102" s="36"/>
      <c r="Z102" s="36"/>
      <c r="AA102" s="36"/>
      <c r="AB102" s="36"/>
      <c r="AC102" s="36"/>
      <c r="AD102" s="36"/>
      <c r="AE102" s="36"/>
      <c r="AT102" s="15" t="s">
        <v>161</v>
      </c>
      <c r="AU102" s="15" t="s">
        <v>78</v>
      </c>
    </row>
    <row r="103" s="2" customFormat="1" ht="21.75" customHeight="1">
      <c r="A103" s="36"/>
      <c r="B103" s="37"/>
      <c r="C103" s="232" t="s">
        <v>309</v>
      </c>
      <c r="D103" s="232" t="s">
        <v>461</v>
      </c>
      <c r="E103" s="233" t="s">
        <v>2213</v>
      </c>
      <c r="F103" s="234" t="s">
        <v>2214</v>
      </c>
      <c r="G103" s="235" t="s">
        <v>240</v>
      </c>
      <c r="H103" s="236">
        <v>3</v>
      </c>
      <c r="I103" s="237"/>
      <c r="J103" s="237"/>
      <c r="K103" s="238">
        <f>ROUND(P103*H103,2)</f>
        <v>0</v>
      </c>
      <c r="L103" s="234" t="s">
        <v>156</v>
      </c>
      <c r="M103" s="42"/>
      <c r="N103" s="239" t="s">
        <v>20</v>
      </c>
      <c r="O103" s="222" t="s">
        <v>40</v>
      </c>
      <c r="P103" s="223">
        <f>I103+J103</f>
        <v>0</v>
      </c>
      <c r="Q103" s="223">
        <f>ROUND(I103*H103,2)</f>
        <v>0</v>
      </c>
      <c r="R103" s="223">
        <f>ROUND(J103*H103,2)</f>
        <v>0</v>
      </c>
      <c r="S103" s="82"/>
      <c r="T103" s="224">
        <f>S103*H103</f>
        <v>0</v>
      </c>
      <c r="U103" s="224">
        <v>0</v>
      </c>
      <c r="V103" s="224">
        <f>U103*H103</f>
        <v>0</v>
      </c>
      <c r="W103" s="224">
        <v>0</v>
      </c>
      <c r="X103" s="225">
        <f>W103*H103</f>
        <v>0</v>
      </c>
      <c r="Y103" s="36"/>
      <c r="Z103" s="36"/>
      <c r="AA103" s="36"/>
      <c r="AB103" s="36"/>
      <c r="AC103" s="36"/>
      <c r="AD103" s="36"/>
      <c r="AE103" s="36"/>
      <c r="AR103" s="226" t="s">
        <v>231</v>
      </c>
      <c r="AT103" s="226" t="s">
        <v>461</v>
      </c>
      <c r="AU103" s="226" t="s">
        <v>78</v>
      </c>
      <c r="AY103" s="15" t="s">
        <v>158</v>
      </c>
      <c r="BE103" s="227">
        <f>IF(O103="základní",K103,0)</f>
        <v>0</v>
      </c>
      <c r="BF103" s="227">
        <f>IF(O103="snížená",K103,0)</f>
        <v>0</v>
      </c>
      <c r="BG103" s="227">
        <f>IF(O103="zákl. přenesená",K103,0)</f>
        <v>0</v>
      </c>
      <c r="BH103" s="227">
        <f>IF(O103="sníž. přenesená",K103,0)</f>
        <v>0</v>
      </c>
      <c r="BI103" s="227">
        <f>IF(O103="nulová",K103,0)</f>
        <v>0</v>
      </c>
      <c r="BJ103" s="15" t="s">
        <v>78</v>
      </c>
      <c r="BK103" s="227">
        <f>ROUND(P103*H103,2)</f>
        <v>0</v>
      </c>
      <c r="BL103" s="15" t="s">
        <v>231</v>
      </c>
      <c r="BM103" s="226" t="s">
        <v>2215</v>
      </c>
    </row>
    <row r="104" s="2" customFormat="1">
      <c r="A104" s="36"/>
      <c r="B104" s="37"/>
      <c r="C104" s="38"/>
      <c r="D104" s="228" t="s">
        <v>161</v>
      </c>
      <c r="E104" s="38"/>
      <c r="F104" s="229" t="s">
        <v>2214</v>
      </c>
      <c r="G104" s="38"/>
      <c r="H104" s="38"/>
      <c r="I104" s="150"/>
      <c r="J104" s="150"/>
      <c r="K104" s="38"/>
      <c r="L104" s="38"/>
      <c r="M104" s="42"/>
      <c r="N104" s="230"/>
      <c r="O104" s="231"/>
      <c r="P104" s="82"/>
      <c r="Q104" s="82"/>
      <c r="R104" s="82"/>
      <c r="S104" s="82"/>
      <c r="T104" s="82"/>
      <c r="U104" s="82"/>
      <c r="V104" s="82"/>
      <c r="W104" s="82"/>
      <c r="X104" s="83"/>
      <c r="Y104" s="36"/>
      <c r="Z104" s="36"/>
      <c r="AA104" s="36"/>
      <c r="AB104" s="36"/>
      <c r="AC104" s="36"/>
      <c r="AD104" s="36"/>
      <c r="AE104" s="36"/>
      <c r="AT104" s="15" t="s">
        <v>161</v>
      </c>
      <c r="AU104" s="15" t="s">
        <v>78</v>
      </c>
    </row>
    <row r="105" s="2" customFormat="1" ht="21.75" customHeight="1">
      <c r="A105" s="36"/>
      <c r="B105" s="37"/>
      <c r="C105" s="232" t="s">
        <v>313</v>
      </c>
      <c r="D105" s="232" t="s">
        <v>461</v>
      </c>
      <c r="E105" s="233" t="s">
        <v>885</v>
      </c>
      <c r="F105" s="234" t="s">
        <v>886</v>
      </c>
      <c r="G105" s="235" t="s">
        <v>240</v>
      </c>
      <c r="H105" s="236">
        <v>3</v>
      </c>
      <c r="I105" s="237"/>
      <c r="J105" s="237"/>
      <c r="K105" s="238">
        <f>ROUND(P105*H105,2)</f>
        <v>0</v>
      </c>
      <c r="L105" s="234" t="s">
        <v>156</v>
      </c>
      <c r="M105" s="42"/>
      <c r="N105" s="239" t="s">
        <v>20</v>
      </c>
      <c r="O105" s="222" t="s">
        <v>40</v>
      </c>
      <c r="P105" s="223">
        <f>I105+J105</f>
        <v>0</v>
      </c>
      <c r="Q105" s="223">
        <f>ROUND(I105*H105,2)</f>
        <v>0</v>
      </c>
      <c r="R105" s="223">
        <f>ROUND(J105*H105,2)</f>
        <v>0</v>
      </c>
      <c r="S105" s="82"/>
      <c r="T105" s="224">
        <f>S105*H105</f>
        <v>0</v>
      </c>
      <c r="U105" s="224">
        <v>0</v>
      </c>
      <c r="V105" s="224">
        <f>U105*H105</f>
        <v>0</v>
      </c>
      <c r="W105" s="224">
        <v>0</v>
      </c>
      <c r="X105" s="225">
        <f>W105*H105</f>
        <v>0</v>
      </c>
      <c r="Y105" s="36"/>
      <c r="Z105" s="36"/>
      <c r="AA105" s="36"/>
      <c r="AB105" s="36"/>
      <c r="AC105" s="36"/>
      <c r="AD105" s="36"/>
      <c r="AE105" s="36"/>
      <c r="AR105" s="226" t="s">
        <v>231</v>
      </c>
      <c r="AT105" s="226" t="s">
        <v>461</v>
      </c>
      <c r="AU105" s="226" t="s">
        <v>78</v>
      </c>
      <c r="AY105" s="15" t="s">
        <v>158</v>
      </c>
      <c r="BE105" s="227">
        <f>IF(O105="základní",K105,0)</f>
        <v>0</v>
      </c>
      <c r="BF105" s="227">
        <f>IF(O105="snížená",K105,0)</f>
        <v>0</v>
      </c>
      <c r="BG105" s="227">
        <f>IF(O105="zákl. přenesená",K105,0)</f>
        <v>0</v>
      </c>
      <c r="BH105" s="227">
        <f>IF(O105="sníž. přenesená",K105,0)</f>
        <v>0</v>
      </c>
      <c r="BI105" s="227">
        <f>IF(O105="nulová",K105,0)</f>
        <v>0</v>
      </c>
      <c r="BJ105" s="15" t="s">
        <v>78</v>
      </c>
      <c r="BK105" s="227">
        <f>ROUND(P105*H105,2)</f>
        <v>0</v>
      </c>
      <c r="BL105" s="15" t="s">
        <v>231</v>
      </c>
      <c r="BM105" s="226" t="s">
        <v>2216</v>
      </c>
    </row>
    <row r="106" s="2" customFormat="1">
      <c r="A106" s="36"/>
      <c r="B106" s="37"/>
      <c r="C106" s="38"/>
      <c r="D106" s="228" t="s">
        <v>161</v>
      </c>
      <c r="E106" s="38"/>
      <c r="F106" s="229" t="s">
        <v>886</v>
      </c>
      <c r="G106" s="38"/>
      <c r="H106" s="38"/>
      <c r="I106" s="150"/>
      <c r="J106" s="150"/>
      <c r="K106" s="38"/>
      <c r="L106" s="38"/>
      <c r="M106" s="42"/>
      <c r="N106" s="230"/>
      <c r="O106" s="231"/>
      <c r="P106" s="82"/>
      <c r="Q106" s="82"/>
      <c r="R106" s="82"/>
      <c r="S106" s="82"/>
      <c r="T106" s="82"/>
      <c r="U106" s="82"/>
      <c r="V106" s="82"/>
      <c r="W106" s="82"/>
      <c r="X106" s="83"/>
      <c r="Y106" s="36"/>
      <c r="Z106" s="36"/>
      <c r="AA106" s="36"/>
      <c r="AB106" s="36"/>
      <c r="AC106" s="36"/>
      <c r="AD106" s="36"/>
      <c r="AE106" s="36"/>
      <c r="AT106" s="15" t="s">
        <v>161</v>
      </c>
      <c r="AU106" s="15" t="s">
        <v>78</v>
      </c>
    </row>
    <row r="107" s="2" customFormat="1" ht="33" customHeight="1">
      <c r="A107" s="36"/>
      <c r="B107" s="37"/>
      <c r="C107" s="232" t="s">
        <v>317</v>
      </c>
      <c r="D107" s="232" t="s">
        <v>461</v>
      </c>
      <c r="E107" s="233" t="s">
        <v>889</v>
      </c>
      <c r="F107" s="234" t="s">
        <v>890</v>
      </c>
      <c r="G107" s="235" t="s">
        <v>155</v>
      </c>
      <c r="H107" s="236">
        <v>26</v>
      </c>
      <c r="I107" s="237"/>
      <c r="J107" s="237"/>
      <c r="K107" s="238">
        <f>ROUND(P107*H107,2)</f>
        <v>0</v>
      </c>
      <c r="L107" s="234" t="s">
        <v>156</v>
      </c>
      <c r="M107" s="42"/>
      <c r="N107" s="239" t="s">
        <v>20</v>
      </c>
      <c r="O107" s="222" t="s">
        <v>40</v>
      </c>
      <c r="P107" s="223">
        <f>I107+J107</f>
        <v>0</v>
      </c>
      <c r="Q107" s="223">
        <f>ROUND(I107*H107,2)</f>
        <v>0</v>
      </c>
      <c r="R107" s="223">
        <f>ROUND(J107*H107,2)</f>
        <v>0</v>
      </c>
      <c r="S107" s="82"/>
      <c r="T107" s="224">
        <f>S107*H107</f>
        <v>0</v>
      </c>
      <c r="U107" s="224">
        <v>0</v>
      </c>
      <c r="V107" s="224">
        <f>U107*H107</f>
        <v>0</v>
      </c>
      <c r="W107" s="224">
        <v>0</v>
      </c>
      <c r="X107" s="225">
        <f>W107*H107</f>
        <v>0</v>
      </c>
      <c r="Y107" s="36"/>
      <c r="Z107" s="36"/>
      <c r="AA107" s="36"/>
      <c r="AB107" s="36"/>
      <c r="AC107" s="36"/>
      <c r="AD107" s="36"/>
      <c r="AE107" s="36"/>
      <c r="AR107" s="226" t="s">
        <v>231</v>
      </c>
      <c r="AT107" s="226" t="s">
        <v>461</v>
      </c>
      <c r="AU107" s="226" t="s">
        <v>78</v>
      </c>
      <c r="AY107" s="15" t="s">
        <v>158</v>
      </c>
      <c r="BE107" s="227">
        <f>IF(O107="základní",K107,0)</f>
        <v>0</v>
      </c>
      <c r="BF107" s="227">
        <f>IF(O107="snížená",K107,0)</f>
        <v>0</v>
      </c>
      <c r="BG107" s="227">
        <f>IF(O107="zákl. přenesená",K107,0)</f>
        <v>0</v>
      </c>
      <c r="BH107" s="227">
        <f>IF(O107="sníž. přenesená",K107,0)</f>
        <v>0</v>
      </c>
      <c r="BI107" s="227">
        <f>IF(O107="nulová",K107,0)</f>
        <v>0</v>
      </c>
      <c r="BJ107" s="15" t="s">
        <v>78</v>
      </c>
      <c r="BK107" s="227">
        <f>ROUND(P107*H107,2)</f>
        <v>0</v>
      </c>
      <c r="BL107" s="15" t="s">
        <v>231</v>
      </c>
      <c r="BM107" s="226" t="s">
        <v>2217</v>
      </c>
    </row>
    <row r="108" s="2" customFormat="1">
      <c r="A108" s="36"/>
      <c r="B108" s="37"/>
      <c r="C108" s="38"/>
      <c r="D108" s="228" t="s">
        <v>161</v>
      </c>
      <c r="E108" s="38"/>
      <c r="F108" s="229" t="s">
        <v>892</v>
      </c>
      <c r="G108" s="38"/>
      <c r="H108" s="38"/>
      <c r="I108" s="150"/>
      <c r="J108" s="150"/>
      <c r="K108" s="38"/>
      <c r="L108" s="38"/>
      <c r="M108" s="42"/>
      <c r="N108" s="230"/>
      <c r="O108" s="231"/>
      <c r="P108" s="82"/>
      <c r="Q108" s="82"/>
      <c r="R108" s="82"/>
      <c r="S108" s="82"/>
      <c r="T108" s="82"/>
      <c r="U108" s="82"/>
      <c r="V108" s="82"/>
      <c r="W108" s="82"/>
      <c r="X108" s="83"/>
      <c r="Y108" s="36"/>
      <c r="Z108" s="36"/>
      <c r="AA108" s="36"/>
      <c r="AB108" s="36"/>
      <c r="AC108" s="36"/>
      <c r="AD108" s="36"/>
      <c r="AE108" s="36"/>
      <c r="AT108" s="15" t="s">
        <v>161</v>
      </c>
      <c r="AU108" s="15" t="s">
        <v>78</v>
      </c>
    </row>
    <row r="109" s="2" customFormat="1" ht="16.5" customHeight="1">
      <c r="A109" s="36"/>
      <c r="B109" s="37"/>
      <c r="C109" s="232" t="s">
        <v>321</v>
      </c>
      <c r="D109" s="232" t="s">
        <v>461</v>
      </c>
      <c r="E109" s="233" t="s">
        <v>2218</v>
      </c>
      <c r="F109" s="234" t="s">
        <v>2219</v>
      </c>
      <c r="G109" s="235" t="s">
        <v>240</v>
      </c>
      <c r="H109" s="236">
        <v>10</v>
      </c>
      <c r="I109" s="237"/>
      <c r="J109" s="237"/>
      <c r="K109" s="238">
        <f>ROUND(P109*H109,2)</f>
        <v>0</v>
      </c>
      <c r="L109" s="234" t="s">
        <v>156</v>
      </c>
      <c r="M109" s="42"/>
      <c r="N109" s="239" t="s">
        <v>20</v>
      </c>
      <c r="O109" s="222" t="s">
        <v>40</v>
      </c>
      <c r="P109" s="223">
        <f>I109+J109</f>
        <v>0</v>
      </c>
      <c r="Q109" s="223">
        <f>ROUND(I109*H109,2)</f>
        <v>0</v>
      </c>
      <c r="R109" s="223">
        <f>ROUND(J109*H109,2)</f>
        <v>0</v>
      </c>
      <c r="S109" s="82"/>
      <c r="T109" s="224">
        <f>S109*H109</f>
        <v>0</v>
      </c>
      <c r="U109" s="224">
        <v>0</v>
      </c>
      <c r="V109" s="224">
        <f>U109*H109</f>
        <v>0</v>
      </c>
      <c r="W109" s="224">
        <v>0</v>
      </c>
      <c r="X109" s="225">
        <f>W109*H109</f>
        <v>0</v>
      </c>
      <c r="Y109" s="36"/>
      <c r="Z109" s="36"/>
      <c r="AA109" s="36"/>
      <c r="AB109" s="36"/>
      <c r="AC109" s="36"/>
      <c r="AD109" s="36"/>
      <c r="AE109" s="36"/>
      <c r="AR109" s="226" t="s">
        <v>231</v>
      </c>
      <c r="AT109" s="226" t="s">
        <v>461</v>
      </c>
      <c r="AU109" s="226" t="s">
        <v>78</v>
      </c>
      <c r="AY109" s="15" t="s">
        <v>158</v>
      </c>
      <c r="BE109" s="227">
        <f>IF(O109="základní",K109,0)</f>
        <v>0</v>
      </c>
      <c r="BF109" s="227">
        <f>IF(O109="snížená",K109,0)</f>
        <v>0</v>
      </c>
      <c r="BG109" s="227">
        <f>IF(O109="zákl. přenesená",K109,0)</f>
        <v>0</v>
      </c>
      <c r="BH109" s="227">
        <f>IF(O109="sníž. přenesená",K109,0)</f>
        <v>0</v>
      </c>
      <c r="BI109" s="227">
        <f>IF(O109="nulová",K109,0)</f>
        <v>0</v>
      </c>
      <c r="BJ109" s="15" t="s">
        <v>78</v>
      </c>
      <c r="BK109" s="227">
        <f>ROUND(P109*H109,2)</f>
        <v>0</v>
      </c>
      <c r="BL109" s="15" t="s">
        <v>231</v>
      </c>
      <c r="BM109" s="226" t="s">
        <v>2220</v>
      </c>
    </row>
    <row r="110" s="2" customFormat="1">
      <c r="A110" s="36"/>
      <c r="B110" s="37"/>
      <c r="C110" s="38"/>
      <c r="D110" s="228" t="s">
        <v>161</v>
      </c>
      <c r="E110" s="38"/>
      <c r="F110" s="229" t="s">
        <v>2219</v>
      </c>
      <c r="G110" s="38"/>
      <c r="H110" s="38"/>
      <c r="I110" s="150"/>
      <c r="J110" s="150"/>
      <c r="K110" s="38"/>
      <c r="L110" s="38"/>
      <c r="M110" s="42"/>
      <c r="N110" s="230"/>
      <c r="O110" s="231"/>
      <c r="P110" s="82"/>
      <c r="Q110" s="82"/>
      <c r="R110" s="82"/>
      <c r="S110" s="82"/>
      <c r="T110" s="82"/>
      <c r="U110" s="82"/>
      <c r="V110" s="82"/>
      <c r="W110" s="82"/>
      <c r="X110" s="83"/>
      <c r="Y110" s="36"/>
      <c r="Z110" s="36"/>
      <c r="AA110" s="36"/>
      <c r="AB110" s="36"/>
      <c r="AC110" s="36"/>
      <c r="AD110" s="36"/>
      <c r="AE110" s="36"/>
      <c r="AT110" s="15" t="s">
        <v>161</v>
      </c>
      <c r="AU110" s="15" t="s">
        <v>78</v>
      </c>
    </row>
    <row r="111" s="2" customFormat="1" ht="16.5" customHeight="1">
      <c r="A111" s="36"/>
      <c r="B111" s="37"/>
      <c r="C111" s="232" t="s">
        <v>325</v>
      </c>
      <c r="D111" s="232" t="s">
        <v>461</v>
      </c>
      <c r="E111" s="233" t="s">
        <v>2221</v>
      </c>
      <c r="F111" s="234" t="s">
        <v>2222</v>
      </c>
      <c r="G111" s="235" t="s">
        <v>155</v>
      </c>
      <c r="H111" s="236">
        <v>175</v>
      </c>
      <c r="I111" s="237"/>
      <c r="J111" s="237"/>
      <c r="K111" s="238">
        <f>ROUND(P111*H111,2)</f>
        <v>0</v>
      </c>
      <c r="L111" s="234" t="s">
        <v>156</v>
      </c>
      <c r="M111" s="42"/>
      <c r="N111" s="239" t="s">
        <v>20</v>
      </c>
      <c r="O111" s="222" t="s">
        <v>40</v>
      </c>
      <c r="P111" s="223">
        <f>I111+J111</f>
        <v>0</v>
      </c>
      <c r="Q111" s="223">
        <f>ROUND(I111*H111,2)</f>
        <v>0</v>
      </c>
      <c r="R111" s="223">
        <f>ROUND(J111*H111,2)</f>
        <v>0</v>
      </c>
      <c r="S111" s="82"/>
      <c r="T111" s="224">
        <f>S111*H111</f>
        <v>0</v>
      </c>
      <c r="U111" s="224">
        <v>0</v>
      </c>
      <c r="V111" s="224">
        <f>U111*H111</f>
        <v>0</v>
      </c>
      <c r="W111" s="224">
        <v>0</v>
      </c>
      <c r="X111" s="225">
        <f>W111*H111</f>
        <v>0</v>
      </c>
      <c r="Y111" s="36"/>
      <c r="Z111" s="36"/>
      <c r="AA111" s="36"/>
      <c r="AB111" s="36"/>
      <c r="AC111" s="36"/>
      <c r="AD111" s="36"/>
      <c r="AE111" s="36"/>
      <c r="AR111" s="226" t="s">
        <v>231</v>
      </c>
      <c r="AT111" s="226" t="s">
        <v>461</v>
      </c>
      <c r="AU111" s="226" t="s">
        <v>78</v>
      </c>
      <c r="AY111" s="15" t="s">
        <v>158</v>
      </c>
      <c r="BE111" s="227">
        <f>IF(O111="základní",K111,0)</f>
        <v>0</v>
      </c>
      <c r="BF111" s="227">
        <f>IF(O111="snížená",K111,0)</f>
        <v>0</v>
      </c>
      <c r="BG111" s="227">
        <f>IF(O111="zákl. přenesená",K111,0)</f>
        <v>0</v>
      </c>
      <c r="BH111" s="227">
        <f>IF(O111="sníž. přenesená",K111,0)</f>
        <v>0</v>
      </c>
      <c r="BI111" s="227">
        <f>IF(O111="nulová",K111,0)</f>
        <v>0</v>
      </c>
      <c r="BJ111" s="15" t="s">
        <v>78</v>
      </c>
      <c r="BK111" s="227">
        <f>ROUND(P111*H111,2)</f>
        <v>0</v>
      </c>
      <c r="BL111" s="15" t="s">
        <v>231</v>
      </c>
      <c r="BM111" s="226" t="s">
        <v>2223</v>
      </c>
    </row>
    <row r="112" s="2" customFormat="1">
      <c r="A112" s="36"/>
      <c r="B112" s="37"/>
      <c r="C112" s="38"/>
      <c r="D112" s="228" t="s">
        <v>161</v>
      </c>
      <c r="E112" s="38"/>
      <c r="F112" s="229" t="s">
        <v>2222</v>
      </c>
      <c r="G112" s="38"/>
      <c r="H112" s="38"/>
      <c r="I112" s="150"/>
      <c r="J112" s="150"/>
      <c r="K112" s="38"/>
      <c r="L112" s="38"/>
      <c r="M112" s="42"/>
      <c r="N112" s="230"/>
      <c r="O112" s="231"/>
      <c r="P112" s="82"/>
      <c r="Q112" s="82"/>
      <c r="R112" s="82"/>
      <c r="S112" s="82"/>
      <c r="T112" s="82"/>
      <c r="U112" s="82"/>
      <c r="V112" s="82"/>
      <c r="W112" s="82"/>
      <c r="X112" s="83"/>
      <c r="Y112" s="36"/>
      <c r="Z112" s="36"/>
      <c r="AA112" s="36"/>
      <c r="AB112" s="36"/>
      <c r="AC112" s="36"/>
      <c r="AD112" s="36"/>
      <c r="AE112" s="36"/>
      <c r="AT112" s="15" t="s">
        <v>161</v>
      </c>
      <c r="AU112" s="15" t="s">
        <v>78</v>
      </c>
    </row>
    <row r="113" s="2" customFormat="1" ht="16.5" customHeight="1">
      <c r="A113" s="36"/>
      <c r="B113" s="37"/>
      <c r="C113" s="232" t="s">
        <v>329</v>
      </c>
      <c r="D113" s="232" t="s">
        <v>461</v>
      </c>
      <c r="E113" s="233" t="s">
        <v>2224</v>
      </c>
      <c r="F113" s="234" t="s">
        <v>2225</v>
      </c>
      <c r="G113" s="235" t="s">
        <v>155</v>
      </c>
      <c r="H113" s="236">
        <v>90</v>
      </c>
      <c r="I113" s="237"/>
      <c r="J113" s="237"/>
      <c r="K113" s="238">
        <f>ROUND(P113*H113,2)</f>
        <v>0</v>
      </c>
      <c r="L113" s="234" t="s">
        <v>156</v>
      </c>
      <c r="M113" s="42"/>
      <c r="N113" s="239" t="s">
        <v>20</v>
      </c>
      <c r="O113" s="222" t="s">
        <v>40</v>
      </c>
      <c r="P113" s="223">
        <f>I113+J113</f>
        <v>0</v>
      </c>
      <c r="Q113" s="223">
        <f>ROUND(I113*H113,2)</f>
        <v>0</v>
      </c>
      <c r="R113" s="223">
        <f>ROUND(J113*H113,2)</f>
        <v>0</v>
      </c>
      <c r="S113" s="82"/>
      <c r="T113" s="224">
        <f>S113*H113</f>
        <v>0</v>
      </c>
      <c r="U113" s="224">
        <v>0</v>
      </c>
      <c r="V113" s="224">
        <f>U113*H113</f>
        <v>0</v>
      </c>
      <c r="W113" s="224">
        <v>0</v>
      </c>
      <c r="X113" s="225">
        <f>W113*H113</f>
        <v>0</v>
      </c>
      <c r="Y113" s="36"/>
      <c r="Z113" s="36"/>
      <c r="AA113" s="36"/>
      <c r="AB113" s="36"/>
      <c r="AC113" s="36"/>
      <c r="AD113" s="36"/>
      <c r="AE113" s="36"/>
      <c r="AR113" s="226" t="s">
        <v>231</v>
      </c>
      <c r="AT113" s="226" t="s">
        <v>461</v>
      </c>
      <c r="AU113" s="226" t="s">
        <v>78</v>
      </c>
      <c r="AY113" s="15" t="s">
        <v>158</v>
      </c>
      <c r="BE113" s="227">
        <f>IF(O113="základní",K113,0)</f>
        <v>0</v>
      </c>
      <c r="BF113" s="227">
        <f>IF(O113="snížená",K113,0)</f>
        <v>0</v>
      </c>
      <c r="BG113" s="227">
        <f>IF(O113="zákl. přenesená",K113,0)</f>
        <v>0</v>
      </c>
      <c r="BH113" s="227">
        <f>IF(O113="sníž. přenesená",K113,0)</f>
        <v>0</v>
      </c>
      <c r="BI113" s="227">
        <f>IF(O113="nulová",K113,0)</f>
        <v>0</v>
      </c>
      <c r="BJ113" s="15" t="s">
        <v>78</v>
      </c>
      <c r="BK113" s="227">
        <f>ROUND(P113*H113,2)</f>
        <v>0</v>
      </c>
      <c r="BL113" s="15" t="s">
        <v>231</v>
      </c>
      <c r="BM113" s="226" t="s">
        <v>2226</v>
      </c>
    </row>
    <row r="114" s="2" customFormat="1">
      <c r="A114" s="36"/>
      <c r="B114" s="37"/>
      <c r="C114" s="38"/>
      <c r="D114" s="228" t="s">
        <v>161</v>
      </c>
      <c r="E114" s="38"/>
      <c r="F114" s="229" t="s">
        <v>2225</v>
      </c>
      <c r="G114" s="38"/>
      <c r="H114" s="38"/>
      <c r="I114" s="150"/>
      <c r="J114" s="150"/>
      <c r="K114" s="38"/>
      <c r="L114" s="38"/>
      <c r="M114" s="42"/>
      <c r="N114" s="230"/>
      <c r="O114" s="231"/>
      <c r="P114" s="82"/>
      <c r="Q114" s="82"/>
      <c r="R114" s="82"/>
      <c r="S114" s="82"/>
      <c r="T114" s="82"/>
      <c r="U114" s="82"/>
      <c r="V114" s="82"/>
      <c r="W114" s="82"/>
      <c r="X114" s="83"/>
      <c r="Y114" s="36"/>
      <c r="Z114" s="36"/>
      <c r="AA114" s="36"/>
      <c r="AB114" s="36"/>
      <c r="AC114" s="36"/>
      <c r="AD114" s="36"/>
      <c r="AE114" s="36"/>
      <c r="AT114" s="15" t="s">
        <v>161</v>
      </c>
      <c r="AU114" s="15" t="s">
        <v>78</v>
      </c>
    </row>
    <row r="115" s="2" customFormat="1" ht="16.5" customHeight="1">
      <c r="A115" s="36"/>
      <c r="B115" s="37"/>
      <c r="C115" s="232" t="s">
        <v>333</v>
      </c>
      <c r="D115" s="232" t="s">
        <v>461</v>
      </c>
      <c r="E115" s="233" t="s">
        <v>2227</v>
      </c>
      <c r="F115" s="234" t="s">
        <v>2228</v>
      </c>
      <c r="G115" s="235" t="s">
        <v>155</v>
      </c>
      <c r="H115" s="236">
        <v>40</v>
      </c>
      <c r="I115" s="237"/>
      <c r="J115" s="237"/>
      <c r="K115" s="238">
        <f>ROUND(P115*H115,2)</f>
        <v>0</v>
      </c>
      <c r="L115" s="234" t="s">
        <v>156</v>
      </c>
      <c r="M115" s="42"/>
      <c r="N115" s="239" t="s">
        <v>20</v>
      </c>
      <c r="O115" s="222" t="s">
        <v>40</v>
      </c>
      <c r="P115" s="223">
        <f>I115+J115</f>
        <v>0</v>
      </c>
      <c r="Q115" s="223">
        <f>ROUND(I115*H115,2)</f>
        <v>0</v>
      </c>
      <c r="R115" s="223">
        <f>ROUND(J115*H115,2)</f>
        <v>0</v>
      </c>
      <c r="S115" s="82"/>
      <c r="T115" s="224">
        <f>S115*H115</f>
        <v>0</v>
      </c>
      <c r="U115" s="224">
        <v>0</v>
      </c>
      <c r="V115" s="224">
        <f>U115*H115</f>
        <v>0</v>
      </c>
      <c r="W115" s="224">
        <v>0</v>
      </c>
      <c r="X115" s="225">
        <f>W115*H115</f>
        <v>0</v>
      </c>
      <c r="Y115" s="36"/>
      <c r="Z115" s="36"/>
      <c r="AA115" s="36"/>
      <c r="AB115" s="36"/>
      <c r="AC115" s="36"/>
      <c r="AD115" s="36"/>
      <c r="AE115" s="36"/>
      <c r="AR115" s="226" t="s">
        <v>231</v>
      </c>
      <c r="AT115" s="226" t="s">
        <v>461</v>
      </c>
      <c r="AU115" s="226" t="s">
        <v>78</v>
      </c>
      <c r="AY115" s="15" t="s">
        <v>158</v>
      </c>
      <c r="BE115" s="227">
        <f>IF(O115="základní",K115,0)</f>
        <v>0</v>
      </c>
      <c r="BF115" s="227">
        <f>IF(O115="snížená",K115,0)</f>
        <v>0</v>
      </c>
      <c r="BG115" s="227">
        <f>IF(O115="zákl. přenesená",K115,0)</f>
        <v>0</v>
      </c>
      <c r="BH115" s="227">
        <f>IF(O115="sníž. přenesená",K115,0)</f>
        <v>0</v>
      </c>
      <c r="BI115" s="227">
        <f>IF(O115="nulová",K115,0)</f>
        <v>0</v>
      </c>
      <c r="BJ115" s="15" t="s">
        <v>78</v>
      </c>
      <c r="BK115" s="227">
        <f>ROUND(P115*H115,2)</f>
        <v>0</v>
      </c>
      <c r="BL115" s="15" t="s">
        <v>231</v>
      </c>
      <c r="BM115" s="226" t="s">
        <v>2229</v>
      </c>
    </row>
    <row r="116" s="2" customFormat="1">
      <c r="A116" s="36"/>
      <c r="B116" s="37"/>
      <c r="C116" s="38"/>
      <c r="D116" s="228" t="s">
        <v>161</v>
      </c>
      <c r="E116" s="38"/>
      <c r="F116" s="229" t="s">
        <v>2228</v>
      </c>
      <c r="G116" s="38"/>
      <c r="H116" s="38"/>
      <c r="I116" s="150"/>
      <c r="J116" s="150"/>
      <c r="K116" s="38"/>
      <c r="L116" s="38"/>
      <c r="M116" s="42"/>
      <c r="N116" s="230"/>
      <c r="O116" s="231"/>
      <c r="P116" s="82"/>
      <c r="Q116" s="82"/>
      <c r="R116" s="82"/>
      <c r="S116" s="82"/>
      <c r="T116" s="82"/>
      <c r="U116" s="82"/>
      <c r="V116" s="82"/>
      <c r="W116" s="82"/>
      <c r="X116" s="83"/>
      <c r="Y116" s="36"/>
      <c r="Z116" s="36"/>
      <c r="AA116" s="36"/>
      <c r="AB116" s="36"/>
      <c r="AC116" s="36"/>
      <c r="AD116" s="36"/>
      <c r="AE116" s="36"/>
      <c r="AT116" s="15" t="s">
        <v>161</v>
      </c>
      <c r="AU116" s="15" t="s">
        <v>78</v>
      </c>
    </row>
    <row r="117" s="2" customFormat="1" ht="21.75" customHeight="1">
      <c r="A117" s="36"/>
      <c r="B117" s="37"/>
      <c r="C117" s="232" t="s">
        <v>337</v>
      </c>
      <c r="D117" s="232" t="s">
        <v>461</v>
      </c>
      <c r="E117" s="233" t="s">
        <v>2230</v>
      </c>
      <c r="F117" s="234" t="s">
        <v>2231</v>
      </c>
      <c r="G117" s="235" t="s">
        <v>240</v>
      </c>
      <c r="H117" s="236">
        <v>1</v>
      </c>
      <c r="I117" s="237"/>
      <c r="J117" s="237"/>
      <c r="K117" s="238">
        <f>ROUND(P117*H117,2)</f>
        <v>0</v>
      </c>
      <c r="L117" s="234" t="s">
        <v>156</v>
      </c>
      <c r="M117" s="42"/>
      <c r="N117" s="239" t="s">
        <v>20</v>
      </c>
      <c r="O117" s="222" t="s">
        <v>40</v>
      </c>
      <c r="P117" s="223">
        <f>I117+J117</f>
        <v>0</v>
      </c>
      <c r="Q117" s="223">
        <f>ROUND(I117*H117,2)</f>
        <v>0</v>
      </c>
      <c r="R117" s="223">
        <f>ROUND(J117*H117,2)</f>
        <v>0</v>
      </c>
      <c r="S117" s="82"/>
      <c r="T117" s="224">
        <f>S117*H117</f>
        <v>0</v>
      </c>
      <c r="U117" s="224">
        <v>0</v>
      </c>
      <c r="V117" s="224">
        <f>U117*H117</f>
        <v>0</v>
      </c>
      <c r="W117" s="224">
        <v>0</v>
      </c>
      <c r="X117" s="225">
        <f>W117*H117</f>
        <v>0</v>
      </c>
      <c r="Y117" s="36"/>
      <c r="Z117" s="36"/>
      <c r="AA117" s="36"/>
      <c r="AB117" s="36"/>
      <c r="AC117" s="36"/>
      <c r="AD117" s="36"/>
      <c r="AE117" s="36"/>
      <c r="AR117" s="226" t="s">
        <v>231</v>
      </c>
      <c r="AT117" s="226" t="s">
        <v>461</v>
      </c>
      <c r="AU117" s="226" t="s">
        <v>78</v>
      </c>
      <c r="AY117" s="15" t="s">
        <v>158</v>
      </c>
      <c r="BE117" s="227">
        <f>IF(O117="základní",K117,0)</f>
        <v>0</v>
      </c>
      <c r="BF117" s="227">
        <f>IF(O117="snížená",K117,0)</f>
        <v>0</v>
      </c>
      <c r="BG117" s="227">
        <f>IF(O117="zákl. přenesená",K117,0)</f>
        <v>0</v>
      </c>
      <c r="BH117" s="227">
        <f>IF(O117="sníž. přenesená",K117,0)</f>
        <v>0</v>
      </c>
      <c r="BI117" s="227">
        <f>IF(O117="nulová",K117,0)</f>
        <v>0</v>
      </c>
      <c r="BJ117" s="15" t="s">
        <v>78</v>
      </c>
      <c r="BK117" s="227">
        <f>ROUND(P117*H117,2)</f>
        <v>0</v>
      </c>
      <c r="BL117" s="15" t="s">
        <v>231</v>
      </c>
      <c r="BM117" s="226" t="s">
        <v>2232</v>
      </c>
    </row>
    <row r="118" s="2" customFormat="1">
      <c r="A118" s="36"/>
      <c r="B118" s="37"/>
      <c r="C118" s="38"/>
      <c r="D118" s="228" t="s">
        <v>161</v>
      </c>
      <c r="E118" s="38"/>
      <c r="F118" s="229" t="s">
        <v>2231</v>
      </c>
      <c r="G118" s="38"/>
      <c r="H118" s="38"/>
      <c r="I118" s="150"/>
      <c r="J118" s="150"/>
      <c r="K118" s="38"/>
      <c r="L118" s="38"/>
      <c r="M118" s="42"/>
      <c r="N118" s="230"/>
      <c r="O118" s="231"/>
      <c r="P118" s="82"/>
      <c r="Q118" s="82"/>
      <c r="R118" s="82"/>
      <c r="S118" s="82"/>
      <c r="T118" s="82"/>
      <c r="U118" s="82"/>
      <c r="V118" s="82"/>
      <c r="W118" s="82"/>
      <c r="X118" s="83"/>
      <c r="Y118" s="36"/>
      <c r="Z118" s="36"/>
      <c r="AA118" s="36"/>
      <c r="AB118" s="36"/>
      <c r="AC118" s="36"/>
      <c r="AD118" s="36"/>
      <c r="AE118" s="36"/>
      <c r="AT118" s="15" t="s">
        <v>161</v>
      </c>
      <c r="AU118" s="15" t="s">
        <v>78</v>
      </c>
    </row>
    <row r="119" s="2" customFormat="1" ht="21.75" customHeight="1">
      <c r="A119" s="36"/>
      <c r="B119" s="37"/>
      <c r="C119" s="232" t="s">
        <v>341</v>
      </c>
      <c r="D119" s="232" t="s">
        <v>461</v>
      </c>
      <c r="E119" s="233" t="s">
        <v>2233</v>
      </c>
      <c r="F119" s="234" t="s">
        <v>2234</v>
      </c>
      <c r="G119" s="235" t="s">
        <v>240</v>
      </c>
      <c r="H119" s="236">
        <v>1</v>
      </c>
      <c r="I119" s="237"/>
      <c r="J119" s="237"/>
      <c r="K119" s="238">
        <f>ROUND(P119*H119,2)</f>
        <v>0</v>
      </c>
      <c r="L119" s="234" t="s">
        <v>156</v>
      </c>
      <c r="M119" s="42"/>
      <c r="N119" s="239" t="s">
        <v>20</v>
      </c>
      <c r="O119" s="222" t="s">
        <v>40</v>
      </c>
      <c r="P119" s="223">
        <f>I119+J119</f>
        <v>0</v>
      </c>
      <c r="Q119" s="223">
        <f>ROUND(I119*H119,2)</f>
        <v>0</v>
      </c>
      <c r="R119" s="223">
        <f>ROUND(J119*H119,2)</f>
        <v>0</v>
      </c>
      <c r="S119" s="82"/>
      <c r="T119" s="224">
        <f>S119*H119</f>
        <v>0</v>
      </c>
      <c r="U119" s="224">
        <v>0</v>
      </c>
      <c r="V119" s="224">
        <f>U119*H119</f>
        <v>0</v>
      </c>
      <c r="W119" s="224">
        <v>0</v>
      </c>
      <c r="X119" s="225">
        <f>W119*H119</f>
        <v>0</v>
      </c>
      <c r="Y119" s="36"/>
      <c r="Z119" s="36"/>
      <c r="AA119" s="36"/>
      <c r="AB119" s="36"/>
      <c r="AC119" s="36"/>
      <c r="AD119" s="36"/>
      <c r="AE119" s="36"/>
      <c r="AR119" s="226" t="s">
        <v>231</v>
      </c>
      <c r="AT119" s="226" t="s">
        <v>461</v>
      </c>
      <c r="AU119" s="226" t="s">
        <v>78</v>
      </c>
      <c r="AY119" s="15" t="s">
        <v>158</v>
      </c>
      <c r="BE119" s="227">
        <f>IF(O119="základní",K119,0)</f>
        <v>0</v>
      </c>
      <c r="BF119" s="227">
        <f>IF(O119="snížená",K119,0)</f>
        <v>0</v>
      </c>
      <c r="BG119" s="227">
        <f>IF(O119="zákl. přenesená",K119,0)</f>
        <v>0</v>
      </c>
      <c r="BH119" s="227">
        <f>IF(O119="sníž. přenesená",K119,0)</f>
        <v>0</v>
      </c>
      <c r="BI119" s="227">
        <f>IF(O119="nulová",K119,0)</f>
        <v>0</v>
      </c>
      <c r="BJ119" s="15" t="s">
        <v>78</v>
      </c>
      <c r="BK119" s="227">
        <f>ROUND(P119*H119,2)</f>
        <v>0</v>
      </c>
      <c r="BL119" s="15" t="s">
        <v>231</v>
      </c>
      <c r="BM119" s="226" t="s">
        <v>2235</v>
      </c>
    </row>
    <row r="120" s="2" customFormat="1">
      <c r="A120" s="36"/>
      <c r="B120" s="37"/>
      <c r="C120" s="38"/>
      <c r="D120" s="228" t="s">
        <v>161</v>
      </c>
      <c r="E120" s="38"/>
      <c r="F120" s="229" t="s">
        <v>2234</v>
      </c>
      <c r="G120" s="38"/>
      <c r="H120" s="38"/>
      <c r="I120" s="150"/>
      <c r="J120" s="150"/>
      <c r="K120" s="38"/>
      <c r="L120" s="38"/>
      <c r="M120" s="42"/>
      <c r="N120" s="230"/>
      <c r="O120" s="231"/>
      <c r="P120" s="82"/>
      <c r="Q120" s="82"/>
      <c r="R120" s="82"/>
      <c r="S120" s="82"/>
      <c r="T120" s="82"/>
      <c r="U120" s="82"/>
      <c r="V120" s="82"/>
      <c r="W120" s="82"/>
      <c r="X120" s="83"/>
      <c r="Y120" s="36"/>
      <c r="Z120" s="36"/>
      <c r="AA120" s="36"/>
      <c r="AB120" s="36"/>
      <c r="AC120" s="36"/>
      <c r="AD120" s="36"/>
      <c r="AE120" s="36"/>
      <c r="AT120" s="15" t="s">
        <v>161</v>
      </c>
      <c r="AU120" s="15" t="s">
        <v>78</v>
      </c>
    </row>
    <row r="121" s="2" customFormat="1" ht="33" customHeight="1">
      <c r="A121" s="36"/>
      <c r="B121" s="37"/>
      <c r="C121" s="232" t="s">
        <v>345</v>
      </c>
      <c r="D121" s="232" t="s">
        <v>461</v>
      </c>
      <c r="E121" s="233" t="s">
        <v>2236</v>
      </c>
      <c r="F121" s="234" t="s">
        <v>2237</v>
      </c>
      <c r="G121" s="235" t="s">
        <v>240</v>
      </c>
      <c r="H121" s="236">
        <v>1</v>
      </c>
      <c r="I121" s="237"/>
      <c r="J121" s="237"/>
      <c r="K121" s="238">
        <f>ROUND(P121*H121,2)</f>
        <v>0</v>
      </c>
      <c r="L121" s="234" t="s">
        <v>156</v>
      </c>
      <c r="M121" s="42"/>
      <c r="N121" s="239" t="s">
        <v>20</v>
      </c>
      <c r="O121" s="222" t="s">
        <v>40</v>
      </c>
      <c r="P121" s="223">
        <f>I121+J121</f>
        <v>0</v>
      </c>
      <c r="Q121" s="223">
        <f>ROUND(I121*H121,2)</f>
        <v>0</v>
      </c>
      <c r="R121" s="223">
        <f>ROUND(J121*H121,2)</f>
        <v>0</v>
      </c>
      <c r="S121" s="82"/>
      <c r="T121" s="224">
        <f>S121*H121</f>
        <v>0</v>
      </c>
      <c r="U121" s="224">
        <v>0</v>
      </c>
      <c r="V121" s="224">
        <f>U121*H121</f>
        <v>0</v>
      </c>
      <c r="W121" s="224">
        <v>0</v>
      </c>
      <c r="X121" s="225">
        <f>W121*H121</f>
        <v>0</v>
      </c>
      <c r="Y121" s="36"/>
      <c r="Z121" s="36"/>
      <c r="AA121" s="36"/>
      <c r="AB121" s="36"/>
      <c r="AC121" s="36"/>
      <c r="AD121" s="36"/>
      <c r="AE121" s="36"/>
      <c r="AR121" s="226" t="s">
        <v>231</v>
      </c>
      <c r="AT121" s="226" t="s">
        <v>461</v>
      </c>
      <c r="AU121" s="226" t="s">
        <v>78</v>
      </c>
      <c r="AY121" s="15" t="s">
        <v>158</v>
      </c>
      <c r="BE121" s="227">
        <f>IF(O121="základní",K121,0)</f>
        <v>0</v>
      </c>
      <c r="BF121" s="227">
        <f>IF(O121="snížená",K121,0)</f>
        <v>0</v>
      </c>
      <c r="BG121" s="227">
        <f>IF(O121="zákl. přenesená",K121,0)</f>
        <v>0</v>
      </c>
      <c r="BH121" s="227">
        <f>IF(O121="sníž. přenesená",K121,0)</f>
        <v>0</v>
      </c>
      <c r="BI121" s="227">
        <f>IF(O121="nulová",K121,0)</f>
        <v>0</v>
      </c>
      <c r="BJ121" s="15" t="s">
        <v>78</v>
      </c>
      <c r="BK121" s="227">
        <f>ROUND(P121*H121,2)</f>
        <v>0</v>
      </c>
      <c r="BL121" s="15" t="s">
        <v>231</v>
      </c>
      <c r="BM121" s="226" t="s">
        <v>2238</v>
      </c>
    </row>
    <row r="122" s="2" customFormat="1">
      <c r="A122" s="36"/>
      <c r="B122" s="37"/>
      <c r="C122" s="38"/>
      <c r="D122" s="228" t="s">
        <v>161</v>
      </c>
      <c r="E122" s="38"/>
      <c r="F122" s="229" t="s">
        <v>2239</v>
      </c>
      <c r="G122" s="38"/>
      <c r="H122" s="38"/>
      <c r="I122" s="150"/>
      <c r="J122" s="150"/>
      <c r="K122" s="38"/>
      <c r="L122" s="38"/>
      <c r="M122" s="42"/>
      <c r="N122" s="230"/>
      <c r="O122" s="231"/>
      <c r="P122" s="82"/>
      <c r="Q122" s="82"/>
      <c r="R122" s="82"/>
      <c r="S122" s="82"/>
      <c r="T122" s="82"/>
      <c r="U122" s="82"/>
      <c r="V122" s="82"/>
      <c r="W122" s="82"/>
      <c r="X122" s="83"/>
      <c r="Y122" s="36"/>
      <c r="Z122" s="36"/>
      <c r="AA122" s="36"/>
      <c r="AB122" s="36"/>
      <c r="AC122" s="36"/>
      <c r="AD122" s="36"/>
      <c r="AE122" s="36"/>
      <c r="AT122" s="15" t="s">
        <v>161</v>
      </c>
      <c r="AU122" s="15" t="s">
        <v>78</v>
      </c>
    </row>
    <row r="123" s="2" customFormat="1" ht="21.75" customHeight="1">
      <c r="A123" s="36"/>
      <c r="B123" s="37"/>
      <c r="C123" s="232" t="s">
        <v>349</v>
      </c>
      <c r="D123" s="232" t="s">
        <v>461</v>
      </c>
      <c r="E123" s="233" t="s">
        <v>2240</v>
      </c>
      <c r="F123" s="234" t="s">
        <v>2241</v>
      </c>
      <c r="G123" s="235" t="s">
        <v>240</v>
      </c>
      <c r="H123" s="236">
        <v>1</v>
      </c>
      <c r="I123" s="237"/>
      <c r="J123" s="237"/>
      <c r="K123" s="238">
        <f>ROUND(P123*H123,2)</f>
        <v>0</v>
      </c>
      <c r="L123" s="234" t="s">
        <v>156</v>
      </c>
      <c r="M123" s="42"/>
      <c r="N123" s="239" t="s">
        <v>20</v>
      </c>
      <c r="O123" s="222" t="s">
        <v>40</v>
      </c>
      <c r="P123" s="223">
        <f>I123+J123</f>
        <v>0</v>
      </c>
      <c r="Q123" s="223">
        <f>ROUND(I123*H123,2)</f>
        <v>0</v>
      </c>
      <c r="R123" s="223">
        <f>ROUND(J123*H123,2)</f>
        <v>0</v>
      </c>
      <c r="S123" s="82"/>
      <c r="T123" s="224">
        <f>S123*H123</f>
        <v>0</v>
      </c>
      <c r="U123" s="224">
        <v>0</v>
      </c>
      <c r="V123" s="224">
        <f>U123*H123</f>
        <v>0</v>
      </c>
      <c r="W123" s="224">
        <v>0</v>
      </c>
      <c r="X123" s="225">
        <f>W123*H123</f>
        <v>0</v>
      </c>
      <c r="Y123" s="36"/>
      <c r="Z123" s="36"/>
      <c r="AA123" s="36"/>
      <c r="AB123" s="36"/>
      <c r="AC123" s="36"/>
      <c r="AD123" s="36"/>
      <c r="AE123" s="36"/>
      <c r="AR123" s="226" t="s">
        <v>231</v>
      </c>
      <c r="AT123" s="226" t="s">
        <v>461</v>
      </c>
      <c r="AU123" s="226" t="s">
        <v>78</v>
      </c>
      <c r="AY123" s="15" t="s">
        <v>158</v>
      </c>
      <c r="BE123" s="227">
        <f>IF(O123="základní",K123,0)</f>
        <v>0</v>
      </c>
      <c r="BF123" s="227">
        <f>IF(O123="snížená",K123,0)</f>
        <v>0</v>
      </c>
      <c r="BG123" s="227">
        <f>IF(O123="zákl. přenesená",K123,0)</f>
        <v>0</v>
      </c>
      <c r="BH123" s="227">
        <f>IF(O123="sníž. přenesená",K123,0)</f>
        <v>0</v>
      </c>
      <c r="BI123" s="227">
        <f>IF(O123="nulová",K123,0)</f>
        <v>0</v>
      </c>
      <c r="BJ123" s="15" t="s">
        <v>78</v>
      </c>
      <c r="BK123" s="227">
        <f>ROUND(P123*H123,2)</f>
        <v>0</v>
      </c>
      <c r="BL123" s="15" t="s">
        <v>231</v>
      </c>
      <c r="BM123" s="226" t="s">
        <v>2242</v>
      </c>
    </row>
    <row r="124" s="2" customFormat="1">
      <c r="A124" s="36"/>
      <c r="B124" s="37"/>
      <c r="C124" s="38"/>
      <c r="D124" s="228" t="s">
        <v>161</v>
      </c>
      <c r="E124" s="38"/>
      <c r="F124" s="229" t="s">
        <v>2241</v>
      </c>
      <c r="G124" s="38"/>
      <c r="H124" s="38"/>
      <c r="I124" s="150"/>
      <c r="J124" s="150"/>
      <c r="K124" s="38"/>
      <c r="L124" s="38"/>
      <c r="M124" s="42"/>
      <c r="N124" s="230"/>
      <c r="O124" s="231"/>
      <c r="P124" s="82"/>
      <c r="Q124" s="82"/>
      <c r="R124" s="82"/>
      <c r="S124" s="82"/>
      <c r="T124" s="82"/>
      <c r="U124" s="82"/>
      <c r="V124" s="82"/>
      <c r="W124" s="82"/>
      <c r="X124" s="83"/>
      <c r="Y124" s="36"/>
      <c r="Z124" s="36"/>
      <c r="AA124" s="36"/>
      <c r="AB124" s="36"/>
      <c r="AC124" s="36"/>
      <c r="AD124" s="36"/>
      <c r="AE124" s="36"/>
      <c r="AT124" s="15" t="s">
        <v>161</v>
      </c>
      <c r="AU124" s="15" t="s">
        <v>78</v>
      </c>
    </row>
    <row r="125" s="2" customFormat="1" ht="16.5" customHeight="1">
      <c r="A125" s="36"/>
      <c r="B125" s="37"/>
      <c r="C125" s="232" t="s">
        <v>353</v>
      </c>
      <c r="D125" s="232" t="s">
        <v>461</v>
      </c>
      <c r="E125" s="233" t="s">
        <v>894</v>
      </c>
      <c r="F125" s="234" t="s">
        <v>895</v>
      </c>
      <c r="G125" s="235" t="s">
        <v>240</v>
      </c>
      <c r="H125" s="236">
        <v>6</v>
      </c>
      <c r="I125" s="237"/>
      <c r="J125" s="237"/>
      <c r="K125" s="238">
        <f>ROUND(P125*H125,2)</f>
        <v>0</v>
      </c>
      <c r="L125" s="234" t="s">
        <v>156</v>
      </c>
      <c r="M125" s="42"/>
      <c r="N125" s="239" t="s">
        <v>20</v>
      </c>
      <c r="O125" s="222" t="s">
        <v>40</v>
      </c>
      <c r="P125" s="223">
        <f>I125+J125</f>
        <v>0</v>
      </c>
      <c r="Q125" s="223">
        <f>ROUND(I125*H125,2)</f>
        <v>0</v>
      </c>
      <c r="R125" s="223">
        <f>ROUND(J125*H125,2)</f>
        <v>0</v>
      </c>
      <c r="S125" s="82"/>
      <c r="T125" s="224">
        <f>S125*H125</f>
        <v>0</v>
      </c>
      <c r="U125" s="224">
        <v>0</v>
      </c>
      <c r="V125" s="224">
        <f>U125*H125</f>
        <v>0</v>
      </c>
      <c r="W125" s="224">
        <v>0</v>
      </c>
      <c r="X125" s="225">
        <f>W125*H125</f>
        <v>0</v>
      </c>
      <c r="Y125" s="36"/>
      <c r="Z125" s="36"/>
      <c r="AA125" s="36"/>
      <c r="AB125" s="36"/>
      <c r="AC125" s="36"/>
      <c r="AD125" s="36"/>
      <c r="AE125" s="36"/>
      <c r="AR125" s="226" t="s">
        <v>231</v>
      </c>
      <c r="AT125" s="226" t="s">
        <v>461</v>
      </c>
      <c r="AU125" s="226" t="s">
        <v>78</v>
      </c>
      <c r="AY125" s="15" t="s">
        <v>158</v>
      </c>
      <c r="BE125" s="227">
        <f>IF(O125="základní",K125,0)</f>
        <v>0</v>
      </c>
      <c r="BF125" s="227">
        <f>IF(O125="snížená",K125,0)</f>
        <v>0</v>
      </c>
      <c r="BG125" s="227">
        <f>IF(O125="zákl. přenesená",K125,0)</f>
        <v>0</v>
      </c>
      <c r="BH125" s="227">
        <f>IF(O125="sníž. přenesená",K125,0)</f>
        <v>0</v>
      </c>
      <c r="BI125" s="227">
        <f>IF(O125="nulová",K125,0)</f>
        <v>0</v>
      </c>
      <c r="BJ125" s="15" t="s">
        <v>78</v>
      </c>
      <c r="BK125" s="227">
        <f>ROUND(P125*H125,2)</f>
        <v>0</v>
      </c>
      <c r="BL125" s="15" t="s">
        <v>231</v>
      </c>
      <c r="BM125" s="226" t="s">
        <v>2243</v>
      </c>
    </row>
    <row r="126" s="2" customFormat="1">
      <c r="A126" s="36"/>
      <c r="B126" s="37"/>
      <c r="C126" s="38"/>
      <c r="D126" s="228" t="s">
        <v>161</v>
      </c>
      <c r="E126" s="38"/>
      <c r="F126" s="229" t="s">
        <v>895</v>
      </c>
      <c r="G126" s="38"/>
      <c r="H126" s="38"/>
      <c r="I126" s="150"/>
      <c r="J126" s="150"/>
      <c r="K126" s="38"/>
      <c r="L126" s="38"/>
      <c r="M126" s="42"/>
      <c r="N126" s="230"/>
      <c r="O126" s="231"/>
      <c r="P126" s="82"/>
      <c r="Q126" s="82"/>
      <c r="R126" s="82"/>
      <c r="S126" s="82"/>
      <c r="T126" s="82"/>
      <c r="U126" s="82"/>
      <c r="V126" s="82"/>
      <c r="W126" s="82"/>
      <c r="X126" s="83"/>
      <c r="Y126" s="36"/>
      <c r="Z126" s="36"/>
      <c r="AA126" s="36"/>
      <c r="AB126" s="36"/>
      <c r="AC126" s="36"/>
      <c r="AD126" s="36"/>
      <c r="AE126" s="36"/>
      <c r="AT126" s="15" t="s">
        <v>161</v>
      </c>
      <c r="AU126" s="15" t="s">
        <v>78</v>
      </c>
    </row>
    <row r="127" s="2" customFormat="1" ht="16.5" customHeight="1">
      <c r="A127" s="36"/>
      <c r="B127" s="37"/>
      <c r="C127" s="232" t="s">
        <v>357</v>
      </c>
      <c r="D127" s="232" t="s">
        <v>461</v>
      </c>
      <c r="E127" s="233" t="s">
        <v>2244</v>
      </c>
      <c r="F127" s="234" t="s">
        <v>2245</v>
      </c>
      <c r="G127" s="235" t="s">
        <v>240</v>
      </c>
      <c r="H127" s="236">
        <v>1</v>
      </c>
      <c r="I127" s="237"/>
      <c r="J127" s="237"/>
      <c r="K127" s="238">
        <f>ROUND(P127*H127,2)</f>
        <v>0</v>
      </c>
      <c r="L127" s="234" t="s">
        <v>156</v>
      </c>
      <c r="M127" s="42"/>
      <c r="N127" s="239" t="s">
        <v>20</v>
      </c>
      <c r="O127" s="222" t="s">
        <v>40</v>
      </c>
      <c r="P127" s="223">
        <f>I127+J127</f>
        <v>0</v>
      </c>
      <c r="Q127" s="223">
        <f>ROUND(I127*H127,2)</f>
        <v>0</v>
      </c>
      <c r="R127" s="223">
        <f>ROUND(J127*H127,2)</f>
        <v>0</v>
      </c>
      <c r="S127" s="82"/>
      <c r="T127" s="224">
        <f>S127*H127</f>
        <v>0</v>
      </c>
      <c r="U127" s="224">
        <v>0</v>
      </c>
      <c r="V127" s="224">
        <f>U127*H127</f>
        <v>0</v>
      </c>
      <c r="W127" s="224">
        <v>0</v>
      </c>
      <c r="X127" s="225">
        <f>W127*H127</f>
        <v>0</v>
      </c>
      <c r="Y127" s="36"/>
      <c r="Z127" s="36"/>
      <c r="AA127" s="36"/>
      <c r="AB127" s="36"/>
      <c r="AC127" s="36"/>
      <c r="AD127" s="36"/>
      <c r="AE127" s="36"/>
      <c r="AR127" s="226" t="s">
        <v>231</v>
      </c>
      <c r="AT127" s="226" t="s">
        <v>461</v>
      </c>
      <c r="AU127" s="226" t="s">
        <v>78</v>
      </c>
      <c r="AY127" s="15" t="s">
        <v>158</v>
      </c>
      <c r="BE127" s="227">
        <f>IF(O127="základní",K127,0)</f>
        <v>0</v>
      </c>
      <c r="BF127" s="227">
        <f>IF(O127="snížená",K127,0)</f>
        <v>0</v>
      </c>
      <c r="BG127" s="227">
        <f>IF(O127="zákl. přenesená",K127,0)</f>
        <v>0</v>
      </c>
      <c r="BH127" s="227">
        <f>IF(O127="sníž. přenesená",K127,0)</f>
        <v>0</v>
      </c>
      <c r="BI127" s="227">
        <f>IF(O127="nulová",K127,0)</f>
        <v>0</v>
      </c>
      <c r="BJ127" s="15" t="s">
        <v>78</v>
      </c>
      <c r="BK127" s="227">
        <f>ROUND(P127*H127,2)</f>
        <v>0</v>
      </c>
      <c r="BL127" s="15" t="s">
        <v>231</v>
      </c>
      <c r="BM127" s="226" t="s">
        <v>2246</v>
      </c>
    </row>
    <row r="128" s="2" customFormat="1">
      <c r="A128" s="36"/>
      <c r="B128" s="37"/>
      <c r="C128" s="38"/>
      <c r="D128" s="228" t="s">
        <v>161</v>
      </c>
      <c r="E128" s="38"/>
      <c r="F128" s="229" t="s">
        <v>2245</v>
      </c>
      <c r="G128" s="38"/>
      <c r="H128" s="38"/>
      <c r="I128" s="150"/>
      <c r="J128" s="150"/>
      <c r="K128" s="38"/>
      <c r="L128" s="38"/>
      <c r="M128" s="42"/>
      <c r="N128" s="230"/>
      <c r="O128" s="231"/>
      <c r="P128" s="82"/>
      <c r="Q128" s="82"/>
      <c r="R128" s="82"/>
      <c r="S128" s="82"/>
      <c r="T128" s="82"/>
      <c r="U128" s="82"/>
      <c r="V128" s="82"/>
      <c r="W128" s="82"/>
      <c r="X128" s="83"/>
      <c r="Y128" s="36"/>
      <c r="Z128" s="36"/>
      <c r="AA128" s="36"/>
      <c r="AB128" s="36"/>
      <c r="AC128" s="36"/>
      <c r="AD128" s="36"/>
      <c r="AE128" s="36"/>
      <c r="AT128" s="15" t="s">
        <v>161</v>
      </c>
      <c r="AU128" s="15" t="s">
        <v>78</v>
      </c>
    </row>
    <row r="129" s="2" customFormat="1" ht="16.5" customHeight="1">
      <c r="A129" s="36"/>
      <c r="B129" s="37"/>
      <c r="C129" s="232" t="s">
        <v>361</v>
      </c>
      <c r="D129" s="232" t="s">
        <v>461</v>
      </c>
      <c r="E129" s="233" t="s">
        <v>2247</v>
      </c>
      <c r="F129" s="234" t="s">
        <v>2248</v>
      </c>
      <c r="G129" s="235" t="s">
        <v>240</v>
      </c>
      <c r="H129" s="236">
        <v>1</v>
      </c>
      <c r="I129" s="237"/>
      <c r="J129" s="237"/>
      <c r="K129" s="238">
        <f>ROUND(P129*H129,2)</f>
        <v>0</v>
      </c>
      <c r="L129" s="234" t="s">
        <v>156</v>
      </c>
      <c r="M129" s="42"/>
      <c r="N129" s="239" t="s">
        <v>20</v>
      </c>
      <c r="O129" s="222" t="s">
        <v>40</v>
      </c>
      <c r="P129" s="223">
        <f>I129+J129</f>
        <v>0</v>
      </c>
      <c r="Q129" s="223">
        <f>ROUND(I129*H129,2)</f>
        <v>0</v>
      </c>
      <c r="R129" s="223">
        <f>ROUND(J129*H129,2)</f>
        <v>0</v>
      </c>
      <c r="S129" s="82"/>
      <c r="T129" s="224">
        <f>S129*H129</f>
        <v>0</v>
      </c>
      <c r="U129" s="224">
        <v>0</v>
      </c>
      <c r="V129" s="224">
        <f>U129*H129</f>
        <v>0</v>
      </c>
      <c r="W129" s="224">
        <v>0</v>
      </c>
      <c r="X129" s="225">
        <f>W129*H129</f>
        <v>0</v>
      </c>
      <c r="Y129" s="36"/>
      <c r="Z129" s="36"/>
      <c r="AA129" s="36"/>
      <c r="AB129" s="36"/>
      <c r="AC129" s="36"/>
      <c r="AD129" s="36"/>
      <c r="AE129" s="36"/>
      <c r="AR129" s="226" t="s">
        <v>231</v>
      </c>
      <c r="AT129" s="226" t="s">
        <v>461</v>
      </c>
      <c r="AU129" s="226" t="s">
        <v>78</v>
      </c>
      <c r="AY129" s="15" t="s">
        <v>158</v>
      </c>
      <c r="BE129" s="227">
        <f>IF(O129="základní",K129,0)</f>
        <v>0</v>
      </c>
      <c r="BF129" s="227">
        <f>IF(O129="snížená",K129,0)</f>
        <v>0</v>
      </c>
      <c r="BG129" s="227">
        <f>IF(O129="zákl. přenesená",K129,0)</f>
        <v>0</v>
      </c>
      <c r="BH129" s="227">
        <f>IF(O129="sníž. přenesená",K129,0)</f>
        <v>0</v>
      </c>
      <c r="BI129" s="227">
        <f>IF(O129="nulová",K129,0)</f>
        <v>0</v>
      </c>
      <c r="BJ129" s="15" t="s">
        <v>78</v>
      </c>
      <c r="BK129" s="227">
        <f>ROUND(P129*H129,2)</f>
        <v>0</v>
      </c>
      <c r="BL129" s="15" t="s">
        <v>231</v>
      </c>
      <c r="BM129" s="226" t="s">
        <v>2249</v>
      </c>
    </row>
    <row r="130" s="2" customFormat="1">
      <c r="A130" s="36"/>
      <c r="B130" s="37"/>
      <c r="C130" s="38"/>
      <c r="D130" s="228" t="s">
        <v>161</v>
      </c>
      <c r="E130" s="38"/>
      <c r="F130" s="229" t="s">
        <v>2248</v>
      </c>
      <c r="G130" s="38"/>
      <c r="H130" s="38"/>
      <c r="I130" s="150"/>
      <c r="J130" s="150"/>
      <c r="K130" s="38"/>
      <c r="L130" s="38"/>
      <c r="M130" s="42"/>
      <c r="N130" s="230"/>
      <c r="O130" s="231"/>
      <c r="P130" s="82"/>
      <c r="Q130" s="82"/>
      <c r="R130" s="82"/>
      <c r="S130" s="82"/>
      <c r="T130" s="82"/>
      <c r="U130" s="82"/>
      <c r="V130" s="82"/>
      <c r="W130" s="82"/>
      <c r="X130" s="83"/>
      <c r="Y130" s="36"/>
      <c r="Z130" s="36"/>
      <c r="AA130" s="36"/>
      <c r="AB130" s="36"/>
      <c r="AC130" s="36"/>
      <c r="AD130" s="36"/>
      <c r="AE130" s="36"/>
      <c r="AT130" s="15" t="s">
        <v>161</v>
      </c>
      <c r="AU130" s="15" t="s">
        <v>78</v>
      </c>
    </row>
    <row r="131" s="2" customFormat="1" ht="16.5" customHeight="1">
      <c r="A131" s="36"/>
      <c r="B131" s="37"/>
      <c r="C131" s="232" t="s">
        <v>365</v>
      </c>
      <c r="D131" s="232" t="s">
        <v>461</v>
      </c>
      <c r="E131" s="233" t="s">
        <v>2250</v>
      </c>
      <c r="F131" s="234" t="s">
        <v>2251</v>
      </c>
      <c r="G131" s="235" t="s">
        <v>240</v>
      </c>
      <c r="H131" s="236">
        <v>4</v>
      </c>
      <c r="I131" s="237"/>
      <c r="J131" s="237"/>
      <c r="K131" s="238">
        <f>ROUND(P131*H131,2)</f>
        <v>0</v>
      </c>
      <c r="L131" s="234" t="s">
        <v>156</v>
      </c>
      <c r="M131" s="42"/>
      <c r="N131" s="239" t="s">
        <v>20</v>
      </c>
      <c r="O131" s="222" t="s">
        <v>40</v>
      </c>
      <c r="P131" s="223">
        <f>I131+J131</f>
        <v>0</v>
      </c>
      <c r="Q131" s="223">
        <f>ROUND(I131*H131,2)</f>
        <v>0</v>
      </c>
      <c r="R131" s="223">
        <f>ROUND(J131*H131,2)</f>
        <v>0</v>
      </c>
      <c r="S131" s="82"/>
      <c r="T131" s="224">
        <f>S131*H131</f>
        <v>0</v>
      </c>
      <c r="U131" s="224">
        <v>0</v>
      </c>
      <c r="V131" s="224">
        <f>U131*H131</f>
        <v>0</v>
      </c>
      <c r="W131" s="224">
        <v>0</v>
      </c>
      <c r="X131" s="225">
        <f>W131*H131</f>
        <v>0</v>
      </c>
      <c r="Y131" s="36"/>
      <c r="Z131" s="36"/>
      <c r="AA131" s="36"/>
      <c r="AB131" s="36"/>
      <c r="AC131" s="36"/>
      <c r="AD131" s="36"/>
      <c r="AE131" s="36"/>
      <c r="AR131" s="226" t="s">
        <v>231</v>
      </c>
      <c r="AT131" s="226" t="s">
        <v>461</v>
      </c>
      <c r="AU131" s="226" t="s">
        <v>78</v>
      </c>
      <c r="AY131" s="15" t="s">
        <v>158</v>
      </c>
      <c r="BE131" s="227">
        <f>IF(O131="základní",K131,0)</f>
        <v>0</v>
      </c>
      <c r="BF131" s="227">
        <f>IF(O131="snížená",K131,0)</f>
        <v>0</v>
      </c>
      <c r="BG131" s="227">
        <f>IF(O131="zákl. přenesená",K131,0)</f>
        <v>0</v>
      </c>
      <c r="BH131" s="227">
        <f>IF(O131="sníž. přenesená",K131,0)</f>
        <v>0</v>
      </c>
      <c r="BI131" s="227">
        <f>IF(O131="nulová",K131,0)</f>
        <v>0</v>
      </c>
      <c r="BJ131" s="15" t="s">
        <v>78</v>
      </c>
      <c r="BK131" s="227">
        <f>ROUND(P131*H131,2)</f>
        <v>0</v>
      </c>
      <c r="BL131" s="15" t="s">
        <v>231</v>
      </c>
      <c r="BM131" s="226" t="s">
        <v>2252</v>
      </c>
    </row>
    <row r="132" s="2" customFormat="1">
      <c r="A132" s="36"/>
      <c r="B132" s="37"/>
      <c r="C132" s="38"/>
      <c r="D132" s="228" t="s">
        <v>161</v>
      </c>
      <c r="E132" s="38"/>
      <c r="F132" s="229" t="s">
        <v>2251</v>
      </c>
      <c r="G132" s="38"/>
      <c r="H132" s="38"/>
      <c r="I132" s="150"/>
      <c r="J132" s="150"/>
      <c r="K132" s="38"/>
      <c r="L132" s="38"/>
      <c r="M132" s="42"/>
      <c r="N132" s="230"/>
      <c r="O132" s="231"/>
      <c r="P132" s="82"/>
      <c r="Q132" s="82"/>
      <c r="R132" s="82"/>
      <c r="S132" s="82"/>
      <c r="T132" s="82"/>
      <c r="U132" s="82"/>
      <c r="V132" s="82"/>
      <c r="W132" s="82"/>
      <c r="X132" s="83"/>
      <c r="Y132" s="36"/>
      <c r="Z132" s="36"/>
      <c r="AA132" s="36"/>
      <c r="AB132" s="36"/>
      <c r="AC132" s="36"/>
      <c r="AD132" s="36"/>
      <c r="AE132" s="36"/>
      <c r="AT132" s="15" t="s">
        <v>161</v>
      </c>
      <c r="AU132" s="15" t="s">
        <v>78</v>
      </c>
    </row>
    <row r="133" s="2" customFormat="1" ht="16.5" customHeight="1">
      <c r="A133" s="36"/>
      <c r="B133" s="37"/>
      <c r="C133" s="232" t="s">
        <v>369</v>
      </c>
      <c r="D133" s="232" t="s">
        <v>461</v>
      </c>
      <c r="E133" s="233" t="s">
        <v>2253</v>
      </c>
      <c r="F133" s="234" t="s">
        <v>2254</v>
      </c>
      <c r="G133" s="235" t="s">
        <v>240</v>
      </c>
      <c r="H133" s="236">
        <v>3</v>
      </c>
      <c r="I133" s="237"/>
      <c r="J133" s="237"/>
      <c r="K133" s="238">
        <f>ROUND(P133*H133,2)</f>
        <v>0</v>
      </c>
      <c r="L133" s="234" t="s">
        <v>156</v>
      </c>
      <c r="M133" s="42"/>
      <c r="N133" s="239" t="s">
        <v>20</v>
      </c>
      <c r="O133" s="222" t="s">
        <v>40</v>
      </c>
      <c r="P133" s="223">
        <f>I133+J133</f>
        <v>0</v>
      </c>
      <c r="Q133" s="223">
        <f>ROUND(I133*H133,2)</f>
        <v>0</v>
      </c>
      <c r="R133" s="223">
        <f>ROUND(J133*H133,2)</f>
        <v>0</v>
      </c>
      <c r="S133" s="82"/>
      <c r="T133" s="224">
        <f>S133*H133</f>
        <v>0</v>
      </c>
      <c r="U133" s="224">
        <v>0</v>
      </c>
      <c r="V133" s="224">
        <f>U133*H133</f>
        <v>0</v>
      </c>
      <c r="W133" s="224">
        <v>0</v>
      </c>
      <c r="X133" s="225">
        <f>W133*H133</f>
        <v>0</v>
      </c>
      <c r="Y133" s="36"/>
      <c r="Z133" s="36"/>
      <c r="AA133" s="36"/>
      <c r="AB133" s="36"/>
      <c r="AC133" s="36"/>
      <c r="AD133" s="36"/>
      <c r="AE133" s="36"/>
      <c r="AR133" s="226" t="s">
        <v>231</v>
      </c>
      <c r="AT133" s="226" t="s">
        <v>461</v>
      </c>
      <c r="AU133" s="226" t="s">
        <v>78</v>
      </c>
      <c r="AY133" s="15" t="s">
        <v>158</v>
      </c>
      <c r="BE133" s="227">
        <f>IF(O133="základní",K133,0)</f>
        <v>0</v>
      </c>
      <c r="BF133" s="227">
        <f>IF(O133="snížená",K133,0)</f>
        <v>0</v>
      </c>
      <c r="BG133" s="227">
        <f>IF(O133="zákl. přenesená",K133,0)</f>
        <v>0</v>
      </c>
      <c r="BH133" s="227">
        <f>IF(O133="sníž. přenesená",K133,0)</f>
        <v>0</v>
      </c>
      <c r="BI133" s="227">
        <f>IF(O133="nulová",K133,0)</f>
        <v>0</v>
      </c>
      <c r="BJ133" s="15" t="s">
        <v>78</v>
      </c>
      <c r="BK133" s="227">
        <f>ROUND(P133*H133,2)</f>
        <v>0</v>
      </c>
      <c r="BL133" s="15" t="s">
        <v>231</v>
      </c>
      <c r="BM133" s="226" t="s">
        <v>2255</v>
      </c>
    </row>
    <row r="134" s="2" customFormat="1">
      <c r="A134" s="36"/>
      <c r="B134" s="37"/>
      <c r="C134" s="38"/>
      <c r="D134" s="228" t="s">
        <v>161</v>
      </c>
      <c r="E134" s="38"/>
      <c r="F134" s="229" t="s">
        <v>2254</v>
      </c>
      <c r="G134" s="38"/>
      <c r="H134" s="38"/>
      <c r="I134" s="150"/>
      <c r="J134" s="150"/>
      <c r="K134" s="38"/>
      <c r="L134" s="38"/>
      <c r="M134" s="42"/>
      <c r="N134" s="230"/>
      <c r="O134" s="231"/>
      <c r="P134" s="82"/>
      <c r="Q134" s="82"/>
      <c r="R134" s="82"/>
      <c r="S134" s="82"/>
      <c r="T134" s="82"/>
      <c r="U134" s="82"/>
      <c r="V134" s="82"/>
      <c r="W134" s="82"/>
      <c r="X134" s="83"/>
      <c r="Y134" s="36"/>
      <c r="Z134" s="36"/>
      <c r="AA134" s="36"/>
      <c r="AB134" s="36"/>
      <c r="AC134" s="36"/>
      <c r="AD134" s="36"/>
      <c r="AE134" s="36"/>
      <c r="AT134" s="15" t="s">
        <v>161</v>
      </c>
      <c r="AU134" s="15" t="s">
        <v>78</v>
      </c>
    </row>
    <row r="135" s="2" customFormat="1" ht="16.5" customHeight="1">
      <c r="A135" s="36"/>
      <c r="B135" s="37"/>
      <c r="C135" s="232" t="s">
        <v>373</v>
      </c>
      <c r="D135" s="232" t="s">
        <v>461</v>
      </c>
      <c r="E135" s="233" t="s">
        <v>2256</v>
      </c>
      <c r="F135" s="234" t="s">
        <v>2257</v>
      </c>
      <c r="G135" s="235" t="s">
        <v>240</v>
      </c>
      <c r="H135" s="236">
        <v>2</v>
      </c>
      <c r="I135" s="237"/>
      <c r="J135" s="237"/>
      <c r="K135" s="238">
        <f>ROUND(P135*H135,2)</f>
        <v>0</v>
      </c>
      <c r="L135" s="234" t="s">
        <v>156</v>
      </c>
      <c r="M135" s="42"/>
      <c r="N135" s="239" t="s">
        <v>20</v>
      </c>
      <c r="O135" s="222" t="s">
        <v>40</v>
      </c>
      <c r="P135" s="223">
        <f>I135+J135</f>
        <v>0</v>
      </c>
      <c r="Q135" s="223">
        <f>ROUND(I135*H135,2)</f>
        <v>0</v>
      </c>
      <c r="R135" s="223">
        <f>ROUND(J135*H135,2)</f>
        <v>0</v>
      </c>
      <c r="S135" s="82"/>
      <c r="T135" s="224">
        <f>S135*H135</f>
        <v>0</v>
      </c>
      <c r="U135" s="224">
        <v>0</v>
      </c>
      <c r="V135" s="224">
        <f>U135*H135</f>
        <v>0</v>
      </c>
      <c r="W135" s="224">
        <v>0</v>
      </c>
      <c r="X135" s="225">
        <f>W135*H135</f>
        <v>0</v>
      </c>
      <c r="Y135" s="36"/>
      <c r="Z135" s="36"/>
      <c r="AA135" s="36"/>
      <c r="AB135" s="36"/>
      <c r="AC135" s="36"/>
      <c r="AD135" s="36"/>
      <c r="AE135" s="36"/>
      <c r="AR135" s="226" t="s">
        <v>231</v>
      </c>
      <c r="AT135" s="226" t="s">
        <v>461</v>
      </c>
      <c r="AU135" s="226" t="s">
        <v>78</v>
      </c>
      <c r="AY135" s="15" t="s">
        <v>158</v>
      </c>
      <c r="BE135" s="227">
        <f>IF(O135="základní",K135,0)</f>
        <v>0</v>
      </c>
      <c r="BF135" s="227">
        <f>IF(O135="snížená",K135,0)</f>
        <v>0</v>
      </c>
      <c r="BG135" s="227">
        <f>IF(O135="zákl. přenesená",K135,0)</f>
        <v>0</v>
      </c>
      <c r="BH135" s="227">
        <f>IF(O135="sníž. přenesená",K135,0)</f>
        <v>0</v>
      </c>
      <c r="BI135" s="227">
        <f>IF(O135="nulová",K135,0)</f>
        <v>0</v>
      </c>
      <c r="BJ135" s="15" t="s">
        <v>78</v>
      </c>
      <c r="BK135" s="227">
        <f>ROUND(P135*H135,2)</f>
        <v>0</v>
      </c>
      <c r="BL135" s="15" t="s">
        <v>231</v>
      </c>
      <c r="BM135" s="226" t="s">
        <v>2258</v>
      </c>
    </row>
    <row r="136" s="2" customFormat="1">
      <c r="A136" s="36"/>
      <c r="B136" s="37"/>
      <c r="C136" s="38"/>
      <c r="D136" s="228" t="s">
        <v>161</v>
      </c>
      <c r="E136" s="38"/>
      <c r="F136" s="229" t="s">
        <v>2257</v>
      </c>
      <c r="G136" s="38"/>
      <c r="H136" s="38"/>
      <c r="I136" s="150"/>
      <c r="J136" s="150"/>
      <c r="K136" s="38"/>
      <c r="L136" s="38"/>
      <c r="M136" s="42"/>
      <c r="N136" s="230"/>
      <c r="O136" s="231"/>
      <c r="P136" s="82"/>
      <c r="Q136" s="82"/>
      <c r="R136" s="82"/>
      <c r="S136" s="82"/>
      <c r="T136" s="82"/>
      <c r="U136" s="82"/>
      <c r="V136" s="82"/>
      <c r="W136" s="82"/>
      <c r="X136" s="83"/>
      <c r="Y136" s="36"/>
      <c r="Z136" s="36"/>
      <c r="AA136" s="36"/>
      <c r="AB136" s="36"/>
      <c r="AC136" s="36"/>
      <c r="AD136" s="36"/>
      <c r="AE136" s="36"/>
      <c r="AT136" s="15" t="s">
        <v>161</v>
      </c>
      <c r="AU136" s="15" t="s">
        <v>78</v>
      </c>
    </row>
    <row r="137" s="2" customFormat="1" ht="33" customHeight="1">
      <c r="A137" s="36"/>
      <c r="B137" s="37"/>
      <c r="C137" s="232" t="s">
        <v>416</v>
      </c>
      <c r="D137" s="232" t="s">
        <v>461</v>
      </c>
      <c r="E137" s="233" t="s">
        <v>2259</v>
      </c>
      <c r="F137" s="234" t="s">
        <v>2260</v>
      </c>
      <c r="G137" s="235" t="s">
        <v>240</v>
      </c>
      <c r="H137" s="236">
        <v>1</v>
      </c>
      <c r="I137" s="237"/>
      <c r="J137" s="237"/>
      <c r="K137" s="238">
        <f>ROUND(P137*H137,2)</f>
        <v>0</v>
      </c>
      <c r="L137" s="234" t="s">
        <v>156</v>
      </c>
      <c r="M137" s="42"/>
      <c r="N137" s="239" t="s">
        <v>20</v>
      </c>
      <c r="O137" s="222" t="s">
        <v>40</v>
      </c>
      <c r="P137" s="223">
        <f>I137+J137</f>
        <v>0</v>
      </c>
      <c r="Q137" s="223">
        <f>ROUND(I137*H137,2)</f>
        <v>0</v>
      </c>
      <c r="R137" s="223">
        <f>ROUND(J137*H137,2)</f>
        <v>0</v>
      </c>
      <c r="S137" s="82"/>
      <c r="T137" s="224">
        <f>S137*H137</f>
        <v>0</v>
      </c>
      <c r="U137" s="224">
        <v>0</v>
      </c>
      <c r="V137" s="224">
        <f>U137*H137</f>
        <v>0</v>
      </c>
      <c r="W137" s="224">
        <v>0</v>
      </c>
      <c r="X137" s="225">
        <f>W137*H137</f>
        <v>0</v>
      </c>
      <c r="Y137" s="36"/>
      <c r="Z137" s="36"/>
      <c r="AA137" s="36"/>
      <c r="AB137" s="36"/>
      <c r="AC137" s="36"/>
      <c r="AD137" s="36"/>
      <c r="AE137" s="36"/>
      <c r="AR137" s="226" t="s">
        <v>236</v>
      </c>
      <c r="AT137" s="226" t="s">
        <v>461</v>
      </c>
      <c r="AU137" s="226" t="s">
        <v>78</v>
      </c>
      <c r="AY137" s="15" t="s">
        <v>158</v>
      </c>
      <c r="BE137" s="227">
        <f>IF(O137="základní",K137,0)</f>
        <v>0</v>
      </c>
      <c r="BF137" s="227">
        <f>IF(O137="snížená",K137,0)</f>
        <v>0</v>
      </c>
      <c r="BG137" s="227">
        <f>IF(O137="zákl. přenesená",K137,0)</f>
        <v>0</v>
      </c>
      <c r="BH137" s="227">
        <f>IF(O137="sníž. přenesená",K137,0)</f>
        <v>0</v>
      </c>
      <c r="BI137" s="227">
        <f>IF(O137="nulová",K137,0)</f>
        <v>0</v>
      </c>
      <c r="BJ137" s="15" t="s">
        <v>78</v>
      </c>
      <c r="BK137" s="227">
        <f>ROUND(P137*H137,2)</f>
        <v>0</v>
      </c>
      <c r="BL137" s="15" t="s">
        <v>236</v>
      </c>
      <c r="BM137" s="226" t="s">
        <v>2261</v>
      </c>
    </row>
    <row r="138" s="2" customFormat="1">
      <c r="A138" s="36"/>
      <c r="B138" s="37"/>
      <c r="C138" s="38"/>
      <c r="D138" s="228" t="s">
        <v>161</v>
      </c>
      <c r="E138" s="38"/>
      <c r="F138" s="229" t="s">
        <v>2262</v>
      </c>
      <c r="G138" s="38"/>
      <c r="H138" s="38"/>
      <c r="I138" s="150"/>
      <c r="J138" s="150"/>
      <c r="K138" s="38"/>
      <c r="L138" s="38"/>
      <c r="M138" s="42"/>
      <c r="N138" s="230"/>
      <c r="O138" s="231"/>
      <c r="P138" s="82"/>
      <c r="Q138" s="82"/>
      <c r="R138" s="82"/>
      <c r="S138" s="82"/>
      <c r="T138" s="82"/>
      <c r="U138" s="82"/>
      <c r="V138" s="82"/>
      <c r="W138" s="82"/>
      <c r="X138" s="83"/>
      <c r="Y138" s="36"/>
      <c r="Z138" s="36"/>
      <c r="AA138" s="36"/>
      <c r="AB138" s="36"/>
      <c r="AC138" s="36"/>
      <c r="AD138" s="36"/>
      <c r="AE138" s="36"/>
      <c r="AT138" s="15" t="s">
        <v>161</v>
      </c>
      <c r="AU138" s="15" t="s">
        <v>78</v>
      </c>
    </row>
    <row r="139" s="2" customFormat="1" ht="16.5" customHeight="1">
      <c r="A139" s="36"/>
      <c r="B139" s="37"/>
      <c r="C139" s="232" t="s">
        <v>385</v>
      </c>
      <c r="D139" s="232" t="s">
        <v>461</v>
      </c>
      <c r="E139" s="233" t="s">
        <v>2263</v>
      </c>
      <c r="F139" s="234" t="s">
        <v>2264</v>
      </c>
      <c r="G139" s="235" t="s">
        <v>240</v>
      </c>
      <c r="H139" s="236">
        <v>1</v>
      </c>
      <c r="I139" s="237"/>
      <c r="J139" s="237"/>
      <c r="K139" s="238">
        <f>ROUND(P139*H139,2)</f>
        <v>0</v>
      </c>
      <c r="L139" s="234" t="s">
        <v>20</v>
      </c>
      <c r="M139" s="42"/>
      <c r="N139" s="239" t="s">
        <v>20</v>
      </c>
      <c r="O139" s="222" t="s">
        <v>40</v>
      </c>
      <c r="P139" s="223">
        <f>I139+J139</f>
        <v>0</v>
      </c>
      <c r="Q139" s="223">
        <f>ROUND(I139*H139,2)</f>
        <v>0</v>
      </c>
      <c r="R139" s="223">
        <f>ROUND(J139*H139,2)</f>
        <v>0</v>
      </c>
      <c r="S139" s="82"/>
      <c r="T139" s="224">
        <f>S139*H139</f>
        <v>0</v>
      </c>
      <c r="U139" s="224">
        <v>0</v>
      </c>
      <c r="V139" s="224">
        <f>U139*H139</f>
        <v>0</v>
      </c>
      <c r="W139" s="224">
        <v>0</v>
      </c>
      <c r="X139" s="225">
        <f>W139*H139</f>
        <v>0</v>
      </c>
      <c r="Y139" s="36"/>
      <c r="Z139" s="36"/>
      <c r="AA139" s="36"/>
      <c r="AB139" s="36"/>
      <c r="AC139" s="36"/>
      <c r="AD139" s="36"/>
      <c r="AE139" s="36"/>
      <c r="AR139" s="226" t="s">
        <v>231</v>
      </c>
      <c r="AT139" s="226" t="s">
        <v>461</v>
      </c>
      <c r="AU139" s="226" t="s">
        <v>78</v>
      </c>
      <c r="AY139" s="15" t="s">
        <v>158</v>
      </c>
      <c r="BE139" s="227">
        <f>IF(O139="základní",K139,0)</f>
        <v>0</v>
      </c>
      <c r="BF139" s="227">
        <f>IF(O139="snížená",K139,0)</f>
        <v>0</v>
      </c>
      <c r="BG139" s="227">
        <f>IF(O139="zákl. přenesená",K139,0)</f>
        <v>0</v>
      </c>
      <c r="BH139" s="227">
        <f>IF(O139="sníž. přenesená",K139,0)</f>
        <v>0</v>
      </c>
      <c r="BI139" s="227">
        <f>IF(O139="nulová",K139,0)</f>
        <v>0</v>
      </c>
      <c r="BJ139" s="15" t="s">
        <v>78</v>
      </c>
      <c r="BK139" s="227">
        <f>ROUND(P139*H139,2)</f>
        <v>0</v>
      </c>
      <c r="BL139" s="15" t="s">
        <v>231</v>
      </c>
      <c r="BM139" s="226" t="s">
        <v>2265</v>
      </c>
    </row>
    <row r="140" s="2" customFormat="1">
      <c r="A140" s="36"/>
      <c r="B140" s="37"/>
      <c r="C140" s="38"/>
      <c r="D140" s="228" t="s">
        <v>161</v>
      </c>
      <c r="E140" s="38"/>
      <c r="F140" s="229" t="s">
        <v>2264</v>
      </c>
      <c r="G140" s="38"/>
      <c r="H140" s="38"/>
      <c r="I140" s="150"/>
      <c r="J140" s="150"/>
      <c r="K140" s="38"/>
      <c r="L140" s="38"/>
      <c r="M140" s="42"/>
      <c r="N140" s="230"/>
      <c r="O140" s="231"/>
      <c r="P140" s="82"/>
      <c r="Q140" s="82"/>
      <c r="R140" s="82"/>
      <c r="S140" s="82"/>
      <c r="T140" s="82"/>
      <c r="U140" s="82"/>
      <c r="V140" s="82"/>
      <c r="W140" s="82"/>
      <c r="X140" s="83"/>
      <c r="Y140" s="36"/>
      <c r="Z140" s="36"/>
      <c r="AA140" s="36"/>
      <c r="AB140" s="36"/>
      <c r="AC140" s="36"/>
      <c r="AD140" s="36"/>
      <c r="AE140" s="36"/>
      <c r="AT140" s="15" t="s">
        <v>161</v>
      </c>
      <c r="AU140" s="15" t="s">
        <v>78</v>
      </c>
    </row>
    <row r="141" s="2" customFormat="1" ht="16.5" customHeight="1">
      <c r="A141" s="36"/>
      <c r="B141" s="37"/>
      <c r="C141" s="232" t="s">
        <v>389</v>
      </c>
      <c r="D141" s="232" t="s">
        <v>461</v>
      </c>
      <c r="E141" s="233" t="s">
        <v>1261</v>
      </c>
      <c r="F141" s="234" t="s">
        <v>2266</v>
      </c>
      <c r="G141" s="235" t="s">
        <v>1201</v>
      </c>
      <c r="H141" s="236">
        <v>12</v>
      </c>
      <c r="I141" s="237"/>
      <c r="J141" s="237"/>
      <c r="K141" s="238">
        <f>ROUND(P141*H141,2)</f>
        <v>0</v>
      </c>
      <c r="L141" s="234" t="s">
        <v>20</v>
      </c>
      <c r="M141" s="42"/>
      <c r="N141" s="239" t="s">
        <v>20</v>
      </c>
      <c r="O141" s="222" t="s">
        <v>40</v>
      </c>
      <c r="P141" s="223">
        <f>I141+J141</f>
        <v>0</v>
      </c>
      <c r="Q141" s="223">
        <f>ROUND(I141*H141,2)</f>
        <v>0</v>
      </c>
      <c r="R141" s="223">
        <f>ROUND(J141*H141,2)</f>
        <v>0</v>
      </c>
      <c r="S141" s="82"/>
      <c r="T141" s="224">
        <f>S141*H141</f>
        <v>0</v>
      </c>
      <c r="U141" s="224">
        <v>0</v>
      </c>
      <c r="V141" s="224">
        <f>U141*H141</f>
        <v>0</v>
      </c>
      <c r="W141" s="224">
        <v>0</v>
      </c>
      <c r="X141" s="225">
        <f>W141*H141</f>
        <v>0</v>
      </c>
      <c r="Y141" s="36"/>
      <c r="Z141" s="36"/>
      <c r="AA141" s="36"/>
      <c r="AB141" s="36"/>
      <c r="AC141" s="36"/>
      <c r="AD141" s="36"/>
      <c r="AE141" s="36"/>
      <c r="AR141" s="226" t="s">
        <v>231</v>
      </c>
      <c r="AT141" s="226" t="s">
        <v>461</v>
      </c>
      <c r="AU141" s="226" t="s">
        <v>78</v>
      </c>
      <c r="AY141" s="15" t="s">
        <v>158</v>
      </c>
      <c r="BE141" s="227">
        <f>IF(O141="základní",K141,0)</f>
        <v>0</v>
      </c>
      <c r="BF141" s="227">
        <f>IF(O141="snížená",K141,0)</f>
        <v>0</v>
      </c>
      <c r="BG141" s="227">
        <f>IF(O141="zákl. přenesená",K141,0)</f>
        <v>0</v>
      </c>
      <c r="BH141" s="227">
        <f>IF(O141="sníž. přenesená",K141,0)</f>
        <v>0</v>
      </c>
      <c r="BI141" s="227">
        <f>IF(O141="nulová",K141,0)</f>
        <v>0</v>
      </c>
      <c r="BJ141" s="15" t="s">
        <v>78</v>
      </c>
      <c r="BK141" s="227">
        <f>ROUND(P141*H141,2)</f>
        <v>0</v>
      </c>
      <c r="BL141" s="15" t="s">
        <v>231</v>
      </c>
      <c r="BM141" s="226" t="s">
        <v>2267</v>
      </c>
    </row>
    <row r="142" s="2" customFormat="1">
      <c r="A142" s="36"/>
      <c r="B142" s="37"/>
      <c r="C142" s="38"/>
      <c r="D142" s="228" t="s">
        <v>161</v>
      </c>
      <c r="E142" s="38"/>
      <c r="F142" s="229" t="s">
        <v>2266</v>
      </c>
      <c r="G142" s="38"/>
      <c r="H142" s="38"/>
      <c r="I142" s="150"/>
      <c r="J142" s="150"/>
      <c r="K142" s="38"/>
      <c r="L142" s="38"/>
      <c r="M142" s="42"/>
      <c r="N142" s="230"/>
      <c r="O142" s="231"/>
      <c r="P142" s="82"/>
      <c r="Q142" s="82"/>
      <c r="R142" s="82"/>
      <c r="S142" s="82"/>
      <c r="T142" s="82"/>
      <c r="U142" s="82"/>
      <c r="V142" s="82"/>
      <c r="W142" s="82"/>
      <c r="X142" s="83"/>
      <c r="Y142" s="36"/>
      <c r="Z142" s="36"/>
      <c r="AA142" s="36"/>
      <c r="AB142" s="36"/>
      <c r="AC142" s="36"/>
      <c r="AD142" s="36"/>
      <c r="AE142" s="36"/>
      <c r="AT142" s="15" t="s">
        <v>161</v>
      </c>
      <c r="AU142" s="15" t="s">
        <v>78</v>
      </c>
    </row>
    <row r="143" s="2" customFormat="1" ht="16.5" customHeight="1">
      <c r="A143" s="36"/>
      <c r="B143" s="37"/>
      <c r="C143" s="232" t="s">
        <v>393</v>
      </c>
      <c r="D143" s="232" t="s">
        <v>461</v>
      </c>
      <c r="E143" s="233" t="s">
        <v>1265</v>
      </c>
      <c r="F143" s="234" t="s">
        <v>2268</v>
      </c>
      <c r="G143" s="235" t="s">
        <v>1201</v>
      </c>
      <c r="H143" s="236">
        <v>24</v>
      </c>
      <c r="I143" s="237"/>
      <c r="J143" s="237"/>
      <c r="K143" s="238">
        <f>ROUND(P143*H143,2)</f>
        <v>0</v>
      </c>
      <c r="L143" s="234" t="s">
        <v>20</v>
      </c>
      <c r="M143" s="42"/>
      <c r="N143" s="239" t="s">
        <v>20</v>
      </c>
      <c r="O143" s="222" t="s">
        <v>40</v>
      </c>
      <c r="P143" s="223">
        <f>I143+J143</f>
        <v>0</v>
      </c>
      <c r="Q143" s="223">
        <f>ROUND(I143*H143,2)</f>
        <v>0</v>
      </c>
      <c r="R143" s="223">
        <f>ROUND(J143*H143,2)</f>
        <v>0</v>
      </c>
      <c r="S143" s="82"/>
      <c r="T143" s="224">
        <f>S143*H143</f>
        <v>0</v>
      </c>
      <c r="U143" s="224">
        <v>0</v>
      </c>
      <c r="V143" s="224">
        <f>U143*H143</f>
        <v>0</v>
      </c>
      <c r="W143" s="224">
        <v>0</v>
      </c>
      <c r="X143" s="225">
        <f>W143*H143</f>
        <v>0</v>
      </c>
      <c r="Y143" s="36"/>
      <c r="Z143" s="36"/>
      <c r="AA143" s="36"/>
      <c r="AB143" s="36"/>
      <c r="AC143" s="36"/>
      <c r="AD143" s="36"/>
      <c r="AE143" s="36"/>
      <c r="AR143" s="226" t="s">
        <v>231</v>
      </c>
      <c r="AT143" s="226" t="s">
        <v>461</v>
      </c>
      <c r="AU143" s="226" t="s">
        <v>78</v>
      </c>
      <c r="AY143" s="15" t="s">
        <v>158</v>
      </c>
      <c r="BE143" s="227">
        <f>IF(O143="základní",K143,0)</f>
        <v>0</v>
      </c>
      <c r="BF143" s="227">
        <f>IF(O143="snížená",K143,0)</f>
        <v>0</v>
      </c>
      <c r="BG143" s="227">
        <f>IF(O143="zákl. přenesená",K143,0)</f>
        <v>0</v>
      </c>
      <c r="BH143" s="227">
        <f>IF(O143="sníž. přenesená",K143,0)</f>
        <v>0</v>
      </c>
      <c r="BI143" s="227">
        <f>IF(O143="nulová",K143,0)</f>
        <v>0</v>
      </c>
      <c r="BJ143" s="15" t="s">
        <v>78</v>
      </c>
      <c r="BK143" s="227">
        <f>ROUND(P143*H143,2)</f>
        <v>0</v>
      </c>
      <c r="BL143" s="15" t="s">
        <v>231</v>
      </c>
      <c r="BM143" s="226" t="s">
        <v>2269</v>
      </c>
    </row>
    <row r="144" s="2" customFormat="1">
      <c r="A144" s="36"/>
      <c r="B144" s="37"/>
      <c r="C144" s="38"/>
      <c r="D144" s="228" t="s">
        <v>161</v>
      </c>
      <c r="E144" s="38"/>
      <c r="F144" s="229" t="s">
        <v>2268</v>
      </c>
      <c r="G144" s="38"/>
      <c r="H144" s="38"/>
      <c r="I144" s="150"/>
      <c r="J144" s="150"/>
      <c r="K144" s="38"/>
      <c r="L144" s="38"/>
      <c r="M144" s="42"/>
      <c r="N144" s="230"/>
      <c r="O144" s="231"/>
      <c r="P144" s="82"/>
      <c r="Q144" s="82"/>
      <c r="R144" s="82"/>
      <c r="S144" s="82"/>
      <c r="T144" s="82"/>
      <c r="U144" s="82"/>
      <c r="V144" s="82"/>
      <c r="W144" s="82"/>
      <c r="X144" s="83"/>
      <c r="Y144" s="36"/>
      <c r="Z144" s="36"/>
      <c r="AA144" s="36"/>
      <c r="AB144" s="36"/>
      <c r="AC144" s="36"/>
      <c r="AD144" s="36"/>
      <c r="AE144" s="36"/>
      <c r="AT144" s="15" t="s">
        <v>161</v>
      </c>
      <c r="AU144" s="15" t="s">
        <v>78</v>
      </c>
    </row>
    <row r="145" s="2" customFormat="1" ht="16.5" customHeight="1">
      <c r="A145" s="36"/>
      <c r="B145" s="37"/>
      <c r="C145" s="232" t="s">
        <v>397</v>
      </c>
      <c r="D145" s="232" t="s">
        <v>461</v>
      </c>
      <c r="E145" s="233" t="s">
        <v>2270</v>
      </c>
      <c r="F145" s="234" t="s">
        <v>2271</v>
      </c>
      <c r="G145" s="235" t="s">
        <v>1201</v>
      </c>
      <c r="H145" s="236">
        <v>16</v>
      </c>
      <c r="I145" s="237"/>
      <c r="J145" s="237"/>
      <c r="K145" s="238">
        <f>ROUND(P145*H145,2)</f>
        <v>0</v>
      </c>
      <c r="L145" s="234" t="s">
        <v>20</v>
      </c>
      <c r="M145" s="42"/>
      <c r="N145" s="239" t="s">
        <v>20</v>
      </c>
      <c r="O145" s="222" t="s">
        <v>40</v>
      </c>
      <c r="P145" s="223">
        <f>I145+J145</f>
        <v>0</v>
      </c>
      <c r="Q145" s="223">
        <f>ROUND(I145*H145,2)</f>
        <v>0</v>
      </c>
      <c r="R145" s="223">
        <f>ROUND(J145*H145,2)</f>
        <v>0</v>
      </c>
      <c r="S145" s="82"/>
      <c r="T145" s="224">
        <f>S145*H145</f>
        <v>0</v>
      </c>
      <c r="U145" s="224">
        <v>0</v>
      </c>
      <c r="V145" s="224">
        <f>U145*H145</f>
        <v>0</v>
      </c>
      <c r="W145" s="224">
        <v>0</v>
      </c>
      <c r="X145" s="225">
        <f>W145*H145</f>
        <v>0</v>
      </c>
      <c r="Y145" s="36"/>
      <c r="Z145" s="36"/>
      <c r="AA145" s="36"/>
      <c r="AB145" s="36"/>
      <c r="AC145" s="36"/>
      <c r="AD145" s="36"/>
      <c r="AE145" s="36"/>
      <c r="AR145" s="226" t="s">
        <v>231</v>
      </c>
      <c r="AT145" s="226" t="s">
        <v>461</v>
      </c>
      <c r="AU145" s="226" t="s">
        <v>78</v>
      </c>
      <c r="AY145" s="15" t="s">
        <v>158</v>
      </c>
      <c r="BE145" s="227">
        <f>IF(O145="základní",K145,0)</f>
        <v>0</v>
      </c>
      <c r="BF145" s="227">
        <f>IF(O145="snížená",K145,0)</f>
        <v>0</v>
      </c>
      <c r="BG145" s="227">
        <f>IF(O145="zákl. přenesená",K145,0)</f>
        <v>0</v>
      </c>
      <c r="BH145" s="227">
        <f>IF(O145="sníž. přenesená",K145,0)</f>
        <v>0</v>
      </c>
      <c r="BI145" s="227">
        <f>IF(O145="nulová",K145,0)</f>
        <v>0</v>
      </c>
      <c r="BJ145" s="15" t="s">
        <v>78</v>
      </c>
      <c r="BK145" s="227">
        <f>ROUND(P145*H145,2)</f>
        <v>0</v>
      </c>
      <c r="BL145" s="15" t="s">
        <v>231</v>
      </c>
      <c r="BM145" s="226" t="s">
        <v>2272</v>
      </c>
    </row>
    <row r="146" s="2" customFormat="1">
      <c r="A146" s="36"/>
      <c r="B146" s="37"/>
      <c r="C146" s="38"/>
      <c r="D146" s="228" t="s">
        <v>161</v>
      </c>
      <c r="E146" s="38"/>
      <c r="F146" s="229" t="s">
        <v>2271</v>
      </c>
      <c r="G146" s="38"/>
      <c r="H146" s="38"/>
      <c r="I146" s="150"/>
      <c r="J146" s="150"/>
      <c r="K146" s="38"/>
      <c r="L146" s="38"/>
      <c r="M146" s="42"/>
      <c r="N146" s="230"/>
      <c r="O146" s="231"/>
      <c r="P146" s="82"/>
      <c r="Q146" s="82"/>
      <c r="R146" s="82"/>
      <c r="S146" s="82"/>
      <c r="T146" s="82"/>
      <c r="U146" s="82"/>
      <c r="V146" s="82"/>
      <c r="W146" s="82"/>
      <c r="X146" s="83"/>
      <c r="Y146" s="36"/>
      <c r="Z146" s="36"/>
      <c r="AA146" s="36"/>
      <c r="AB146" s="36"/>
      <c r="AC146" s="36"/>
      <c r="AD146" s="36"/>
      <c r="AE146" s="36"/>
      <c r="AT146" s="15" t="s">
        <v>161</v>
      </c>
      <c r="AU146" s="15" t="s">
        <v>78</v>
      </c>
    </row>
    <row r="147" s="2" customFormat="1" ht="16.5" customHeight="1">
      <c r="A147" s="36"/>
      <c r="B147" s="37"/>
      <c r="C147" s="232" t="s">
        <v>401</v>
      </c>
      <c r="D147" s="232" t="s">
        <v>461</v>
      </c>
      <c r="E147" s="233" t="s">
        <v>2273</v>
      </c>
      <c r="F147" s="234" t="s">
        <v>2274</v>
      </c>
      <c r="G147" s="235" t="s">
        <v>1287</v>
      </c>
      <c r="H147" s="236">
        <v>2</v>
      </c>
      <c r="I147" s="237"/>
      <c r="J147" s="237"/>
      <c r="K147" s="238">
        <f>ROUND(P147*H147,2)</f>
        <v>0</v>
      </c>
      <c r="L147" s="234" t="s">
        <v>20</v>
      </c>
      <c r="M147" s="42"/>
      <c r="N147" s="239" t="s">
        <v>20</v>
      </c>
      <c r="O147" s="222" t="s">
        <v>40</v>
      </c>
      <c r="P147" s="223">
        <f>I147+J147</f>
        <v>0</v>
      </c>
      <c r="Q147" s="223">
        <f>ROUND(I147*H147,2)</f>
        <v>0</v>
      </c>
      <c r="R147" s="223">
        <f>ROUND(J147*H147,2)</f>
        <v>0</v>
      </c>
      <c r="S147" s="82"/>
      <c r="T147" s="224">
        <f>S147*H147</f>
        <v>0</v>
      </c>
      <c r="U147" s="224">
        <v>0</v>
      </c>
      <c r="V147" s="224">
        <f>U147*H147</f>
        <v>0</v>
      </c>
      <c r="W147" s="224">
        <v>0</v>
      </c>
      <c r="X147" s="225">
        <f>W147*H147</f>
        <v>0</v>
      </c>
      <c r="Y147" s="36"/>
      <c r="Z147" s="36"/>
      <c r="AA147" s="36"/>
      <c r="AB147" s="36"/>
      <c r="AC147" s="36"/>
      <c r="AD147" s="36"/>
      <c r="AE147" s="36"/>
      <c r="AR147" s="226" t="s">
        <v>1966</v>
      </c>
      <c r="AT147" s="226" t="s">
        <v>461</v>
      </c>
      <c r="AU147" s="226" t="s">
        <v>78</v>
      </c>
      <c r="AY147" s="15" t="s">
        <v>158</v>
      </c>
      <c r="BE147" s="227">
        <f>IF(O147="základní",K147,0)</f>
        <v>0</v>
      </c>
      <c r="BF147" s="227">
        <f>IF(O147="snížená",K147,0)</f>
        <v>0</v>
      </c>
      <c r="BG147" s="227">
        <f>IF(O147="zákl. přenesená",K147,0)</f>
        <v>0</v>
      </c>
      <c r="BH147" s="227">
        <f>IF(O147="sníž. přenesená",K147,0)</f>
        <v>0</v>
      </c>
      <c r="BI147" s="227">
        <f>IF(O147="nulová",K147,0)</f>
        <v>0</v>
      </c>
      <c r="BJ147" s="15" t="s">
        <v>78</v>
      </c>
      <c r="BK147" s="227">
        <f>ROUND(P147*H147,2)</f>
        <v>0</v>
      </c>
      <c r="BL147" s="15" t="s">
        <v>1966</v>
      </c>
      <c r="BM147" s="226" t="s">
        <v>2275</v>
      </c>
    </row>
    <row r="148" s="2" customFormat="1">
      <c r="A148" s="36"/>
      <c r="B148" s="37"/>
      <c r="C148" s="38"/>
      <c r="D148" s="228" t="s">
        <v>161</v>
      </c>
      <c r="E148" s="38"/>
      <c r="F148" s="229" t="s">
        <v>2276</v>
      </c>
      <c r="G148" s="38"/>
      <c r="H148" s="38"/>
      <c r="I148" s="150"/>
      <c r="J148" s="150"/>
      <c r="K148" s="38"/>
      <c r="L148" s="38"/>
      <c r="M148" s="42"/>
      <c r="N148" s="230"/>
      <c r="O148" s="231"/>
      <c r="P148" s="82"/>
      <c r="Q148" s="82"/>
      <c r="R148" s="82"/>
      <c r="S148" s="82"/>
      <c r="T148" s="82"/>
      <c r="U148" s="82"/>
      <c r="V148" s="82"/>
      <c r="W148" s="82"/>
      <c r="X148" s="83"/>
      <c r="Y148" s="36"/>
      <c r="Z148" s="36"/>
      <c r="AA148" s="36"/>
      <c r="AB148" s="36"/>
      <c r="AC148" s="36"/>
      <c r="AD148" s="36"/>
      <c r="AE148" s="36"/>
      <c r="AT148" s="15" t="s">
        <v>161</v>
      </c>
      <c r="AU148" s="15" t="s">
        <v>78</v>
      </c>
    </row>
    <row r="149" s="2" customFormat="1" ht="16.5" customHeight="1">
      <c r="A149" s="36"/>
      <c r="B149" s="37"/>
      <c r="C149" s="232" t="s">
        <v>405</v>
      </c>
      <c r="D149" s="232" t="s">
        <v>461</v>
      </c>
      <c r="E149" s="233" t="s">
        <v>2277</v>
      </c>
      <c r="F149" s="234" t="s">
        <v>2278</v>
      </c>
      <c r="G149" s="235" t="s">
        <v>1287</v>
      </c>
      <c r="H149" s="236">
        <v>2</v>
      </c>
      <c r="I149" s="237"/>
      <c r="J149" s="237"/>
      <c r="K149" s="238">
        <f>ROUND(P149*H149,2)</f>
        <v>0</v>
      </c>
      <c r="L149" s="234" t="s">
        <v>20</v>
      </c>
      <c r="M149" s="42"/>
      <c r="N149" s="239" t="s">
        <v>20</v>
      </c>
      <c r="O149" s="222" t="s">
        <v>40</v>
      </c>
      <c r="P149" s="223">
        <f>I149+J149</f>
        <v>0</v>
      </c>
      <c r="Q149" s="223">
        <f>ROUND(I149*H149,2)</f>
        <v>0</v>
      </c>
      <c r="R149" s="223">
        <f>ROUND(J149*H149,2)</f>
        <v>0</v>
      </c>
      <c r="S149" s="82"/>
      <c r="T149" s="224">
        <f>S149*H149</f>
        <v>0</v>
      </c>
      <c r="U149" s="224">
        <v>0</v>
      </c>
      <c r="V149" s="224">
        <f>U149*H149</f>
        <v>0</v>
      </c>
      <c r="W149" s="224">
        <v>0</v>
      </c>
      <c r="X149" s="225">
        <f>W149*H149</f>
        <v>0</v>
      </c>
      <c r="Y149" s="36"/>
      <c r="Z149" s="36"/>
      <c r="AA149" s="36"/>
      <c r="AB149" s="36"/>
      <c r="AC149" s="36"/>
      <c r="AD149" s="36"/>
      <c r="AE149" s="36"/>
      <c r="AR149" s="226" t="s">
        <v>1966</v>
      </c>
      <c r="AT149" s="226" t="s">
        <v>461</v>
      </c>
      <c r="AU149" s="226" t="s">
        <v>78</v>
      </c>
      <c r="AY149" s="15" t="s">
        <v>158</v>
      </c>
      <c r="BE149" s="227">
        <f>IF(O149="základní",K149,0)</f>
        <v>0</v>
      </c>
      <c r="BF149" s="227">
        <f>IF(O149="snížená",K149,0)</f>
        <v>0</v>
      </c>
      <c r="BG149" s="227">
        <f>IF(O149="zákl. přenesená",K149,0)</f>
        <v>0</v>
      </c>
      <c r="BH149" s="227">
        <f>IF(O149="sníž. přenesená",K149,0)</f>
        <v>0</v>
      </c>
      <c r="BI149" s="227">
        <f>IF(O149="nulová",K149,0)</f>
        <v>0</v>
      </c>
      <c r="BJ149" s="15" t="s">
        <v>78</v>
      </c>
      <c r="BK149" s="227">
        <f>ROUND(P149*H149,2)</f>
        <v>0</v>
      </c>
      <c r="BL149" s="15" t="s">
        <v>1966</v>
      </c>
      <c r="BM149" s="226" t="s">
        <v>2279</v>
      </c>
    </row>
    <row r="150" s="2" customFormat="1">
      <c r="A150" s="36"/>
      <c r="B150" s="37"/>
      <c r="C150" s="38"/>
      <c r="D150" s="228" t="s">
        <v>161</v>
      </c>
      <c r="E150" s="38"/>
      <c r="F150" s="229" t="s">
        <v>2280</v>
      </c>
      <c r="G150" s="38"/>
      <c r="H150" s="38"/>
      <c r="I150" s="150"/>
      <c r="J150" s="150"/>
      <c r="K150" s="38"/>
      <c r="L150" s="38"/>
      <c r="M150" s="42"/>
      <c r="N150" s="230"/>
      <c r="O150" s="231"/>
      <c r="P150" s="82"/>
      <c r="Q150" s="82"/>
      <c r="R150" s="82"/>
      <c r="S150" s="82"/>
      <c r="T150" s="82"/>
      <c r="U150" s="82"/>
      <c r="V150" s="82"/>
      <c r="W150" s="82"/>
      <c r="X150" s="83"/>
      <c r="Y150" s="36"/>
      <c r="Z150" s="36"/>
      <c r="AA150" s="36"/>
      <c r="AB150" s="36"/>
      <c r="AC150" s="36"/>
      <c r="AD150" s="36"/>
      <c r="AE150" s="36"/>
      <c r="AT150" s="15" t="s">
        <v>161</v>
      </c>
      <c r="AU150" s="15" t="s">
        <v>78</v>
      </c>
    </row>
    <row r="151" s="2" customFormat="1" ht="16.5" customHeight="1">
      <c r="A151" s="36"/>
      <c r="B151" s="37"/>
      <c r="C151" s="232" t="s">
        <v>409</v>
      </c>
      <c r="D151" s="232" t="s">
        <v>461</v>
      </c>
      <c r="E151" s="233" t="s">
        <v>2281</v>
      </c>
      <c r="F151" s="234" t="s">
        <v>2282</v>
      </c>
      <c r="G151" s="235" t="s">
        <v>240</v>
      </c>
      <c r="H151" s="236">
        <v>2</v>
      </c>
      <c r="I151" s="237"/>
      <c r="J151" s="237"/>
      <c r="K151" s="238">
        <f>ROUND(P151*H151,2)</f>
        <v>0</v>
      </c>
      <c r="L151" s="234" t="s">
        <v>20</v>
      </c>
      <c r="M151" s="42"/>
      <c r="N151" s="239" t="s">
        <v>20</v>
      </c>
      <c r="O151" s="222" t="s">
        <v>40</v>
      </c>
      <c r="P151" s="223">
        <f>I151+J151</f>
        <v>0</v>
      </c>
      <c r="Q151" s="223">
        <f>ROUND(I151*H151,2)</f>
        <v>0</v>
      </c>
      <c r="R151" s="223">
        <f>ROUND(J151*H151,2)</f>
        <v>0</v>
      </c>
      <c r="S151" s="82"/>
      <c r="T151" s="224">
        <f>S151*H151</f>
        <v>0</v>
      </c>
      <c r="U151" s="224">
        <v>0</v>
      </c>
      <c r="V151" s="224">
        <f>U151*H151</f>
        <v>0</v>
      </c>
      <c r="W151" s="224">
        <v>0</v>
      </c>
      <c r="X151" s="225">
        <f>W151*H151</f>
        <v>0</v>
      </c>
      <c r="Y151" s="36"/>
      <c r="Z151" s="36"/>
      <c r="AA151" s="36"/>
      <c r="AB151" s="36"/>
      <c r="AC151" s="36"/>
      <c r="AD151" s="36"/>
      <c r="AE151" s="36"/>
      <c r="AR151" s="226" t="s">
        <v>1966</v>
      </c>
      <c r="AT151" s="226" t="s">
        <v>461</v>
      </c>
      <c r="AU151" s="226" t="s">
        <v>78</v>
      </c>
      <c r="AY151" s="15" t="s">
        <v>158</v>
      </c>
      <c r="BE151" s="227">
        <f>IF(O151="základní",K151,0)</f>
        <v>0</v>
      </c>
      <c r="BF151" s="227">
        <f>IF(O151="snížená",K151,0)</f>
        <v>0</v>
      </c>
      <c r="BG151" s="227">
        <f>IF(O151="zákl. přenesená",K151,0)</f>
        <v>0</v>
      </c>
      <c r="BH151" s="227">
        <f>IF(O151="sníž. přenesená",K151,0)</f>
        <v>0</v>
      </c>
      <c r="BI151" s="227">
        <f>IF(O151="nulová",K151,0)</f>
        <v>0</v>
      </c>
      <c r="BJ151" s="15" t="s">
        <v>78</v>
      </c>
      <c r="BK151" s="227">
        <f>ROUND(P151*H151,2)</f>
        <v>0</v>
      </c>
      <c r="BL151" s="15" t="s">
        <v>1966</v>
      </c>
      <c r="BM151" s="226" t="s">
        <v>2283</v>
      </c>
    </row>
    <row r="152" s="2" customFormat="1">
      <c r="A152" s="36"/>
      <c r="B152" s="37"/>
      <c r="C152" s="38"/>
      <c r="D152" s="228" t="s">
        <v>161</v>
      </c>
      <c r="E152" s="38"/>
      <c r="F152" s="229" t="s">
        <v>2282</v>
      </c>
      <c r="G152" s="38"/>
      <c r="H152" s="38"/>
      <c r="I152" s="150"/>
      <c r="J152" s="150"/>
      <c r="K152" s="38"/>
      <c r="L152" s="38"/>
      <c r="M152" s="42"/>
      <c r="N152" s="230"/>
      <c r="O152" s="231"/>
      <c r="P152" s="82"/>
      <c r="Q152" s="82"/>
      <c r="R152" s="82"/>
      <c r="S152" s="82"/>
      <c r="T152" s="82"/>
      <c r="U152" s="82"/>
      <c r="V152" s="82"/>
      <c r="W152" s="82"/>
      <c r="X152" s="83"/>
      <c r="Y152" s="36"/>
      <c r="Z152" s="36"/>
      <c r="AA152" s="36"/>
      <c r="AB152" s="36"/>
      <c r="AC152" s="36"/>
      <c r="AD152" s="36"/>
      <c r="AE152" s="36"/>
      <c r="AT152" s="15" t="s">
        <v>161</v>
      </c>
      <c r="AU152" s="15" t="s">
        <v>78</v>
      </c>
    </row>
    <row r="153" s="2" customFormat="1" ht="21.75" customHeight="1">
      <c r="A153" s="36"/>
      <c r="B153" s="37"/>
      <c r="C153" s="212" t="s">
        <v>78</v>
      </c>
      <c r="D153" s="212" t="s">
        <v>152</v>
      </c>
      <c r="E153" s="213" t="s">
        <v>2284</v>
      </c>
      <c r="F153" s="214" t="s">
        <v>2285</v>
      </c>
      <c r="G153" s="215" t="s">
        <v>240</v>
      </c>
      <c r="H153" s="216">
        <v>1</v>
      </c>
      <c r="I153" s="217"/>
      <c r="J153" s="218"/>
      <c r="K153" s="219">
        <f>ROUND(P153*H153,2)</f>
        <v>0</v>
      </c>
      <c r="L153" s="214" t="s">
        <v>156</v>
      </c>
      <c r="M153" s="220"/>
      <c r="N153" s="221" t="s">
        <v>20</v>
      </c>
      <c r="O153" s="222" t="s">
        <v>40</v>
      </c>
      <c r="P153" s="223">
        <f>I153+J153</f>
        <v>0</v>
      </c>
      <c r="Q153" s="223">
        <f>ROUND(I153*H153,2)</f>
        <v>0</v>
      </c>
      <c r="R153" s="223">
        <f>ROUND(J153*H153,2)</f>
        <v>0</v>
      </c>
      <c r="S153" s="82"/>
      <c r="T153" s="224">
        <f>S153*H153</f>
        <v>0</v>
      </c>
      <c r="U153" s="224">
        <v>0</v>
      </c>
      <c r="V153" s="224">
        <f>U153*H153</f>
        <v>0</v>
      </c>
      <c r="W153" s="224">
        <v>0</v>
      </c>
      <c r="X153" s="225">
        <f>W153*H153</f>
        <v>0</v>
      </c>
      <c r="Y153" s="36"/>
      <c r="Z153" s="36"/>
      <c r="AA153" s="36"/>
      <c r="AB153" s="36"/>
      <c r="AC153" s="36"/>
      <c r="AD153" s="36"/>
      <c r="AE153" s="36"/>
      <c r="AR153" s="226" t="s">
        <v>157</v>
      </c>
      <c r="AT153" s="226" t="s">
        <v>152</v>
      </c>
      <c r="AU153" s="226" t="s">
        <v>78</v>
      </c>
      <c r="AY153" s="15" t="s">
        <v>158</v>
      </c>
      <c r="BE153" s="227">
        <f>IF(O153="základní",K153,0)</f>
        <v>0</v>
      </c>
      <c r="BF153" s="227">
        <f>IF(O153="snížená",K153,0)</f>
        <v>0</v>
      </c>
      <c r="BG153" s="227">
        <f>IF(O153="zákl. přenesená",K153,0)</f>
        <v>0</v>
      </c>
      <c r="BH153" s="227">
        <f>IF(O153="sníž. přenesená",K153,0)</f>
        <v>0</v>
      </c>
      <c r="BI153" s="227">
        <f>IF(O153="nulová",K153,0)</f>
        <v>0</v>
      </c>
      <c r="BJ153" s="15" t="s">
        <v>78</v>
      </c>
      <c r="BK153" s="227">
        <f>ROUND(P153*H153,2)</f>
        <v>0</v>
      </c>
      <c r="BL153" s="15" t="s">
        <v>159</v>
      </c>
      <c r="BM153" s="226" t="s">
        <v>2286</v>
      </c>
    </row>
    <row r="154" s="2" customFormat="1">
      <c r="A154" s="36"/>
      <c r="B154" s="37"/>
      <c r="C154" s="38"/>
      <c r="D154" s="228" t="s">
        <v>161</v>
      </c>
      <c r="E154" s="38"/>
      <c r="F154" s="229" t="s">
        <v>2285</v>
      </c>
      <c r="G154" s="38"/>
      <c r="H154" s="38"/>
      <c r="I154" s="150"/>
      <c r="J154" s="150"/>
      <c r="K154" s="38"/>
      <c r="L154" s="38"/>
      <c r="M154" s="42"/>
      <c r="N154" s="230"/>
      <c r="O154" s="231"/>
      <c r="P154" s="82"/>
      <c r="Q154" s="82"/>
      <c r="R154" s="82"/>
      <c r="S154" s="82"/>
      <c r="T154" s="82"/>
      <c r="U154" s="82"/>
      <c r="V154" s="82"/>
      <c r="W154" s="82"/>
      <c r="X154" s="83"/>
      <c r="Y154" s="36"/>
      <c r="Z154" s="36"/>
      <c r="AA154" s="36"/>
      <c r="AB154" s="36"/>
      <c r="AC154" s="36"/>
      <c r="AD154" s="36"/>
      <c r="AE154" s="36"/>
      <c r="AT154" s="15" t="s">
        <v>161</v>
      </c>
      <c r="AU154" s="15" t="s">
        <v>78</v>
      </c>
    </row>
    <row r="155" s="2" customFormat="1" ht="21.75" customHeight="1">
      <c r="A155" s="36"/>
      <c r="B155" s="37"/>
      <c r="C155" s="212" t="s">
        <v>80</v>
      </c>
      <c r="D155" s="212" t="s">
        <v>152</v>
      </c>
      <c r="E155" s="213" t="s">
        <v>2287</v>
      </c>
      <c r="F155" s="214" t="s">
        <v>2288</v>
      </c>
      <c r="G155" s="215" t="s">
        <v>240</v>
      </c>
      <c r="H155" s="216">
        <v>1</v>
      </c>
      <c r="I155" s="217"/>
      <c r="J155" s="218"/>
      <c r="K155" s="219">
        <f>ROUND(P155*H155,2)</f>
        <v>0</v>
      </c>
      <c r="L155" s="214" t="s">
        <v>156</v>
      </c>
      <c r="M155" s="220"/>
      <c r="N155" s="221" t="s">
        <v>20</v>
      </c>
      <c r="O155" s="222" t="s">
        <v>40</v>
      </c>
      <c r="P155" s="223">
        <f>I155+J155</f>
        <v>0</v>
      </c>
      <c r="Q155" s="223">
        <f>ROUND(I155*H155,2)</f>
        <v>0</v>
      </c>
      <c r="R155" s="223">
        <f>ROUND(J155*H155,2)</f>
        <v>0</v>
      </c>
      <c r="S155" s="82"/>
      <c r="T155" s="224">
        <f>S155*H155</f>
        <v>0</v>
      </c>
      <c r="U155" s="224">
        <v>0</v>
      </c>
      <c r="V155" s="224">
        <f>U155*H155</f>
        <v>0</v>
      </c>
      <c r="W155" s="224">
        <v>0</v>
      </c>
      <c r="X155" s="225">
        <f>W155*H155</f>
        <v>0</v>
      </c>
      <c r="Y155" s="36"/>
      <c r="Z155" s="36"/>
      <c r="AA155" s="36"/>
      <c r="AB155" s="36"/>
      <c r="AC155" s="36"/>
      <c r="AD155" s="36"/>
      <c r="AE155" s="36"/>
      <c r="AR155" s="226" t="s">
        <v>157</v>
      </c>
      <c r="AT155" s="226" t="s">
        <v>152</v>
      </c>
      <c r="AU155" s="226" t="s">
        <v>78</v>
      </c>
      <c r="AY155" s="15" t="s">
        <v>158</v>
      </c>
      <c r="BE155" s="227">
        <f>IF(O155="základní",K155,0)</f>
        <v>0</v>
      </c>
      <c r="BF155" s="227">
        <f>IF(O155="snížená",K155,0)</f>
        <v>0</v>
      </c>
      <c r="BG155" s="227">
        <f>IF(O155="zákl. přenesená",K155,0)</f>
        <v>0</v>
      </c>
      <c r="BH155" s="227">
        <f>IF(O155="sníž. přenesená",K155,0)</f>
        <v>0</v>
      </c>
      <c r="BI155" s="227">
        <f>IF(O155="nulová",K155,0)</f>
        <v>0</v>
      </c>
      <c r="BJ155" s="15" t="s">
        <v>78</v>
      </c>
      <c r="BK155" s="227">
        <f>ROUND(P155*H155,2)</f>
        <v>0</v>
      </c>
      <c r="BL155" s="15" t="s">
        <v>159</v>
      </c>
      <c r="BM155" s="226" t="s">
        <v>2289</v>
      </c>
    </row>
    <row r="156" s="2" customFormat="1">
      <c r="A156" s="36"/>
      <c r="B156" s="37"/>
      <c r="C156" s="38"/>
      <c r="D156" s="228" t="s">
        <v>161</v>
      </c>
      <c r="E156" s="38"/>
      <c r="F156" s="229" t="s">
        <v>2288</v>
      </c>
      <c r="G156" s="38"/>
      <c r="H156" s="38"/>
      <c r="I156" s="150"/>
      <c r="J156" s="150"/>
      <c r="K156" s="38"/>
      <c r="L156" s="38"/>
      <c r="M156" s="42"/>
      <c r="N156" s="230"/>
      <c r="O156" s="231"/>
      <c r="P156" s="82"/>
      <c r="Q156" s="82"/>
      <c r="R156" s="82"/>
      <c r="S156" s="82"/>
      <c r="T156" s="82"/>
      <c r="U156" s="82"/>
      <c r="V156" s="82"/>
      <c r="W156" s="82"/>
      <c r="X156" s="83"/>
      <c r="Y156" s="36"/>
      <c r="Z156" s="36"/>
      <c r="AA156" s="36"/>
      <c r="AB156" s="36"/>
      <c r="AC156" s="36"/>
      <c r="AD156" s="36"/>
      <c r="AE156" s="36"/>
      <c r="AT156" s="15" t="s">
        <v>161</v>
      </c>
      <c r="AU156" s="15" t="s">
        <v>78</v>
      </c>
    </row>
    <row r="157" s="2" customFormat="1" ht="33" customHeight="1">
      <c r="A157" s="36"/>
      <c r="B157" s="37"/>
      <c r="C157" s="212" t="s">
        <v>88</v>
      </c>
      <c r="D157" s="212" t="s">
        <v>152</v>
      </c>
      <c r="E157" s="213" t="s">
        <v>2290</v>
      </c>
      <c r="F157" s="214" t="s">
        <v>2291</v>
      </c>
      <c r="G157" s="215" t="s">
        <v>240</v>
      </c>
      <c r="H157" s="216">
        <v>1</v>
      </c>
      <c r="I157" s="217"/>
      <c r="J157" s="218"/>
      <c r="K157" s="219">
        <f>ROUND(P157*H157,2)</f>
        <v>0</v>
      </c>
      <c r="L157" s="214" t="s">
        <v>156</v>
      </c>
      <c r="M157" s="220"/>
      <c r="N157" s="221" t="s">
        <v>20</v>
      </c>
      <c r="O157" s="222" t="s">
        <v>40</v>
      </c>
      <c r="P157" s="223">
        <f>I157+J157</f>
        <v>0</v>
      </c>
      <c r="Q157" s="223">
        <f>ROUND(I157*H157,2)</f>
        <v>0</v>
      </c>
      <c r="R157" s="223">
        <f>ROUND(J157*H157,2)</f>
        <v>0</v>
      </c>
      <c r="S157" s="82"/>
      <c r="T157" s="224">
        <f>S157*H157</f>
        <v>0</v>
      </c>
      <c r="U157" s="224">
        <v>0</v>
      </c>
      <c r="V157" s="224">
        <f>U157*H157</f>
        <v>0</v>
      </c>
      <c r="W157" s="224">
        <v>0</v>
      </c>
      <c r="X157" s="225">
        <f>W157*H157</f>
        <v>0</v>
      </c>
      <c r="Y157" s="36"/>
      <c r="Z157" s="36"/>
      <c r="AA157" s="36"/>
      <c r="AB157" s="36"/>
      <c r="AC157" s="36"/>
      <c r="AD157" s="36"/>
      <c r="AE157" s="36"/>
      <c r="AR157" s="226" t="s">
        <v>157</v>
      </c>
      <c r="AT157" s="226" t="s">
        <v>152</v>
      </c>
      <c r="AU157" s="226" t="s">
        <v>78</v>
      </c>
      <c r="AY157" s="15" t="s">
        <v>158</v>
      </c>
      <c r="BE157" s="227">
        <f>IF(O157="základní",K157,0)</f>
        <v>0</v>
      </c>
      <c r="BF157" s="227">
        <f>IF(O157="snížená",K157,0)</f>
        <v>0</v>
      </c>
      <c r="BG157" s="227">
        <f>IF(O157="zákl. přenesená",K157,0)</f>
        <v>0</v>
      </c>
      <c r="BH157" s="227">
        <f>IF(O157="sníž. přenesená",K157,0)</f>
        <v>0</v>
      </c>
      <c r="BI157" s="227">
        <f>IF(O157="nulová",K157,0)</f>
        <v>0</v>
      </c>
      <c r="BJ157" s="15" t="s">
        <v>78</v>
      </c>
      <c r="BK157" s="227">
        <f>ROUND(P157*H157,2)</f>
        <v>0</v>
      </c>
      <c r="BL157" s="15" t="s">
        <v>159</v>
      </c>
      <c r="BM157" s="226" t="s">
        <v>2292</v>
      </c>
    </row>
    <row r="158" s="2" customFormat="1">
      <c r="A158" s="36"/>
      <c r="B158" s="37"/>
      <c r="C158" s="38"/>
      <c r="D158" s="228" t="s">
        <v>161</v>
      </c>
      <c r="E158" s="38"/>
      <c r="F158" s="229" t="s">
        <v>2291</v>
      </c>
      <c r="G158" s="38"/>
      <c r="H158" s="38"/>
      <c r="I158" s="150"/>
      <c r="J158" s="150"/>
      <c r="K158" s="38"/>
      <c r="L158" s="38"/>
      <c r="M158" s="42"/>
      <c r="N158" s="230"/>
      <c r="O158" s="231"/>
      <c r="P158" s="82"/>
      <c r="Q158" s="82"/>
      <c r="R158" s="82"/>
      <c r="S158" s="82"/>
      <c r="T158" s="82"/>
      <c r="U158" s="82"/>
      <c r="V158" s="82"/>
      <c r="W158" s="82"/>
      <c r="X158" s="83"/>
      <c r="Y158" s="36"/>
      <c r="Z158" s="36"/>
      <c r="AA158" s="36"/>
      <c r="AB158" s="36"/>
      <c r="AC158" s="36"/>
      <c r="AD158" s="36"/>
      <c r="AE158" s="36"/>
      <c r="AT158" s="15" t="s">
        <v>161</v>
      </c>
      <c r="AU158" s="15" t="s">
        <v>78</v>
      </c>
    </row>
    <row r="159" s="2" customFormat="1" ht="21.75" customHeight="1">
      <c r="A159" s="36"/>
      <c r="B159" s="37"/>
      <c r="C159" s="212" t="s">
        <v>159</v>
      </c>
      <c r="D159" s="212" t="s">
        <v>152</v>
      </c>
      <c r="E159" s="213" t="s">
        <v>2293</v>
      </c>
      <c r="F159" s="214" t="s">
        <v>2294</v>
      </c>
      <c r="G159" s="215" t="s">
        <v>240</v>
      </c>
      <c r="H159" s="216">
        <v>3</v>
      </c>
      <c r="I159" s="217"/>
      <c r="J159" s="218"/>
      <c r="K159" s="219">
        <f>ROUND(P159*H159,2)</f>
        <v>0</v>
      </c>
      <c r="L159" s="214" t="s">
        <v>156</v>
      </c>
      <c r="M159" s="220"/>
      <c r="N159" s="221" t="s">
        <v>20</v>
      </c>
      <c r="O159" s="222" t="s">
        <v>40</v>
      </c>
      <c r="P159" s="223">
        <f>I159+J159</f>
        <v>0</v>
      </c>
      <c r="Q159" s="223">
        <f>ROUND(I159*H159,2)</f>
        <v>0</v>
      </c>
      <c r="R159" s="223">
        <f>ROUND(J159*H159,2)</f>
        <v>0</v>
      </c>
      <c r="S159" s="82"/>
      <c r="T159" s="224">
        <f>S159*H159</f>
        <v>0</v>
      </c>
      <c r="U159" s="224">
        <v>0</v>
      </c>
      <c r="V159" s="224">
        <f>U159*H159</f>
        <v>0</v>
      </c>
      <c r="W159" s="224">
        <v>0</v>
      </c>
      <c r="X159" s="225">
        <f>W159*H159</f>
        <v>0</v>
      </c>
      <c r="Y159" s="36"/>
      <c r="Z159" s="36"/>
      <c r="AA159" s="36"/>
      <c r="AB159" s="36"/>
      <c r="AC159" s="36"/>
      <c r="AD159" s="36"/>
      <c r="AE159" s="36"/>
      <c r="AR159" s="226" t="s">
        <v>157</v>
      </c>
      <c r="AT159" s="226" t="s">
        <v>152</v>
      </c>
      <c r="AU159" s="226" t="s">
        <v>78</v>
      </c>
      <c r="AY159" s="15" t="s">
        <v>158</v>
      </c>
      <c r="BE159" s="227">
        <f>IF(O159="základní",K159,0)</f>
        <v>0</v>
      </c>
      <c r="BF159" s="227">
        <f>IF(O159="snížená",K159,0)</f>
        <v>0</v>
      </c>
      <c r="BG159" s="227">
        <f>IF(O159="zákl. přenesená",K159,0)</f>
        <v>0</v>
      </c>
      <c r="BH159" s="227">
        <f>IF(O159="sníž. přenesená",K159,0)</f>
        <v>0</v>
      </c>
      <c r="BI159" s="227">
        <f>IF(O159="nulová",K159,0)</f>
        <v>0</v>
      </c>
      <c r="BJ159" s="15" t="s">
        <v>78</v>
      </c>
      <c r="BK159" s="227">
        <f>ROUND(P159*H159,2)</f>
        <v>0</v>
      </c>
      <c r="BL159" s="15" t="s">
        <v>159</v>
      </c>
      <c r="BM159" s="226" t="s">
        <v>2295</v>
      </c>
    </row>
    <row r="160" s="2" customFormat="1">
      <c r="A160" s="36"/>
      <c r="B160" s="37"/>
      <c r="C160" s="38"/>
      <c r="D160" s="228" t="s">
        <v>161</v>
      </c>
      <c r="E160" s="38"/>
      <c r="F160" s="229" t="s">
        <v>2294</v>
      </c>
      <c r="G160" s="38"/>
      <c r="H160" s="38"/>
      <c r="I160" s="150"/>
      <c r="J160" s="150"/>
      <c r="K160" s="38"/>
      <c r="L160" s="38"/>
      <c r="M160" s="42"/>
      <c r="N160" s="230"/>
      <c r="O160" s="231"/>
      <c r="P160" s="82"/>
      <c r="Q160" s="82"/>
      <c r="R160" s="82"/>
      <c r="S160" s="82"/>
      <c r="T160" s="82"/>
      <c r="U160" s="82"/>
      <c r="V160" s="82"/>
      <c r="W160" s="82"/>
      <c r="X160" s="83"/>
      <c r="Y160" s="36"/>
      <c r="Z160" s="36"/>
      <c r="AA160" s="36"/>
      <c r="AB160" s="36"/>
      <c r="AC160" s="36"/>
      <c r="AD160" s="36"/>
      <c r="AE160" s="36"/>
      <c r="AT160" s="15" t="s">
        <v>161</v>
      </c>
      <c r="AU160" s="15" t="s">
        <v>78</v>
      </c>
    </row>
    <row r="161" s="2" customFormat="1" ht="16.5" customHeight="1">
      <c r="A161" s="36"/>
      <c r="B161" s="37"/>
      <c r="C161" s="212" t="s">
        <v>171</v>
      </c>
      <c r="D161" s="212" t="s">
        <v>152</v>
      </c>
      <c r="E161" s="213" t="s">
        <v>778</v>
      </c>
      <c r="F161" s="214" t="s">
        <v>779</v>
      </c>
      <c r="G161" s="215" t="s">
        <v>240</v>
      </c>
      <c r="H161" s="216">
        <v>10</v>
      </c>
      <c r="I161" s="217"/>
      <c r="J161" s="218"/>
      <c r="K161" s="219">
        <f>ROUND(P161*H161,2)</f>
        <v>0</v>
      </c>
      <c r="L161" s="214" t="s">
        <v>156</v>
      </c>
      <c r="M161" s="220"/>
      <c r="N161" s="221" t="s">
        <v>20</v>
      </c>
      <c r="O161" s="222" t="s">
        <v>40</v>
      </c>
      <c r="P161" s="223">
        <f>I161+J161</f>
        <v>0</v>
      </c>
      <c r="Q161" s="223">
        <f>ROUND(I161*H161,2)</f>
        <v>0</v>
      </c>
      <c r="R161" s="223">
        <f>ROUND(J161*H161,2)</f>
        <v>0</v>
      </c>
      <c r="S161" s="82"/>
      <c r="T161" s="224">
        <f>S161*H161</f>
        <v>0</v>
      </c>
      <c r="U161" s="224">
        <v>0</v>
      </c>
      <c r="V161" s="224">
        <f>U161*H161</f>
        <v>0</v>
      </c>
      <c r="W161" s="224">
        <v>0</v>
      </c>
      <c r="X161" s="225">
        <f>W161*H161</f>
        <v>0</v>
      </c>
      <c r="Y161" s="36"/>
      <c r="Z161" s="36"/>
      <c r="AA161" s="36"/>
      <c r="AB161" s="36"/>
      <c r="AC161" s="36"/>
      <c r="AD161" s="36"/>
      <c r="AE161" s="36"/>
      <c r="AR161" s="226" t="s">
        <v>157</v>
      </c>
      <c r="AT161" s="226" t="s">
        <v>152</v>
      </c>
      <c r="AU161" s="226" t="s">
        <v>78</v>
      </c>
      <c r="AY161" s="15" t="s">
        <v>158</v>
      </c>
      <c r="BE161" s="227">
        <f>IF(O161="základní",K161,0)</f>
        <v>0</v>
      </c>
      <c r="BF161" s="227">
        <f>IF(O161="snížená",K161,0)</f>
        <v>0</v>
      </c>
      <c r="BG161" s="227">
        <f>IF(O161="zákl. přenesená",K161,0)</f>
        <v>0</v>
      </c>
      <c r="BH161" s="227">
        <f>IF(O161="sníž. přenesená",K161,0)</f>
        <v>0</v>
      </c>
      <c r="BI161" s="227">
        <f>IF(O161="nulová",K161,0)</f>
        <v>0</v>
      </c>
      <c r="BJ161" s="15" t="s">
        <v>78</v>
      </c>
      <c r="BK161" s="227">
        <f>ROUND(P161*H161,2)</f>
        <v>0</v>
      </c>
      <c r="BL161" s="15" t="s">
        <v>159</v>
      </c>
      <c r="BM161" s="226" t="s">
        <v>2296</v>
      </c>
    </row>
    <row r="162" s="2" customFormat="1">
      <c r="A162" s="36"/>
      <c r="B162" s="37"/>
      <c r="C162" s="38"/>
      <c r="D162" s="228" t="s">
        <v>161</v>
      </c>
      <c r="E162" s="38"/>
      <c r="F162" s="229" t="s">
        <v>779</v>
      </c>
      <c r="G162" s="38"/>
      <c r="H162" s="38"/>
      <c r="I162" s="150"/>
      <c r="J162" s="150"/>
      <c r="K162" s="38"/>
      <c r="L162" s="38"/>
      <c r="M162" s="42"/>
      <c r="N162" s="230"/>
      <c r="O162" s="231"/>
      <c r="P162" s="82"/>
      <c r="Q162" s="82"/>
      <c r="R162" s="82"/>
      <c r="S162" s="82"/>
      <c r="T162" s="82"/>
      <c r="U162" s="82"/>
      <c r="V162" s="82"/>
      <c r="W162" s="82"/>
      <c r="X162" s="83"/>
      <c r="Y162" s="36"/>
      <c r="Z162" s="36"/>
      <c r="AA162" s="36"/>
      <c r="AB162" s="36"/>
      <c r="AC162" s="36"/>
      <c r="AD162" s="36"/>
      <c r="AE162" s="36"/>
      <c r="AT162" s="15" t="s">
        <v>161</v>
      </c>
      <c r="AU162" s="15" t="s">
        <v>78</v>
      </c>
    </row>
    <row r="163" s="2" customFormat="1" ht="21.75" customHeight="1">
      <c r="A163" s="36"/>
      <c r="B163" s="37"/>
      <c r="C163" s="212" t="s">
        <v>175</v>
      </c>
      <c r="D163" s="212" t="s">
        <v>152</v>
      </c>
      <c r="E163" s="213" t="s">
        <v>2297</v>
      </c>
      <c r="F163" s="214" t="s">
        <v>2298</v>
      </c>
      <c r="G163" s="215" t="s">
        <v>240</v>
      </c>
      <c r="H163" s="216">
        <v>1</v>
      </c>
      <c r="I163" s="217"/>
      <c r="J163" s="218"/>
      <c r="K163" s="219">
        <f>ROUND(P163*H163,2)</f>
        <v>0</v>
      </c>
      <c r="L163" s="214" t="s">
        <v>156</v>
      </c>
      <c r="M163" s="220"/>
      <c r="N163" s="221" t="s">
        <v>20</v>
      </c>
      <c r="O163" s="222" t="s">
        <v>40</v>
      </c>
      <c r="P163" s="223">
        <f>I163+J163</f>
        <v>0</v>
      </c>
      <c r="Q163" s="223">
        <f>ROUND(I163*H163,2)</f>
        <v>0</v>
      </c>
      <c r="R163" s="223">
        <f>ROUND(J163*H163,2)</f>
        <v>0</v>
      </c>
      <c r="S163" s="82"/>
      <c r="T163" s="224">
        <f>S163*H163</f>
        <v>0</v>
      </c>
      <c r="U163" s="224">
        <v>0</v>
      </c>
      <c r="V163" s="224">
        <f>U163*H163</f>
        <v>0</v>
      </c>
      <c r="W163" s="224">
        <v>0</v>
      </c>
      <c r="X163" s="225">
        <f>W163*H163</f>
        <v>0</v>
      </c>
      <c r="Y163" s="36"/>
      <c r="Z163" s="36"/>
      <c r="AA163" s="36"/>
      <c r="AB163" s="36"/>
      <c r="AC163" s="36"/>
      <c r="AD163" s="36"/>
      <c r="AE163" s="36"/>
      <c r="AR163" s="226" t="s">
        <v>157</v>
      </c>
      <c r="AT163" s="226" t="s">
        <v>152</v>
      </c>
      <c r="AU163" s="226" t="s">
        <v>78</v>
      </c>
      <c r="AY163" s="15" t="s">
        <v>158</v>
      </c>
      <c r="BE163" s="227">
        <f>IF(O163="základní",K163,0)</f>
        <v>0</v>
      </c>
      <c r="BF163" s="227">
        <f>IF(O163="snížená",K163,0)</f>
        <v>0</v>
      </c>
      <c r="BG163" s="227">
        <f>IF(O163="zákl. přenesená",K163,0)</f>
        <v>0</v>
      </c>
      <c r="BH163" s="227">
        <f>IF(O163="sníž. přenesená",K163,0)</f>
        <v>0</v>
      </c>
      <c r="BI163" s="227">
        <f>IF(O163="nulová",K163,0)</f>
        <v>0</v>
      </c>
      <c r="BJ163" s="15" t="s">
        <v>78</v>
      </c>
      <c r="BK163" s="227">
        <f>ROUND(P163*H163,2)</f>
        <v>0</v>
      </c>
      <c r="BL163" s="15" t="s">
        <v>159</v>
      </c>
      <c r="BM163" s="226" t="s">
        <v>2299</v>
      </c>
    </row>
    <row r="164" s="2" customFormat="1">
      <c r="A164" s="36"/>
      <c r="B164" s="37"/>
      <c r="C164" s="38"/>
      <c r="D164" s="228" t="s">
        <v>161</v>
      </c>
      <c r="E164" s="38"/>
      <c r="F164" s="229" t="s">
        <v>2298</v>
      </c>
      <c r="G164" s="38"/>
      <c r="H164" s="38"/>
      <c r="I164" s="150"/>
      <c r="J164" s="150"/>
      <c r="K164" s="38"/>
      <c r="L164" s="38"/>
      <c r="M164" s="42"/>
      <c r="N164" s="230"/>
      <c r="O164" s="231"/>
      <c r="P164" s="82"/>
      <c r="Q164" s="82"/>
      <c r="R164" s="82"/>
      <c r="S164" s="82"/>
      <c r="T164" s="82"/>
      <c r="U164" s="82"/>
      <c r="V164" s="82"/>
      <c r="W164" s="82"/>
      <c r="X164" s="83"/>
      <c r="Y164" s="36"/>
      <c r="Z164" s="36"/>
      <c r="AA164" s="36"/>
      <c r="AB164" s="36"/>
      <c r="AC164" s="36"/>
      <c r="AD164" s="36"/>
      <c r="AE164" s="36"/>
      <c r="AT164" s="15" t="s">
        <v>161</v>
      </c>
      <c r="AU164" s="15" t="s">
        <v>78</v>
      </c>
    </row>
    <row r="165" s="2" customFormat="1" ht="21.75" customHeight="1">
      <c r="A165" s="36"/>
      <c r="B165" s="37"/>
      <c r="C165" s="212" t="s">
        <v>179</v>
      </c>
      <c r="D165" s="212" t="s">
        <v>152</v>
      </c>
      <c r="E165" s="213" t="s">
        <v>2300</v>
      </c>
      <c r="F165" s="214" t="s">
        <v>2301</v>
      </c>
      <c r="G165" s="215" t="s">
        <v>240</v>
      </c>
      <c r="H165" s="216">
        <v>5</v>
      </c>
      <c r="I165" s="217"/>
      <c r="J165" s="218"/>
      <c r="K165" s="219">
        <f>ROUND(P165*H165,2)</f>
        <v>0</v>
      </c>
      <c r="L165" s="214" t="s">
        <v>156</v>
      </c>
      <c r="M165" s="220"/>
      <c r="N165" s="221" t="s">
        <v>20</v>
      </c>
      <c r="O165" s="222" t="s">
        <v>40</v>
      </c>
      <c r="P165" s="223">
        <f>I165+J165</f>
        <v>0</v>
      </c>
      <c r="Q165" s="223">
        <f>ROUND(I165*H165,2)</f>
        <v>0</v>
      </c>
      <c r="R165" s="223">
        <f>ROUND(J165*H165,2)</f>
        <v>0</v>
      </c>
      <c r="S165" s="82"/>
      <c r="T165" s="224">
        <f>S165*H165</f>
        <v>0</v>
      </c>
      <c r="U165" s="224">
        <v>0</v>
      </c>
      <c r="V165" s="224">
        <f>U165*H165</f>
        <v>0</v>
      </c>
      <c r="W165" s="224">
        <v>0</v>
      </c>
      <c r="X165" s="225">
        <f>W165*H165</f>
        <v>0</v>
      </c>
      <c r="Y165" s="36"/>
      <c r="Z165" s="36"/>
      <c r="AA165" s="36"/>
      <c r="AB165" s="36"/>
      <c r="AC165" s="36"/>
      <c r="AD165" s="36"/>
      <c r="AE165" s="36"/>
      <c r="AR165" s="226" t="s">
        <v>157</v>
      </c>
      <c r="AT165" s="226" t="s">
        <v>152</v>
      </c>
      <c r="AU165" s="226" t="s">
        <v>78</v>
      </c>
      <c r="AY165" s="15" t="s">
        <v>158</v>
      </c>
      <c r="BE165" s="227">
        <f>IF(O165="základní",K165,0)</f>
        <v>0</v>
      </c>
      <c r="BF165" s="227">
        <f>IF(O165="snížená",K165,0)</f>
        <v>0</v>
      </c>
      <c r="BG165" s="227">
        <f>IF(O165="zákl. přenesená",K165,0)</f>
        <v>0</v>
      </c>
      <c r="BH165" s="227">
        <f>IF(O165="sníž. přenesená",K165,0)</f>
        <v>0</v>
      </c>
      <c r="BI165" s="227">
        <f>IF(O165="nulová",K165,0)</f>
        <v>0</v>
      </c>
      <c r="BJ165" s="15" t="s">
        <v>78</v>
      </c>
      <c r="BK165" s="227">
        <f>ROUND(P165*H165,2)</f>
        <v>0</v>
      </c>
      <c r="BL165" s="15" t="s">
        <v>159</v>
      </c>
      <c r="BM165" s="226" t="s">
        <v>2302</v>
      </c>
    </row>
    <row r="166" s="2" customFormat="1">
      <c r="A166" s="36"/>
      <c r="B166" s="37"/>
      <c r="C166" s="38"/>
      <c r="D166" s="228" t="s">
        <v>161</v>
      </c>
      <c r="E166" s="38"/>
      <c r="F166" s="229" t="s">
        <v>2301</v>
      </c>
      <c r="G166" s="38"/>
      <c r="H166" s="38"/>
      <c r="I166" s="150"/>
      <c r="J166" s="150"/>
      <c r="K166" s="38"/>
      <c r="L166" s="38"/>
      <c r="M166" s="42"/>
      <c r="N166" s="230"/>
      <c r="O166" s="231"/>
      <c r="P166" s="82"/>
      <c r="Q166" s="82"/>
      <c r="R166" s="82"/>
      <c r="S166" s="82"/>
      <c r="T166" s="82"/>
      <c r="U166" s="82"/>
      <c r="V166" s="82"/>
      <c r="W166" s="82"/>
      <c r="X166" s="83"/>
      <c r="Y166" s="36"/>
      <c r="Z166" s="36"/>
      <c r="AA166" s="36"/>
      <c r="AB166" s="36"/>
      <c r="AC166" s="36"/>
      <c r="AD166" s="36"/>
      <c r="AE166" s="36"/>
      <c r="AT166" s="15" t="s">
        <v>161</v>
      </c>
      <c r="AU166" s="15" t="s">
        <v>78</v>
      </c>
    </row>
    <row r="167" s="2" customFormat="1" ht="21.75" customHeight="1">
      <c r="A167" s="36"/>
      <c r="B167" s="37"/>
      <c r="C167" s="212" t="s">
        <v>157</v>
      </c>
      <c r="D167" s="212" t="s">
        <v>152</v>
      </c>
      <c r="E167" s="213" t="s">
        <v>2303</v>
      </c>
      <c r="F167" s="214" t="s">
        <v>2304</v>
      </c>
      <c r="G167" s="215" t="s">
        <v>240</v>
      </c>
      <c r="H167" s="216">
        <v>5</v>
      </c>
      <c r="I167" s="217"/>
      <c r="J167" s="218"/>
      <c r="K167" s="219">
        <f>ROUND(P167*H167,2)</f>
        <v>0</v>
      </c>
      <c r="L167" s="214" t="s">
        <v>156</v>
      </c>
      <c r="M167" s="220"/>
      <c r="N167" s="221" t="s">
        <v>20</v>
      </c>
      <c r="O167" s="222" t="s">
        <v>40</v>
      </c>
      <c r="P167" s="223">
        <f>I167+J167</f>
        <v>0</v>
      </c>
      <c r="Q167" s="223">
        <f>ROUND(I167*H167,2)</f>
        <v>0</v>
      </c>
      <c r="R167" s="223">
        <f>ROUND(J167*H167,2)</f>
        <v>0</v>
      </c>
      <c r="S167" s="82"/>
      <c r="T167" s="224">
        <f>S167*H167</f>
        <v>0</v>
      </c>
      <c r="U167" s="224">
        <v>0</v>
      </c>
      <c r="V167" s="224">
        <f>U167*H167</f>
        <v>0</v>
      </c>
      <c r="W167" s="224">
        <v>0</v>
      </c>
      <c r="X167" s="225">
        <f>W167*H167</f>
        <v>0</v>
      </c>
      <c r="Y167" s="36"/>
      <c r="Z167" s="36"/>
      <c r="AA167" s="36"/>
      <c r="AB167" s="36"/>
      <c r="AC167" s="36"/>
      <c r="AD167" s="36"/>
      <c r="AE167" s="36"/>
      <c r="AR167" s="226" t="s">
        <v>157</v>
      </c>
      <c r="AT167" s="226" t="s">
        <v>152</v>
      </c>
      <c r="AU167" s="226" t="s">
        <v>78</v>
      </c>
      <c r="AY167" s="15" t="s">
        <v>158</v>
      </c>
      <c r="BE167" s="227">
        <f>IF(O167="základní",K167,0)</f>
        <v>0</v>
      </c>
      <c r="BF167" s="227">
        <f>IF(O167="snížená",K167,0)</f>
        <v>0</v>
      </c>
      <c r="BG167" s="227">
        <f>IF(O167="zákl. přenesená",K167,0)</f>
        <v>0</v>
      </c>
      <c r="BH167" s="227">
        <f>IF(O167="sníž. přenesená",K167,0)</f>
        <v>0</v>
      </c>
      <c r="BI167" s="227">
        <f>IF(O167="nulová",K167,0)</f>
        <v>0</v>
      </c>
      <c r="BJ167" s="15" t="s">
        <v>78</v>
      </c>
      <c r="BK167" s="227">
        <f>ROUND(P167*H167,2)</f>
        <v>0</v>
      </c>
      <c r="BL167" s="15" t="s">
        <v>159</v>
      </c>
      <c r="BM167" s="226" t="s">
        <v>2305</v>
      </c>
    </row>
    <row r="168" s="2" customFormat="1">
      <c r="A168" s="36"/>
      <c r="B168" s="37"/>
      <c r="C168" s="38"/>
      <c r="D168" s="228" t="s">
        <v>161</v>
      </c>
      <c r="E168" s="38"/>
      <c r="F168" s="229" t="s">
        <v>2304</v>
      </c>
      <c r="G168" s="38"/>
      <c r="H168" s="38"/>
      <c r="I168" s="150"/>
      <c r="J168" s="150"/>
      <c r="K168" s="38"/>
      <c r="L168" s="38"/>
      <c r="M168" s="42"/>
      <c r="N168" s="230"/>
      <c r="O168" s="231"/>
      <c r="P168" s="82"/>
      <c r="Q168" s="82"/>
      <c r="R168" s="82"/>
      <c r="S168" s="82"/>
      <c r="T168" s="82"/>
      <c r="U168" s="82"/>
      <c r="V168" s="82"/>
      <c r="W168" s="82"/>
      <c r="X168" s="83"/>
      <c r="Y168" s="36"/>
      <c r="Z168" s="36"/>
      <c r="AA168" s="36"/>
      <c r="AB168" s="36"/>
      <c r="AC168" s="36"/>
      <c r="AD168" s="36"/>
      <c r="AE168" s="36"/>
      <c r="AT168" s="15" t="s">
        <v>161</v>
      </c>
      <c r="AU168" s="15" t="s">
        <v>78</v>
      </c>
    </row>
    <row r="169" s="2" customFormat="1" ht="16.5" customHeight="1">
      <c r="A169" s="36"/>
      <c r="B169" s="37"/>
      <c r="C169" s="212" t="s">
        <v>186</v>
      </c>
      <c r="D169" s="212" t="s">
        <v>152</v>
      </c>
      <c r="E169" s="213" t="s">
        <v>2306</v>
      </c>
      <c r="F169" s="214" t="s">
        <v>2307</v>
      </c>
      <c r="G169" s="215" t="s">
        <v>240</v>
      </c>
      <c r="H169" s="216">
        <v>5</v>
      </c>
      <c r="I169" s="217"/>
      <c r="J169" s="218"/>
      <c r="K169" s="219">
        <f>ROUND(P169*H169,2)</f>
        <v>0</v>
      </c>
      <c r="L169" s="214" t="s">
        <v>156</v>
      </c>
      <c r="M169" s="220"/>
      <c r="N169" s="221" t="s">
        <v>20</v>
      </c>
      <c r="O169" s="222" t="s">
        <v>40</v>
      </c>
      <c r="P169" s="223">
        <f>I169+J169</f>
        <v>0</v>
      </c>
      <c r="Q169" s="223">
        <f>ROUND(I169*H169,2)</f>
        <v>0</v>
      </c>
      <c r="R169" s="223">
        <f>ROUND(J169*H169,2)</f>
        <v>0</v>
      </c>
      <c r="S169" s="82"/>
      <c r="T169" s="224">
        <f>S169*H169</f>
        <v>0</v>
      </c>
      <c r="U169" s="224">
        <v>0</v>
      </c>
      <c r="V169" s="224">
        <f>U169*H169</f>
        <v>0</v>
      </c>
      <c r="W169" s="224">
        <v>0</v>
      </c>
      <c r="X169" s="225">
        <f>W169*H169</f>
        <v>0</v>
      </c>
      <c r="Y169" s="36"/>
      <c r="Z169" s="36"/>
      <c r="AA169" s="36"/>
      <c r="AB169" s="36"/>
      <c r="AC169" s="36"/>
      <c r="AD169" s="36"/>
      <c r="AE169" s="36"/>
      <c r="AR169" s="226" t="s">
        <v>157</v>
      </c>
      <c r="AT169" s="226" t="s">
        <v>152</v>
      </c>
      <c r="AU169" s="226" t="s">
        <v>78</v>
      </c>
      <c r="AY169" s="15" t="s">
        <v>158</v>
      </c>
      <c r="BE169" s="227">
        <f>IF(O169="základní",K169,0)</f>
        <v>0</v>
      </c>
      <c r="BF169" s="227">
        <f>IF(O169="snížená",K169,0)</f>
        <v>0</v>
      </c>
      <c r="BG169" s="227">
        <f>IF(O169="zákl. přenesená",K169,0)</f>
        <v>0</v>
      </c>
      <c r="BH169" s="227">
        <f>IF(O169="sníž. přenesená",K169,0)</f>
        <v>0</v>
      </c>
      <c r="BI169" s="227">
        <f>IF(O169="nulová",K169,0)</f>
        <v>0</v>
      </c>
      <c r="BJ169" s="15" t="s">
        <v>78</v>
      </c>
      <c r="BK169" s="227">
        <f>ROUND(P169*H169,2)</f>
        <v>0</v>
      </c>
      <c r="BL169" s="15" t="s">
        <v>159</v>
      </c>
      <c r="BM169" s="226" t="s">
        <v>2308</v>
      </c>
    </row>
    <row r="170" s="2" customFormat="1">
      <c r="A170" s="36"/>
      <c r="B170" s="37"/>
      <c r="C170" s="38"/>
      <c r="D170" s="228" t="s">
        <v>161</v>
      </c>
      <c r="E170" s="38"/>
      <c r="F170" s="229" t="s">
        <v>2307</v>
      </c>
      <c r="G170" s="38"/>
      <c r="H170" s="38"/>
      <c r="I170" s="150"/>
      <c r="J170" s="150"/>
      <c r="K170" s="38"/>
      <c r="L170" s="38"/>
      <c r="M170" s="42"/>
      <c r="N170" s="230"/>
      <c r="O170" s="231"/>
      <c r="P170" s="82"/>
      <c r="Q170" s="82"/>
      <c r="R170" s="82"/>
      <c r="S170" s="82"/>
      <c r="T170" s="82"/>
      <c r="U170" s="82"/>
      <c r="V170" s="82"/>
      <c r="W170" s="82"/>
      <c r="X170" s="83"/>
      <c r="Y170" s="36"/>
      <c r="Z170" s="36"/>
      <c r="AA170" s="36"/>
      <c r="AB170" s="36"/>
      <c r="AC170" s="36"/>
      <c r="AD170" s="36"/>
      <c r="AE170" s="36"/>
      <c r="AT170" s="15" t="s">
        <v>161</v>
      </c>
      <c r="AU170" s="15" t="s">
        <v>78</v>
      </c>
    </row>
    <row r="171" s="2" customFormat="1" ht="16.5" customHeight="1">
      <c r="A171" s="36"/>
      <c r="B171" s="37"/>
      <c r="C171" s="212" t="s">
        <v>191</v>
      </c>
      <c r="D171" s="212" t="s">
        <v>152</v>
      </c>
      <c r="E171" s="213" t="s">
        <v>2309</v>
      </c>
      <c r="F171" s="214" t="s">
        <v>2310</v>
      </c>
      <c r="G171" s="215" t="s">
        <v>240</v>
      </c>
      <c r="H171" s="216">
        <v>15</v>
      </c>
      <c r="I171" s="217"/>
      <c r="J171" s="218"/>
      <c r="K171" s="219">
        <f>ROUND(P171*H171,2)</f>
        <v>0</v>
      </c>
      <c r="L171" s="214" t="s">
        <v>156</v>
      </c>
      <c r="M171" s="220"/>
      <c r="N171" s="221" t="s">
        <v>20</v>
      </c>
      <c r="O171" s="222" t="s">
        <v>40</v>
      </c>
      <c r="P171" s="223">
        <f>I171+J171</f>
        <v>0</v>
      </c>
      <c r="Q171" s="223">
        <f>ROUND(I171*H171,2)</f>
        <v>0</v>
      </c>
      <c r="R171" s="223">
        <f>ROUND(J171*H171,2)</f>
        <v>0</v>
      </c>
      <c r="S171" s="82"/>
      <c r="T171" s="224">
        <f>S171*H171</f>
        <v>0</v>
      </c>
      <c r="U171" s="224">
        <v>0</v>
      </c>
      <c r="V171" s="224">
        <f>U171*H171</f>
        <v>0</v>
      </c>
      <c r="W171" s="224">
        <v>0</v>
      </c>
      <c r="X171" s="225">
        <f>W171*H171</f>
        <v>0</v>
      </c>
      <c r="Y171" s="36"/>
      <c r="Z171" s="36"/>
      <c r="AA171" s="36"/>
      <c r="AB171" s="36"/>
      <c r="AC171" s="36"/>
      <c r="AD171" s="36"/>
      <c r="AE171" s="36"/>
      <c r="AR171" s="226" t="s">
        <v>157</v>
      </c>
      <c r="AT171" s="226" t="s">
        <v>152</v>
      </c>
      <c r="AU171" s="226" t="s">
        <v>78</v>
      </c>
      <c r="AY171" s="15" t="s">
        <v>158</v>
      </c>
      <c r="BE171" s="227">
        <f>IF(O171="základní",K171,0)</f>
        <v>0</v>
      </c>
      <c r="BF171" s="227">
        <f>IF(O171="snížená",K171,0)</f>
        <v>0</v>
      </c>
      <c r="BG171" s="227">
        <f>IF(O171="zákl. přenesená",K171,0)</f>
        <v>0</v>
      </c>
      <c r="BH171" s="227">
        <f>IF(O171="sníž. přenesená",K171,0)</f>
        <v>0</v>
      </c>
      <c r="BI171" s="227">
        <f>IF(O171="nulová",K171,0)</f>
        <v>0</v>
      </c>
      <c r="BJ171" s="15" t="s">
        <v>78</v>
      </c>
      <c r="BK171" s="227">
        <f>ROUND(P171*H171,2)</f>
        <v>0</v>
      </c>
      <c r="BL171" s="15" t="s">
        <v>159</v>
      </c>
      <c r="BM171" s="226" t="s">
        <v>2311</v>
      </c>
    </row>
    <row r="172" s="2" customFormat="1">
      <c r="A172" s="36"/>
      <c r="B172" s="37"/>
      <c r="C172" s="38"/>
      <c r="D172" s="228" t="s">
        <v>161</v>
      </c>
      <c r="E172" s="38"/>
      <c r="F172" s="229" t="s">
        <v>2310</v>
      </c>
      <c r="G172" s="38"/>
      <c r="H172" s="38"/>
      <c r="I172" s="150"/>
      <c r="J172" s="150"/>
      <c r="K172" s="38"/>
      <c r="L172" s="38"/>
      <c r="M172" s="42"/>
      <c r="N172" s="230"/>
      <c r="O172" s="231"/>
      <c r="P172" s="82"/>
      <c r="Q172" s="82"/>
      <c r="R172" s="82"/>
      <c r="S172" s="82"/>
      <c r="T172" s="82"/>
      <c r="U172" s="82"/>
      <c r="V172" s="82"/>
      <c r="W172" s="82"/>
      <c r="X172" s="83"/>
      <c r="Y172" s="36"/>
      <c r="Z172" s="36"/>
      <c r="AA172" s="36"/>
      <c r="AB172" s="36"/>
      <c r="AC172" s="36"/>
      <c r="AD172" s="36"/>
      <c r="AE172" s="36"/>
      <c r="AT172" s="15" t="s">
        <v>161</v>
      </c>
      <c r="AU172" s="15" t="s">
        <v>78</v>
      </c>
    </row>
    <row r="173" s="2" customFormat="1" ht="16.5" customHeight="1">
      <c r="A173" s="36"/>
      <c r="B173" s="37"/>
      <c r="C173" s="212" t="s">
        <v>195</v>
      </c>
      <c r="D173" s="212" t="s">
        <v>152</v>
      </c>
      <c r="E173" s="213" t="s">
        <v>2312</v>
      </c>
      <c r="F173" s="214" t="s">
        <v>2313</v>
      </c>
      <c r="G173" s="215" t="s">
        <v>240</v>
      </c>
      <c r="H173" s="216">
        <v>4</v>
      </c>
      <c r="I173" s="217"/>
      <c r="J173" s="218"/>
      <c r="K173" s="219">
        <f>ROUND(P173*H173,2)</f>
        <v>0</v>
      </c>
      <c r="L173" s="214" t="s">
        <v>156</v>
      </c>
      <c r="M173" s="220"/>
      <c r="N173" s="221" t="s">
        <v>20</v>
      </c>
      <c r="O173" s="222" t="s">
        <v>40</v>
      </c>
      <c r="P173" s="223">
        <f>I173+J173</f>
        <v>0</v>
      </c>
      <c r="Q173" s="223">
        <f>ROUND(I173*H173,2)</f>
        <v>0</v>
      </c>
      <c r="R173" s="223">
        <f>ROUND(J173*H173,2)</f>
        <v>0</v>
      </c>
      <c r="S173" s="82"/>
      <c r="T173" s="224">
        <f>S173*H173</f>
        <v>0</v>
      </c>
      <c r="U173" s="224">
        <v>0</v>
      </c>
      <c r="V173" s="224">
        <f>U173*H173</f>
        <v>0</v>
      </c>
      <c r="W173" s="224">
        <v>0</v>
      </c>
      <c r="X173" s="225">
        <f>W173*H173</f>
        <v>0</v>
      </c>
      <c r="Y173" s="36"/>
      <c r="Z173" s="36"/>
      <c r="AA173" s="36"/>
      <c r="AB173" s="36"/>
      <c r="AC173" s="36"/>
      <c r="AD173" s="36"/>
      <c r="AE173" s="36"/>
      <c r="AR173" s="226" t="s">
        <v>157</v>
      </c>
      <c r="AT173" s="226" t="s">
        <v>152</v>
      </c>
      <c r="AU173" s="226" t="s">
        <v>78</v>
      </c>
      <c r="AY173" s="15" t="s">
        <v>158</v>
      </c>
      <c r="BE173" s="227">
        <f>IF(O173="základní",K173,0)</f>
        <v>0</v>
      </c>
      <c r="BF173" s="227">
        <f>IF(O173="snížená",K173,0)</f>
        <v>0</v>
      </c>
      <c r="BG173" s="227">
        <f>IF(O173="zákl. přenesená",K173,0)</f>
        <v>0</v>
      </c>
      <c r="BH173" s="227">
        <f>IF(O173="sníž. přenesená",K173,0)</f>
        <v>0</v>
      </c>
      <c r="BI173" s="227">
        <f>IF(O173="nulová",K173,0)</f>
        <v>0</v>
      </c>
      <c r="BJ173" s="15" t="s">
        <v>78</v>
      </c>
      <c r="BK173" s="227">
        <f>ROUND(P173*H173,2)</f>
        <v>0</v>
      </c>
      <c r="BL173" s="15" t="s">
        <v>159</v>
      </c>
      <c r="BM173" s="226" t="s">
        <v>2314</v>
      </c>
    </row>
    <row r="174" s="2" customFormat="1">
      <c r="A174" s="36"/>
      <c r="B174" s="37"/>
      <c r="C174" s="38"/>
      <c r="D174" s="228" t="s">
        <v>161</v>
      </c>
      <c r="E174" s="38"/>
      <c r="F174" s="229" t="s">
        <v>2313</v>
      </c>
      <c r="G174" s="38"/>
      <c r="H174" s="38"/>
      <c r="I174" s="150"/>
      <c r="J174" s="150"/>
      <c r="K174" s="38"/>
      <c r="L174" s="38"/>
      <c r="M174" s="42"/>
      <c r="N174" s="230"/>
      <c r="O174" s="231"/>
      <c r="P174" s="82"/>
      <c r="Q174" s="82"/>
      <c r="R174" s="82"/>
      <c r="S174" s="82"/>
      <c r="T174" s="82"/>
      <c r="U174" s="82"/>
      <c r="V174" s="82"/>
      <c r="W174" s="82"/>
      <c r="X174" s="83"/>
      <c r="Y174" s="36"/>
      <c r="Z174" s="36"/>
      <c r="AA174" s="36"/>
      <c r="AB174" s="36"/>
      <c r="AC174" s="36"/>
      <c r="AD174" s="36"/>
      <c r="AE174" s="36"/>
      <c r="AT174" s="15" t="s">
        <v>161</v>
      </c>
      <c r="AU174" s="15" t="s">
        <v>78</v>
      </c>
    </row>
    <row r="175" s="2" customFormat="1" ht="16.5" customHeight="1">
      <c r="A175" s="36"/>
      <c r="B175" s="37"/>
      <c r="C175" s="212" t="s">
        <v>199</v>
      </c>
      <c r="D175" s="212" t="s">
        <v>152</v>
      </c>
      <c r="E175" s="213" t="s">
        <v>2315</v>
      </c>
      <c r="F175" s="214" t="s">
        <v>2316</v>
      </c>
      <c r="G175" s="215" t="s">
        <v>240</v>
      </c>
      <c r="H175" s="216">
        <v>3</v>
      </c>
      <c r="I175" s="217"/>
      <c r="J175" s="218"/>
      <c r="K175" s="219">
        <f>ROUND(P175*H175,2)</f>
        <v>0</v>
      </c>
      <c r="L175" s="214" t="s">
        <v>156</v>
      </c>
      <c r="M175" s="220"/>
      <c r="N175" s="221" t="s">
        <v>20</v>
      </c>
      <c r="O175" s="222" t="s">
        <v>40</v>
      </c>
      <c r="P175" s="223">
        <f>I175+J175</f>
        <v>0</v>
      </c>
      <c r="Q175" s="223">
        <f>ROUND(I175*H175,2)</f>
        <v>0</v>
      </c>
      <c r="R175" s="223">
        <f>ROUND(J175*H175,2)</f>
        <v>0</v>
      </c>
      <c r="S175" s="82"/>
      <c r="T175" s="224">
        <f>S175*H175</f>
        <v>0</v>
      </c>
      <c r="U175" s="224">
        <v>0</v>
      </c>
      <c r="V175" s="224">
        <f>U175*H175</f>
        <v>0</v>
      </c>
      <c r="W175" s="224">
        <v>0</v>
      </c>
      <c r="X175" s="225">
        <f>W175*H175</f>
        <v>0</v>
      </c>
      <c r="Y175" s="36"/>
      <c r="Z175" s="36"/>
      <c r="AA175" s="36"/>
      <c r="AB175" s="36"/>
      <c r="AC175" s="36"/>
      <c r="AD175" s="36"/>
      <c r="AE175" s="36"/>
      <c r="AR175" s="226" t="s">
        <v>157</v>
      </c>
      <c r="AT175" s="226" t="s">
        <v>152</v>
      </c>
      <c r="AU175" s="226" t="s">
        <v>78</v>
      </c>
      <c r="AY175" s="15" t="s">
        <v>158</v>
      </c>
      <c r="BE175" s="227">
        <f>IF(O175="základní",K175,0)</f>
        <v>0</v>
      </c>
      <c r="BF175" s="227">
        <f>IF(O175="snížená",K175,0)</f>
        <v>0</v>
      </c>
      <c r="BG175" s="227">
        <f>IF(O175="zákl. přenesená",K175,0)</f>
        <v>0</v>
      </c>
      <c r="BH175" s="227">
        <f>IF(O175="sníž. přenesená",K175,0)</f>
        <v>0</v>
      </c>
      <c r="BI175" s="227">
        <f>IF(O175="nulová",K175,0)</f>
        <v>0</v>
      </c>
      <c r="BJ175" s="15" t="s">
        <v>78</v>
      </c>
      <c r="BK175" s="227">
        <f>ROUND(P175*H175,2)</f>
        <v>0</v>
      </c>
      <c r="BL175" s="15" t="s">
        <v>159</v>
      </c>
      <c r="BM175" s="226" t="s">
        <v>2317</v>
      </c>
    </row>
    <row r="176" s="2" customFormat="1">
      <c r="A176" s="36"/>
      <c r="B176" s="37"/>
      <c r="C176" s="38"/>
      <c r="D176" s="228" t="s">
        <v>161</v>
      </c>
      <c r="E176" s="38"/>
      <c r="F176" s="229" t="s">
        <v>2316</v>
      </c>
      <c r="G176" s="38"/>
      <c r="H176" s="38"/>
      <c r="I176" s="150"/>
      <c r="J176" s="150"/>
      <c r="K176" s="38"/>
      <c r="L176" s="38"/>
      <c r="M176" s="42"/>
      <c r="N176" s="230"/>
      <c r="O176" s="231"/>
      <c r="P176" s="82"/>
      <c r="Q176" s="82"/>
      <c r="R176" s="82"/>
      <c r="S176" s="82"/>
      <c r="T176" s="82"/>
      <c r="U176" s="82"/>
      <c r="V176" s="82"/>
      <c r="W176" s="82"/>
      <c r="X176" s="83"/>
      <c r="Y176" s="36"/>
      <c r="Z176" s="36"/>
      <c r="AA176" s="36"/>
      <c r="AB176" s="36"/>
      <c r="AC176" s="36"/>
      <c r="AD176" s="36"/>
      <c r="AE176" s="36"/>
      <c r="AT176" s="15" t="s">
        <v>161</v>
      </c>
      <c r="AU176" s="15" t="s">
        <v>78</v>
      </c>
    </row>
    <row r="177" s="2" customFormat="1" ht="21.75" customHeight="1">
      <c r="A177" s="36"/>
      <c r="B177" s="37"/>
      <c r="C177" s="212" t="s">
        <v>203</v>
      </c>
      <c r="D177" s="212" t="s">
        <v>152</v>
      </c>
      <c r="E177" s="213" t="s">
        <v>2318</v>
      </c>
      <c r="F177" s="214" t="s">
        <v>2319</v>
      </c>
      <c r="G177" s="215" t="s">
        <v>240</v>
      </c>
      <c r="H177" s="216">
        <v>1</v>
      </c>
      <c r="I177" s="217"/>
      <c r="J177" s="218"/>
      <c r="K177" s="219">
        <f>ROUND(P177*H177,2)</f>
        <v>0</v>
      </c>
      <c r="L177" s="214" t="s">
        <v>156</v>
      </c>
      <c r="M177" s="220"/>
      <c r="N177" s="221" t="s">
        <v>20</v>
      </c>
      <c r="O177" s="222" t="s">
        <v>40</v>
      </c>
      <c r="P177" s="223">
        <f>I177+J177</f>
        <v>0</v>
      </c>
      <c r="Q177" s="223">
        <f>ROUND(I177*H177,2)</f>
        <v>0</v>
      </c>
      <c r="R177" s="223">
        <f>ROUND(J177*H177,2)</f>
        <v>0</v>
      </c>
      <c r="S177" s="82"/>
      <c r="T177" s="224">
        <f>S177*H177</f>
        <v>0</v>
      </c>
      <c r="U177" s="224">
        <v>0</v>
      </c>
      <c r="V177" s="224">
        <f>U177*H177</f>
        <v>0</v>
      </c>
      <c r="W177" s="224">
        <v>0</v>
      </c>
      <c r="X177" s="225">
        <f>W177*H177</f>
        <v>0</v>
      </c>
      <c r="Y177" s="36"/>
      <c r="Z177" s="36"/>
      <c r="AA177" s="36"/>
      <c r="AB177" s="36"/>
      <c r="AC177" s="36"/>
      <c r="AD177" s="36"/>
      <c r="AE177" s="36"/>
      <c r="AR177" s="226" t="s">
        <v>157</v>
      </c>
      <c r="AT177" s="226" t="s">
        <v>152</v>
      </c>
      <c r="AU177" s="226" t="s">
        <v>78</v>
      </c>
      <c r="AY177" s="15" t="s">
        <v>158</v>
      </c>
      <c r="BE177" s="227">
        <f>IF(O177="základní",K177,0)</f>
        <v>0</v>
      </c>
      <c r="BF177" s="227">
        <f>IF(O177="snížená",K177,0)</f>
        <v>0</v>
      </c>
      <c r="BG177" s="227">
        <f>IF(O177="zákl. přenesená",K177,0)</f>
        <v>0</v>
      </c>
      <c r="BH177" s="227">
        <f>IF(O177="sníž. přenesená",K177,0)</f>
        <v>0</v>
      </c>
      <c r="BI177" s="227">
        <f>IF(O177="nulová",K177,0)</f>
        <v>0</v>
      </c>
      <c r="BJ177" s="15" t="s">
        <v>78</v>
      </c>
      <c r="BK177" s="227">
        <f>ROUND(P177*H177,2)</f>
        <v>0</v>
      </c>
      <c r="BL177" s="15" t="s">
        <v>159</v>
      </c>
      <c r="BM177" s="226" t="s">
        <v>2320</v>
      </c>
    </row>
    <row r="178" s="2" customFormat="1">
      <c r="A178" s="36"/>
      <c r="B178" s="37"/>
      <c r="C178" s="38"/>
      <c r="D178" s="228" t="s">
        <v>161</v>
      </c>
      <c r="E178" s="38"/>
      <c r="F178" s="229" t="s">
        <v>2319</v>
      </c>
      <c r="G178" s="38"/>
      <c r="H178" s="38"/>
      <c r="I178" s="150"/>
      <c r="J178" s="150"/>
      <c r="K178" s="38"/>
      <c r="L178" s="38"/>
      <c r="M178" s="42"/>
      <c r="N178" s="230"/>
      <c r="O178" s="231"/>
      <c r="P178" s="82"/>
      <c r="Q178" s="82"/>
      <c r="R178" s="82"/>
      <c r="S178" s="82"/>
      <c r="T178" s="82"/>
      <c r="U178" s="82"/>
      <c r="V178" s="82"/>
      <c r="W178" s="82"/>
      <c r="X178" s="83"/>
      <c r="Y178" s="36"/>
      <c r="Z178" s="36"/>
      <c r="AA178" s="36"/>
      <c r="AB178" s="36"/>
      <c r="AC178" s="36"/>
      <c r="AD178" s="36"/>
      <c r="AE178" s="36"/>
      <c r="AT178" s="15" t="s">
        <v>161</v>
      </c>
      <c r="AU178" s="15" t="s">
        <v>78</v>
      </c>
    </row>
    <row r="179" s="2" customFormat="1" ht="21.75" customHeight="1">
      <c r="A179" s="36"/>
      <c r="B179" s="37"/>
      <c r="C179" s="212" t="s">
        <v>207</v>
      </c>
      <c r="D179" s="212" t="s">
        <v>152</v>
      </c>
      <c r="E179" s="213" t="s">
        <v>2321</v>
      </c>
      <c r="F179" s="214" t="s">
        <v>2322</v>
      </c>
      <c r="G179" s="215" t="s">
        <v>240</v>
      </c>
      <c r="H179" s="216">
        <v>1</v>
      </c>
      <c r="I179" s="217"/>
      <c r="J179" s="218"/>
      <c r="K179" s="219">
        <f>ROUND(P179*H179,2)</f>
        <v>0</v>
      </c>
      <c r="L179" s="214" t="s">
        <v>156</v>
      </c>
      <c r="M179" s="220"/>
      <c r="N179" s="221" t="s">
        <v>20</v>
      </c>
      <c r="O179" s="222" t="s">
        <v>40</v>
      </c>
      <c r="P179" s="223">
        <f>I179+J179</f>
        <v>0</v>
      </c>
      <c r="Q179" s="223">
        <f>ROUND(I179*H179,2)</f>
        <v>0</v>
      </c>
      <c r="R179" s="223">
        <f>ROUND(J179*H179,2)</f>
        <v>0</v>
      </c>
      <c r="S179" s="82"/>
      <c r="T179" s="224">
        <f>S179*H179</f>
        <v>0</v>
      </c>
      <c r="U179" s="224">
        <v>0</v>
      </c>
      <c r="V179" s="224">
        <f>U179*H179</f>
        <v>0</v>
      </c>
      <c r="W179" s="224">
        <v>0</v>
      </c>
      <c r="X179" s="225">
        <f>W179*H179</f>
        <v>0</v>
      </c>
      <c r="Y179" s="36"/>
      <c r="Z179" s="36"/>
      <c r="AA179" s="36"/>
      <c r="AB179" s="36"/>
      <c r="AC179" s="36"/>
      <c r="AD179" s="36"/>
      <c r="AE179" s="36"/>
      <c r="AR179" s="226" t="s">
        <v>157</v>
      </c>
      <c r="AT179" s="226" t="s">
        <v>152</v>
      </c>
      <c r="AU179" s="226" t="s">
        <v>78</v>
      </c>
      <c r="AY179" s="15" t="s">
        <v>158</v>
      </c>
      <c r="BE179" s="227">
        <f>IF(O179="základní",K179,0)</f>
        <v>0</v>
      </c>
      <c r="BF179" s="227">
        <f>IF(O179="snížená",K179,0)</f>
        <v>0</v>
      </c>
      <c r="BG179" s="227">
        <f>IF(O179="zákl. přenesená",K179,0)</f>
        <v>0</v>
      </c>
      <c r="BH179" s="227">
        <f>IF(O179="sníž. přenesená",K179,0)</f>
        <v>0</v>
      </c>
      <c r="BI179" s="227">
        <f>IF(O179="nulová",K179,0)</f>
        <v>0</v>
      </c>
      <c r="BJ179" s="15" t="s">
        <v>78</v>
      </c>
      <c r="BK179" s="227">
        <f>ROUND(P179*H179,2)</f>
        <v>0</v>
      </c>
      <c r="BL179" s="15" t="s">
        <v>159</v>
      </c>
      <c r="BM179" s="226" t="s">
        <v>2323</v>
      </c>
    </row>
    <row r="180" s="2" customFormat="1">
      <c r="A180" s="36"/>
      <c r="B180" s="37"/>
      <c r="C180" s="38"/>
      <c r="D180" s="228" t="s">
        <v>161</v>
      </c>
      <c r="E180" s="38"/>
      <c r="F180" s="229" t="s">
        <v>2322</v>
      </c>
      <c r="G180" s="38"/>
      <c r="H180" s="38"/>
      <c r="I180" s="150"/>
      <c r="J180" s="150"/>
      <c r="K180" s="38"/>
      <c r="L180" s="38"/>
      <c r="M180" s="42"/>
      <c r="N180" s="230"/>
      <c r="O180" s="231"/>
      <c r="P180" s="82"/>
      <c r="Q180" s="82"/>
      <c r="R180" s="82"/>
      <c r="S180" s="82"/>
      <c r="T180" s="82"/>
      <c r="U180" s="82"/>
      <c r="V180" s="82"/>
      <c r="W180" s="82"/>
      <c r="X180" s="83"/>
      <c r="Y180" s="36"/>
      <c r="Z180" s="36"/>
      <c r="AA180" s="36"/>
      <c r="AB180" s="36"/>
      <c r="AC180" s="36"/>
      <c r="AD180" s="36"/>
      <c r="AE180" s="36"/>
      <c r="AT180" s="15" t="s">
        <v>161</v>
      </c>
      <c r="AU180" s="15" t="s">
        <v>78</v>
      </c>
    </row>
    <row r="181" s="2" customFormat="1" ht="16.5" customHeight="1">
      <c r="A181" s="36"/>
      <c r="B181" s="37"/>
      <c r="C181" s="212" t="s">
        <v>9</v>
      </c>
      <c r="D181" s="212" t="s">
        <v>152</v>
      </c>
      <c r="E181" s="213" t="s">
        <v>2324</v>
      </c>
      <c r="F181" s="214" t="s">
        <v>2325</v>
      </c>
      <c r="G181" s="215" t="s">
        <v>240</v>
      </c>
      <c r="H181" s="216">
        <v>7</v>
      </c>
      <c r="I181" s="217"/>
      <c r="J181" s="218"/>
      <c r="K181" s="219">
        <f>ROUND(P181*H181,2)</f>
        <v>0</v>
      </c>
      <c r="L181" s="214" t="s">
        <v>156</v>
      </c>
      <c r="M181" s="220"/>
      <c r="N181" s="221" t="s">
        <v>20</v>
      </c>
      <c r="O181" s="222" t="s">
        <v>40</v>
      </c>
      <c r="P181" s="223">
        <f>I181+J181</f>
        <v>0</v>
      </c>
      <c r="Q181" s="223">
        <f>ROUND(I181*H181,2)</f>
        <v>0</v>
      </c>
      <c r="R181" s="223">
        <f>ROUND(J181*H181,2)</f>
        <v>0</v>
      </c>
      <c r="S181" s="82"/>
      <c r="T181" s="224">
        <f>S181*H181</f>
        <v>0</v>
      </c>
      <c r="U181" s="224">
        <v>0</v>
      </c>
      <c r="V181" s="224">
        <f>U181*H181</f>
        <v>0</v>
      </c>
      <c r="W181" s="224">
        <v>0</v>
      </c>
      <c r="X181" s="225">
        <f>W181*H181</f>
        <v>0</v>
      </c>
      <c r="Y181" s="36"/>
      <c r="Z181" s="36"/>
      <c r="AA181" s="36"/>
      <c r="AB181" s="36"/>
      <c r="AC181" s="36"/>
      <c r="AD181" s="36"/>
      <c r="AE181" s="36"/>
      <c r="AR181" s="226" t="s">
        <v>157</v>
      </c>
      <c r="AT181" s="226" t="s">
        <v>152</v>
      </c>
      <c r="AU181" s="226" t="s">
        <v>78</v>
      </c>
      <c r="AY181" s="15" t="s">
        <v>158</v>
      </c>
      <c r="BE181" s="227">
        <f>IF(O181="základní",K181,0)</f>
        <v>0</v>
      </c>
      <c r="BF181" s="227">
        <f>IF(O181="snížená",K181,0)</f>
        <v>0</v>
      </c>
      <c r="BG181" s="227">
        <f>IF(O181="zákl. přenesená",K181,0)</f>
        <v>0</v>
      </c>
      <c r="BH181" s="227">
        <f>IF(O181="sníž. přenesená",K181,0)</f>
        <v>0</v>
      </c>
      <c r="BI181" s="227">
        <f>IF(O181="nulová",K181,0)</f>
        <v>0</v>
      </c>
      <c r="BJ181" s="15" t="s">
        <v>78</v>
      </c>
      <c r="BK181" s="227">
        <f>ROUND(P181*H181,2)</f>
        <v>0</v>
      </c>
      <c r="BL181" s="15" t="s">
        <v>159</v>
      </c>
      <c r="BM181" s="226" t="s">
        <v>2326</v>
      </c>
    </row>
    <row r="182" s="2" customFormat="1">
      <c r="A182" s="36"/>
      <c r="B182" s="37"/>
      <c r="C182" s="38"/>
      <c r="D182" s="228" t="s">
        <v>161</v>
      </c>
      <c r="E182" s="38"/>
      <c r="F182" s="229" t="s">
        <v>2325</v>
      </c>
      <c r="G182" s="38"/>
      <c r="H182" s="38"/>
      <c r="I182" s="150"/>
      <c r="J182" s="150"/>
      <c r="K182" s="38"/>
      <c r="L182" s="38"/>
      <c r="M182" s="42"/>
      <c r="N182" s="230"/>
      <c r="O182" s="231"/>
      <c r="P182" s="82"/>
      <c r="Q182" s="82"/>
      <c r="R182" s="82"/>
      <c r="S182" s="82"/>
      <c r="T182" s="82"/>
      <c r="U182" s="82"/>
      <c r="V182" s="82"/>
      <c r="W182" s="82"/>
      <c r="X182" s="83"/>
      <c r="Y182" s="36"/>
      <c r="Z182" s="36"/>
      <c r="AA182" s="36"/>
      <c r="AB182" s="36"/>
      <c r="AC182" s="36"/>
      <c r="AD182" s="36"/>
      <c r="AE182" s="36"/>
      <c r="AT182" s="15" t="s">
        <v>161</v>
      </c>
      <c r="AU182" s="15" t="s">
        <v>78</v>
      </c>
    </row>
    <row r="183" s="2" customFormat="1" ht="16.5" customHeight="1">
      <c r="A183" s="36"/>
      <c r="B183" s="37"/>
      <c r="C183" s="212" t="s">
        <v>214</v>
      </c>
      <c r="D183" s="212" t="s">
        <v>152</v>
      </c>
      <c r="E183" s="213" t="s">
        <v>2327</v>
      </c>
      <c r="F183" s="214" t="s">
        <v>2328</v>
      </c>
      <c r="G183" s="215" t="s">
        <v>240</v>
      </c>
      <c r="H183" s="216">
        <v>1</v>
      </c>
      <c r="I183" s="217"/>
      <c r="J183" s="218"/>
      <c r="K183" s="219">
        <f>ROUND(P183*H183,2)</f>
        <v>0</v>
      </c>
      <c r="L183" s="214" t="s">
        <v>156</v>
      </c>
      <c r="M183" s="220"/>
      <c r="N183" s="221" t="s">
        <v>20</v>
      </c>
      <c r="O183" s="222" t="s">
        <v>40</v>
      </c>
      <c r="P183" s="223">
        <f>I183+J183</f>
        <v>0</v>
      </c>
      <c r="Q183" s="223">
        <f>ROUND(I183*H183,2)</f>
        <v>0</v>
      </c>
      <c r="R183" s="223">
        <f>ROUND(J183*H183,2)</f>
        <v>0</v>
      </c>
      <c r="S183" s="82"/>
      <c r="T183" s="224">
        <f>S183*H183</f>
        <v>0</v>
      </c>
      <c r="U183" s="224">
        <v>0</v>
      </c>
      <c r="V183" s="224">
        <f>U183*H183</f>
        <v>0</v>
      </c>
      <c r="W183" s="224">
        <v>0</v>
      </c>
      <c r="X183" s="225">
        <f>W183*H183</f>
        <v>0</v>
      </c>
      <c r="Y183" s="36"/>
      <c r="Z183" s="36"/>
      <c r="AA183" s="36"/>
      <c r="AB183" s="36"/>
      <c r="AC183" s="36"/>
      <c r="AD183" s="36"/>
      <c r="AE183" s="36"/>
      <c r="AR183" s="226" t="s">
        <v>157</v>
      </c>
      <c r="AT183" s="226" t="s">
        <v>152</v>
      </c>
      <c r="AU183" s="226" t="s">
        <v>78</v>
      </c>
      <c r="AY183" s="15" t="s">
        <v>158</v>
      </c>
      <c r="BE183" s="227">
        <f>IF(O183="základní",K183,0)</f>
        <v>0</v>
      </c>
      <c r="BF183" s="227">
        <f>IF(O183="snížená",K183,0)</f>
        <v>0</v>
      </c>
      <c r="BG183" s="227">
        <f>IF(O183="zákl. přenesená",K183,0)</f>
        <v>0</v>
      </c>
      <c r="BH183" s="227">
        <f>IF(O183="sníž. přenesená",K183,0)</f>
        <v>0</v>
      </c>
      <c r="BI183" s="227">
        <f>IF(O183="nulová",K183,0)</f>
        <v>0</v>
      </c>
      <c r="BJ183" s="15" t="s">
        <v>78</v>
      </c>
      <c r="BK183" s="227">
        <f>ROUND(P183*H183,2)</f>
        <v>0</v>
      </c>
      <c r="BL183" s="15" t="s">
        <v>159</v>
      </c>
      <c r="BM183" s="226" t="s">
        <v>2329</v>
      </c>
    </row>
    <row r="184" s="2" customFormat="1">
      <c r="A184" s="36"/>
      <c r="B184" s="37"/>
      <c r="C184" s="38"/>
      <c r="D184" s="228" t="s">
        <v>161</v>
      </c>
      <c r="E184" s="38"/>
      <c r="F184" s="229" t="s">
        <v>2328</v>
      </c>
      <c r="G184" s="38"/>
      <c r="H184" s="38"/>
      <c r="I184" s="150"/>
      <c r="J184" s="150"/>
      <c r="K184" s="38"/>
      <c r="L184" s="38"/>
      <c r="M184" s="42"/>
      <c r="N184" s="230"/>
      <c r="O184" s="231"/>
      <c r="P184" s="82"/>
      <c r="Q184" s="82"/>
      <c r="R184" s="82"/>
      <c r="S184" s="82"/>
      <c r="T184" s="82"/>
      <c r="U184" s="82"/>
      <c r="V184" s="82"/>
      <c r="W184" s="82"/>
      <c r="X184" s="83"/>
      <c r="Y184" s="36"/>
      <c r="Z184" s="36"/>
      <c r="AA184" s="36"/>
      <c r="AB184" s="36"/>
      <c r="AC184" s="36"/>
      <c r="AD184" s="36"/>
      <c r="AE184" s="36"/>
      <c r="AT184" s="15" t="s">
        <v>161</v>
      </c>
      <c r="AU184" s="15" t="s">
        <v>78</v>
      </c>
    </row>
    <row r="185" s="2" customFormat="1" ht="16.5" customHeight="1">
      <c r="A185" s="36"/>
      <c r="B185" s="37"/>
      <c r="C185" s="212" t="s">
        <v>218</v>
      </c>
      <c r="D185" s="212" t="s">
        <v>152</v>
      </c>
      <c r="E185" s="213" t="s">
        <v>2330</v>
      </c>
      <c r="F185" s="214" t="s">
        <v>2331</v>
      </c>
      <c r="G185" s="215" t="s">
        <v>240</v>
      </c>
      <c r="H185" s="216">
        <v>5</v>
      </c>
      <c r="I185" s="217"/>
      <c r="J185" s="218"/>
      <c r="K185" s="219">
        <f>ROUND(P185*H185,2)</f>
        <v>0</v>
      </c>
      <c r="L185" s="214" t="s">
        <v>156</v>
      </c>
      <c r="M185" s="220"/>
      <c r="N185" s="221" t="s">
        <v>20</v>
      </c>
      <c r="O185" s="222" t="s">
        <v>40</v>
      </c>
      <c r="P185" s="223">
        <f>I185+J185</f>
        <v>0</v>
      </c>
      <c r="Q185" s="223">
        <f>ROUND(I185*H185,2)</f>
        <v>0</v>
      </c>
      <c r="R185" s="223">
        <f>ROUND(J185*H185,2)</f>
        <v>0</v>
      </c>
      <c r="S185" s="82"/>
      <c r="T185" s="224">
        <f>S185*H185</f>
        <v>0</v>
      </c>
      <c r="U185" s="224">
        <v>0</v>
      </c>
      <c r="V185" s="224">
        <f>U185*H185</f>
        <v>0</v>
      </c>
      <c r="W185" s="224">
        <v>0</v>
      </c>
      <c r="X185" s="225">
        <f>W185*H185</f>
        <v>0</v>
      </c>
      <c r="Y185" s="36"/>
      <c r="Z185" s="36"/>
      <c r="AA185" s="36"/>
      <c r="AB185" s="36"/>
      <c r="AC185" s="36"/>
      <c r="AD185" s="36"/>
      <c r="AE185" s="36"/>
      <c r="AR185" s="226" t="s">
        <v>157</v>
      </c>
      <c r="AT185" s="226" t="s">
        <v>152</v>
      </c>
      <c r="AU185" s="226" t="s">
        <v>78</v>
      </c>
      <c r="AY185" s="15" t="s">
        <v>158</v>
      </c>
      <c r="BE185" s="227">
        <f>IF(O185="základní",K185,0)</f>
        <v>0</v>
      </c>
      <c r="BF185" s="227">
        <f>IF(O185="snížená",K185,0)</f>
        <v>0</v>
      </c>
      <c r="BG185" s="227">
        <f>IF(O185="zákl. přenesená",K185,0)</f>
        <v>0</v>
      </c>
      <c r="BH185" s="227">
        <f>IF(O185="sníž. přenesená",K185,0)</f>
        <v>0</v>
      </c>
      <c r="BI185" s="227">
        <f>IF(O185="nulová",K185,0)</f>
        <v>0</v>
      </c>
      <c r="BJ185" s="15" t="s">
        <v>78</v>
      </c>
      <c r="BK185" s="227">
        <f>ROUND(P185*H185,2)</f>
        <v>0</v>
      </c>
      <c r="BL185" s="15" t="s">
        <v>159</v>
      </c>
      <c r="BM185" s="226" t="s">
        <v>2332</v>
      </c>
    </row>
    <row r="186" s="2" customFormat="1">
      <c r="A186" s="36"/>
      <c r="B186" s="37"/>
      <c r="C186" s="38"/>
      <c r="D186" s="228" t="s">
        <v>161</v>
      </c>
      <c r="E186" s="38"/>
      <c r="F186" s="229" t="s">
        <v>2331</v>
      </c>
      <c r="G186" s="38"/>
      <c r="H186" s="38"/>
      <c r="I186" s="150"/>
      <c r="J186" s="150"/>
      <c r="K186" s="38"/>
      <c r="L186" s="38"/>
      <c r="M186" s="42"/>
      <c r="N186" s="230"/>
      <c r="O186" s="231"/>
      <c r="P186" s="82"/>
      <c r="Q186" s="82"/>
      <c r="R186" s="82"/>
      <c r="S186" s="82"/>
      <c r="T186" s="82"/>
      <c r="U186" s="82"/>
      <c r="V186" s="82"/>
      <c r="W186" s="82"/>
      <c r="X186" s="83"/>
      <c r="Y186" s="36"/>
      <c r="Z186" s="36"/>
      <c r="AA186" s="36"/>
      <c r="AB186" s="36"/>
      <c r="AC186" s="36"/>
      <c r="AD186" s="36"/>
      <c r="AE186" s="36"/>
      <c r="AT186" s="15" t="s">
        <v>161</v>
      </c>
      <c r="AU186" s="15" t="s">
        <v>78</v>
      </c>
    </row>
    <row r="187" s="2" customFormat="1" ht="16.5" customHeight="1">
      <c r="A187" s="36"/>
      <c r="B187" s="37"/>
      <c r="C187" s="212" t="s">
        <v>222</v>
      </c>
      <c r="D187" s="212" t="s">
        <v>152</v>
      </c>
      <c r="E187" s="213" t="s">
        <v>2333</v>
      </c>
      <c r="F187" s="214" t="s">
        <v>2334</v>
      </c>
      <c r="G187" s="215" t="s">
        <v>240</v>
      </c>
      <c r="H187" s="216">
        <v>3</v>
      </c>
      <c r="I187" s="217"/>
      <c r="J187" s="218"/>
      <c r="K187" s="219">
        <f>ROUND(P187*H187,2)</f>
        <v>0</v>
      </c>
      <c r="L187" s="214" t="s">
        <v>156</v>
      </c>
      <c r="M187" s="220"/>
      <c r="N187" s="221" t="s">
        <v>20</v>
      </c>
      <c r="O187" s="222" t="s">
        <v>40</v>
      </c>
      <c r="P187" s="223">
        <f>I187+J187</f>
        <v>0</v>
      </c>
      <c r="Q187" s="223">
        <f>ROUND(I187*H187,2)</f>
        <v>0</v>
      </c>
      <c r="R187" s="223">
        <f>ROUND(J187*H187,2)</f>
        <v>0</v>
      </c>
      <c r="S187" s="82"/>
      <c r="T187" s="224">
        <f>S187*H187</f>
        <v>0</v>
      </c>
      <c r="U187" s="224">
        <v>0</v>
      </c>
      <c r="V187" s="224">
        <f>U187*H187</f>
        <v>0</v>
      </c>
      <c r="W187" s="224">
        <v>0</v>
      </c>
      <c r="X187" s="225">
        <f>W187*H187</f>
        <v>0</v>
      </c>
      <c r="Y187" s="36"/>
      <c r="Z187" s="36"/>
      <c r="AA187" s="36"/>
      <c r="AB187" s="36"/>
      <c r="AC187" s="36"/>
      <c r="AD187" s="36"/>
      <c r="AE187" s="36"/>
      <c r="AR187" s="226" t="s">
        <v>157</v>
      </c>
      <c r="AT187" s="226" t="s">
        <v>152</v>
      </c>
      <c r="AU187" s="226" t="s">
        <v>78</v>
      </c>
      <c r="AY187" s="15" t="s">
        <v>158</v>
      </c>
      <c r="BE187" s="227">
        <f>IF(O187="základní",K187,0)</f>
        <v>0</v>
      </c>
      <c r="BF187" s="227">
        <f>IF(O187="snížená",K187,0)</f>
        <v>0</v>
      </c>
      <c r="BG187" s="227">
        <f>IF(O187="zákl. přenesená",K187,0)</f>
        <v>0</v>
      </c>
      <c r="BH187" s="227">
        <f>IF(O187="sníž. přenesená",K187,0)</f>
        <v>0</v>
      </c>
      <c r="BI187" s="227">
        <f>IF(O187="nulová",K187,0)</f>
        <v>0</v>
      </c>
      <c r="BJ187" s="15" t="s">
        <v>78</v>
      </c>
      <c r="BK187" s="227">
        <f>ROUND(P187*H187,2)</f>
        <v>0</v>
      </c>
      <c r="BL187" s="15" t="s">
        <v>159</v>
      </c>
      <c r="BM187" s="226" t="s">
        <v>2335</v>
      </c>
    </row>
    <row r="188" s="2" customFormat="1">
      <c r="A188" s="36"/>
      <c r="B188" s="37"/>
      <c r="C188" s="38"/>
      <c r="D188" s="228" t="s">
        <v>161</v>
      </c>
      <c r="E188" s="38"/>
      <c r="F188" s="229" t="s">
        <v>2334</v>
      </c>
      <c r="G188" s="38"/>
      <c r="H188" s="38"/>
      <c r="I188" s="150"/>
      <c r="J188" s="150"/>
      <c r="K188" s="38"/>
      <c r="L188" s="38"/>
      <c r="M188" s="42"/>
      <c r="N188" s="230"/>
      <c r="O188" s="231"/>
      <c r="P188" s="82"/>
      <c r="Q188" s="82"/>
      <c r="R188" s="82"/>
      <c r="S188" s="82"/>
      <c r="T188" s="82"/>
      <c r="U188" s="82"/>
      <c r="V188" s="82"/>
      <c r="W188" s="82"/>
      <c r="X188" s="83"/>
      <c r="Y188" s="36"/>
      <c r="Z188" s="36"/>
      <c r="AA188" s="36"/>
      <c r="AB188" s="36"/>
      <c r="AC188" s="36"/>
      <c r="AD188" s="36"/>
      <c r="AE188" s="36"/>
      <c r="AT188" s="15" t="s">
        <v>161</v>
      </c>
      <c r="AU188" s="15" t="s">
        <v>78</v>
      </c>
    </row>
    <row r="189" s="2" customFormat="1" ht="16.5" customHeight="1">
      <c r="A189" s="36"/>
      <c r="B189" s="37"/>
      <c r="C189" s="212" t="s">
        <v>226</v>
      </c>
      <c r="D189" s="212" t="s">
        <v>152</v>
      </c>
      <c r="E189" s="213" t="s">
        <v>2336</v>
      </c>
      <c r="F189" s="214" t="s">
        <v>2337</v>
      </c>
      <c r="G189" s="215" t="s">
        <v>240</v>
      </c>
      <c r="H189" s="216">
        <v>1</v>
      </c>
      <c r="I189" s="217"/>
      <c r="J189" s="218"/>
      <c r="K189" s="219">
        <f>ROUND(P189*H189,2)</f>
        <v>0</v>
      </c>
      <c r="L189" s="214" t="s">
        <v>156</v>
      </c>
      <c r="M189" s="220"/>
      <c r="N189" s="221" t="s">
        <v>20</v>
      </c>
      <c r="O189" s="222" t="s">
        <v>40</v>
      </c>
      <c r="P189" s="223">
        <f>I189+J189</f>
        <v>0</v>
      </c>
      <c r="Q189" s="223">
        <f>ROUND(I189*H189,2)</f>
        <v>0</v>
      </c>
      <c r="R189" s="223">
        <f>ROUND(J189*H189,2)</f>
        <v>0</v>
      </c>
      <c r="S189" s="82"/>
      <c r="T189" s="224">
        <f>S189*H189</f>
        <v>0</v>
      </c>
      <c r="U189" s="224">
        <v>0</v>
      </c>
      <c r="V189" s="224">
        <f>U189*H189</f>
        <v>0</v>
      </c>
      <c r="W189" s="224">
        <v>0</v>
      </c>
      <c r="X189" s="225">
        <f>W189*H189</f>
        <v>0</v>
      </c>
      <c r="Y189" s="36"/>
      <c r="Z189" s="36"/>
      <c r="AA189" s="36"/>
      <c r="AB189" s="36"/>
      <c r="AC189" s="36"/>
      <c r="AD189" s="36"/>
      <c r="AE189" s="36"/>
      <c r="AR189" s="226" t="s">
        <v>157</v>
      </c>
      <c r="AT189" s="226" t="s">
        <v>152</v>
      </c>
      <c r="AU189" s="226" t="s">
        <v>78</v>
      </c>
      <c r="AY189" s="15" t="s">
        <v>158</v>
      </c>
      <c r="BE189" s="227">
        <f>IF(O189="základní",K189,0)</f>
        <v>0</v>
      </c>
      <c r="BF189" s="227">
        <f>IF(O189="snížená",K189,0)</f>
        <v>0</v>
      </c>
      <c r="BG189" s="227">
        <f>IF(O189="zákl. přenesená",K189,0)</f>
        <v>0</v>
      </c>
      <c r="BH189" s="227">
        <f>IF(O189="sníž. přenesená",K189,0)</f>
        <v>0</v>
      </c>
      <c r="BI189" s="227">
        <f>IF(O189="nulová",K189,0)</f>
        <v>0</v>
      </c>
      <c r="BJ189" s="15" t="s">
        <v>78</v>
      </c>
      <c r="BK189" s="227">
        <f>ROUND(P189*H189,2)</f>
        <v>0</v>
      </c>
      <c r="BL189" s="15" t="s">
        <v>159</v>
      </c>
      <c r="BM189" s="226" t="s">
        <v>2338</v>
      </c>
    </row>
    <row r="190" s="2" customFormat="1">
      <c r="A190" s="36"/>
      <c r="B190" s="37"/>
      <c r="C190" s="38"/>
      <c r="D190" s="228" t="s">
        <v>161</v>
      </c>
      <c r="E190" s="38"/>
      <c r="F190" s="229" t="s">
        <v>2337</v>
      </c>
      <c r="G190" s="38"/>
      <c r="H190" s="38"/>
      <c r="I190" s="150"/>
      <c r="J190" s="150"/>
      <c r="K190" s="38"/>
      <c r="L190" s="38"/>
      <c r="M190" s="42"/>
      <c r="N190" s="230"/>
      <c r="O190" s="231"/>
      <c r="P190" s="82"/>
      <c r="Q190" s="82"/>
      <c r="R190" s="82"/>
      <c r="S190" s="82"/>
      <c r="T190" s="82"/>
      <c r="U190" s="82"/>
      <c r="V190" s="82"/>
      <c r="W190" s="82"/>
      <c r="X190" s="83"/>
      <c r="Y190" s="36"/>
      <c r="Z190" s="36"/>
      <c r="AA190" s="36"/>
      <c r="AB190" s="36"/>
      <c r="AC190" s="36"/>
      <c r="AD190" s="36"/>
      <c r="AE190" s="36"/>
      <c r="AT190" s="15" t="s">
        <v>161</v>
      </c>
      <c r="AU190" s="15" t="s">
        <v>78</v>
      </c>
    </row>
    <row r="191" s="2" customFormat="1" ht="16.5" customHeight="1">
      <c r="A191" s="36"/>
      <c r="B191" s="37"/>
      <c r="C191" s="212" t="s">
        <v>233</v>
      </c>
      <c r="D191" s="212" t="s">
        <v>152</v>
      </c>
      <c r="E191" s="213" t="s">
        <v>187</v>
      </c>
      <c r="F191" s="214" t="s">
        <v>188</v>
      </c>
      <c r="G191" s="215" t="s">
        <v>155</v>
      </c>
      <c r="H191" s="216">
        <v>50</v>
      </c>
      <c r="I191" s="217"/>
      <c r="J191" s="218"/>
      <c r="K191" s="219">
        <f>ROUND(P191*H191,2)</f>
        <v>0</v>
      </c>
      <c r="L191" s="214" t="s">
        <v>156</v>
      </c>
      <c r="M191" s="220"/>
      <c r="N191" s="221" t="s">
        <v>20</v>
      </c>
      <c r="O191" s="222" t="s">
        <v>40</v>
      </c>
      <c r="P191" s="223">
        <f>I191+J191</f>
        <v>0</v>
      </c>
      <c r="Q191" s="223">
        <f>ROUND(I191*H191,2)</f>
        <v>0</v>
      </c>
      <c r="R191" s="223">
        <f>ROUND(J191*H191,2)</f>
        <v>0</v>
      </c>
      <c r="S191" s="82"/>
      <c r="T191" s="224">
        <f>S191*H191</f>
        <v>0</v>
      </c>
      <c r="U191" s="224">
        <v>0</v>
      </c>
      <c r="V191" s="224">
        <f>U191*H191</f>
        <v>0</v>
      </c>
      <c r="W191" s="224">
        <v>0</v>
      </c>
      <c r="X191" s="225">
        <f>W191*H191</f>
        <v>0</v>
      </c>
      <c r="Y191" s="36"/>
      <c r="Z191" s="36"/>
      <c r="AA191" s="36"/>
      <c r="AB191" s="36"/>
      <c r="AC191" s="36"/>
      <c r="AD191" s="36"/>
      <c r="AE191" s="36"/>
      <c r="AR191" s="226" t="s">
        <v>157</v>
      </c>
      <c r="AT191" s="226" t="s">
        <v>152</v>
      </c>
      <c r="AU191" s="226" t="s">
        <v>78</v>
      </c>
      <c r="AY191" s="15" t="s">
        <v>158</v>
      </c>
      <c r="BE191" s="227">
        <f>IF(O191="základní",K191,0)</f>
        <v>0</v>
      </c>
      <c r="BF191" s="227">
        <f>IF(O191="snížená",K191,0)</f>
        <v>0</v>
      </c>
      <c r="BG191" s="227">
        <f>IF(O191="zákl. přenesená",K191,0)</f>
        <v>0</v>
      </c>
      <c r="BH191" s="227">
        <f>IF(O191="sníž. přenesená",K191,0)</f>
        <v>0</v>
      </c>
      <c r="BI191" s="227">
        <f>IF(O191="nulová",K191,0)</f>
        <v>0</v>
      </c>
      <c r="BJ191" s="15" t="s">
        <v>78</v>
      </c>
      <c r="BK191" s="227">
        <f>ROUND(P191*H191,2)</f>
        <v>0</v>
      </c>
      <c r="BL191" s="15" t="s">
        <v>159</v>
      </c>
      <c r="BM191" s="226" t="s">
        <v>2339</v>
      </c>
    </row>
    <row r="192" s="2" customFormat="1">
      <c r="A192" s="36"/>
      <c r="B192" s="37"/>
      <c r="C192" s="38"/>
      <c r="D192" s="228" t="s">
        <v>161</v>
      </c>
      <c r="E192" s="38"/>
      <c r="F192" s="229" t="s">
        <v>188</v>
      </c>
      <c r="G192" s="38"/>
      <c r="H192" s="38"/>
      <c r="I192" s="150"/>
      <c r="J192" s="150"/>
      <c r="K192" s="38"/>
      <c r="L192" s="38"/>
      <c r="M192" s="42"/>
      <c r="N192" s="230"/>
      <c r="O192" s="231"/>
      <c r="P192" s="82"/>
      <c r="Q192" s="82"/>
      <c r="R192" s="82"/>
      <c r="S192" s="82"/>
      <c r="T192" s="82"/>
      <c r="U192" s="82"/>
      <c r="V192" s="82"/>
      <c r="W192" s="82"/>
      <c r="X192" s="83"/>
      <c r="Y192" s="36"/>
      <c r="Z192" s="36"/>
      <c r="AA192" s="36"/>
      <c r="AB192" s="36"/>
      <c r="AC192" s="36"/>
      <c r="AD192" s="36"/>
      <c r="AE192" s="36"/>
      <c r="AT192" s="15" t="s">
        <v>161</v>
      </c>
      <c r="AU192" s="15" t="s">
        <v>78</v>
      </c>
    </row>
    <row r="193" s="2" customFormat="1" ht="16.5" customHeight="1">
      <c r="A193" s="36"/>
      <c r="B193" s="37"/>
      <c r="C193" s="212" t="s">
        <v>8</v>
      </c>
      <c r="D193" s="212" t="s">
        <v>152</v>
      </c>
      <c r="E193" s="213" t="s">
        <v>192</v>
      </c>
      <c r="F193" s="214" t="s">
        <v>193</v>
      </c>
      <c r="G193" s="215" t="s">
        <v>155</v>
      </c>
      <c r="H193" s="216">
        <v>125</v>
      </c>
      <c r="I193" s="217"/>
      <c r="J193" s="218"/>
      <c r="K193" s="219">
        <f>ROUND(P193*H193,2)</f>
        <v>0</v>
      </c>
      <c r="L193" s="214" t="s">
        <v>156</v>
      </c>
      <c r="M193" s="220"/>
      <c r="N193" s="221" t="s">
        <v>20</v>
      </c>
      <c r="O193" s="222" t="s">
        <v>40</v>
      </c>
      <c r="P193" s="223">
        <f>I193+J193</f>
        <v>0</v>
      </c>
      <c r="Q193" s="223">
        <f>ROUND(I193*H193,2)</f>
        <v>0</v>
      </c>
      <c r="R193" s="223">
        <f>ROUND(J193*H193,2)</f>
        <v>0</v>
      </c>
      <c r="S193" s="82"/>
      <c r="T193" s="224">
        <f>S193*H193</f>
        <v>0</v>
      </c>
      <c r="U193" s="224">
        <v>0</v>
      </c>
      <c r="V193" s="224">
        <f>U193*H193</f>
        <v>0</v>
      </c>
      <c r="W193" s="224">
        <v>0</v>
      </c>
      <c r="X193" s="225">
        <f>W193*H193</f>
        <v>0</v>
      </c>
      <c r="Y193" s="36"/>
      <c r="Z193" s="36"/>
      <c r="AA193" s="36"/>
      <c r="AB193" s="36"/>
      <c r="AC193" s="36"/>
      <c r="AD193" s="36"/>
      <c r="AE193" s="36"/>
      <c r="AR193" s="226" t="s">
        <v>157</v>
      </c>
      <c r="AT193" s="226" t="s">
        <v>152</v>
      </c>
      <c r="AU193" s="226" t="s">
        <v>78</v>
      </c>
      <c r="AY193" s="15" t="s">
        <v>158</v>
      </c>
      <c r="BE193" s="227">
        <f>IF(O193="základní",K193,0)</f>
        <v>0</v>
      </c>
      <c r="BF193" s="227">
        <f>IF(O193="snížená",K193,0)</f>
        <v>0</v>
      </c>
      <c r="BG193" s="227">
        <f>IF(O193="zákl. přenesená",K193,0)</f>
        <v>0</v>
      </c>
      <c r="BH193" s="227">
        <f>IF(O193="sníž. přenesená",K193,0)</f>
        <v>0</v>
      </c>
      <c r="BI193" s="227">
        <f>IF(O193="nulová",K193,0)</f>
        <v>0</v>
      </c>
      <c r="BJ193" s="15" t="s">
        <v>78</v>
      </c>
      <c r="BK193" s="227">
        <f>ROUND(P193*H193,2)</f>
        <v>0</v>
      </c>
      <c r="BL193" s="15" t="s">
        <v>159</v>
      </c>
      <c r="BM193" s="226" t="s">
        <v>2340</v>
      </c>
    </row>
    <row r="194" s="2" customFormat="1">
      <c r="A194" s="36"/>
      <c r="B194" s="37"/>
      <c r="C194" s="38"/>
      <c r="D194" s="228" t="s">
        <v>161</v>
      </c>
      <c r="E194" s="38"/>
      <c r="F194" s="229" t="s">
        <v>193</v>
      </c>
      <c r="G194" s="38"/>
      <c r="H194" s="38"/>
      <c r="I194" s="150"/>
      <c r="J194" s="150"/>
      <c r="K194" s="38"/>
      <c r="L194" s="38"/>
      <c r="M194" s="42"/>
      <c r="N194" s="230"/>
      <c r="O194" s="231"/>
      <c r="P194" s="82"/>
      <c r="Q194" s="82"/>
      <c r="R194" s="82"/>
      <c r="S194" s="82"/>
      <c r="T194" s="82"/>
      <c r="U194" s="82"/>
      <c r="V194" s="82"/>
      <c r="W194" s="82"/>
      <c r="X194" s="83"/>
      <c r="Y194" s="36"/>
      <c r="Z194" s="36"/>
      <c r="AA194" s="36"/>
      <c r="AB194" s="36"/>
      <c r="AC194" s="36"/>
      <c r="AD194" s="36"/>
      <c r="AE194" s="36"/>
      <c r="AT194" s="15" t="s">
        <v>161</v>
      </c>
      <c r="AU194" s="15" t="s">
        <v>78</v>
      </c>
    </row>
    <row r="195" s="2" customFormat="1" ht="16.5" customHeight="1">
      <c r="A195" s="36"/>
      <c r="B195" s="37"/>
      <c r="C195" s="212" t="s">
        <v>242</v>
      </c>
      <c r="D195" s="212" t="s">
        <v>152</v>
      </c>
      <c r="E195" s="213" t="s">
        <v>2341</v>
      </c>
      <c r="F195" s="214" t="s">
        <v>2342</v>
      </c>
      <c r="G195" s="215" t="s">
        <v>155</v>
      </c>
      <c r="H195" s="216">
        <v>35</v>
      </c>
      <c r="I195" s="217"/>
      <c r="J195" s="218"/>
      <c r="K195" s="219">
        <f>ROUND(P195*H195,2)</f>
        <v>0</v>
      </c>
      <c r="L195" s="214" t="s">
        <v>156</v>
      </c>
      <c r="M195" s="220"/>
      <c r="N195" s="221" t="s">
        <v>20</v>
      </c>
      <c r="O195" s="222" t="s">
        <v>40</v>
      </c>
      <c r="P195" s="223">
        <f>I195+J195</f>
        <v>0</v>
      </c>
      <c r="Q195" s="223">
        <f>ROUND(I195*H195,2)</f>
        <v>0</v>
      </c>
      <c r="R195" s="223">
        <f>ROUND(J195*H195,2)</f>
        <v>0</v>
      </c>
      <c r="S195" s="82"/>
      <c r="T195" s="224">
        <f>S195*H195</f>
        <v>0</v>
      </c>
      <c r="U195" s="224">
        <v>0</v>
      </c>
      <c r="V195" s="224">
        <f>U195*H195</f>
        <v>0</v>
      </c>
      <c r="W195" s="224">
        <v>0</v>
      </c>
      <c r="X195" s="225">
        <f>W195*H195</f>
        <v>0</v>
      </c>
      <c r="Y195" s="36"/>
      <c r="Z195" s="36"/>
      <c r="AA195" s="36"/>
      <c r="AB195" s="36"/>
      <c r="AC195" s="36"/>
      <c r="AD195" s="36"/>
      <c r="AE195" s="36"/>
      <c r="AR195" s="226" t="s">
        <v>157</v>
      </c>
      <c r="AT195" s="226" t="s">
        <v>152</v>
      </c>
      <c r="AU195" s="226" t="s">
        <v>78</v>
      </c>
      <c r="AY195" s="15" t="s">
        <v>158</v>
      </c>
      <c r="BE195" s="227">
        <f>IF(O195="základní",K195,0)</f>
        <v>0</v>
      </c>
      <c r="BF195" s="227">
        <f>IF(O195="snížená",K195,0)</f>
        <v>0</v>
      </c>
      <c r="BG195" s="227">
        <f>IF(O195="zákl. přenesená",K195,0)</f>
        <v>0</v>
      </c>
      <c r="BH195" s="227">
        <f>IF(O195="sníž. přenesená",K195,0)</f>
        <v>0</v>
      </c>
      <c r="BI195" s="227">
        <f>IF(O195="nulová",K195,0)</f>
        <v>0</v>
      </c>
      <c r="BJ195" s="15" t="s">
        <v>78</v>
      </c>
      <c r="BK195" s="227">
        <f>ROUND(P195*H195,2)</f>
        <v>0</v>
      </c>
      <c r="BL195" s="15" t="s">
        <v>159</v>
      </c>
      <c r="BM195" s="226" t="s">
        <v>2343</v>
      </c>
    </row>
    <row r="196" s="2" customFormat="1">
      <c r="A196" s="36"/>
      <c r="B196" s="37"/>
      <c r="C196" s="38"/>
      <c r="D196" s="228" t="s">
        <v>161</v>
      </c>
      <c r="E196" s="38"/>
      <c r="F196" s="229" t="s">
        <v>2342</v>
      </c>
      <c r="G196" s="38"/>
      <c r="H196" s="38"/>
      <c r="I196" s="150"/>
      <c r="J196" s="150"/>
      <c r="K196" s="38"/>
      <c r="L196" s="38"/>
      <c r="M196" s="42"/>
      <c r="N196" s="230"/>
      <c r="O196" s="231"/>
      <c r="P196" s="82"/>
      <c r="Q196" s="82"/>
      <c r="R196" s="82"/>
      <c r="S196" s="82"/>
      <c r="T196" s="82"/>
      <c r="U196" s="82"/>
      <c r="V196" s="82"/>
      <c r="W196" s="82"/>
      <c r="X196" s="83"/>
      <c r="Y196" s="36"/>
      <c r="Z196" s="36"/>
      <c r="AA196" s="36"/>
      <c r="AB196" s="36"/>
      <c r="AC196" s="36"/>
      <c r="AD196" s="36"/>
      <c r="AE196" s="36"/>
      <c r="AT196" s="15" t="s">
        <v>161</v>
      </c>
      <c r="AU196" s="15" t="s">
        <v>78</v>
      </c>
    </row>
    <row r="197" s="2" customFormat="1" ht="16.5" customHeight="1">
      <c r="A197" s="36"/>
      <c r="B197" s="37"/>
      <c r="C197" s="212" t="s">
        <v>246</v>
      </c>
      <c r="D197" s="212" t="s">
        <v>152</v>
      </c>
      <c r="E197" s="213" t="s">
        <v>2344</v>
      </c>
      <c r="F197" s="214" t="s">
        <v>2345</v>
      </c>
      <c r="G197" s="215" t="s">
        <v>155</v>
      </c>
      <c r="H197" s="216">
        <v>5</v>
      </c>
      <c r="I197" s="217"/>
      <c r="J197" s="218"/>
      <c r="K197" s="219">
        <f>ROUND(P197*H197,2)</f>
        <v>0</v>
      </c>
      <c r="L197" s="214" t="s">
        <v>156</v>
      </c>
      <c r="M197" s="220"/>
      <c r="N197" s="221" t="s">
        <v>20</v>
      </c>
      <c r="O197" s="222" t="s">
        <v>40</v>
      </c>
      <c r="P197" s="223">
        <f>I197+J197</f>
        <v>0</v>
      </c>
      <c r="Q197" s="223">
        <f>ROUND(I197*H197,2)</f>
        <v>0</v>
      </c>
      <c r="R197" s="223">
        <f>ROUND(J197*H197,2)</f>
        <v>0</v>
      </c>
      <c r="S197" s="82"/>
      <c r="T197" s="224">
        <f>S197*H197</f>
        <v>0</v>
      </c>
      <c r="U197" s="224">
        <v>0</v>
      </c>
      <c r="V197" s="224">
        <f>U197*H197</f>
        <v>0</v>
      </c>
      <c r="W197" s="224">
        <v>0</v>
      </c>
      <c r="X197" s="225">
        <f>W197*H197</f>
        <v>0</v>
      </c>
      <c r="Y197" s="36"/>
      <c r="Z197" s="36"/>
      <c r="AA197" s="36"/>
      <c r="AB197" s="36"/>
      <c r="AC197" s="36"/>
      <c r="AD197" s="36"/>
      <c r="AE197" s="36"/>
      <c r="AR197" s="226" t="s">
        <v>157</v>
      </c>
      <c r="AT197" s="226" t="s">
        <v>152</v>
      </c>
      <c r="AU197" s="226" t="s">
        <v>78</v>
      </c>
      <c r="AY197" s="15" t="s">
        <v>158</v>
      </c>
      <c r="BE197" s="227">
        <f>IF(O197="základní",K197,0)</f>
        <v>0</v>
      </c>
      <c r="BF197" s="227">
        <f>IF(O197="snížená",K197,0)</f>
        <v>0</v>
      </c>
      <c r="BG197" s="227">
        <f>IF(O197="zákl. přenesená",K197,0)</f>
        <v>0</v>
      </c>
      <c r="BH197" s="227">
        <f>IF(O197="sníž. přenesená",K197,0)</f>
        <v>0</v>
      </c>
      <c r="BI197" s="227">
        <f>IF(O197="nulová",K197,0)</f>
        <v>0</v>
      </c>
      <c r="BJ197" s="15" t="s">
        <v>78</v>
      </c>
      <c r="BK197" s="227">
        <f>ROUND(P197*H197,2)</f>
        <v>0</v>
      </c>
      <c r="BL197" s="15" t="s">
        <v>159</v>
      </c>
      <c r="BM197" s="226" t="s">
        <v>2346</v>
      </c>
    </row>
    <row r="198" s="2" customFormat="1">
      <c r="A198" s="36"/>
      <c r="B198" s="37"/>
      <c r="C198" s="38"/>
      <c r="D198" s="228" t="s">
        <v>161</v>
      </c>
      <c r="E198" s="38"/>
      <c r="F198" s="229" t="s">
        <v>2345</v>
      </c>
      <c r="G198" s="38"/>
      <c r="H198" s="38"/>
      <c r="I198" s="150"/>
      <c r="J198" s="150"/>
      <c r="K198" s="38"/>
      <c r="L198" s="38"/>
      <c r="M198" s="42"/>
      <c r="N198" s="230"/>
      <c r="O198" s="231"/>
      <c r="P198" s="82"/>
      <c r="Q198" s="82"/>
      <c r="R198" s="82"/>
      <c r="S198" s="82"/>
      <c r="T198" s="82"/>
      <c r="U198" s="82"/>
      <c r="V198" s="82"/>
      <c r="W198" s="82"/>
      <c r="X198" s="83"/>
      <c r="Y198" s="36"/>
      <c r="Z198" s="36"/>
      <c r="AA198" s="36"/>
      <c r="AB198" s="36"/>
      <c r="AC198" s="36"/>
      <c r="AD198" s="36"/>
      <c r="AE198" s="36"/>
      <c r="AT198" s="15" t="s">
        <v>161</v>
      </c>
      <c r="AU198" s="15" t="s">
        <v>78</v>
      </c>
    </row>
    <row r="199" s="2" customFormat="1" ht="16.5" customHeight="1">
      <c r="A199" s="36"/>
      <c r="B199" s="37"/>
      <c r="C199" s="212" t="s">
        <v>250</v>
      </c>
      <c r="D199" s="212" t="s">
        <v>152</v>
      </c>
      <c r="E199" s="213" t="s">
        <v>2347</v>
      </c>
      <c r="F199" s="214" t="s">
        <v>2348</v>
      </c>
      <c r="G199" s="215" t="s">
        <v>155</v>
      </c>
      <c r="H199" s="216">
        <v>40</v>
      </c>
      <c r="I199" s="217"/>
      <c r="J199" s="218"/>
      <c r="K199" s="219">
        <f>ROUND(P199*H199,2)</f>
        <v>0</v>
      </c>
      <c r="L199" s="214" t="s">
        <v>156</v>
      </c>
      <c r="M199" s="220"/>
      <c r="N199" s="221" t="s">
        <v>20</v>
      </c>
      <c r="O199" s="222" t="s">
        <v>40</v>
      </c>
      <c r="P199" s="223">
        <f>I199+J199</f>
        <v>0</v>
      </c>
      <c r="Q199" s="223">
        <f>ROUND(I199*H199,2)</f>
        <v>0</v>
      </c>
      <c r="R199" s="223">
        <f>ROUND(J199*H199,2)</f>
        <v>0</v>
      </c>
      <c r="S199" s="82"/>
      <c r="T199" s="224">
        <f>S199*H199</f>
        <v>0</v>
      </c>
      <c r="U199" s="224">
        <v>0</v>
      </c>
      <c r="V199" s="224">
        <f>U199*H199</f>
        <v>0</v>
      </c>
      <c r="W199" s="224">
        <v>0</v>
      </c>
      <c r="X199" s="225">
        <f>W199*H199</f>
        <v>0</v>
      </c>
      <c r="Y199" s="36"/>
      <c r="Z199" s="36"/>
      <c r="AA199" s="36"/>
      <c r="AB199" s="36"/>
      <c r="AC199" s="36"/>
      <c r="AD199" s="36"/>
      <c r="AE199" s="36"/>
      <c r="AR199" s="226" t="s">
        <v>157</v>
      </c>
      <c r="AT199" s="226" t="s">
        <v>152</v>
      </c>
      <c r="AU199" s="226" t="s">
        <v>78</v>
      </c>
      <c r="AY199" s="15" t="s">
        <v>158</v>
      </c>
      <c r="BE199" s="227">
        <f>IF(O199="základní",K199,0)</f>
        <v>0</v>
      </c>
      <c r="BF199" s="227">
        <f>IF(O199="snížená",K199,0)</f>
        <v>0</v>
      </c>
      <c r="BG199" s="227">
        <f>IF(O199="zákl. přenesená",K199,0)</f>
        <v>0</v>
      </c>
      <c r="BH199" s="227">
        <f>IF(O199="sníž. přenesená",K199,0)</f>
        <v>0</v>
      </c>
      <c r="BI199" s="227">
        <f>IF(O199="nulová",K199,0)</f>
        <v>0</v>
      </c>
      <c r="BJ199" s="15" t="s">
        <v>78</v>
      </c>
      <c r="BK199" s="227">
        <f>ROUND(P199*H199,2)</f>
        <v>0</v>
      </c>
      <c r="BL199" s="15" t="s">
        <v>159</v>
      </c>
      <c r="BM199" s="226" t="s">
        <v>2349</v>
      </c>
    </row>
    <row r="200" s="2" customFormat="1">
      <c r="A200" s="36"/>
      <c r="B200" s="37"/>
      <c r="C200" s="38"/>
      <c r="D200" s="228" t="s">
        <v>161</v>
      </c>
      <c r="E200" s="38"/>
      <c r="F200" s="229" t="s">
        <v>2348</v>
      </c>
      <c r="G200" s="38"/>
      <c r="H200" s="38"/>
      <c r="I200" s="150"/>
      <c r="J200" s="150"/>
      <c r="K200" s="38"/>
      <c r="L200" s="38"/>
      <c r="M200" s="42"/>
      <c r="N200" s="230"/>
      <c r="O200" s="231"/>
      <c r="P200" s="82"/>
      <c r="Q200" s="82"/>
      <c r="R200" s="82"/>
      <c r="S200" s="82"/>
      <c r="T200" s="82"/>
      <c r="U200" s="82"/>
      <c r="V200" s="82"/>
      <c r="W200" s="82"/>
      <c r="X200" s="83"/>
      <c r="Y200" s="36"/>
      <c r="Z200" s="36"/>
      <c r="AA200" s="36"/>
      <c r="AB200" s="36"/>
      <c r="AC200" s="36"/>
      <c r="AD200" s="36"/>
      <c r="AE200" s="36"/>
      <c r="AT200" s="15" t="s">
        <v>161</v>
      </c>
      <c r="AU200" s="15" t="s">
        <v>78</v>
      </c>
    </row>
    <row r="201" s="2" customFormat="1" ht="16.5" customHeight="1">
      <c r="A201" s="36"/>
      <c r="B201" s="37"/>
      <c r="C201" s="212" t="s">
        <v>255</v>
      </c>
      <c r="D201" s="212" t="s">
        <v>152</v>
      </c>
      <c r="E201" s="213" t="s">
        <v>2350</v>
      </c>
      <c r="F201" s="214" t="s">
        <v>2351</v>
      </c>
      <c r="G201" s="215" t="s">
        <v>155</v>
      </c>
      <c r="H201" s="216">
        <v>25</v>
      </c>
      <c r="I201" s="217"/>
      <c r="J201" s="218"/>
      <c r="K201" s="219">
        <f>ROUND(P201*H201,2)</f>
        <v>0</v>
      </c>
      <c r="L201" s="214" t="s">
        <v>156</v>
      </c>
      <c r="M201" s="220"/>
      <c r="N201" s="221" t="s">
        <v>20</v>
      </c>
      <c r="O201" s="222" t="s">
        <v>40</v>
      </c>
      <c r="P201" s="223">
        <f>I201+J201</f>
        <v>0</v>
      </c>
      <c r="Q201" s="223">
        <f>ROUND(I201*H201,2)</f>
        <v>0</v>
      </c>
      <c r="R201" s="223">
        <f>ROUND(J201*H201,2)</f>
        <v>0</v>
      </c>
      <c r="S201" s="82"/>
      <c r="T201" s="224">
        <f>S201*H201</f>
        <v>0</v>
      </c>
      <c r="U201" s="224">
        <v>0</v>
      </c>
      <c r="V201" s="224">
        <f>U201*H201</f>
        <v>0</v>
      </c>
      <c r="W201" s="224">
        <v>0</v>
      </c>
      <c r="X201" s="225">
        <f>W201*H201</f>
        <v>0</v>
      </c>
      <c r="Y201" s="36"/>
      <c r="Z201" s="36"/>
      <c r="AA201" s="36"/>
      <c r="AB201" s="36"/>
      <c r="AC201" s="36"/>
      <c r="AD201" s="36"/>
      <c r="AE201" s="36"/>
      <c r="AR201" s="226" t="s">
        <v>157</v>
      </c>
      <c r="AT201" s="226" t="s">
        <v>152</v>
      </c>
      <c r="AU201" s="226" t="s">
        <v>78</v>
      </c>
      <c r="AY201" s="15" t="s">
        <v>158</v>
      </c>
      <c r="BE201" s="227">
        <f>IF(O201="základní",K201,0)</f>
        <v>0</v>
      </c>
      <c r="BF201" s="227">
        <f>IF(O201="snížená",K201,0)</f>
        <v>0</v>
      </c>
      <c r="BG201" s="227">
        <f>IF(O201="zákl. přenesená",K201,0)</f>
        <v>0</v>
      </c>
      <c r="BH201" s="227">
        <f>IF(O201="sníž. přenesená",K201,0)</f>
        <v>0</v>
      </c>
      <c r="BI201" s="227">
        <f>IF(O201="nulová",K201,0)</f>
        <v>0</v>
      </c>
      <c r="BJ201" s="15" t="s">
        <v>78</v>
      </c>
      <c r="BK201" s="227">
        <f>ROUND(P201*H201,2)</f>
        <v>0</v>
      </c>
      <c r="BL201" s="15" t="s">
        <v>159</v>
      </c>
      <c r="BM201" s="226" t="s">
        <v>2352</v>
      </c>
    </row>
    <row r="202" s="2" customFormat="1">
      <c r="A202" s="36"/>
      <c r="B202" s="37"/>
      <c r="C202" s="38"/>
      <c r="D202" s="228" t="s">
        <v>161</v>
      </c>
      <c r="E202" s="38"/>
      <c r="F202" s="229" t="s">
        <v>2351</v>
      </c>
      <c r="G202" s="38"/>
      <c r="H202" s="38"/>
      <c r="I202" s="150"/>
      <c r="J202" s="150"/>
      <c r="K202" s="38"/>
      <c r="L202" s="38"/>
      <c r="M202" s="42"/>
      <c r="N202" s="230"/>
      <c r="O202" s="231"/>
      <c r="P202" s="82"/>
      <c r="Q202" s="82"/>
      <c r="R202" s="82"/>
      <c r="S202" s="82"/>
      <c r="T202" s="82"/>
      <c r="U202" s="82"/>
      <c r="V202" s="82"/>
      <c r="W202" s="82"/>
      <c r="X202" s="83"/>
      <c r="Y202" s="36"/>
      <c r="Z202" s="36"/>
      <c r="AA202" s="36"/>
      <c r="AB202" s="36"/>
      <c r="AC202" s="36"/>
      <c r="AD202" s="36"/>
      <c r="AE202" s="36"/>
      <c r="AT202" s="15" t="s">
        <v>161</v>
      </c>
      <c r="AU202" s="15" t="s">
        <v>78</v>
      </c>
    </row>
    <row r="203" s="2" customFormat="1" ht="16.5" customHeight="1">
      <c r="A203" s="36"/>
      <c r="B203" s="37"/>
      <c r="C203" s="212" t="s">
        <v>259</v>
      </c>
      <c r="D203" s="212" t="s">
        <v>152</v>
      </c>
      <c r="E203" s="213" t="s">
        <v>204</v>
      </c>
      <c r="F203" s="214" t="s">
        <v>205</v>
      </c>
      <c r="G203" s="215" t="s">
        <v>155</v>
      </c>
      <c r="H203" s="216">
        <v>30</v>
      </c>
      <c r="I203" s="217"/>
      <c r="J203" s="218"/>
      <c r="K203" s="219">
        <f>ROUND(P203*H203,2)</f>
        <v>0</v>
      </c>
      <c r="L203" s="214" t="s">
        <v>156</v>
      </c>
      <c r="M203" s="220"/>
      <c r="N203" s="221" t="s">
        <v>20</v>
      </c>
      <c r="O203" s="222" t="s">
        <v>40</v>
      </c>
      <c r="P203" s="223">
        <f>I203+J203</f>
        <v>0</v>
      </c>
      <c r="Q203" s="223">
        <f>ROUND(I203*H203,2)</f>
        <v>0</v>
      </c>
      <c r="R203" s="223">
        <f>ROUND(J203*H203,2)</f>
        <v>0</v>
      </c>
      <c r="S203" s="82"/>
      <c r="T203" s="224">
        <f>S203*H203</f>
        <v>0</v>
      </c>
      <c r="U203" s="224">
        <v>0</v>
      </c>
      <c r="V203" s="224">
        <f>U203*H203</f>
        <v>0</v>
      </c>
      <c r="W203" s="224">
        <v>0</v>
      </c>
      <c r="X203" s="225">
        <f>W203*H203</f>
        <v>0</v>
      </c>
      <c r="Y203" s="36"/>
      <c r="Z203" s="36"/>
      <c r="AA203" s="36"/>
      <c r="AB203" s="36"/>
      <c r="AC203" s="36"/>
      <c r="AD203" s="36"/>
      <c r="AE203" s="36"/>
      <c r="AR203" s="226" t="s">
        <v>157</v>
      </c>
      <c r="AT203" s="226" t="s">
        <v>152</v>
      </c>
      <c r="AU203" s="226" t="s">
        <v>78</v>
      </c>
      <c r="AY203" s="15" t="s">
        <v>158</v>
      </c>
      <c r="BE203" s="227">
        <f>IF(O203="základní",K203,0)</f>
        <v>0</v>
      </c>
      <c r="BF203" s="227">
        <f>IF(O203="snížená",K203,0)</f>
        <v>0</v>
      </c>
      <c r="BG203" s="227">
        <f>IF(O203="zákl. přenesená",K203,0)</f>
        <v>0</v>
      </c>
      <c r="BH203" s="227">
        <f>IF(O203="sníž. přenesená",K203,0)</f>
        <v>0</v>
      </c>
      <c r="BI203" s="227">
        <f>IF(O203="nulová",K203,0)</f>
        <v>0</v>
      </c>
      <c r="BJ203" s="15" t="s">
        <v>78</v>
      </c>
      <c r="BK203" s="227">
        <f>ROUND(P203*H203,2)</f>
        <v>0</v>
      </c>
      <c r="BL203" s="15" t="s">
        <v>159</v>
      </c>
      <c r="BM203" s="226" t="s">
        <v>2353</v>
      </c>
    </row>
    <row r="204" s="2" customFormat="1">
      <c r="A204" s="36"/>
      <c r="B204" s="37"/>
      <c r="C204" s="38"/>
      <c r="D204" s="228" t="s">
        <v>161</v>
      </c>
      <c r="E204" s="38"/>
      <c r="F204" s="229" t="s">
        <v>205</v>
      </c>
      <c r="G204" s="38"/>
      <c r="H204" s="38"/>
      <c r="I204" s="150"/>
      <c r="J204" s="150"/>
      <c r="K204" s="38"/>
      <c r="L204" s="38"/>
      <c r="M204" s="42"/>
      <c r="N204" s="230"/>
      <c r="O204" s="231"/>
      <c r="P204" s="82"/>
      <c r="Q204" s="82"/>
      <c r="R204" s="82"/>
      <c r="S204" s="82"/>
      <c r="T204" s="82"/>
      <c r="U204" s="82"/>
      <c r="V204" s="82"/>
      <c r="W204" s="82"/>
      <c r="X204" s="83"/>
      <c r="Y204" s="36"/>
      <c r="Z204" s="36"/>
      <c r="AA204" s="36"/>
      <c r="AB204" s="36"/>
      <c r="AC204" s="36"/>
      <c r="AD204" s="36"/>
      <c r="AE204" s="36"/>
      <c r="AT204" s="15" t="s">
        <v>161</v>
      </c>
      <c r="AU204" s="15" t="s">
        <v>78</v>
      </c>
    </row>
    <row r="205" s="2" customFormat="1" ht="16.5" customHeight="1">
      <c r="A205" s="36"/>
      <c r="B205" s="37"/>
      <c r="C205" s="212" t="s">
        <v>263</v>
      </c>
      <c r="D205" s="212" t="s">
        <v>152</v>
      </c>
      <c r="E205" s="213" t="s">
        <v>2354</v>
      </c>
      <c r="F205" s="214" t="s">
        <v>2355</v>
      </c>
      <c r="G205" s="215" t="s">
        <v>240</v>
      </c>
      <c r="H205" s="216">
        <v>1</v>
      </c>
      <c r="I205" s="217"/>
      <c r="J205" s="218"/>
      <c r="K205" s="219">
        <f>ROUND(P205*H205,2)</f>
        <v>0</v>
      </c>
      <c r="L205" s="214" t="s">
        <v>156</v>
      </c>
      <c r="M205" s="220"/>
      <c r="N205" s="221" t="s">
        <v>20</v>
      </c>
      <c r="O205" s="222" t="s">
        <v>40</v>
      </c>
      <c r="P205" s="223">
        <f>I205+J205</f>
        <v>0</v>
      </c>
      <c r="Q205" s="223">
        <f>ROUND(I205*H205,2)</f>
        <v>0</v>
      </c>
      <c r="R205" s="223">
        <f>ROUND(J205*H205,2)</f>
        <v>0</v>
      </c>
      <c r="S205" s="82"/>
      <c r="T205" s="224">
        <f>S205*H205</f>
        <v>0</v>
      </c>
      <c r="U205" s="224">
        <v>0</v>
      </c>
      <c r="V205" s="224">
        <f>U205*H205</f>
        <v>0</v>
      </c>
      <c r="W205" s="224">
        <v>0</v>
      </c>
      <c r="X205" s="225">
        <f>W205*H205</f>
        <v>0</v>
      </c>
      <c r="Y205" s="36"/>
      <c r="Z205" s="36"/>
      <c r="AA205" s="36"/>
      <c r="AB205" s="36"/>
      <c r="AC205" s="36"/>
      <c r="AD205" s="36"/>
      <c r="AE205" s="36"/>
      <c r="AR205" s="226" t="s">
        <v>157</v>
      </c>
      <c r="AT205" s="226" t="s">
        <v>152</v>
      </c>
      <c r="AU205" s="226" t="s">
        <v>78</v>
      </c>
      <c r="AY205" s="15" t="s">
        <v>158</v>
      </c>
      <c r="BE205" s="227">
        <f>IF(O205="základní",K205,0)</f>
        <v>0</v>
      </c>
      <c r="BF205" s="227">
        <f>IF(O205="snížená",K205,0)</f>
        <v>0</v>
      </c>
      <c r="BG205" s="227">
        <f>IF(O205="zákl. přenesená",K205,0)</f>
        <v>0</v>
      </c>
      <c r="BH205" s="227">
        <f>IF(O205="sníž. přenesená",K205,0)</f>
        <v>0</v>
      </c>
      <c r="BI205" s="227">
        <f>IF(O205="nulová",K205,0)</f>
        <v>0</v>
      </c>
      <c r="BJ205" s="15" t="s">
        <v>78</v>
      </c>
      <c r="BK205" s="227">
        <f>ROUND(P205*H205,2)</f>
        <v>0</v>
      </c>
      <c r="BL205" s="15" t="s">
        <v>159</v>
      </c>
      <c r="BM205" s="226" t="s">
        <v>2356</v>
      </c>
    </row>
    <row r="206" s="2" customFormat="1">
      <c r="A206" s="36"/>
      <c r="B206" s="37"/>
      <c r="C206" s="38"/>
      <c r="D206" s="228" t="s">
        <v>161</v>
      </c>
      <c r="E206" s="38"/>
      <c r="F206" s="229" t="s">
        <v>2355</v>
      </c>
      <c r="G206" s="38"/>
      <c r="H206" s="38"/>
      <c r="I206" s="150"/>
      <c r="J206" s="150"/>
      <c r="K206" s="38"/>
      <c r="L206" s="38"/>
      <c r="M206" s="42"/>
      <c r="N206" s="230"/>
      <c r="O206" s="231"/>
      <c r="P206" s="82"/>
      <c r="Q206" s="82"/>
      <c r="R206" s="82"/>
      <c r="S206" s="82"/>
      <c r="T206" s="82"/>
      <c r="U206" s="82"/>
      <c r="V206" s="82"/>
      <c r="W206" s="82"/>
      <c r="X206" s="83"/>
      <c r="Y206" s="36"/>
      <c r="Z206" s="36"/>
      <c r="AA206" s="36"/>
      <c r="AB206" s="36"/>
      <c r="AC206" s="36"/>
      <c r="AD206" s="36"/>
      <c r="AE206" s="36"/>
      <c r="AT206" s="15" t="s">
        <v>161</v>
      </c>
      <c r="AU206" s="15" t="s">
        <v>78</v>
      </c>
    </row>
    <row r="207" s="2" customFormat="1" ht="16.5" customHeight="1">
      <c r="A207" s="36"/>
      <c r="B207" s="37"/>
      <c r="C207" s="212" t="s">
        <v>267</v>
      </c>
      <c r="D207" s="212" t="s">
        <v>152</v>
      </c>
      <c r="E207" s="213" t="s">
        <v>2357</v>
      </c>
      <c r="F207" s="214" t="s">
        <v>2358</v>
      </c>
      <c r="G207" s="215" t="s">
        <v>240</v>
      </c>
      <c r="H207" s="216">
        <v>2</v>
      </c>
      <c r="I207" s="217"/>
      <c r="J207" s="218"/>
      <c r="K207" s="219">
        <f>ROUND(P207*H207,2)</f>
        <v>0</v>
      </c>
      <c r="L207" s="214" t="s">
        <v>156</v>
      </c>
      <c r="M207" s="220"/>
      <c r="N207" s="221" t="s">
        <v>20</v>
      </c>
      <c r="O207" s="222" t="s">
        <v>40</v>
      </c>
      <c r="P207" s="223">
        <f>I207+J207</f>
        <v>0</v>
      </c>
      <c r="Q207" s="223">
        <f>ROUND(I207*H207,2)</f>
        <v>0</v>
      </c>
      <c r="R207" s="223">
        <f>ROUND(J207*H207,2)</f>
        <v>0</v>
      </c>
      <c r="S207" s="82"/>
      <c r="T207" s="224">
        <f>S207*H207</f>
        <v>0</v>
      </c>
      <c r="U207" s="224">
        <v>0</v>
      </c>
      <c r="V207" s="224">
        <f>U207*H207</f>
        <v>0</v>
      </c>
      <c r="W207" s="224">
        <v>0</v>
      </c>
      <c r="X207" s="225">
        <f>W207*H207</f>
        <v>0</v>
      </c>
      <c r="Y207" s="36"/>
      <c r="Z207" s="36"/>
      <c r="AA207" s="36"/>
      <c r="AB207" s="36"/>
      <c r="AC207" s="36"/>
      <c r="AD207" s="36"/>
      <c r="AE207" s="36"/>
      <c r="AR207" s="226" t="s">
        <v>157</v>
      </c>
      <c r="AT207" s="226" t="s">
        <v>152</v>
      </c>
      <c r="AU207" s="226" t="s">
        <v>78</v>
      </c>
      <c r="AY207" s="15" t="s">
        <v>158</v>
      </c>
      <c r="BE207" s="227">
        <f>IF(O207="základní",K207,0)</f>
        <v>0</v>
      </c>
      <c r="BF207" s="227">
        <f>IF(O207="snížená",K207,0)</f>
        <v>0</v>
      </c>
      <c r="BG207" s="227">
        <f>IF(O207="zákl. přenesená",K207,0)</f>
        <v>0</v>
      </c>
      <c r="BH207" s="227">
        <f>IF(O207="sníž. přenesená",K207,0)</f>
        <v>0</v>
      </c>
      <c r="BI207" s="227">
        <f>IF(O207="nulová",K207,0)</f>
        <v>0</v>
      </c>
      <c r="BJ207" s="15" t="s">
        <v>78</v>
      </c>
      <c r="BK207" s="227">
        <f>ROUND(P207*H207,2)</f>
        <v>0</v>
      </c>
      <c r="BL207" s="15" t="s">
        <v>159</v>
      </c>
      <c r="BM207" s="226" t="s">
        <v>2359</v>
      </c>
    </row>
    <row r="208" s="2" customFormat="1">
      <c r="A208" s="36"/>
      <c r="B208" s="37"/>
      <c r="C208" s="38"/>
      <c r="D208" s="228" t="s">
        <v>161</v>
      </c>
      <c r="E208" s="38"/>
      <c r="F208" s="229" t="s">
        <v>2358</v>
      </c>
      <c r="G208" s="38"/>
      <c r="H208" s="38"/>
      <c r="I208" s="150"/>
      <c r="J208" s="150"/>
      <c r="K208" s="38"/>
      <c r="L208" s="38"/>
      <c r="M208" s="42"/>
      <c r="N208" s="230"/>
      <c r="O208" s="231"/>
      <c r="P208" s="82"/>
      <c r="Q208" s="82"/>
      <c r="R208" s="82"/>
      <c r="S208" s="82"/>
      <c r="T208" s="82"/>
      <c r="U208" s="82"/>
      <c r="V208" s="82"/>
      <c r="W208" s="82"/>
      <c r="X208" s="83"/>
      <c r="Y208" s="36"/>
      <c r="Z208" s="36"/>
      <c r="AA208" s="36"/>
      <c r="AB208" s="36"/>
      <c r="AC208" s="36"/>
      <c r="AD208" s="36"/>
      <c r="AE208" s="36"/>
      <c r="AT208" s="15" t="s">
        <v>161</v>
      </c>
      <c r="AU208" s="15" t="s">
        <v>78</v>
      </c>
    </row>
    <row r="209" s="2" customFormat="1" ht="21.75" customHeight="1">
      <c r="A209" s="36"/>
      <c r="B209" s="37"/>
      <c r="C209" s="212" t="s">
        <v>272</v>
      </c>
      <c r="D209" s="212" t="s">
        <v>152</v>
      </c>
      <c r="E209" s="213" t="s">
        <v>841</v>
      </c>
      <c r="F209" s="214" t="s">
        <v>842</v>
      </c>
      <c r="G209" s="215" t="s">
        <v>240</v>
      </c>
      <c r="H209" s="216">
        <v>2</v>
      </c>
      <c r="I209" s="217"/>
      <c r="J209" s="218"/>
      <c r="K209" s="219">
        <f>ROUND(P209*H209,2)</f>
        <v>0</v>
      </c>
      <c r="L209" s="214" t="s">
        <v>156</v>
      </c>
      <c r="M209" s="220"/>
      <c r="N209" s="221" t="s">
        <v>20</v>
      </c>
      <c r="O209" s="222" t="s">
        <v>40</v>
      </c>
      <c r="P209" s="223">
        <f>I209+J209</f>
        <v>0</v>
      </c>
      <c r="Q209" s="223">
        <f>ROUND(I209*H209,2)</f>
        <v>0</v>
      </c>
      <c r="R209" s="223">
        <f>ROUND(J209*H209,2)</f>
        <v>0</v>
      </c>
      <c r="S209" s="82"/>
      <c r="T209" s="224">
        <f>S209*H209</f>
        <v>0</v>
      </c>
      <c r="U209" s="224">
        <v>0</v>
      </c>
      <c r="V209" s="224">
        <f>U209*H209</f>
        <v>0</v>
      </c>
      <c r="W209" s="224">
        <v>0</v>
      </c>
      <c r="X209" s="225">
        <f>W209*H209</f>
        <v>0</v>
      </c>
      <c r="Y209" s="36"/>
      <c r="Z209" s="36"/>
      <c r="AA209" s="36"/>
      <c r="AB209" s="36"/>
      <c r="AC209" s="36"/>
      <c r="AD209" s="36"/>
      <c r="AE209" s="36"/>
      <c r="AR209" s="226" t="s">
        <v>157</v>
      </c>
      <c r="AT209" s="226" t="s">
        <v>152</v>
      </c>
      <c r="AU209" s="226" t="s">
        <v>78</v>
      </c>
      <c r="AY209" s="15" t="s">
        <v>158</v>
      </c>
      <c r="BE209" s="227">
        <f>IF(O209="základní",K209,0)</f>
        <v>0</v>
      </c>
      <c r="BF209" s="227">
        <f>IF(O209="snížená",K209,0)</f>
        <v>0</v>
      </c>
      <c r="BG209" s="227">
        <f>IF(O209="zákl. přenesená",K209,0)</f>
        <v>0</v>
      </c>
      <c r="BH209" s="227">
        <f>IF(O209="sníž. přenesená",K209,0)</f>
        <v>0</v>
      </c>
      <c r="BI209" s="227">
        <f>IF(O209="nulová",K209,0)</f>
        <v>0</v>
      </c>
      <c r="BJ209" s="15" t="s">
        <v>78</v>
      </c>
      <c r="BK209" s="227">
        <f>ROUND(P209*H209,2)</f>
        <v>0</v>
      </c>
      <c r="BL209" s="15" t="s">
        <v>159</v>
      </c>
      <c r="BM209" s="226" t="s">
        <v>2360</v>
      </c>
    </row>
    <row r="210" s="2" customFormat="1">
      <c r="A210" s="36"/>
      <c r="B210" s="37"/>
      <c r="C210" s="38"/>
      <c r="D210" s="228" t="s">
        <v>161</v>
      </c>
      <c r="E210" s="38"/>
      <c r="F210" s="229" t="s">
        <v>842</v>
      </c>
      <c r="G210" s="38"/>
      <c r="H210" s="38"/>
      <c r="I210" s="150"/>
      <c r="J210" s="150"/>
      <c r="K210" s="38"/>
      <c r="L210" s="38"/>
      <c r="M210" s="42"/>
      <c r="N210" s="230"/>
      <c r="O210" s="231"/>
      <c r="P210" s="82"/>
      <c r="Q210" s="82"/>
      <c r="R210" s="82"/>
      <c r="S210" s="82"/>
      <c r="T210" s="82"/>
      <c r="U210" s="82"/>
      <c r="V210" s="82"/>
      <c r="W210" s="82"/>
      <c r="X210" s="83"/>
      <c r="Y210" s="36"/>
      <c r="Z210" s="36"/>
      <c r="AA210" s="36"/>
      <c r="AB210" s="36"/>
      <c r="AC210" s="36"/>
      <c r="AD210" s="36"/>
      <c r="AE210" s="36"/>
      <c r="AT210" s="15" t="s">
        <v>161</v>
      </c>
      <c r="AU210" s="15" t="s">
        <v>78</v>
      </c>
    </row>
    <row r="211" s="2" customFormat="1" ht="21.75" customHeight="1">
      <c r="A211" s="36"/>
      <c r="B211" s="37"/>
      <c r="C211" s="212" t="s">
        <v>276</v>
      </c>
      <c r="D211" s="212" t="s">
        <v>152</v>
      </c>
      <c r="E211" s="213" t="s">
        <v>845</v>
      </c>
      <c r="F211" s="214" t="s">
        <v>846</v>
      </c>
      <c r="G211" s="215" t="s">
        <v>240</v>
      </c>
      <c r="H211" s="216">
        <v>2</v>
      </c>
      <c r="I211" s="217"/>
      <c r="J211" s="218"/>
      <c r="K211" s="219">
        <f>ROUND(P211*H211,2)</f>
        <v>0</v>
      </c>
      <c r="L211" s="214" t="s">
        <v>156</v>
      </c>
      <c r="M211" s="220"/>
      <c r="N211" s="221" t="s">
        <v>20</v>
      </c>
      <c r="O211" s="222" t="s">
        <v>40</v>
      </c>
      <c r="P211" s="223">
        <f>I211+J211</f>
        <v>0</v>
      </c>
      <c r="Q211" s="223">
        <f>ROUND(I211*H211,2)</f>
        <v>0</v>
      </c>
      <c r="R211" s="223">
        <f>ROUND(J211*H211,2)</f>
        <v>0</v>
      </c>
      <c r="S211" s="82"/>
      <c r="T211" s="224">
        <f>S211*H211</f>
        <v>0</v>
      </c>
      <c r="U211" s="224">
        <v>0</v>
      </c>
      <c r="V211" s="224">
        <f>U211*H211</f>
        <v>0</v>
      </c>
      <c r="W211" s="224">
        <v>0</v>
      </c>
      <c r="X211" s="225">
        <f>W211*H211</f>
        <v>0</v>
      </c>
      <c r="Y211" s="36"/>
      <c r="Z211" s="36"/>
      <c r="AA211" s="36"/>
      <c r="AB211" s="36"/>
      <c r="AC211" s="36"/>
      <c r="AD211" s="36"/>
      <c r="AE211" s="36"/>
      <c r="AR211" s="226" t="s">
        <v>157</v>
      </c>
      <c r="AT211" s="226" t="s">
        <v>152</v>
      </c>
      <c r="AU211" s="226" t="s">
        <v>78</v>
      </c>
      <c r="AY211" s="15" t="s">
        <v>158</v>
      </c>
      <c r="BE211" s="227">
        <f>IF(O211="základní",K211,0)</f>
        <v>0</v>
      </c>
      <c r="BF211" s="227">
        <f>IF(O211="snížená",K211,0)</f>
        <v>0</v>
      </c>
      <c r="BG211" s="227">
        <f>IF(O211="zákl. přenesená",K211,0)</f>
        <v>0</v>
      </c>
      <c r="BH211" s="227">
        <f>IF(O211="sníž. přenesená",K211,0)</f>
        <v>0</v>
      </c>
      <c r="BI211" s="227">
        <f>IF(O211="nulová",K211,0)</f>
        <v>0</v>
      </c>
      <c r="BJ211" s="15" t="s">
        <v>78</v>
      </c>
      <c r="BK211" s="227">
        <f>ROUND(P211*H211,2)</f>
        <v>0</v>
      </c>
      <c r="BL211" s="15" t="s">
        <v>159</v>
      </c>
      <c r="BM211" s="226" t="s">
        <v>2361</v>
      </c>
    </row>
    <row r="212" s="2" customFormat="1">
      <c r="A212" s="36"/>
      <c r="B212" s="37"/>
      <c r="C212" s="38"/>
      <c r="D212" s="228" t="s">
        <v>161</v>
      </c>
      <c r="E212" s="38"/>
      <c r="F212" s="229" t="s">
        <v>846</v>
      </c>
      <c r="G212" s="38"/>
      <c r="H212" s="38"/>
      <c r="I212" s="150"/>
      <c r="J212" s="150"/>
      <c r="K212" s="38"/>
      <c r="L212" s="38"/>
      <c r="M212" s="42"/>
      <c r="N212" s="230"/>
      <c r="O212" s="231"/>
      <c r="P212" s="82"/>
      <c r="Q212" s="82"/>
      <c r="R212" s="82"/>
      <c r="S212" s="82"/>
      <c r="T212" s="82"/>
      <c r="U212" s="82"/>
      <c r="V212" s="82"/>
      <c r="W212" s="82"/>
      <c r="X212" s="83"/>
      <c r="Y212" s="36"/>
      <c r="Z212" s="36"/>
      <c r="AA212" s="36"/>
      <c r="AB212" s="36"/>
      <c r="AC212" s="36"/>
      <c r="AD212" s="36"/>
      <c r="AE212" s="36"/>
      <c r="AT212" s="15" t="s">
        <v>161</v>
      </c>
      <c r="AU212" s="15" t="s">
        <v>78</v>
      </c>
    </row>
    <row r="213" s="2" customFormat="1" ht="16.5" customHeight="1">
      <c r="A213" s="36"/>
      <c r="B213" s="37"/>
      <c r="C213" s="212" t="s">
        <v>280</v>
      </c>
      <c r="D213" s="212" t="s">
        <v>152</v>
      </c>
      <c r="E213" s="213" t="s">
        <v>2362</v>
      </c>
      <c r="F213" s="214" t="s">
        <v>2363</v>
      </c>
      <c r="G213" s="215" t="s">
        <v>607</v>
      </c>
      <c r="H213" s="216">
        <v>25</v>
      </c>
      <c r="I213" s="217"/>
      <c r="J213" s="218"/>
      <c r="K213" s="219">
        <f>ROUND(P213*H213,2)</f>
        <v>0</v>
      </c>
      <c r="L213" s="214" t="s">
        <v>156</v>
      </c>
      <c r="M213" s="220"/>
      <c r="N213" s="221" t="s">
        <v>20</v>
      </c>
      <c r="O213" s="222" t="s">
        <v>40</v>
      </c>
      <c r="P213" s="223">
        <f>I213+J213</f>
        <v>0</v>
      </c>
      <c r="Q213" s="223">
        <f>ROUND(I213*H213,2)</f>
        <v>0</v>
      </c>
      <c r="R213" s="223">
        <f>ROUND(J213*H213,2)</f>
        <v>0</v>
      </c>
      <c r="S213" s="82"/>
      <c r="T213" s="224">
        <f>S213*H213</f>
        <v>0</v>
      </c>
      <c r="U213" s="224">
        <v>0</v>
      </c>
      <c r="V213" s="224">
        <f>U213*H213</f>
        <v>0</v>
      </c>
      <c r="W213" s="224">
        <v>0</v>
      </c>
      <c r="X213" s="225">
        <f>W213*H213</f>
        <v>0</v>
      </c>
      <c r="Y213" s="36"/>
      <c r="Z213" s="36"/>
      <c r="AA213" s="36"/>
      <c r="AB213" s="36"/>
      <c r="AC213" s="36"/>
      <c r="AD213" s="36"/>
      <c r="AE213" s="36"/>
      <c r="AR213" s="226" t="s">
        <v>157</v>
      </c>
      <c r="AT213" s="226" t="s">
        <v>152</v>
      </c>
      <c r="AU213" s="226" t="s">
        <v>78</v>
      </c>
      <c r="AY213" s="15" t="s">
        <v>158</v>
      </c>
      <c r="BE213" s="227">
        <f>IF(O213="základní",K213,0)</f>
        <v>0</v>
      </c>
      <c r="BF213" s="227">
        <f>IF(O213="snížená",K213,0)</f>
        <v>0</v>
      </c>
      <c r="BG213" s="227">
        <f>IF(O213="zákl. přenesená",K213,0)</f>
        <v>0</v>
      </c>
      <c r="BH213" s="227">
        <f>IF(O213="sníž. přenesená",K213,0)</f>
        <v>0</v>
      </c>
      <c r="BI213" s="227">
        <f>IF(O213="nulová",K213,0)</f>
        <v>0</v>
      </c>
      <c r="BJ213" s="15" t="s">
        <v>78</v>
      </c>
      <c r="BK213" s="227">
        <f>ROUND(P213*H213,2)</f>
        <v>0</v>
      </c>
      <c r="BL213" s="15" t="s">
        <v>159</v>
      </c>
      <c r="BM213" s="226" t="s">
        <v>2364</v>
      </c>
    </row>
    <row r="214" s="2" customFormat="1">
      <c r="A214" s="36"/>
      <c r="B214" s="37"/>
      <c r="C214" s="38"/>
      <c r="D214" s="228" t="s">
        <v>161</v>
      </c>
      <c r="E214" s="38"/>
      <c r="F214" s="229" t="s">
        <v>2363</v>
      </c>
      <c r="G214" s="38"/>
      <c r="H214" s="38"/>
      <c r="I214" s="150"/>
      <c r="J214" s="150"/>
      <c r="K214" s="38"/>
      <c r="L214" s="38"/>
      <c r="M214" s="42"/>
      <c r="N214" s="230"/>
      <c r="O214" s="231"/>
      <c r="P214" s="82"/>
      <c r="Q214" s="82"/>
      <c r="R214" s="82"/>
      <c r="S214" s="82"/>
      <c r="T214" s="82"/>
      <c r="U214" s="82"/>
      <c r="V214" s="82"/>
      <c r="W214" s="82"/>
      <c r="X214" s="83"/>
      <c r="Y214" s="36"/>
      <c r="Z214" s="36"/>
      <c r="AA214" s="36"/>
      <c r="AB214" s="36"/>
      <c r="AC214" s="36"/>
      <c r="AD214" s="36"/>
      <c r="AE214" s="36"/>
      <c r="AT214" s="15" t="s">
        <v>161</v>
      </c>
      <c r="AU214" s="15" t="s">
        <v>78</v>
      </c>
    </row>
    <row r="215" s="11" customFormat="1" ht="25.92" customHeight="1">
      <c r="A215" s="11"/>
      <c r="B215" s="240"/>
      <c r="C215" s="241"/>
      <c r="D215" s="242" t="s">
        <v>70</v>
      </c>
      <c r="E215" s="243" t="s">
        <v>1894</v>
      </c>
      <c r="F215" s="243" t="s">
        <v>1895</v>
      </c>
      <c r="G215" s="241"/>
      <c r="H215" s="241"/>
      <c r="I215" s="244"/>
      <c r="J215" s="244"/>
      <c r="K215" s="245">
        <f>BK215</f>
        <v>0</v>
      </c>
      <c r="L215" s="241"/>
      <c r="M215" s="246"/>
      <c r="N215" s="247"/>
      <c r="O215" s="248"/>
      <c r="P215" s="248"/>
      <c r="Q215" s="249">
        <f>SUM(Q216:Q217)</f>
        <v>0</v>
      </c>
      <c r="R215" s="249">
        <f>SUM(R216:R217)</f>
        <v>0</v>
      </c>
      <c r="S215" s="248"/>
      <c r="T215" s="250">
        <f>SUM(T216:T217)</f>
        <v>0</v>
      </c>
      <c r="U215" s="248"/>
      <c r="V215" s="250">
        <f>SUM(V216:V217)</f>
        <v>0</v>
      </c>
      <c r="W215" s="248"/>
      <c r="X215" s="251">
        <f>SUM(X216:X217)</f>
        <v>0</v>
      </c>
      <c r="Y215" s="11"/>
      <c r="Z215" s="11"/>
      <c r="AA215" s="11"/>
      <c r="AB215" s="11"/>
      <c r="AC215" s="11"/>
      <c r="AD215" s="11"/>
      <c r="AE215" s="11"/>
      <c r="AR215" s="252" t="s">
        <v>171</v>
      </c>
      <c r="AT215" s="253" t="s">
        <v>70</v>
      </c>
      <c r="AU215" s="253" t="s">
        <v>71</v>
      </c>
      <c r="AY215" s="252" t="s">
        <v>158</v>
      </c>
      <c r="BK215" s="254">
        <f>SUM(BK216:BK217)</f>
        <v>0</v>
      </c>
    </row>
    <row r="216" s="2" customFormat="1" ht="33" customHeight="1">
      <c r="A216" s="36"/>
      <c r="B216" s="37"/>
      <c r="C216" s="232" t="s">
        <v>231</v>
      </c>
      <c r="D216" s="232" t="s">
        <v>461</v>
      </c>
      <c r="E216" s="233" t="s">
        <v>1905</v>
      </c>
      <c r="F216" s="234" t="s">
        <v>1906</v>
      </c>
      <c r="G216" s="235" t="s">
        <v>1898</v>
      </c>
      <c r="H216" s="267"/>
      <c r="I216" s="237"/>
      <c r="J216" s="237"/>
      <c r="K216" s="238">
        <f>ROUND(P216*H216,2)</f>
        <v>0</v>
      </c>
      <c r="L216" s="234" t="s">
        <v>156</v>
      </c>
      <c r="M216" s="42"/>
      <c r="N216" s="239" t="s">
        <v>20</v>
      </c>
      <c r="O216" s="222" t="s">
        <v>40</v>
      </c>
      <c r="P216" s="223">
        <f>I216+J216</f>
        <v>0</v>
      </c>
      <c r="Q216" s="223">
        <f>ROUND(I216*H216,2)</f>
        <v>0</v>
      </c>
      <c r="R216" s="223">
        <f>ROUND(J216*H216,2)</f>
        <v>0</v>
      </c>
      <c r="S216" s="82"/>
      <c r="T216" s="224">
        <f>S216*H216</f>
        <v>0</v>
      </c>
      <c r="U216" s="224">
        <v>0</v>
      </c>
      <c r="V216" s="224">
        <f>U216*H216</f>
        <v>0</v>
      </c>
      <c r="W216" s="224">
        <v>0</v>
      </c>
      <c r="X216" s="225">
        <f>W216*H216</f>
        <v>0</v>
      </c>
      <c r="Y216" s="36"/>
      <c r="Z216" s="36"/>
      <c r="AA216" s="36"/>
      <c r="AB216" s="36"/>
      <c r="AC216" s="36"/>
      <c r="AD216" s="36"/>
      <c r="AE216" s="36"/>
      <c r="AR216" s="226" t="s">
        <v>2365</v>
      </c>
      <c r="AT216" s="226" t="s">
        <v>461</v>
      </c>
      <c r="AU216" s="226" t="s">
        <v>78</v>
      </c>
      <c r="AY216" s="15" t="s">
        <v>158</v>
      </c>
      <c r="BE216" s="227">
        <f>IF(O216="základní",K216,0)</f>
        <v>0</v>
      </c>
      <c r="BF216" s="227">
        <f>IF(O216="snížená",K216,0)</f>
        <v>0</v>
      </c>
      <c r="BG216" s="227">
        <f>IF(O216="zákl. přenesená",K216,0)</f>
        <v>0</v>
      </c>
      <c r="BH216" s="227">
        <f>IF(O216="sníž. přenesená",K216,0)</f>
        <v>0</v>
      </c>
      <c r="BI216" s="227">
        <f>IF(O216="nulová",K216,0)</f>
        <v>0</v>
      </c>
      <c r="BJ216" s="15" t="s">
        <v>78</v>
      </c>
      <c r="BK216" s="227">
        <f>ROUND(P216*H216,2)</f>
        <v>0</v>
      </c>
      <c r="BL216" s="15" t="s">
        <v>2365</v>
      </c>
      <c r="BM216" s="226" t="s">
        <v>2366</v>
      </c>
    </row>
    <row r="217" s="2" customFormat="1">
      <c r="A217" s="36"/>
      <c r="B217" s="37"/>
      <c r="C217" s="38"/>
      <c r="D217" s="228" t="s">
        <v>161</v>
      </c>
      <c r="E217" s="38"/>
      <c r="F217" s="229" t="s">
        <v>1908</v>
      </c>
      <c r="G217" s="38"/>
      <c r="H217" s="38"/>
      <c r="I217" s="150"/>
      <c r="J217" s="150"/>
      <c r="K217" s="38"/>
      <c r="L217" s="38"/>
      <c r="M217" s="42"/>
      <c r="N217" s="255"/>
      <c r="O217" s="256"/>
      <c r="P217" s="257"/>
      <c r="Q217" s="257"/>
      <c r="R217" s="257"/>
      <c r="S217" s="257"/>
      <c r="T217" s="257"/>
      <c r="U217" s="257"/>
      <c r="V217" s="257"/>
      <c r="W217" s="257"/>
      <c r="X217" s="258"/>
      <c r="Y217" s="36"/>
      <c r="Z217" s="36"/>
      <c r="AA217" s="36"/>
      <c r="AB217" s="36"/>
      <c r="AC217" s="36"/>
      <c r="AD217" s="36"/>
      <c r="AE217" s="36"/>
      <c r="AT217" s="15" t="s">
        <v>161</v>
      </c>
      <c r="AU217" s="15" t="s">
        <v>78</v>
      </c>
    </row>
    <row r="218" s="2" customFormat="1" ht="6.96" customHeight="1">
      <c r="A218" s="36"/>
      <c r="B218" s="57"/>
      <c r="C218" s="58"/>
      <c r="D218" s="58"/>
      <c r="E218" s="58"/>
      <c r="F218" s="58"/>
      <c r="G218" s="58"/>
      <c r="H218" s="58"/>
      <c r="I218" s="179"/>
      <c r="J218" s="179"/>
      <c r="K218" s="58"/>
      <c r="L218" s="58"/>
      <c r="M218" s="42"/>
      <c r="N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</row>
  </sheetData>
  <sheetProtection sheet="1" autoFilter="0" formatColumns="0" formatRows="0" objects="1" scenarios="1" spinCount="100000" saltValue="Oz1cH2uXzQW/ii8DZcjQRDbwXw6lwt1nTVJyeoNielW4YEQs4YtUroPD4xOUbKKOtXLM4hHzldleunZBPHmcPQ==" hashValue="vb4Zw86M2lM/3xQAB7gVbikSjWjU2/2psJWv2aFn52TJPgqkuTTmkBwKXcfo6b8ipA8ib3JS4v9jp4aaRsxHiQ==" algorithmName="SHA-512" password="CC35"/>
  <autoFilter ref="C88:L217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7:H77"/>
    <mergeCell ref="E79:H79"/>
    <mergeCell ref="E81:H81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1" customWidth="1"/>
    <col min="10" max="10" width="20.16016" style="14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1"/>
      <c r="J2" s="14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117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4"/>
      <c r="K3" s="143"/>
      <c r="L3" s="143"/>
      <c r="M3" s="18"/>
      <c r="AT3" s="15" t="s">
        <v>80</v>
      </c>
    </row>
    <row r="4" s="1" customFormat="1" ht="24.96" customHeight="1">
      <c r="B4" s="18"/>
      <c r="D4" s="145" t="s">
        <v>118</v>
      </c>
      <c r="I4" s="141"/>
      <c r="J4" s="141"/>
      <c r="M4" s="18"/>
      <c r="N4" s="146" t="s">
        <v>11</v>
      </c>
      <c r="AT4" s="15" t="s">
        <v>4</v>
      </c>
    </row>
    <row r="5" s="1" customFormat="1" ht="6.96" customHeight="1">
      <c r="B5" s="18"/>
      <c r="I5" s="141"/>
      <c r="J5" s="141"/>
      <c r="M5" s="18"/>
    </row>
    <row r="6" s="1" customFormat="1" ht="12" customHeight="1">
      <c r="B6" s="18"/>
      <c r="D6" s="147" t="s">
        <v>17</v>
      </c>
      <c r="I6" s="141"/>
      <c r="J6" s="141"/>
      <c r="M6" s="18"/>
    </row>
    <row r="7" s="1" customFormat="1" ht="16.5" customHeight="1">
      <c r="B7" s="18"/>
      <c r="E7" s="148" t="str">
        <f>'Rekapitulace stavby'!K6</f>
        <v xml:space="preserve"> Oprava zabezpečovacího zařízení v žst. Medlešice</v>
      </c>
      <c r="F7" s="147"/>
      <c r="G7" s="147"/>
      <c r="H7" s="147"/>
      <c r="I7" s="141"/>
      <c r="J7" s="141"/>
      <c r="M7" s="18"/>
    </row>
    <row r="8" s="1" customFormat="1" ht="12" customHeight="1">
      <c r="B8" s="18"/>
      <c r="D8" s="147" t="s">
        <v>119</v>
      </c>
      <c r="I8" s="141"/>
      <c r="J8" s="141"/>
      <c r="M8" s="18"/>
    </row>
    <row r="9" s="2" customFormat="1" ht="16.5" customHeight="1">
      <c r="A9" s="36"/>
      <c r="B9" s="42"/>
      <c r="C9" s="36"/>
      <c r="D9" s="36"/>
      <c r="E9" s="148" t="s">
        <v>2195</v>
      </c>
      <c r="F9" s="36"/>
      <c r="G9" s="36"/>
      <c r="H9" s="36"/>
      <c r="I9" s="150"/>
      <c r="J9" s="150"/>
      <c r="K9" s="36"/>
      <c r="L9" s="36"/>
      <c r="M9" s="15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7" t="s">
        <v>121</v>
      </c>
      <c r="E10" s="36"/>
      <c r="F10" s="36"/>
      <c r="G10" s="36"/>
      <c r="H10" s="36"/>
      <c r="I10" s="150"/>
      <c r="J10" s="150"/>
      <c r="K10" s="36"/>
      <c r="L10" s="36"/>
      <c r="M10" s="15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2" t="s">
        <v>2367</v>
      </c>
      <c r="F11" s="36"/>
      <c r="G11" s="36"/>
      <c r="H11" s="36"/>
      <c r="I11" s="150"/>
      <c r="J11" s="150"/>
      <c r="K11" s="36"/>
      <c r="L11" s="36"/>
      <c r="M11" s="15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150"/>
      <c r="J12" s="150"/>
      <c r="K12" s="36"/>
      <c r="L12" s="36"/>
      <c r="M12" s="15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7" t="s">
        <v>19</v>
      </c>
      <c r="E13" s="36"/>
      <c r="F13" s="134" t="s">
        <v>20</v>
      </c>
      <c r="G13" s="36"/>
      <c r="H13" s="36"/>
      <c r="I13" s="153" t="s">
        <v>21</v>
      </c>
      <c r="J13" s="154" t="s">
        <v>20</v>
      </c>
      <c r="K13" s="36"/>
      <c r="L13" s="36"/>
      <c r="M13" s="15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7" t="s">
        <v>22</v>
      </c>
      <c r="E14" s="36"/>
      <c r="F14" s="134" t="s">
        <v>23</v>
      </c>
      <c r="G14" s="36"/>
      <c r="H14" s="36"/>
      <c r="I14" s="153" t="s">
        <v>24</v>
      </c>
      <c r="J14" s="155" t="str">
        <f>'Rekapitulace stavby'!AN8</f>
        <v>17. 3. 2020</v>
      </c>
      <c r="K14" s="36"/>
      <c r="L14" s="36"/>
      <c r="M14" s="15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150"/>
      <c r="J15" s="150"/>
      <c r="K15" s="36"/>
      <c r="L15" s="36"/>
      <c r="M15" s="15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7" t="s">
        <v>26</v>
      </c>
      <c r="E16" s="36"/>
      <c r="F16" s="36"/>
      <c r="G16" s="36"/>
      <c r="H16" s="36"/>
      <c r="I16" s="153" t="s">
        <v>27</v>
      </c>
      <c r="J16" s="154" t="s">
        <v>20</v>
      </c>
      <c r="K16" s="36"/>
      <c r="L16" s="36"/>
      <c r="M16" s="15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4" t="s">
        <v>23</v>
      </c>
      <c r="F17" s="36"/>
      <c r="G17" s="36"/>
      <c r="H17" s="36"/>
      <c r="I17" s="153" t="s">
        <v>28</v>
      </c>
      <c r="J17" s="154" t="s">
        <v>20</v>
      </c>
      <c r="K17" s="36"/>
      <c r="L17" s="36"/>
      <c r="M17" s="15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150"/>
      <c r="J18" s="150"/>
      <c r="K18" s="36"/>
      <c r="L18" s="36"/>
      <c r="M18" s="15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7" t="s">
        <v>29</v>
      </c>
      <c r="E19" s="36"/>
      <c r="F19" s="36"/>
      <c r="G19" s="36"/>
      <c r="H19" s="36"/>
      <c r="I19" s="153" t="s">
        <v>27</v>
      </c>
      <c r="J19" s="31" t="str">
        <f>'Rekapitulace stavby'!AN13</f>
        <v>Vyplň údaj</v>
      </c>
      <c r="K19" s="36"/>
      <c r="L19" s="36"/>
      <c r="M19" s="15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4"/>
      <c r="G20" s="134"/>
      <c r="H20" s="134"/>
      <c r="I20" s="153" t="s">
        <v>28</v>
      </c>
      <c r="J20" s="31" t="str">
        <f>'Rekapitulace stavby'!AN14</f>
        <v>Vyplň údaj</v>
      </c>
      <c r="K20" s="36"/>
      <c r="L20" s="36"/>
      <c r="M20" s="15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150"/>
      <c r="J21" s="150"/>
      <c r="K21" s="36"/>
      <c r="L21" s="36"/>
      <c r="M21" s="15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7" t="s">
        <v>31</v>
      </c>
      <c r="E22" s="36"/>
      <c r="F22" s="36"/>
      <c r="G22" s="36"/>
      <c r="H22" s="36"/>
      <c r="I22" s="153" t="s">
        <v>27</v>
      </c>
      <c r="J22" s="154" t="s">
        <v>20</v>
      </c>
      <c r="K22" s="36"/>
      <c r="L22" s="36"/>
      <c r="M22" s="15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4" t="s">
        <v>23</v>
      </c>
      <c r="F23" s="36"/>
      <c r="G23" s="36"/>
      <c r="H23" s="36"/>
      <c r="I23" s="153" t="s">
        <v>28</v>
      </c>
      <c r="J23" s="154" t="s">
        <v>20</v>
      </c>
      <c r="K23" s="36"/>
      <c r="L23" s="36"/>
      <c r="M23" s="15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150"/>
      <c r="J24" s="150"/>
      <c r="K24" s="36"/>
      <c r="L24" s="36"/>
      <c r="M24" s="15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7" t="s">
        <v>32</v>
      </c>
      <c r="E25" s="36"/>
      <c r="F25" s="36"/>
      <c r="G25" s="36"/>
      <c r="H25" s="36"/>
      <c r="I25" s="153" t="s">
        <v>27</v>
      </c>
      <c r="J25" s="154" t="s">
        <v>20</v>
      </c>
      <c r="K25" s="36"/>
      <c r="L25" s="36"/>
      <c r="M25" s="15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4" t="s">
        <v>23</v>
      </c>
      <c r="F26" s="36"/>
      <c r="G26" s="36"/>
      <c r="H26" s="36"/>
      <c r="I26" s="153" t="s">
        <v>28</v>
      </c>
      <c r="J26" s="154" t="s">
        <v>20</v>
      </c>
      <c r="K26" s="36"/>
      <c r="L26" s="36"/>
      <c r="M26" s="15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150"/>
      <c r="J27" s="150"/>
      <c r="K27" s="36"/>
      <c r="L27" s="36"/>
      <c r="M27" s="15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7" t="s">
        <v>33</v>
      </c>
      <c r="E28" s="36"/>
      <c r="F28" s="36"/>
      <c r="G28" s="36"/>
      <c r="H28" s="36"/>
      <c r="I28" s="150"/>
      <c r="J28" s="150"/>
      <c r="K28" s="36"/>
      <c r="L28" s="36"/>
      <c r="M28" s="15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6"/>
      <c r="B29" s="157"/>
      <c r="C29" s="156"/>
      <c r="D29" s="156"/>
      <c r="E29" s="158" t="s">
        <v>20</v>
      </c>
      <c r="F29" s="158"/>
      <c r="G29" s="158"/>
      <c r="H29" s="158"/>
      <c r="I29" s="159"/>
      <c r="J29" s="159"/>
      <c r="K29" s="156"/>
      <c r="L29" s="156"/>
      <c r="M29" s="160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150"/>
      <c r="J30" s="150"/>
      <c r="K30" s="36"/>
      <c r="L30" s="36"/>
      <c r="M30" s="15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61"/>
      <c r="E31" s="161"/>
      <c r="F31" s="161"/>
      <c r="G31" s="161"/>
      <c r="H31" s="161"/>
      <c r="I31" s="162"/>
      <c r="J31" s="162"/>
      <c r="K31" s="161"/>
      <c r="L31" s="161"/>
      <c r="M31" s="15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>
      <c r="A32" s="36"/>
      <c r="B32" s="42"/>
      <c r="C32" s="36"/>
      <c r="D32" s="36"/>
      <c r="E32" s="147" t="s">
        <v>126</v>
      </c>
      <c r="F32" s="36"/>
      <c r="G32" s="36"/>
      <c r="H32" s="36"/>
      <c r="I32" s="150"/>
      <c r="J32" s="150"/>
      <c r="K32" s="163">
        <f>I65</f>
        <v>0</v>
      </c>
      <c r="L32" s="36"/>
      <c r="M32" s="15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>
      <c r="A33" s="36"/>
      <c r="B33" s="42"/>
      <c r="C33" s="36"/>
      <c r="D33" s="36"/>
      <c r="E33" s="147" t="s">
        <v>127</v>
      </c>
      <c r="F33" s="36"/>
      <c r="G33" s="36"/>
      <c r="H33" s="36"/>
      <c r="I33" s="150"/>
      <c r="J33" s="150"/>
      <c r="K33" s="163">
        <f>J65</f>
        <v>0</v>
      </c>
      <c r="L33" s="36"/>
      <c r="M33" s="15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25.44" customHeight="1">
      <c r="A34" s="36"/>
      <c r="B34" s="42"/>
      <c r="C34" s="36"/>
      <c r="D34" s="164" t="s">
        <v>35</v>
      </c>
      <c r="E34" s="36"/>
      <c r="F34" s="36"/>
      <c r="G34" s="36"/>
      <c r="H34" s="36"/>
      <c r="I34" s="150"/>
      <c r="J34" s="150"/>
      <c r="K34" s="165">
        <f>ROUND(K89, 2)</f>
        <v>0</v>
      </c>
      <c r="L34" s="36"/>
      <c r="M34" s="15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6.96" customHeight="1">
      <c r="A35" s="36"/>
      <c r="B35" s="42"/>
      <c r="C35" s="36"/>
      <c r="D35" s="161"/>
      <c r="E35" s="161"/>
      <c r="F35" s="161"/>
      <c r="G35" s="161"/>
      <c r="H35" s="161"/>
      <c r="I35" s="162"/>
      <c r="J35" s="162"/>
      <c r="K35" s="161"/>
      <c r="L35" s="161"/>
      <c r="M35" s="15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36"/>
      <c r="F36" s="166" t="s">
        <v>37</v>
      </c>
      <c r="G36" s="36"/>
      <c r="H36" s="36"/>
      <c r="I36" s="167" t="s">
        <v>36</v>
      </c>
      <c r="J36" s="150"/>
      <c r="K36" s="166" t="s">
        <v>38</v>
      </c>
      <c r="L36" s="36"/>
      <c r="M36" s="15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14.4" customHeight="1">
      <c r="A37" s="36"/>
      <c r="B37" s="42"/>
      <c r="C37" s="36"/>
      <c r="D37" s="149" t="s">
        <v>39</v>
      </c>
      <c r="E37" s="147" t="s">
        <v>40</v>
      </c>
      <c r="F37" s="163">
        <f>ROUND((SUM(BE89:BE99)),  2)</f>
        <v>0</v>
      </c>
      <c r="G37" s="36"/>
      <c r="H37" s="36"/>
      <c r="I37" s="168">
        <v>0.20999999999999999</v>
      </c>
      <c r="J37" s="150"/>
      <c r="K37" s="163">
        <f>ROUND(((SUM(BE89:BE99))*I37),  2)</f>
        <v>0</v>
      </c>
      <c r="L37" s="36"/>
      <c r="M37" s="15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147" t="s">
        <v>41</v>
      </c>
      <c r="F38" s="163">
        <f>ROUND((SUM(BF89:BF99)),  2)</f>
        <v>0</v>
      </c>
      <c r="G38" s="36"/>
      <c r="H38" s="36"/>
      <c r="I38" s="168">
        <v>0.14999999999999999</v>
      </c>
      <c r="J38" s="150"/>
      <c r="K38" s="163">
        <f>ROUND(((SUM(BF89:BF99))*I38),  2)</f>
        <v>0</v>
      </c>
      <c r="L38" s="36"/>
      <c r="M38" s="15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7" t="s">
        <v>42</v>
      </c>
      <c r="F39" s="163">
        <f>ROUND((SUM(BG89:BG99)),  2)</f>
        <v>0</v>
      </c>
      <c r="G39" s="36"/>
      <c r="H39" s="36"/>
      <c r="I39" s="168">
        <v>0.20999999999999999</v>
      </c>
      <c r="J39" s="150"/>
      <c r="K39" s="163">
        <f>0</f>
        <v>0</v>
      </c>
      <c r="L39" s="36"/>
      <c r="M39" s="15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147" t="s">
        <v>43</v>
      </c>
      <c r="F40" s="163">
        <f>ROUND((SUM(BH89:BH99)),  2)</f>
        <v>0</v>
      </c>
      <c r="G40" s="36"/>
      <c r="H40" s="36"/>
      <c r="I40" s="168">
        <v>0.14999999999999999</v>
      </c>
      <c r="J40" s="150"/>
      <c r="K40" s="163">
        <f>0</f>
        <v>0</v>
      </c>
      <c r="L40" s="36"/>
      <c r="M40" s="15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14.4" customHeight="1">
      <c r="A41" s="36"/>
      <c r="B41" s="42"/>
      <c r="C41" s="36"/>
      <c r="D41" s="36"/>
      <c r="E41" s="147" t="s">
        <v>44</v>
      </c>
      <c r="F41" s="163">
        <f>ROUND((SUM(BI89:BI99)),  2)</f>
        <v>0</v>
      </c>
      <c r="G41" s="36"/>
      <c r="H41" s="36"/>
      <c r="I41" s="168">
        <v>0</v>
      </c>
      <c r="J41" s="150"/>
      <c r="K41" s="163">
        <f>0</f>
        <v>0</v>
      </c>
      <c r="L41" s="36"/>
      <c r="M41" s="15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6.96" customHeight="1">
      <c r="A42" s="36"/>
      <c r="B42" s="42"/>
      <c r="C42" s="36"/>
      <c r="D42" s="36"/>
      <c r="E42" s="36"/>
      <c r="F42" s="36"/>
      <c r="G42" s="36"/>
      <c r="H42" s="36"/>
      <c r="I42" s="150"/>
      <c r="J42" s="150"/>
      <c r="K42" s="36"/>
      <c r="L42" s="36"/>
      <c r="M42" s="15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5.44" customHeight="1">
      <c r="A43" s="36"/>
      <c r="B43" s="42"/>
      <c r="C43" s="169"/>
      <c r="D43" s="170" t="s">
        <v>45</v>
      </c>
      <c r="E43" s="171"/>
      <c r="F43" s="171"/>
      <c r="G43" s="172" t="s">
        <v>46</v>
      </c>
      <c r="H43" s="173" t="s">
        <v>47</v>
      </c>
      <c r="I43" s="174"/>
      <c r="J43" s="174"/>
      <c r="K43" s="175">
        <f>SUM(K34:K41)</f>
        <v>0</v>
      </c>
      <c r="L43" s="176"/>
      <c r="M43" s="151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14.4" customHeight="1">
      <c r="A44" s="36"/>
      <c r="B44" s="177"/>
      <c r="C44" s="178"/>
      <c r="D44" s="178"/>
      <c r="E44" s="178"/>
      <c r="F44" s="178"/>
      <c r="G44" s="178"/>
      <c r="H44" s="178"/>
      <c r="I44" s="179"/>
      <c r="J44" s="179"/>
      <c r="K44" s="178"/>
      <c r="L44" s="178"/>
      <c r="M44" s="15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="2" customFormat="1" ht="6.96" customHeight="1">
      <c r="A48" s="36"/>
      <c r="B48" s="180"/>
      <c r="C48" s="181"/>
      <c r="D48" s="181"/>
      <c r="E48" s="181"/>
      <c r="F48" s="181"/>
      <c r="G48" s="181"/>
      <c r="H48" s="181"/>
      <c r="I48" s="182"/>
      <c r="J48" s="182"/>
      <c r="K48" s="181"/>
      <c r="L48" s="181"/>
      <c r="M48" s="15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24.96" customHeight="1">
      <c r="A49" s="36"/>
      <c r="B49" s="37"/>
      <c r="C49" s="21" t="s">
        <v>128</v>
      </c>
      <c r="D49" s="38"/>
      <c r="E49" s="38"/>
      <c r="F49" s="38"/>
      <c r="G49" s="38"/>
      <c r="H49" s="38"/>
      <c r="I49" s="150"/>
      <c r="J49" s="150"/>
      <c r="K49" s="38"/>
      <c r="L49" s="38"/>
      <c r="M49" s="15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6.96" customHeight="1">
      <c r="A50" s="36"/>
      <c r="B50" s="37"/>
      <c r="C50" s="38"/>
      <c r="D50" s="38"/>
      <c r="E50" s="38"/>
      <c r="F50" s="38"/>
      <c r="G50" s="38"/>
      <c r="H50" s="38"/>
      <c r="I50" s="150"/>
      <c r="J50" s="150"/>
      <c r="K50" s="38"/>
      <c r="L50" s="38"/>
      <c r="M50" s="15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2" customHeight="1">
      <c r="A51" s="36"/>
      <c r="B51" s="37"/>
      <c r="C51" s="30" t="s">
        <v>17</v>
      </c>
      <c r="D51" s="38"/>
      <c r="E51" s="38"/>
      <c r="F51" s="38"/>
      <c r="G51" s="38"/>
      <c r="H51" s="38"/>
      <c r="I51" s="150"/>
      <c r="J51" s="150"/>
      <c r="K51" s="38"/>
      <c r="L51" s="38"/>
      <c r="M51" s="15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6.5" customHeight="1">
      <c r="A52" s="36"/>
      <c r="B52" s="37"/>
      <c r="C52" s="38"/>
      <c r="D52" s="38"/>
      <c r="E52" s="183" t="str">
        <f>E7</f>
        <v xml:space="preserve"> Oprava zabezpečovacího zařízení v žst. Medlešice</v>
      </c>
      <c r="F52" s="30"/>
      <c r="G52" s="30"/>
      <c r="H52" s="30"/>
      <c r="I52" s="150"/>
      <c r="J52" s="150"/>
      <c r="K52" s="38"/>
      <c r="L52" s="38"/>
      <c r="M52" s="15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1" customFormat="1" ht="12" customHeight="1">
      <c r="B53" s="19"/>
      <c r="C53" s="30" t="s">
        <v>119</v>
      </c>
      <c r="D53" s="20"/>
      <c r="E53" s="20"/>
      <c r="F53" s="20"/>
      <c r="G53" s="20"/>
      <c r="H53" s="20"/>
      <c r="I53" s="141"/>
      <c r="J53" s="141"/>
      <c r="K53" s="20"/>
      <c r="L53" s="20"/>
      <c r="M53" s="18"/>
    </row>
    <row r="54" s="2" customFormat="1" ht="16.5" customHeight="1">
      <c r="A54" s="36"/>
      <c r="B54" s="37"/>
      <c r="C54" s="38"/>
      <c r="D54" s="38"/>
      <c r="E54" s="183" t="s">
        <v>2195</v>
      </c>
      <c r="F54" s="38"/>
      <c r="G54" s="38"/>
      <c r="H54" s="38"/>
      <c r="I54" s="150"/>
      <c r="J54" s="150"/>
      <c r="K54" s="38"/>
      <c r="L54" s="38"/>
      <c r="M54" s="15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2" customHeight="1">
      <c r="A55" s="36"/>
      <c r="B55" s="37"/>
      <c r="C55" s="30" t="s">
        <v>121</v>
      </c>
      <c r="D55" s="38"/>
      <c r="E55" s="38"/>
      <c r="F55" s="38"/>
      <c r="G55" s="38"/>
      <c r="H55" s="38"/>
      <c r="I55" s="150"/>
      <c r="J55" s="150"/>
      <c r="K55" s="38"/>
      <c r="L55" s="38"/>
      <c r="M55" s="15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6.5" customHeight="1">
      <c r="A56" s="36"/>
      <c r="B56" s="37"/>
      <c r="C56" s="38"/>
      <c r="D56" s="38"/>
      <c r="E56" s="67" t="str">
        <f>E11</f>
        <v>02 - dle ÚRS</v>
      </c>
      <c r="F56" s="38"/>
      <c r="G56" s="38"/>
      <c r="H56" s="38"/>
      <c r="I56" s="150"/>
      <c r="J56" s="150"/>
      <c r="K56" s="38"/>
      <c r="L56" s="38"/>
      <c r="M56" s="15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150"/>
      <c r="J57" s="150"/>
      <c r="K57" s="38"/>
      <c r="L57" s="38"/>
      <c r="M57" s="15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2" customHeight="1">
      <c r="A58" s="36"/>
      <c r="B58" s="37"/>
      <c r="C58" s="30" t="s">
        <v>22</v>
      </c>
      <c r="D58" s="38"/>
      <c r="E58" s="38"/>
      <c r="F58" s="25" t="str">
        <f>F14</f>
        <v xml:space="preserve"> </v>
      </c>
      <c r="G58" s="38"/>
      <c r="H58" s="38"/>
      <c r="I58" s="153" t="s">
        <v>24</v>
      </c>
      <c r="J58" s="155" t="str">
        <f>IF(J14="","",J14)</f>
        <v>17. 3. 2020</v>
      </c>
      <c r="K58" s="38"/>
      <c r="L58" s="38"/>
      <c r="M58" s="15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6.96" customHeight="1">
      <c r="A59" s="36"/>
      <c r="B59" s="37"/>
      <c r="C59" s="38"/>
      <c r="D59" s="38"/>
      <c r="E59" s="38"/>
      <c r="F59" s="38"/>
      <c r="G59" s="38"/>
      <c r="H59" s="38"/>
      <c r="I59" s="150"/>
      <c r="J59" s="150"/>
      <c r="K59" s="38"/>
      <c r="L59" s="38"/>
      <c r="M59" s="15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5.15" customHeight="1">
      <c r="A60" s="36"/>
      <c r="B60" s="37"/>
      <c r="C60" s="30" t="s">
        <v>26</v>
      </c>
      <c r="D60" s="38"/>
      <c r="E60" s="38"/>
      <c r="F60" s="25" t="str">
        <f>E17</f>
        <v xml:space="preserve"> </v>
      </c>
      <c r="G60" s="38"/>
      <c r="H60" s="38"/>
      <c r="I60" s="153" t="s">
        <v>31</v>
      </c>
      <c r="J60" s="185" t="str">
        <f>E23</f>
        <v xml:space="preserve"> </v>
      </c>
      <c r="K60" s="38"/>
      <c r="L60" s="38"/>
      <c r="M60" s="151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15.15" customHeight="1">
      <c r="A61" s="36"/>
      <c r="B61" s="37"/>
      <c r="C61" s="30" t="s">
        <v>29</v>
      </c>
      <c r="D61" s="38"/>
      <c r="E61" s="38"/>
      <c r="F61" s="25" t="str">
        <f>IF(E20="","",E20)</f>
        <v>Vyplň údaj</v>
      </c>
      <c r="G61" s="38"/>
      <c r="H61" s="38"/>
      <c r="I61" s="153" t="s">
        <v>32</v>
      </c>
      <c r="J61" s="185" t="str">
        <f>E26</f>
        <v xml:space="preserve"> </v>
      </c>
      <c r="K61" s="38"/>
      <c r="L61" s="38"/>
      <c r="M61" s="15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150"/>
      <c r="J62" s="150"/>
      <c r="K62" s="38"/>
      <c r="L62" s="38"/>
      <c r="M62" s="15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29.28" customHeight="1">
      <c r="A63" s="36"/>
      <c r="B63" s="37"/>
      <c r="C63" s="186" t="s">
        <v>129</v>
      </c>
      <c r="D63" s="187"/>
      <c r="E63" s="187"/>
      <c r="F63" s="187"/>
      <c r="G63" s="187"/>
      <c r="H63" s="187"/>
      <c r="I63" s="188" t="s">
        <v>130</v>
      </c>
      <c r="J63" s="188" t="s">
        <v>131</v>
      </c>
      <c r="K63" s="189" t="s">
        <v>132</v>
      </c>
      <c r="L63" s="187"/>
      <c r="M63" s="15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10.32" customHeight="1">
      <c r="A64" s="36"/>
      <c r="B64" s="37"/>
      <c r="C64" s="38"/>
      <c r="D64" s="38"/>
      <c r="E64" s="38"/>
      <c r="F64" s="38"/>
      <c r="G64" s="38"/>
      <c r="H64" s="38"/>
      <c r="I64" s="150"/>
      <c r="J64" s="150"/>
      <c r="K64" s="38"/>
      <c r="L64" s="38"/>
      <c r="M64" s="151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22.8" customHeight="1">
      <c r="A65" s="36"/>
      <c r="B65" s="37"/>
      <c r="C65" s="190" t="s">
        <v>69</v>
      </c>
      <c r="D65" s="38"/>
      <c r="E65" s="38"/>
      <c r="F65" s="38"/>
      <c r="G65" s="38"/>
      <c r="H65" s="38"/>
      <c r="I65" s="191">
        <f>Q89</f>
        <v>0</v>
      </c>
      <c r="J65" s="191">
        <f>R89</f>
        <v>0</v>
      </c>
      <c r="K65" s="100">
        <f>K89</f>
        <v>0</v>
      </c>
      <c r="L65" s="38"/>
      <c r="M65" s="15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U65" s="15" t="s">
        <v>133</v>
      </c>
    </row>
    <row r="66" s="9" customFormat="1" ht="24.96" customHeight="1">
      <c r="A66" s="9"/>
      <c r="B66" s="192"/>
      <c r="C66" s="193"/>
      <c r="D66" s="194" t="s">
        <v>1917</v>
      </c>
      <c r="E66" s="195"/>
      <c r="F66" s="195"/>
      <c r="G66" s="195"/>
      <c r="H66" s="195"/>
      <c r="I66" s="196">
        <f>Q90</f>
        <v>0</v>
      </c>
      <c r="J66" s="196">
        <f>R90</f>
        <v>0</v>
      </c>
      <c r="K66" s="197">
        <f>K90</f>
        <v>0</v>
      </c>
      <c r="L66" s="193"/>
      <c r="M66" s="19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2" customFormat="1" ht="19.92" customHeight="1">
      <c r="A67" s="12"/>
      <c r="B67" s="259"/>
      <c r="C67" s="124"/>
      <c r="D67" s="260" t="s">
        <v>2368</v>
      </c>
      <c r="E67" s="261"/>
      <c r="F67" s="261"/>
      <c r="G67" s="261"/>
      <c r="H67" s="261"/>
      <c r="I67" s="262">
        <f>Q91</f>
        <v>0</v>
      </c>
      <c r="J67" s="262">
        <f>R91</f>
        <v>0</v>
      </c>
      <c r="K67" s="263">
        <f>K91</f>
        <v>0</v>
      </c>
      <c r="L67" s="124"/>
      <c r="M67" s="264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2" customFormat="1" ht="21.84" customHeight="1">
      <c r="A68" s="36"/>
      <c r="B68" s="37"/>
      <c r="C68" s="38"/>
      <c r="D68" s="38"/>
      <c r="E68" s="38"/>
      <c r="F68" s="38"/>
      <c r="G68" s="38"/>
      <c r="H68" s="38"/>
      <c r="I68" s="150"/>
      <c r="J68" s="150"/>
      <c r="K68" s="38"/>
      <c r="L68" s="38"/>
      <c r="M68" s="15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57"/>
      <c r="C69" s="58"/>
      <c r="D69" s="58"/>
      <c r="E69" s="58"/>
      <c r="F69" s="58"/>
      <c r="G69" s="58"/>
      <c r="H69" s="58"/>
      <c r="I69" s="179"/>
      <c r="J69" s="179"/>
      <c r="K69" s="58"/>
      <c r="L69" s="58"/>
      <c r="M69" s="15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="2" customFormat="1" ht="6.96" customHeight="1">
      <c r="A73" s="36"/>
      <c r="B73" s="59"/>
      <c r="C73" s="60"/>
      <c r="D73" s="60"/>
      <c r="E73" s="60"/>
      <c r="F73" s="60"/>
      <c r="G73" s="60"/>
      <c r="H73" s="60"/>
      <c r="I73" s="182"/>
      <c r="J73" s="182"/>
      <c r="K73" s="60"/>
      <c r="L73" s="60"/>
      <c r="M73" s="15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24.96" customHeight="1">
      <c r="A74" s="36"/>
      <c r="B74" s="37"/>
      <c r="C74" s="21" t="s">
        <v>135</v>
      </c>
      <c r="D74" s="38"/>
      <c r="E74" s="38"/>
      <c r="F74" s="38"/>
      <c r="G74" s="38"/>
      <c r="H74" s="38"/>
      <c r="I74" s="150"/>
      <c r="J74" s="150"/>
      <c r="K74" s="38"/>
      <c r="L74" s="38"/>
      <c r="M74" s="15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150"/>
      <c r="J75" s="150"/>
      <c r="K75" s="38"/>
      <c r="L75" s="38"/>
      <c r="M75" s="15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17</v>
      </c>
      <c r="D76" s="38"/>
      <c r="E76" s="38"/>
      <c r="F76" s="38"/>
      <c r="G76" s="38"/>
      <c r="H76" s="38"/>
      <c r="I76" s="150"/>
      <c r="J76" s="150"/>
      <c r="K76" s="38"/>
      <c r="L76" s="38"/>
      <c r="M76" s="15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8"/>
      <c r="D77" s="38"/>
      <c r="E77" s="183" t="str">
        <f>E7</f>
        <v xml:space="preserve"> Oprava zabezpečovacího zařízení v žst. Medlešice</v>
      </c>
      <c r="F77" s="30"/>
      <c r="G77" s="30"/>
      <c r="H77" s="30"/>
      <c r="I77" s="150"/>
      <c r="J77" s="150"/>
      <c r="K77" s="38"/>
      <c r="L77" s="38"/>
      <c r="M77" s="15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1" customFormat="1" ht="12" customHeight="1">
      <c r="B78" s="19"/>
      <c r="C78" s="30" t="s">
        <v>119</v>
      </c>
      <c r="D78" s="20"/>
      <c r="E78" s="20"/>
      <c r="F78" s="20"/>
      <c r="G78" s="20"/>
      <c r="H78" s="20"/>
      <c r="I78" s="141"/>
      <c r="J78" s="141"/>
      <c r="K78" s="20"/>
      <c r="L78" s="20"/>
      <c r="M78" s="18"/>
    </row>
    <row r="79" s="2" customFormat="1" ht="16.5" customHeight="1">
      <c r="A79" s="36"/>
      <c r="B79" s="37"/>
      <c r="C79" s="38"/>
      <c r="D79" s="38"/>
      <c r="E79" s="183" t="s">
        <v>2195</v>
      </c>
      <c r="F79" s="38"/>
      <c r="G79" s="38"/>
      <c r="H79" s="38"/>
      <c r="I79" s="150"/>
      <c r="J79" s="150"/>
      <c r="K79" s="38"/>
      <c r="L79" s="38"/>
      <c r="M79" s="15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121</v>
      </c>
      <c r="D80" s="38"/>
      <c r="E80" s="38"/>
      <c r="F80" s="38"/>
      <c r="G80" s="38"/>
      <c r="H80" s="38"/>
      <c r="I80" s="150"/>
      <c r="J80" s="150"/>
      <c r="K80" s="38"/>
      <c r="L80" s="38"/>
      <c r="M80" s="15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67" t="str">
        <f>E11</f>
        <v>02 - dle ÚRS</v>
      </c>
      <c r="F81" s="38"/>
      <c r="G81" s="38"/>
      <c r="H81" s="38"/>
      <c r="I81" s="150"/>
      <c r="J81" s="150"/>
      <c r="K81" s="38"/>
      <c r="L81" s="38"/>
      <c r="M81" s="15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6.96" customHeight="1">
      <c r="A82" s="36"/>
      <c r="B82" s="37"/>
      <c r="C82" s="38"/>
      <c r="D82" s="38"/>
      <c r="E82" s="38"/>
      <c r="F82" s="38"/>
      <c r="G82" s="38"/>
      <c r="H82" s="38"/>
      <c r="I82" s="150"/>
      <c r="J82" s="150"/>
      <c r="K82" s="38"/>
      <c r="L82" s="38"/>
      <c r="M82" s="15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2" customHeight="1">
      <c r="A83" s="36"/>
      <c r="B83" s="37"/>
      <c r="C83" s="30" t="s">
        <v>22</v>
      </c>
      <c r="D83" s="38"/>
      <c r="E83" s="38"/>
      <c r="F83" s="25" t="str">
        <f>F14</f>
        <v xml:space="preserve"> </v>
      </c>
      <c r="G83" s="38"/>
      <c r="H83" s="38"/>
      <c r="I83" s="153" t="s">
        <v>24</v>
      </c>
      <c r="J83" s="155" t="str">
        <f>IF(J14="","",J14)</f>
        <v>17. 3. 2020</v>
      </c>
      <c r="K83" s="38"/>
      <c r="L83" s="38"/>
      <c r="M83" s="15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150"/>
      <c r="J84" s="150"/>
      <c r="K84" s="38"/>
      <c r="L84" s="38"/>
      <c r="M84" s="15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5.15" customHeight="1">
      <c r="A85" s="36"/>
      <c r="B85" s="37"/>
      <c r="C85" s="30" t="s">
        <v>26</v>
      </c>
      <c r="D85" s="38"/>
      <c r="E85" s="38"/>
      <c r="F85" s="25" t="str">
        <f>E17</f>
        <v xml:space="preserve"> </v>
      </c>
      <c r="G85" s="38"/>
      <c r="H85" s="38"/>
      <c r="I85" s="153" t="s">
        <v>31</v>
      </c>
      <c r="J85" s="185" t="str">
        <f>E23</f>
        <v xml:space="preserve"> </v>
      </c>
      <c r="K85" s="38"/>
      <c r="L85" s="38"/>
      <c r="M85" s="15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5.15" customHeight="1">
      <c r="A86" s="36"/>
      <c r="B86" s="37"/>
      <c r="C86" s="30" t="s">
        <v>29</v>
      </c>
      <c r="D86" s="38"/>
      <c r="E86" s="38"/>
      <c r="F86" s="25" t="str">
        <f>IF(E20="","",E20)</f>
        <v>Vyplň údaj</v>
      </c>
      <c r="G86" s="38"/>
      <c r="H86" s="38"/>
      <c r="I86" s="153" t="s">
        <v>32</v>
      </c>
      <c r="J86" s="185" t="str">
        <f>E26</f>
        <v xml:space="preserve"> </v>
      </c>
      <c r="K86" s="38"/>
      <c r="L86" s="38"/>
      <c r="M86" s="15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0.32" customHeight="1">
      <c r="A87" s="36"/>
      <c r="B87" s="37"/>
      <c r="C87" s="38"/>
      <c r="D87" s="38"/>
      <c r="E87" s="38"/>
      <c r="F87" s="38"/>
      <c r="G87" s="38"/>
      <c r="H87" s="38"/>
      <c r="I87" s="150"/>
      <c r="J87" s="150"/>
      <c r="K87" s="38"/>
      <c r="L87" s="38"/>
      <c r="M87" s="15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10" customFormat="1" ht="29.28" customHeight="1">
      <c r="A88" s="199"/>
      <c r="B88" s="200"/>
      <c r="C88" s="201" t="s">
        <v>136</v>
      </c>
      <c r="D88" s="202" t="s">
        <v>54</v>
      </c>
      <c r="E88" s="202" t="s">
        <v>50</v>
      </c>
      <c r="F88" s="202" t="s">
        <v>51</v>
      </c>
      <c r="G88" s="202" t="s">
        <v>137</v>
      </c>
      <c r="H88" s="202" t="s">
        <v>138</v>
      </c>
      <c r="I88" s="203" t="s">
        <v>139</v>
      </c>
      <c r="J88" s="203" t="s">
        <v>140</v>
      </c>
      <c r="K88" s="202" t="s">
        <v>132</v>
      </c>
      <c r="L88" s="204" t="s">
        <v>141</v>
      </c>
      <c r="M88" s="205"/>
      <c r="N88" s="90" t="s">
        <v>20</v>
      </c>
      <c r="O88" s="91" t="s">
        <v>39</v>
      </c>
      <c r="P88" s="91" t="s">
        <v>142</v>
      </c>
      <c r="Q88" s="91" t="s">
        <v>143</v>
      </c>
      <c r="R88" s="91" t="s">
        <v>144</v>
      </c>
      <c r="S88" s="91" t="s">
        <v>145</v>
      </c>
      <c r="T88" s="91" t="s">
        <v>146</v>
      </c>
      <c r="U88" s="91" t="s">
        <v>147</v>
      </c>
      <c r="V88" s="91" t="s">
        <v>148</v>
      </c>
      <c r="W88" s="91" t="s">
        <v>149</v>
      </c>
      <c r="X88" s="92" t="s">
        <v>150</v>
      </c>
      <c r="Y88" s="199"/>
      <c r="Z88" s="199"/>
      <c r="AA88" s="199"/>
      <c r="AB88" s="199"/>
      <c r="AC88" s="199"/>
      <c r="AD88" s="199"/>
      <c r="AE88" s="199"/>
    </row>
    <row r="89" s="2" customFormat="1" ht="22.8" customHeight="1">
      <c r="A89" s="36"/>
      <c r="B89" s="37"/>
      <c r="C89" s="97" t="s">
        <v>151</v>
      </c>
      <c r="D89" s="38"/>
      <c r="E89" s="38"/>
      <c r="F89" s="38"/>
      <c r="G89" s="38"/>
      <c r="H89" s="38"/>
      <c r="I89" s="150"/>
      <c r="J89" s="150"/>
      <c r="K89" s="206">
        <f>BK89</f>
        <v>0</v>
      </c>
      <c r="L89" s="38"/>
      <c r="M89" s="42"/>
      <c r="N89" s="93"/>
      <c r="O89" s="207"/>
      <c r="P89" s="94"/>
      <c r="Q89" s="208">
        <f>Q90</f>
        <v>0</v>
      </c>
      <c r="R89" s="208">
        <f>R90</f>
        <v>0</v>
      </c>
      <c r="S89" s="94"/>
      <c r="T89" s="209">
        <f>T90</f>
        <v>0</v>
      </c>
      <c r="U89" s="94"/>
      <c r="V89" s="209">
        <f>V90</f>
        <v>0</v>
      </c>
      <c r="W89" s="94"/>
      <c r="X89" s="210">
        <f>X90</f>
        <v>0</v>
      </c>
      <c r="Y89" s="36"/>
      <c r="Z89" s="36"/>
      <c r="AA89" s="36"/>
      <c r="AB89" s="36"/>
      <c r="AC89" s="36"/>
      <c r="AD89" s="36"/>
      <c r="AE89" s="36"/>
      <c r="AT89" s="15" t="s">
        <v>70</v>
      </c>
      <c r="AU89" s="15" t="s">
        <v>133</v>
      </c>
      <c r="BK89" s="211">
        <f>BK90</f>
        <v>0</v>
      </c>
    </row>
    <row r="90" s="11" customFormat="1" ht="25.92" customHeight="1">
      <c r="A90" s="11"/>
      <c r="B90" s="240"/>
      <c r="C90" s="241"/>
      <c r="D90" s="242" t="s">
        <v>70</v>
      </c>
      <c r="E90" s="243" t="s">
        <v>152</v>
      </c>
      <c r="F90" s="243" t="s">
        <v>1920</v>
      </c>
      <c r="G90" s="241"/>
      <c r="H90" s="241"/>
      <c r="I90" s="244"/>
      <c r="J90" s="244"/>
      <c r="K90" s="245">
        <f>BK90</f>
        <v>0</v>
      </c>
      <c r="L90" s="241"/>
      <c r="M90" s="246"/>
      <c r="N90" s="247"/>
      <c r="O90" s="248"/>
      <c r="P90" s="248"/>
      <c r="Q90" s="249">
        <f>Q91</f>
        <v>0</v>
      </c>
      <c r="R90" s="249">
        <f>R91</f>
        <v>0</v>
      </c>
      <c r="S90" s="248"/>
      <c r="T90" s="250">
        <f>T91</f>
        <v>0</v>
      </c>
      <c r="U90" s="248"/>
      <c r="V90" s="250">
        <f>V91</f>
        <v>0</v>
      </c>
      <c r="W90" s="248"/>
      <c r="X90" s="251">
        <f>X91</f>
        <v>0</v>
      </c>
      <c r="Y90" s="11"/>
      <c r="Z90" s="11"/>
      <c r="AA90" s="11"/>
      <c r="AB90" s="11"/>
      <c r="AC90" s="11"/>
      <c r="AD90" s="11"/>
      <c r="AE90" s="11"/>
      <c r="AR90" s="252" t="s">
        <v>88</v>
      </c>
      <c r="AT90" s="253" t="s">
        <v>70</v>
      </c>
      <c r="AU90" s="253" t="s">
        <v>71</v>
      </c>
      <c r="AY90" s="252" t="s">
        <v>158</v>
      </c>
      <c r="BK90" s="254">
        <f>BK91</f>
        <v>0</v>
      </c>
    </row>
    <row r="91" s="11" customFormat="1" ht="22.8" customHeight="1">
      <c r="A91" s="11"/>
      <c r="B91" s="240"/>
      <c r="C91" s="241"/>
      <c r="D91" s="242" t="s">
        <v>70</v>
      </c>
      <c r="E91" s="265" t="s">
        <v>2369</v>
      </c>
      <c r="F91" s="265" t="s">
        <v>2370</v>
      </c>
      <c r="G91" s="241"/>
      <c r="H91" s="241"/>
      <c r="I91" s="244"/>
      <c r="J91" s="244"/>
      <c r="K91" s="266">
        <f>BK91</f>
        <v>0</v>
      </c>
      <c r="L91" s="241"/>
      <c r="M91" s="246"/>
      <c r="N91" s="247"/>
      <c r="O91" s="248"/>
      <c r="P91" s="248"/>
      <c r="Q91" s="249">
        <f>SUM(Q92:Q99)</f>
        <v>0</v>
      </c>
      <c r="R91" s="249">
        <f>SUM(R92:R99)</f>
        <v>0</v>
      </c>
      <c r="S91" s="248"/>
      <c r="T91" s="250">
        <f>SUM(T92:T99)</f>
        <v>0</v>
      </c>
      <c r="U91" s="248"/>
      <c r="V91" s="250">
        <f>SUM(V92:V99)</f>
        <v>0</v>
      </c>
      <c r="W91" s="248"/>
      <c r="X91" s="251">
        <f>SUM(X92:X99)</f>
        <v>0</v>
      </c>
      <c r="Y91" s="11"/>
      <c r="Z91" s="11"/>
      <c r="AA91" s="11"/>
      <c r="AB91" s="11"/>
      <c r="AC91" s="11"/>
      <c r="AD91" s="11"/>
      <c r="AE91" s="11"/>
      <c r="AR91" s="252" t="s">
        <v>88</v>
      </c>
      <c r="AT91" s="253" t="s">
        <v>70</v>
      </c>
      <c r="AU91" s="253" t="s">
        <v>78</v>
      </c>
      <c r="AY91" s="252" t="s">
        <v>158</v>
      </c>
      <c r="BK91" s="254">
        <f>SUM(BK92:BK99)</f>
        <v>0</v>
      </c>
    </row>
    <row r="92" s="2" customFormat="1" ht="21.75" customHeight="1">
      <c r="A92" s="36"/>
      <c r="B92" s="37"/>
      <c r="C92" s="232" t="s">
        <v>78</v>
      </c>
      <c r="D92" s="232" t="s">
        <v>461</v>
      </c>
      <c r="E92" s="233" t="s">
        <v>2371</v>
      </c>
      <c r="F92" s="234" t="s">
        <v>2372</v>
      </c>
      <c r="G92" s="235" t="s">
        <v>1655</v>
      </c>
      <c r="H92" s="236">
        <v>1</v>
      </c>
      <c r="I92" s="237"/>
      <c r="J92" s="237"/>
      <c r="K92" s="238">
        <f>ROUND(P92*H92,2)</f>
        <v>0</v>
      </c>
      <c r="L92" s="234" t="s">
        <v>1693</v>
      </c>
      <c r="M92" s="42"/>
      <c r="N92" s="239" t="s">
        <v>20</v>
      </c>
      <c r="O92" s="222" t="s">
        <v>40</v>
      </c>
      <c r="P92" s="223">
        <f>I92+J92</f>
        <v>0</v>
      </c>
      <c r="Q92" s="223">
        <f>ROUND(I92*H92,2)</f>
        <v>0</v>
      </c>
      <c r="R92" s="223">
        <f>ROUND(J92*H92,2)</f>
        <v>0</v>
      </c>
      <c r="S92" s="82"/>
      <c r="T92" s="224">
        <f>S92*H92</f>
        <v>0</v>
      </c>
      <c r="U92" s="224">
        <v>0</v>
      </c>
      <c r="V92" s="224">
        <f>U92*H92</f>
        <v>0</v>
      </c>
      <c r="W92" s="224">
        <v>0</v>
      </c>
      <c r="X92" s="225">
        <f>W92*H92</f>
        <v>0</v>
      </c>
      <c r="Y92" s="36"/>
      <c r="Z92" s="36"/>
      <c r="AA92" s="36"/>
      <c r="AB92" s="36"/>
      <c r="AC92" s="36"/>
      <c r="AD92" s="36"/>
      <c r="AE92" s="36"/>
      <c r="AR92" s="226" t="s">
        <v>231</v>
      </c>
      <c r="AT92" s="226" t="s">
        <v>461</v>
      </c>
      <c r="AU92" s="226" t="s">
        <v>80</v>
      </c>
      <c r="AY92" s="15" t="s">
        <v>158</v>
      </c>
      <c r="BE92" s="227">
        <f>IF(O92="základní",K92,0)</f>
        <v>0</v>
      </c>
      <c r="BF92" s="227">
        <f>IF(O92="snížená",K92,0)</f>
        <v>0</v>
      </c>
      <c r="BG92" s="227">
        <f>IF(O92="zákl. přenesená",K92,0)</f>
        <v>0</v>
      </c>
      <c r="BH92" s="227">
        <f>IF(O92="sníž. přenesená",K92,0)</f>
        <v>0</v>
      </c>
      <c r="BI92" s="227">
        <f>IF(O92="nulová",K92,0)</f>
        <v>0</v>
      </c>
      <c r="BJ92" s="15" t="s">
        <v>78</v>
      </c>
      <c r="BK92" s="227">
        <f>ROUND(P92*H92,2)</f>
        <v>0</v>
      </c>
      <c r="BL92" s="15" t="s">
        <v>231</v>
      </c>
      <c r="BM92" s="226" t="s">
        <v>2373</v>
      </c>
    </row>
    <row r="93" s="2" customFormat="1">
      <c r="A93" s="36"/>
      <c r="B93" s="37"/>
      <c r="C93" s="38"/>
      <c r="D93" s="228" t="s">
        <v>161</v>
      </c>
      <c r="E93" s="38"/>
      <c r="F93" s="229" t="s">
        <v>2372</v>
      </c>
      <c r="G93" s="38"/>
      <c r="H93" s="38"/>
      <c r="I93" s="150"/>
      <c r="J93" s="150"/>
      <c r="K93" s="38"/>
      <c r="L93" s="38"/>
      <c r="M93" s="42"/>
      <c r="N93" s="230"/>
      <c r="O93" s="231"/>
      <c r="P93" s="82"/>
      <c r="Q93" s="82"/>
      <c r="R93" s="82"/>
      <c r="S93" s="82"/>
      <c r="T93" s="82"/>
      <c r="U93" s="82"/>
      <c r="V93" s="82"/>
      <c r="W93" s="82"/>
      <c r="X93" s="83"/>
      <c r="Y93" s="36"/>
      <c r="Z93" s="36"/>
      <c r="AA93" s="36"/>
      <c r="AB93" s="36"/>
      <c r="AC93" s="36"/>
      <c r="AD93" s="36"/>
      <c r="AE93" s="36"/>
      <c r="AT93" s="15" t="s">
        <v>161</v>
      </c>
      <c r="AU93" s="15" t="s">
        <v>80</v>
      </c>
    </row>
    <row r="94" s="2" customFormat="1" ht="21.75" customHeight="1">
      <c r="A94" s="36"/>
      <c r="B94" s="37"/>
      <c r="C94" s="232" t="s">
        <v>88</v>
      </c>
      <c r="D94" s="232" t="s">
        <v>461</v>
      </c>
      <c r="E94" s="233" t="s">
        <v>2374</v>
      </c>
      <c r="F94" s="234" t="s">
        <v>2375</v>
      </c>
      <c r="G94" s="235" t="s">
        <v>1655</v>
      </c>
      <c r="H94" s="236">
        <v>1</v>
      </c>
      <c r="I94" s="237"/>
      <c r="J94" s="237"/>
      <c r="K94" s="238">
        <f>ROUND(P94*H94,2)</f>
        <v>0</v>
      </c>
      <c r="L94" s="234" t="s">
        <v>1693</v>
      </c>
      <c r="M94" s="42"/>
      <c r="N94" s="239" t="s">
        <v>20</v>
      </c>
      <c r="O94" s="222" t="s">
        <v>40</v>
      </c>
      <c r="P94" s="223">
        <f>I94+J94</f>
        <v>0</v>
      </c>
      <c r="Q94" s="223">
        <f>ROUND(I94*H94,2)</f>
        <v>0</v>
      </c>
      <c r="R94" s="223">
        <f>ROUND(J94*H94,2)</f>
        <v>0</v>
      </c>
      <c r="S94" s="82"/>
      <c r="T94" s="224">
        <f>S94*H94</f>
        <v>0</v>
      </c>
      <c r="U94" s="224">
        <v>0</v>
      </c>
      <c r="V94" s="224">
        <f>U94*H94</f>
        <v>0</v>
      </c>
      <c r="W94" s="224">
        <v>0</v>
      </c>
      <c r="X94" s="225">
        <f>W94*H94</f>
        <v>0</v>
      </c>
      <c r="Y94" s="36"/>
      <c r="Z94" s="36"/>
      <c r="AA94" s="36"/>
      <c r="AB94" s="36"/>
      <c r="AC94" s="36"/>
      <c r="AD94" s="36"/>
      <c r="AE94" s="36"/>
      <c r="AR94" s="226" t="s">
        <v>231</v>
      </c>
      <c r="AT94" s="226" t="s">
        <v>461</v>
      </c>
      <c r="AU94" s="226" t="s">
        <v>80</v>
      </c>
      <c r="AY94" s="15" t="s">
        <v>158</v>
      </c>
      <c r="BE94" s="227">
        <f>IF(O94="základní",K94,0)</f>
        <v>0</v>
      </c>
      <c r="BF94" s="227">
        <f>IF(O94="snížená",K94,0)</f>
        <v>0</v>
      </c>
      <c r="BG94" s="227">
        <f>IF(O94="zákl. přenesená",K94,0)</f>
        <v>0</v>
      </c>
      <c r="BH94" s="227">
        <f>IF(O94="sníž. přenesená",K94,0)</f>
        <v>0</v>
      </c>
      <c r="BI94" s="227">
        <f>IF(O94="nulová",K94,0)</f>
        <v>0</v>
      </c>
      <c r="BJ94" s="15" t="s">
        <v>78</v>
      </c>
      <c r="BK94" s="227">
        <f>ROUND(P94*H94,2)</f>
        <v>0</v>
      </c>
      <c r="BL94" s="15" t="s">
        <v>231</v>
      </c>
      <c r="BM94" s="226" t="s">
        <v>2376</v>
      </c>
    </row>
    <row r="95" s="2" customFormat="1">
      <c r="A95" s="36"/>
      <c r="B95" s="37"/>
      <c r="C95" s="38"/>
      <c r="D95" s="228" t="s">
        <v>161</v>
      </c>
      <c r="E95" s="38"/>
      <c r="F95" s="229" t="s">
        <v>2375</v>
      </c>
      <c r="G95" s="38"/>
      <c r="H95" s="38"/>
      <c r="I95" s="150"/>
      <c r="J95" s="150"/>
      <c r="K95" s="38"/>
      <c r="L95" s="38"/>
      <c r="M95" s="42"/>
      <c r="N95" s="230"/>
      <c r="O95" s="231"/>
      <c r="P95" s="82"/>
      <c r="Q95" s="82"/>
      <c r="R95" s="82"/>
      <c r="S95" s="82"/>
      <c r="T95" s="82"/>
      <c r="U95" s="82"/>
      <c r="V95" s="82"/>
      <c r="W95" s="82"/>
      <c r="X95" s="83"/>
      <c r="Y95" s="36"/>
      <c r="Z95" s="36"/>
      <c r="AA95" s="36"/>
      <c r="AB95" s="36"/>
      <c r="AC95" s="36"/>
      <c r="AD95" s="36"/>
      <c r="AE95" s="36"/>
      <c r="AT95" s="15" t="s">
        <v>161</v>
      </c>
      <c r="AU95" s="15" t="s">
        <v>80</v>
      </c>
    </row>
    <row r="96" s="2" customFormat="1" ht="21.75" customHeight="1">
      <c r="A96" s="36"/>
      <c r="B96" s="37"/>
      <c r="C96" s="232" t="s">
        <v>171</v>
      </c>
      <c r="D96" s="232" t="s">
        <v>461</v>
      </c>
      <c r="E96" s="233" t="s">
        <v>2377</v>
      </c>
      <c r="F96" s="234" t="s">
        <v>2378</v>
      </c>
      <c r="G96" s="235" t="s">
        <v>240</v>
      </c>
      <c r="H96" s="236">
        <v>3</v>
      </c>
      <c r="I96" s="237"/>
      <c r="J96" s="237"/>
      <c r="K96" s="238">
        <f>ROUND(P96*H96,2)</f>
        <v>0</v>
      </c>
      <c r="L96" s="234" t="s">
        <v>1645</v>
      </c>
      <c r="M96" s="42"/>
      <c r="N96" s="239" t="s">
        <v>20</v>
      </c>
      <c r="O96" s="222" t="s">
        <v>40</v>
      </c>
      <c r="P96" s="223">
        <f>I96+J96</f>
        <v>0</v>
      </c>
      <c r="Q96" s="223">
        <f>ROUND(I96*H96,2)</f>
        <v>0</v>
      </c>
      <c r="R96" s="223">
        <f>ROUND(J96*H96,2)</f>
        <v>0</v>
      </c>
      <c r="S96" s="82"/>
      <c r="T96" s="224">
        <f>S96*H96</f>
        <v>0</v>
      </c>
      <c r="U96" s="224">
        <v>0</v>
      </c>
      <c r="V96" s="224">
        <f>U96*H96</f>
        <v>0</v>
      </c>
      <c r="W96" s="224">
        <v>0</v>
      </c>
      <c r="X96" s="225">
        <f>W96*H96</f>
        <v>0</v>
      </c>
      <c r="Y96" s="36"/>
      <c r="Z96" s="36"/>
      <c r="AA96" s="36"/>
      <c r="AB96" s="36"/>
      <c r="AC96" s="36"/>
      <c r="AD96" s="36"/>
      <c r="AE96" s="36"/>
      <c r="AR96" s="226" t="s">
        <v>231</v>
      </c>
      <c r="AT96" s="226" t="s">
        <v>461</v>
      </c>
      <c r="AU96" s="226" t="s">
        <v>80</v>
      </c>
      <c r="AY96" s="15" t="s">
        <v>158</v>
      </c>
      <c r="BE96" s="227">
        <f>IF(O96="základní",K96,0)</f>
        <v>0</v>
      </c>
      <c r="BF96" s="227">
        <f>IF(O96="snížená",K96,0)</f>
        <v>0</v>
      </c>
      <c r="BG96" s="227">
        <f>IF(O96="zákl. přenesená",K96,0)</f>
        <v>0</v>
      </c>
      <c r="BH96" s="227">
        <f>IF(O96="sníž. přenesená",K96,0)</f>
        <v>0</v>
      </c>
      <c r="BI96" s="227">
        <f>IF(O96="nulová",K96,0)</f>
        <v>0</v>
      </c>
      <c r="BJ96" s="15" t="s">
        <v>78</v>
      </c>
      <c r="BK96" s="227">
        <f>ROUND(P96*H96,2)</f>
        <v>0</v>
      </c>
      <c r="BL96" s="15" t="s">
        <v>231</v>
      </c>
      <c r="BM96" s="226" t="s">
        <v>2379</v>
      </c>
    </row>
    <row r="97" s="2" customFormat="1">
      <c r="A97" s="36"/>
      <c r="B97" s="37"/>
      <c r="C97" s="38"/>
      <c r="D97" s="228" t="s">
        <v>161</v>
      </c>
      <c r="E97" s="38"/>
      <c r="F97" s="229" t="s">
        <v>2378</v>
      </c>
      <c r="G97" s="38"/>
      <c r="H97" s="38"/>
      <c r="I97" s="150"/>
      <c r="J97" s="150"/>
      <c r="K97" s="38"/>
      <c r="L97" s="38"/>
      <c r="M97" s="42"/>
      <c r="N97" s="230"/>
      <c r="O97" s="231"/>
      <c r="P97" s="82"/>
      <c r="Q97" s="82"/>
      <c r="R97" s="82"/>
      <c r="S97" s="82"/>
      <c r="T97" s="82"/>
      <c r="U97" s="82"/>
      <c r="V97" s="82"/>
      <c r="W97" s="82"/>
      <c r="X97" s="83"/>
      <c r="Y97" s="36"/>
      <c r="Z97" s="36"/>
      <c r="AA97" s="36"/>
      <c r="AB97" s="36"/>
      <c r="AC97" s="36"/>
      <c r="AD97" s="36"/>
      <c r="AE97" s="36"/>
      <c r="AT97" s="15" t="s">
        <v>161</v>
      </c>
      <c r="AU97" s="15" t="s">
        <v>80</v>
      </c>
    </row>
    <row r="98" s="2" customFormat="1" ht="21.75" customHeight="1">
      <c r="A98" s="36"/>
      <c r="B98" s="37"/>
      <c r="C98" s="232" t="s">
        <v>175</v>
      </c>
      <c r="D98" s="232" t="s">
        <v>461</v>
      </c>
      <c r="E98" s="233" t="s">
        <v>2380</v>
      </c>
      <c r="F98" s="234" t="s">
        <v>2381</v>
      </c>
      <c r="G98" s="235" t="s">
        <v>155</v>
      </c>
      <c r="H98" s="236">
        <v>10</v>
      </c>
      <c r="I98" s="237"/>
      <c r="J98" s="237"/>
      <c r="K98" s="238">
        <f>ROUND(P98*H98,2)</f>
        <v>0</v>
      </c>
      <c r="L98" s="234" t="s">
        <v>1645</v>
      </c>
      <c r="M98" s="42"/>
      <c r="N98" s="239" t="s">
        <v>20</v>
      </c>
      <c r="O98" s="222" t="s">
        <v>40</v>
      </c>
      <c r="P98" s="223">
        <f>I98+J98</f>
        <v>0</v>
      </c>
      <c r="Q98" s="223">
        <f>ROUND(I98*H98,2)</f>
        <v>0</v>
      </c>
      <c r="R98" s="223">
        <f>ROUND(J98*H98,2)</f>
        <v>0</v>
      </c>
      <c r="S98" s="82"/>
      <c r="T98" s="224">
        <f>S98*H98</f>
        <v>0</v>
      </c>
      <c r="U98" s="224">
        <v>0</v>
      </c>
      <c r="V98" s="224">
        <f>U98*H98</f>
        <v>0</v>
      </c>
      <c r="W98" s="224">
        <v>0</v>
      </c>
      <c r="X98" s="225">
        <f>W98*H98</f>
        <v>0</v>
      </c>
      <c r="Y98" s="36"/>
      <c r="Z98" s="36"/>
      <c r="AA98" s="36"/>
      <c r="AB98" s="36"/>
      <c r="AC98" s="36"/>
      <c r="AD98" s="36"/>
      <c r="AE98" s="36"/>
      <c r="AR98" s="226" t="s">
        <v>231</v>
      </c>
      <c r="AT98" s="226" t="s">
        <v>461</v>
      </c>
      <c r="AU98" s="226" t="s">
        <v>80</v>
      </c>
      <c r="AY98" s="15" t="s">
        <v>158</v>
      </c>
      <c r="BE98" s="227">
        <f>IF(O98="základní",K98,0)</f>
        <v>0</v>
      </c>
      <c r="BF98" s="227">
        <f>IF(O98="snížená",K98,0)</f>
        <v>0</v>
      </c>
      <c r="BG98" s="227">
        <f>IF(O98="zákl. přenesená",K98,0)</f>
        <v>0</v>
      </c>
      <c r="BH98" s="227">
        <f>IF(O98="sníž. přenesená",K98,0)</f>
        <v>0</v>
      </c>
      <c r="BI98" s="227">
        <f>IF(O98="nulová",K98,0)</f>
        <v>0</v>
      </c>
      <c r="BJ98" s="15" t="s">
        <v>78</v>
      </c>
      <c r="BK98" s="227">
        <f>ROUND(P98*H98,2)</f>
        <v>0</v>
      </c>
      <c r="BL98" s="15" t="s">
        <v>231</v>
      </c>
      <c r="BM98" s="226" t="s">
        <v>2382</v>
      </c>
    </row>
    <row r="99" s="2" customFormat="1">
      <c r="A99" s="36"/>
      <c r="B99" s="37"/>
      <c r="C99" s="38"/>
      <c r="D99" s="228" t="s">
        <v>161</v>
      </c>
      <c r="E99" s="38"/>
      <c r="F99" s="229" t="s">
        <v>2381</v>
      </c>
      <c r="G99" s="38"/>
      <c r="H99" s="38"/>
      <c r="I99" s="150"/>
      <c r="J99" s="150"/>
      <c r="K99" s="38"/>
      <c r="L99" s="38"/>
      <c r="M99" s="42"/>
      <c r="N99" s="255"/>
      <c r="O99" s="256"/>
      <c r="P99" s="257"/>
      <c r="Q99" s="257"/>
      <c r="R99" s="257"/>
      <c r="S99" s="257"/>
      <c r="T99" s="257"/>
      <c r="U99" s="257"/>
      <c r="V99" s="257"/>
      <c r="W99" s="257"/>
      <c r="X99" s="258"/>
      <c r="Y99" s="36"/>
      <c r="Z99" s="36"/>
      <c r="AA99" s="36"/>
      <c r="AB99" s="36"/>
      <c r="AC99" s="36"/>
      <c r="AD99" s="36"/>
      <c r="AE99" s="36"/>
      <c r="AT99" s="15" t="s">
        <v>161</v>
      </c>
      <c r="AU99" s="15" t="s">
        <v>80</v>
      </c>
    </row>
    <row r="100" s="2" customFormat="1" ht="6.96" customHeight="1">
      <c r="A100" s="36"/>
      <c r="B100" s="57"/>
      <c r="C100" s="58"/>
      <c r="D100" s="58"/>
      <c r="E100" s="58"/>
      <c r="F100" s="58"/>
      <c r="G100" s="58"/>
      <c r="H100" s="58"/>
      <c r="I100" s="179"/>
      <c r="J100" s="179"/>
      <c r="K100" s="58"/>
      <c r="L100" s="58"/>
      <c r="M100" s="42"/>
      <c r="N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</sheetData>
  <sheetProtection sheet="1" autoFilter="0" formatColumns="0" formatRows="0" objects="1" scenarios="1" spinCount="100000" saltValue="6HVf8stkqcF3a0lNDE8o/0Ih3FY3u59q6d0rJhaedEUvs6CPBiHVCITYrAWAwpFf50uBEfAfpeen8KTpCsCVCA==" hashValue="IWyWxCWpVmYCGl9SVISrXf7MSuQx6IaqmvKHXLV740yETvQsZ+HKVpt0+1Nq2l/oCF4HyFbh1j+3PI/GgTJXww==" algorithmName="SHA-512" password="CC35"/>
  <autoFilter ref="C88:L99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7:H77"/>
    <mergeCell ref="E79:H79"/>
    <mergeCell ref="E81:H81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3" customFormat="1" ht="45" customHeight="1">
      <c r="B3" s="272"/>
      <c r="C3" s="273" t="s">
        <v>2383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2384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2385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2386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2387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2388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2389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2390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2391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2392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2393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77</v>
      </c>
      <c r="F18" s="279" t="s">
        <v>2394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2395</v>
      </c>
      <c r="F19" s="279" t="s">
        <v>2396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2397</v>
      </c>
      <c r="F20" s="279" t="s">
        <v>2398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102</v>
      </c>
      <c r="F21" s="279" t="s">
        <v>2399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1529</v>
      </c>
      <c r="F22" s="279" t="s">
        <v>1530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83</v>
      </c>
      <c r="F23" s="279" t="s">
        <v>2400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2401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2402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2403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2404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2405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2406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2407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2408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2409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136</v>
      </c>
      <c r="F36" s="279"/>
      <c r="G36" s="279" t="s">
        <v>2410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2411</v>
      </c>
      <c r="F37" s="279"/>
      <c r="G37" s="279" t="s">
        <v>2412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50</v>
      </c>
      <c r="F38" s="279"/>
      <c r="G38" s="279" t="s">
        <v>2413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51</v>
      </c>
      <c r="F39" s="279"/>
      <c r="G39" s="279" t="s">
        <v>2414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137</v>
      </c>
      <c r="F40" s="279"/>
      <c r="G40" s="279" t="s">
        <v>2415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138</v>
      </c>
      <c r="F41" s="279"/>
      <c r="G41" s="279" t="s">
        <v>2416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2417</v>
      </c>
      <c r="F42" s="279"/>
      <c r="G42" s="279" t="s">
        <v>2418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2419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2420</v>
      </c>
      <c r="F44" s="279"/>
      <c r="G44" s="279" t="s">
        <v>2421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141</v>
      </c>
      <c r="F45" s="279"/>
      <c r="G45" s="279" t="s">
        <v>2422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2423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2424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2425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2426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2427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2428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2429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2430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2431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2432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2433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2434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2435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2436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2437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2438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2439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2440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2441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2442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2443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2444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2445</v>
      </c>
      <c r="D76" s="297"/>
      <c r="E76" s="297"/>
      <c r="F76" s="297" t="s">
        <v>2446</v>
      </c>
      <c r="G76" s="298"/>
      <c r="H76" s="297" t="s">
        <v>51</v>
      </c>
      <c r="I76" s="297" t="s">
        <v>54</v>
      </c>
      <c r="J76" s="297" t="s">
        <v>2447</v>
      </c>
      <c r="K76" s="296"/>
    </row>
    <row r="77" s="1" customFormat="1" ht="17.25" customHeight="1">
      <c r="B77" s="294"/>
      <c r="C77" s="299" t="s">
        <v>2448</v>
      </c>
      <c r="D77" s="299"/>
      <c r="E77" s="299"/>
      <c r="F77" s="300" t="s">
        <v>2449</v>
      </c>
      <c r="G77" s="301"/>
      <c r="H77" s="299"/>
      <c r="I77" s="299"/>
      <c r="J77" s="299" t="s">
        <v>2450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50</v>
      </c>
      <c r="D79" s="302"/>
      <c r="E79" s="302"/>
      <c r="F79" s="304" t="s">
        <v>2451</v>
      </c>
      <c r="G79" s="303"/>
      <c r="H79" s="282" t="s">
        <v>2452</v>
      </c>
      <c r="I79" s="282" t="s">
        <v>2453</v>
      </c>
      <c r="J79" s="282">
        <v>20</v>
      </c>
      <c r="K79" s="296"/>
    </row>
    <row r="80" s="1" customFormat="1" ht="15" customHeight="1">
      <c r="B80" s="294"/>
      <c r="C80" s="282" t="s">
        <v>2454</v>
      </c>
      <c r="D80" s="282"/>
      <c r="E80" s="282"/>
      <c r="F80" s="304" t="s">
        <v>2451</v>
      </c>
      <c r="G80" s="303"/>
      <c r="H80" s="282" t="s">
        <v>2455</v>
      </c>
      <c r="I80" s="282" t="s">
        <v>2453</v>
      </c>
      <c r="J80" s="282">
        <v>120</v>
      </c>
      <c r="K80" s="296"/>
    </row>
    <row r="81" s="1" customFormat="1" ht="15" customHeight="1">
      <c r="B81" s="305"/>
      <c r="C81" s="282" t="s">
        <v>2456</v>
      </c>
      <c r="D81" s="282"/>
      <c r="E81" s="282"/>
      <c r="F81" s="304" t="s">
        <v>2457</v>
      </c>
      <c r="G81" s="303"/>
      <c r="H81" s="282" t="s">
        <v>2458</v>
      </c>
      <c r="I81" s="282" t="s">
        <v>2453</v>
      </c>
      <c r="J81" s="282">
        <v>50</v>
      </c>
      <c r="K81" s="296"/>
    </row>
    <row r="82" s="1" customFormat="1" ht="15" customHeight="1">
      <c r="B82" s="305"/>
      <c r="C82" s="282" t="s">
        <v>2459</v>
      </c>
      <c r="D82" s="282"/>
      <c r="E82" s="282"/>
      <c r="F82" s="304" t="s">
        <v>2451</v>
      </c>
      <c r="G82" s="303"/>
      <c r="H82" s="282" t="s">
        <v>2460</v>
      </c>
      <c r="I82" s="282" t="s">
        <v>2461</v>
      </c>
      <c r="J82" s="282"/>
      <c r="K82" s="296"/>
    </row>
    <row r="83" s="1" customFormat="1" ht="15" customHeight="1">
      <c r="B83" s="305"/>
      <c r="C83" s="306" t="s">
        <v>2462</v>
      </c>
      <c r="D83" s="306"/>
      <c r="E83" s="306"/>
      <c r="F83" s="307" t="s">
        <v>2457</v>
      </c>
      <c r="G83" s="306"/>
      <c r="H83" s="306" t="s">
        <v>2463</v>
      </c>
      <c r="I83" s="306" t="s">
        <v>2453</v>
      </c>
      <c r="J83" s="306">
        <v>15</v>
      </c>
      <c r="K83" s="296"/>
    </row>
    <row r="84" s="1" customFormat="1" ht="15" customHeight="1">
      <c r="B84" s="305"/>
      <c r="C84" s="306" t="s">
        <v>2464</v>
      </c>
      <c r="D84" s="306"/>
      <c r="E84" s="306"/>
      <c r="F84" s="307" t="s">
        <v>2457</v>
      </c>
      <c r="G84" s="306"/>
      <c r="H84" s="306" t="s">
        <v>2465</v>
      </c>
      <c r="I84" s="306" t="s">
        <v>2453</v>
      </c>
      <c r="J84" s="306">
        <v>15</v>
      </c>
      <c r="K84" s="296"/>
    </row>
    <row r="85" s="1" customFormat="1" ht="15" customHeight="1">
      <c r="B85" s="305"/>
      <c r="C85" s="306" t="s">
        <v>2466</v>
      </c>
      <c r="D85" s="306"/>
      <c r="E85" s="306"/>
      <c r="F85" s="307" t="s">
        <v>2457</v>
      </c>
      <c r="G85" s="306"/>
      <c r="H85" s="306" t="s">
        <v>2467</v>
      </c>
      <c r="I85" s="306" t="s">
        <v>2453</v>
      </c>
      <c r="J85" s="306">
        <v>20</v>
      </c>
      <c r="K85" s="296"/>
    </row>
    <row r="86" s="1" customFormat="1" ht="15" customHeight="1">
      <c r="B86" s="305"/>
      <c r="C86" s="306" t="s">
        <v>2468</v>
      </c>
      <c r="D86" s="306"/>
      <c r="E86" s="306"/>
      <c r="F86" s="307" t="s">
        <v>2457</v>
      </c>
      <c r="G86" s="306"/>
      <c r="H86" s="306" t="s">
        <v>2469</v>
      </c>
      <c r="I86" s="306" t="s">
        <v>2453</v>
      </c>
      <c r="J86" s="306">
        <v>20</v>
      </c>
      <c r="K86" s="296"/>
    </row>
    <row r="87" s="1" customFormat="1" ht="15" customHeight="1">
      <c r="B87" s="305"/>
      <c r="C87" s="282" t="s">
        <v>2470</v>
      </c>
      <c r="D87" s="282"/>
      <c r="E87" s="282"/>
      <c r="F87" s="304" t="s">
        <v>2457</v>
      </c>
      <c r="G87" s="303"/>
      <c r="H87" s="282" t="s">
        <v>2471</v>
      </c>
      <c r="I87" s="282" t="s">
        <v>2453</v>
      </c>
      <c r="J87" s="282">
        <v>50</v>
      </c>
      <c r="K87" s="296"/>
    </row>
    <row r="88" s="1" customFormat="1" ht="15" customHeight="1">
      <c r="B88" s="305"/>
      <c r="C88" s="282" t="s">
        <v>2472</v>
      </c>
      <c r="D88" s="282"/>
      <c r="E88" s="282"/>
      <c r="F88" s="304" t="s">
        <v>2457</v>
      </c>
      <c r="G88" s="303"/>
      <c r="H88" s="282" t="s">
        <v>2473</v>
      </c>
      <c r="I88" s="282" t="s">
        <v>2453</v>
      </c>
      <c r="J88" s="282">
        <v>20</v>
      </c>
      <c r="K88" s="296"/>
    </row>
    <row r="89" s="1" customFormat="1" ht="15" customHeight="1">
      <c r="B89" s="305"/>
      <c r="C89" s="282" t="s">
        <v>2474</v>
      </c>
      <c r="D89" s="282"/>
      <c r="E89" s="282"/>
      <c r="F89" s="304" t="s">
        <v>2457</v>
      </c>
      <c r="G89" s="303"/>
      <c r="H89" s="282" t="s">
        <v>2475</v>
      </c>
      <c r="I89" s="282" t="s">
        <v>2453</v>
      </c>
      <c r="J89" s="282">
        <v>20</v>
      </c>
      <c r="K89" s="296"/>
    </row>
    <row r="90" s="1" customFormat="1" ht="15" customHeight="1">
      <c r="B90" s="305"/>
      <c r="C90" s="282" t="s">
        <v>2476</v>
      </c>
      <c r="D90" s="282"/>
      <c r="E90" s="282"/>
      <c r="F90" s="304" t="s">
        <v>2457</v>
      </c>
      <c r="G90" s="303"/>
      <c r="H90" s="282" t="s">
        <v>2477</v>
      </c>
      <c r="I90" s="282" t="s">
        <v>2453</v>
      </c>
      <c r="J90" s="282">
        <v>50</v>
      </c>
      <c r="K90" s="296"/>
    </row>
    <row r="91" s="1" customFormat="1" ht="15" customHeight="1">
      <c r="B91" s="305"/>
      <c r="C91" s="282" t="s">
        <v>2478</v>
      </c>
      <c r="D91" s="282"/>
      <c r="E91" s="282"/>
      <c r="F91" s="304" t="s">
        <v>2457</v>
      </c>
      <c r="G91" s="303"/>
      <c r="H91" s="282" t="s">
        <v>2478</v>
      </c>
      <c r="I91" s="282" t="s">
        <v>2453</v>
      </c>
      <c r="J91" s="282">
        <v>50</v>
      </c>
      <c r="K91" s="296"/>
    </row>
    <row r="92" s="1" customFormat="1" ht="15" customHeight="1">
      <c r="B92" s="305"/>
      <c r="C92" s="282" t="s">
        <v>2479</v>
      </c>
      <c r="D92" s="282"/>
      <c r="E92" s="282"/>
      <c r="F92" s="304" t="s">
        <v>2457</v>
      </c>
      <c r="G92" s="303"/>
      <c r="H92" s="282" t="s">
        <v>2480</v>
      </c>
      <c r="I92" s="282" t="s">
        <v>2453</v>
      </c>
      <c r="J92" s="282">
        <v>255</v>
      </c>
      <c r="K92" s="296"/>
    </row>
    <row r="93" s="1" customFormat="1" ht="15" customHeight="1">
      <c r="B93" s="305"/>
      <c r="C93" s="282" t="s">
        <v>2481</v>
      </c>
      <c r="D93" s="282"/>
      <c r="E93" s="282"/>
      <c r="F93" s="304" t="s">
        <v>2451</v>
      </c>
      <c r="G93" s="303"/>
      <c r="H93" s="282" t="s">
        <v>2482</v>
      </c>
      <c r="I93" s="282" t="s">
        <v>2483</v>
      </c>
      <c r="J93" s="282"/>
      <c r="K93" s="296"/>
    </row>
    <row r="94" s="1" customFormat="1" ht="15" customHeight="1">
      <c r="B94" s="305"/>
      <c r="C94" s="282" t="s">
        <v>2484</v>
      </c>
      <c r="D94" s="282"/>
      <c r="E94" s="282"/>
      <c r="F94" s="304" t="s">
        <v>2451</v>
      </c>
      <c r="G94" s="303"/>
      <c r="H94" s="282" t="s">
        <v>2485</v>
      </c>
      <c r="I94" s="282" t="s">
        <v>2486</v>
      </c>
      <c r="J94" s="282"/>
      <c r="K94" s="296"/>
    </row>
    <row r="95" s="1" customFormat="1" ht="15" customHeight="1">
      <c r="B95" s="305"/>
      <c r="C95" s="282" t="s">
        <v>2487</v>
      </c>
      <c r="D95" s="282"/>
      <c r="E95" s="282"/>
      <c r="F95" s="304" t="s">
        <v>2451</v>
      </c>
      <c r="G95" s="303"/>
      <c r="H95" s="282" t="s">
        <v>2487</v>
      </c>
      <c r="I95" s="282" t="s">
        <v>2486</v>
      </c>
      <c r="J95" s="282"/>
      <c r="K95" s="296"/>
    </row>
    <row r="96" s="1" customFormat="1" ht="15" customHeight="1">
      <c r="B96" s="305"/>
      <c r="C96" s="282" t="s">
        <v>35</v>
      </c>
      <c r="D96" s="282"/>
      <c r="E96" s="282"/>
      <c r="F96" s="304" t="s">
        <v>2451</v>
      </c>
      <c r="G96" s="303"/>
      <c r="H96" s="282" t="s">
        <v>2488</v>
      </c>
      <c r="I96" s="282" t="s">
        <v>2486</v>
      </c>
      <c r="J96" s="282"/>
      <c r="K96" s="296"/>
    </row>
    <row r="97" s="1" customFormat="1" ht="15" customHeight="1">
      <c r="B97" s="305"/>
      <c r="C97" s="282" t="s">
        <v>45</v>
      </c>
      <c r="D97" s="282"/>
      <c r="E97" s="282"/>
      <c r="F97" s="304" t="s">
        <v>2451</v>
      </c>
      <c r="G97" s="303"/>
      <c r="H97" s="282" t="s">
        <v>2489</v>
      </c>
      <c r="I97" s="282" t="s">
        <v>2486</v>
      </c>
      <c r="J97" s="282"/>
      <c r="K97" s="296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2490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2445</v>
      </c>
      <c r="D103" s="297"/>
      <c r="E103" s="297"/>
      <c r="F103" s="297" t="s">
        <v>2446</v>
      </c>
      <c r="G103" s="298"/>
      <c r="H103" s="297" t="s">
        <v>51</v>
      </c>
      <c r="I103" s="297" t="s">
        <v>54</v>
      </c>
      <c r="J103" s="297" t="s">
        <v>2447</v>
      </c>
      <c r="K103" s="296"/>
    </row>
    <row r="104" s="1" customFormat="1" ht="17.25" customHeight="1">
      <c r="B104" s="294"/>
      <c r="C104" s="299" t="s">
        <v>2448</v>
      </c>
      <c r="D104" s="299"/>
      <c r="E104" s="299"/>
      <c r="F104" s="300" t="s">
        <v>2449</v>
      </c>
      <c r="G104" s="301"/>
      <c r="H104" s="299"/>
      <c r="I104" s="299"/>
      <c r="J104" s="299" t="s">
        <v>2450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3"/>
      <c r="H105" s="297"/>
      <c r="I105" s="297"/>
      <c r="J105" s="297"/>
      <c r="K105" s="296"/>
    </row>
    <row r="106" s="1" customFormat="1" ht="15" customHeight="1">
      <c r="B106" s="294"/>
      <c r="C106" s="282" t="s">
        <v>50</v>
      </c>
      <c r="D106" s="302"/>
      <c r="E106" s="302"/>
      <c r="F106" s="304" t="s">
        <v>2451</v>
      </c>
      <c r="G106" s="313"/>
      <c r="H106" s="282" t="s">
        <v>2491</v>
      </c>
      <c r="I106" s="282" t="s">
        <v>2453</v>
      </c>
      <c r="J106" s="282">
        <v>20</v>
      </c>
      <c r="K106" s="296"/>
    </row>
    <row r="107" s="1" customFormat="1" ht="15" customHeight="1">
      <c r="B107" s="294"/>
      <c r="C107" s="282" t="s">
        <v>2454</v>
      </c>
      <c r="D107" s="282"/>
      <c r="E107" s="282"/>
      <c r="F107" s="304" t="s">
        <v>2451</v>
      </c>
      <c r="G107" s="282"/>
      <c r="H107" s="282" t="s">
        <v>2491</v>
      </c>
      <c r="I107" s="282" t="s">
        <v>2453</v>
      </c>
      <c r="J107" s="282">
        <v>120</v>
      </c>
      <c r="K107" s="296"/>
    </row>
    <row r="108" s="1" customFormat="1" ht="15" customHeight="1">
      <c r="B108" s="305"/>
      <c r="C108" s="282" t="s">
        <v>2456</v>
      </c>
      <c r="D108" s="282"/>
      <c r="E108" s="282"/>
      <c r="F108" s="304" t="s">
        <v>2457</v>
      </c>
      <c r="G108" s="282"/>
      <c r="H108" s="282" t="s">
        <v>2491</v>
      </c>
      <c r="I108" s="282" t="s">
        <v>2453</v>
      </c>
      <c r="J108" s="282">
        <v>50</v>
      </c>
      <c r="K108" s="296"/>
    </row>
    <row r="109" s="1" customFormat="1" ht="15" customHeight="1">
      <c r="B109" s="305"/>
      <c r="C109" s="282" t="s">
        <v>2459</v>
      </c>
      <c r="D109" s="282"/>
      <c r="E109" s="282"/>
      <c r="F109" s="304" t="s">
        <v>2451</v>
      </c>
      <c r="G109" s="282"/>
      <c r="H109" s="282" t="s">
        <v>2491</v>
      </c>
      <c r="I109" s="282" t="s">
        <v>2461</v>
      </c>
      <c r="J109" s="282"/>
      <c r="K109" s="296"/>
    </row>
    <row r="110" s="1" customFormat="1" ht="15" customHeight="1">
      <c r="B110" s="305"/>
      <c r="C110" s="282" t="s">
        <v>2470</v>
      </c>
      <c r="D110" s="282"/>
      <c r="E110" s="282"/>
      <c r="F110" s="304" t="s">
        <v>2457</v>
      </c>
      <c r="G110" s="282"/>
      <c r="H110" s="282" t="s">
        <v>2491</v>
      </c>
      <c r="I110" s="282" t="s">
        <v>2453</v>
      </c>
      <c r="J110" s="282">
        <v>50</v>
      </c>
      <c r="K110" s="296"/>
    </row>
    <row r="111" s="1" customFormat="1" ht="15" customHeight="1">
      <c r="B111" s="305"/>
      <c r="C111" s="282" t="s">
        <v>2478</v>
      </c>
      <c r="D111" s="282"/>
      <c r="E111" s="282"/>
      <c r="F111" s="304" t="s">
        <v>2457</v>
      </c>
      <c r="G111" s="282"/>
      <c r="H111" s="282" t="s">
        <v>2491</v>
      </c>
      <c r="I111" s="282" t="s">
        <v>2453</v>
      </c>
      <c r="J111" s="282">
        <v>50</v>
      </c>
      <c r="K111" s="296"/>
    </row>
    <row r="112" s="1" customFormat="1" ht="15" customHeight="1">
      <c r="B112" s="305"/>
      <c r="C112" s="282" t="s">
        <v>2476</v>
      </c>
      <c r="D112" s="282"/>
      <c r="E112" s="282"/>
      <c r="F112" s="304" t="s">
        <v>2457</v>
      </c>
      <c r="G112" s="282"/>
      <c r="H112" s="282" t="s">
        <v>2491</v>
      </c>
      <c r="I112" s="282" t="s">
        <v>2453</v>
      </c>
      <c r="J112" s="282">
        <v>50</v>
      </c>
      <c r="K112" s="296"/>
    </row>
    <row r="113" s="1" customFormat="1" ht="15" customHeight="1">
      <c r="B113" s="305"/>
      <c r="C113" s="282" t="s">
        <v>50</v>
      </c>
      <c r="D113" s="282"/>
      <c r="E113" s="282"/>
      <c r="F113" s="304" t="s">
        <v>2451</v>
      </c>
      <c r="G113" s="282"/>
      <c r="H113" s="282" t="s">
        <v>2492</v>
      </c>
      <c r="I113" s="282" t="s">
        <v>2453</v>
      </c>
      <c r="J113" s="282">
        <v>20</v>
      </c>
      <c r="K113" s="296"/>
    </row>
    <row r="114" s="1" customFormat="1" ht="15" customHeight="1">
      <c r="B114" s="305"/>
      <c r="C114" s="282" t="s">
        <v>2493</v>
      </c>
      <c r="D114" s="282"/>
      <c r="E114" s="282"/>
      <c r="F114" s="304" t="s">
        <v>2451</v>
      </c>
      <c r="G114" s="282"/>
      <c r="H114" s="282" t="s">
        <v>2494</v>
      </c>
      <c r="I114" s="282" t="s">
        <v>2453</v>
      </c>
      <c r="J114" s="282">
        <v>120</v>
      </c>
      <c r="K114" s="296"/>
    </row>
    <row r="115" s="1" customFormat="1" ht="15" customHeight="1">
      <c r="B115" s="305"/>
      <c r="C115" s="282" t="s">
        <v>35</v>
      </c>
      <c r="D115" s="282"/>
      <c r="E115" s="282"/>
      <c r="F115" s="304" t="s">
        <v>2451</v>
      </c>
      <c r="G115" s="282"/>
      <c r="H115" s="282" t="s">
        <v>2495</v>
      </c>
      <c r="I115" s="282" t="s">
        <v>2486</v>
      </c>
      <c r="J115" s="282"/>
      <c r="K115" s="296"/>
    </row>
    <row r="116" s="1" customFormat="1" ht="15" customHeight="1">
      <c r="B116" s="305"/>
      <c r="C116" s="282" t="s">
        <v>45</v>
      </c>
      <c r="D116" s="282"/>
      <c r="E116" s="282"/>
      <c r="F116" s="304" t="s">
        <v>2451</v>
      </c>
      <c r="G116" s="282"/>
      <c r="H116" s="282" t="s">
        <v>2496</v>
      </c>
      <c r="I116" s="282" t="s">
        <v>2486</v>
      </c>
      <c r="J116" s="282"/>
      <c r="K116" s="296"/>
    </row>
    <row r="117" s="1" customFormat="1" ht="15" customHeight="1">
      <c r="B117" s="305"/>
      <c r="C117" s="282" t="s">
        <v>54</v>
      </c>
      <c r="D117" s="282"/>
      <c r="E117" s="282"/>
      <c r="F117" s="304" t="s">
        <v>2451</v>
      </c>
      <c r="G117" s="282"/>
      <c r="H117" s="282" t="s">
        <v>2497</v>
      </c>
      <c r="I117" s="282" t="s">
        <v>2498</v>
      </c>
      <c r="J117" s="282"/>
      <c r="K117" s="296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279"/>
      <c r="D119" s="279"/>
      <c r="E119" s="279"/>
      <c r="F119" s="316"/>
      <c r="G119" s="279"/>
      <c r="H119" s="279"/>
      <c r="I119" s="279"/>
      <c r="J119" s="279"/>
      <c r="K119" s="315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3" t="s">
        <v>2499</v>
      </c>
      <c r="D122" s="273"/>
      <c r="E122" s="273"/>
      <c r="F122" s="273"/>
      <c r="G122" s="273"/>
      <c r="H122" s="273"/>
      <c r="I122" s="273"/>
      <c r="J122" s="273"/>
      <c r="K122" s="321"/>
    </row>
    <row r="123" s="1" customFormat="1" ht="17.25" customHeight="1">
      <c r="B123" s="322"/>
      <c r="C123" s="297" t="s">
        <v>2445</v>
      </c>
      <c r="D123" s="297"/>
      <c r="E123" s="297"/>
      <c r="F123" s="297" t="s">
        <v>2446</v>
      </c>
      <c r="G123" s="298"/>
      <c r="H123" s="297" t="s">
        <v>51</v>
      </c>
      <c r="I123" s="297" t="s">
        <v>54</v>
      </c>
      <c r="J123" s="297" t="s">
        <v>2447</v>
      </c>
      <c r="K123" s="323"/>
    </row>
    <row r="124" s="1" customFormat="1" ht="17.25" customHeight="1">
      <c r="B124" s="322"/>
      <c r="C124" s="299" t="s">
        <v>2448</v>
      </c>
      <c r="D124" s="299"/>
      <c r="E124" s="299"/>
      <c r="F124" s="300" t="s">
        <v>2449</v>
      </c>
      <c r="G124" s="301"/>
      <c r="H124" s="299"/>
      <c r="I124" s="299"/>
      <c r="J124" s="299" t="s">
        <v>2450</v>
      </c>
      <c r="K124" s="323"/>
    </row>
    <row r="125" s="1" customFormat="1" ht="5.25" customHeight="1">
      <c r="B125" s="324"/>
      <c r="C125" s="302"/>
      <c r="D125" s="302"/>
      <c r="E125" s="302"/>
      <c r="F125" s="302"/>
      <c r="G125" s="282"/>
      <c r="H125" s="302"/>
      <c r="I125" s="302"/>
      <c r="J125" s="302"/>
      <c r="K125" s="325"/>
    </row>
    <row r="126" s="1" customFormat="1" ht="15" customHeight="1">
      <c r="B126" s="324"/>
      <c r="C126" s="282" t="s">
        <v>2454</v>
      </c>
      <c r="D126" s="302"/>
      <c r="E126" s="302"/>
      <c r="F126" s="304" t="s">
        <v>2451</v>
      </c>
      <c r="G126" s="282"/>
      <c r="H126" s="282" t="s">
        <v>2491</v>
      </c>
      <c r="I126" s="282" t="s">
        <v>2453</v>
      </c>
      <c r="J126" s="282">
        <v>120</v>
      </c>
      <c r="K126" s="326"/>
    </row>
    <row r="127" s="1" customFormat="1" ht="15" customHeight="1">
      <c r="B127" s="324"/>
      <c r="C127" s="282" t="s">
        <v>2500</v>
      </c>
      <c r="D127" s="282"/>
      <c r="E127" s="282"/>
      <c r="F127" s="304" t="s">
        <v>2451</v>
      </c>
      <c r="G127" s="282"/>
      <c r="H127" s="282" t="s">
        <v>2501</v>
      </c>
      <c r="I127" s="282" t="s">
        <v>2453</v>
      </c>
      <c r="J127" s="282" t="s">
        <v>2502</v>
      </c>
      <c r="K127" s="326"/>
    </row>
    <row r="128" s="1" customFormat="1" ht="15" customHeight="1">
      <c r="B128" s="324"/>
      <c r="C128" s="282" t="s">
        <v>83</v>
      </c>
      <c r="D128" s="282"/>
      <c r="E128" s="282"/>
      <c r="F128" s="304" t="s">
        <v>2451</v>
      </c>
      <c r="G128" s="282"/>
      <c r="H128" s="282" t="s">
        <v>2503</v>
      </c>
      <c r="I128" s="282" t="s">
        <v>2453</v>
      </c>
      <c r="J128" s="282" t="s">
        <v>2502</v>
      </c>
      <c r="K128" s="326"/>
    </row>
    <row r="129" s="1" customFormat="1" ht="15" customHeight="1">
      <c r="B129" s="324"/>
      <c r="C129" s="282" t="s">
        <v>2462</v>
      </c>
      <c r="D129" s="282"/>
      <c r="E129" s="282"/>
      <c r="F129" s="304" t="s">
        <v>2457</v>
      </c>
      <c r="G129" s="282"/>
      <c r="H129" s="282" t="s">
        <v>2463</v>
      </c>
      <c r="I129" s="282" t="s">
        <v>2453</v>
      </c>
      <c r="J129" s="282">
        <v>15</v>
      </c>
      <c r="K129" s="326"/>
    </row>
    <row r="130" s="1" customFormat="1" ht="15" customHeight="1">
      <c r="B130" s="324"/>
      <c r="C130" s="306" t="s">
        <v>2464</v>
      </c>
      <c r="D130" s="306"/>
      <c r="E130" s="306"/>
      <c r="F130" s="307" t="s">
        <v>2457</v>
      </c>
      <c r="G130" s="306"/>
      <c r="H130" s="306" t="s">
        <v>2465</v>
      </c>
      <c r="I130" s="306" t="s">
        <v>2453</v>
      </c>
      <c r="J130" s="306">
        <v>15</v>
      </c>
      <c r="K130" s="326"/>
    </row>
    <row r="131" s="1" customFormat="1" ht="15" customHeight="1">
      <c r="B131" s="324"/>
      <c r="C131" s="306" t="s">
        <v>2466</v>
      </c>
      <c r="D131" s="306"/>
      <c r="E131" s="306"/>
      <c r="F131" s="307" t="s">
        <v>2457</v>
      </c>
      <c r="G131" s="306"/>
      <c r="H131" s="306" t="s">
        <v>2467</v>
      </c>
      <c r="I131" s="306" t="s">
        <v>2453</v>
      </c>
      <c r="J131" s="306">
        <v>20</v>
      </c>
      <c r="K131" s="326"/>
    </row>
    <row r="132" s="1" customFormat="1" ht="15" customHeight="1">
      <c r="B132" s="324"/>
      <c r="C132" s="306" t="s">
        <v>2468</v>
      </c>
      <c r="D132" s="306"/>
      <c r="E132" s="306"/>
      <c r="F132" s="307" t="s">
        <v>2457</v>
      </c>
      <c r="G132" s="306"/>
      <c r="H132" s="306" t="s">
        <v>2469</v>
      </c>
      <c r="I132" s="306" t="s">
        <v>2453</v>
      </c>
      <c r="J132" s="306">
        <v>20</v>
      </c>
      <c r="K132" s="326"/>
    </row>
    <row r="133" s="1" customFormat="1" ht="15" customHeight="1">
      <c r="B133" s="324"/>
      <c r="C133" s="282" t="s">
        <v>2456</v>
      </c>
      <c r="D133" s="282"/>
      <c r="E133" s="282"/>
      <c r="F133" s="304" t="s">
        <v>2457</v>
      </c>
      <c r="G133" s="282"/>
      <c r="H133" s="282" t="s">
        <v>2491</v>
      </c>
      <c r="I133" s="282" t="s">
        <v>2453</v>
      </c>
      <c r="J133" s="282">
        <v>50</v>
      </c>
      <c r="K133" s="326"/>
    </row>
    <row r="134" s="1" customFormat="1" ht="15" customHeight="1">
      <c r="B134" s="324"/>
      <c r="C134" s="282" t="s">
        <v>2470</v>
      </c>
      <c r="D134" s="282"/>
      <c r="E134" s="282"/>
      <c r="F134" s="304" t="s">
        <v>2457</v>
      </c>
      <c r="G134" s="282"/>
      <c r="H134" s="282" t="s">
        <v>2491</v>
      </c>
      <c r="I134" s="282" t="s">
        <v>2453</v>
      </c>
      <c r="J134" s="282">
        <v>50</v>
      </c>
      <c r="K134" s="326"/>
    </row>
    <row r="135" s="1" customFormat="1" ht="15" customHeight="1">
      <c r="B135" s="324"/>
      <c r="C135" s="282" t="s">
        <v>2476</v>
      </c>
      <c r="D135" s="282"/>
      <c r="E135" s="282"/>
      <c r="F135" s="304" t="s">
        <v>2457</v>
      </c>
      <c r="G135" s="282"/>
      <c r="H135" s="282" t="s">
        <v>2491</v>
      </c>
      <c r="I135" s="282" t="s">
        <v>2453</v>
      </c>
      <c r="J135" s="282">
        <v>50</v>
      </c>
      <c r="K135" s="326"/>
    </row>
    <row r="136" s="1" customFormat="1" ht="15" customHeight="1">
      <c r="B136" s="324"/>
      <c r="C136" s="282" t="s">
        <v>2478</v>
      </c>
      <c r="D136" s="282"/>
      <c r="E136" s="282"/>
      <c r="F136" s="304" t="s">
        <v>2457</v>
      </c>
      <c r="G136" s="282"/>
      <c r="H136" s="282" t="s">
        <v>2491</v>
      </c>
      <c r="I136" s="282" t="s">
        <v>2453</v>
      </c>
      <c r="J136" s="282">
        <v>50</v>
      </c>
      <c r="K136" s="326"/>
    </row>
    <row r="137" s="1" customFormat="1" ht="15" customHeight="1">
      <c r="B137" s="324"/>
      <c r="C137" s="282" t="s">
        <v>2479</v>
      </c>
      <c r="D137" s="282"/>
      <c r="E137" s="282"/>
      <c r="F137" s="304" t="s">
        <v>2457</v>
      </c>
      <c r="G137" s="282"/>
      <c r="H137" s="282" t="s">
        <v>2504</v>
      </c>
      <c r="I137" s="282" t="s">
        <v>2453</v>
      </c>
      <c r="J137" s="282">
        <v>255</v>
      </c>
      <c r="K137" s="326"/>
    </row>
    <row r="138" s="1" customFormat="1" ht="15" customHeight="1">
      <c r="B138" s="324"/>
      <c r="C138" s="282" t="s">
        <v>2481</v>
      </c>
      <c r="D138" s="282"/>
      <c r="E138" s="282"/>
      <c r="F138" s="304" t="s">
        <v>2451</v>
      </c>
      <c r="G138" s="282"/>
      <c r="H138" s="282" t="s">
        <v>2505</v>
      </c>
      <c r="I138" s="282" t="s">
        <v>2483</v>
      </c>
      <c r="J138" s="282"/>
      <c r="K138" s="326"/>
    </row>
    <row r="139" s="1" customFormat="1" ht="15" customHeight="1">
      <c r="B139" s="324"/>
      <c r="C139" s="282" t="s">
        <v>2484</v>
      </c>
      <c r="D139" s="282"/>
      <c r="E139" s="282"/>
      <c r="F139" s="304" t="s">
        <v>2451</v>
      </c>
      <c r="G139" s="282"/>
      <c r="H139" s="282" t="s">
        <v>2506</v>
      </c>
      <c r="I139" s="282" t="s">
        <v>2486</v>
      </c>
      <c r="J139" s="282"/>
      <c r="K139" s="326"/>
    </row>
    <row r="140" s="1" customFormat="1" ht="15" customHeight="1">
      <c r="B140" s="324"/>
      <c r="C140" s="282" t="s">
        <v>2487</v>
      </c>
      <c r="D140" s="282"/>
      <c r="E140" s="282"/>
      <c r="F140" s="304" t="s">
        <v>2451</v>
      </c>
      <c r="G140" s="282"/>
      <c r="H140" s="282" t="s">
        <v>2487</v>
      </c>
      <c r="I140" s="282" t="s">
        <v>2486</v>
      </c>
      <c r="J140" s="282"/>
      <c r="K140" s="326"/>
    </row>
    <row r="141" s="1" customFormat="1" ht="15" customHeight="1">
      <c r="B141" s="324"/>
      <c r="C141" s="282" t="s">
        <v>35</v>
      </c>
      <c r="D141" s="282"/>
      <c r="E141" s="282"/>
      <c r="F141" s="304" t="s">
        <v>2451</v>
      </c>
      <c r="G141" s="282"/>
      <c r="H141" s="282" t="s">
        <v>2507</v>
      </c>
      <c r="I141" s="282" t="s">
        <v>2486</v>
      </c>
      <c r="J141" s="282"/>
      <c r="K141" s="326"/>
    </row>
    <row r="142" s="1" customFormat="1" ht="15" customHeight="1">
      <c r="B142" s="324"/>
      <c r="C142" s="282" t="s">
        <v>2508</v>
      </c>
      <c r="D142" s="282"/>
      <c r="E142" s="282"/>
      <c r="F142" s="304" t="s">
        <v>2451</v>
      </c>
      <c r="G142" s="282"/>
      <c r="H142" s="282" t="s">
        <v>2509</v>
      </c>
      <c r="I142" s="282" t="s">
        <v>2486</v>
      </c>
      <c r="J142" s="282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279"/>
      <c r="C144" s="279"/>
      <c r="D144" s="279"/>
      <c r="E144" s="279"/>
      <c r="F144" s="316"/>
      <c r="G144" s="279"/>
      <c r="H144" s="279"/>
      <c r="I144" s="279"/>
      <c r="J144" s="279"/>
      <c r="K144" s="279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2510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2445</v>
      </c>
      <c r="D148" s="297"/>
      <c r="E148" s="297"/>
      <c r="F148" s="297" t="s">
        <v>2446</v>
      </c>
      <c r="G148" s="298"/>
      <c r="H148" s="297" t="s">
        <v>51</v>
      </c>
      <c r="I148" s="297" t="s">
        <v>54</v>
      </c>
      <c r="J148" s="297" t="s">
        <v>2447</v>
      </c>
      <c r="K148" s="296"/>
    </row>
    <row r="149" s="1" customFormat="1" ht="17.25" customHeight="1">
      <c r="B149" s="294"/>
      <c r="C149" s="299" t="s">
        <v>2448</v>
      </c>
      <c r="D149" s="299"/>
      <c r="E149" s="299"/>
      <c r="F149" s="300" t="s">
        <v>2449</v>
      </c>
      <c r="G149" s="301"/>
      <c r="H149" s="299"/>
      <c r="I149" s="299"/>
      <c r="J149" s="299" t="s">
        <v>2450</v>
      </c>
      <c r="K149" s="296"/>
    </row>
    <row r="150" s="1" customFormat="1" ht="5.25" customHeight="1">
      <c r="B150" s="305"/>
      <c r="C150" s="302"/>
      <c r="D150" s="302"/>
      <c r="E150" s="302"/>
      <c r="F150" s="302"/>
      <c r="G150" s="303"/>
      <c r="H150" s="302"/>
      <c r="I150" s="302"/>
      <c r="J150" s="302"/>
      <c r="K150" s="326"/>
    </row>
    <row r="151" s="1" customFormat="1" ht="15" customHeight="1">
      <c r="B151" s="305"/>
      <c r="C151" s="330" t="s">
        <v>2454</v>
      </c>
      <c r="D151" s="282"/>
      <c r="E151" s="282"/>
      <c r="F151" s="331" t="s">
        <v>2451</v>
      </c>
      <c r="G151" s="282"/>
      <c r="H151" s="330" t="s">
        <v>2491</v>
      </c>
      <c r="I151" s="330" t="s">
        <v>2453</v>
      </c>
      <c r="J151" s="330">
        <v>120</v>
      </c>
      <c r="K151" s="326"/>
    </row>
    <row r="152" s="1" customFormat="1" ht="15" customHeight="1">
      <c r="B152" s="305"/>
      <c r="C152" s="330" t="s">
        <v>2500</v>
      </c>
      <c r="D152" s="282"/>
      <c r="E152" s="282"/>
      <c r="F152" s="331" t="s">
        <v>2451</v>
      </c>
      <c r="G152" s="282"/>
      <c r="H152" s="330" t="s">
        <v>2511</v>
      </c>
      <c r="I152" s="330" t="s">
        <v>2453</v>
      </c>
      <c r="J152" s="330" t="s">
        <v>2502</v>
      </c>
      <c r="K152" s="326"/>
    </row>
    <row r="153" s="1" customFormat="1" ht="15" customHeight="1">
      <c r="B153" s="305"/>
      <c r="C153" s="330" t="s">
        <v>83</v>
      </c>
      <c r="D153" s="282"/>
      <c r="E153" s="282"/>
      <c r="F153" s="331" t="s">
        <v>2451</v>
      </c>
      <c r="G153" s="282"/>
      <c r="H153" s="330" t="s">
        <v>2512</v>
      </c>
      <c r="I153" s="330" t="s">
        <v>2453</v>
      </c>
      <c r="J153" s="330" t="s">
        <v>2502</v>
      </c>
      <c r="K153" s="326"/>
    </row>
    <row r="154" s="1" customFormat="1" ht="15" customHeight="1">
      <c r="B154" s="305"/>
      <c r="C154" s="330" t="s">
        <v>2456</v>
      </c>
      <c r="D154" s="282"/>
      <c r="E154" s="282"/>
      <c r="F154" s="331" t="s">
        <v>2457</v>
      </c>
      <c r="G154" s="282"/>
      <c r="H154" s="330" t="s">
        <v>2491</v>
      </c>
      <c r="I154" s="330" t="s">
        <v>2453</v>
      </c>
      <c r="J154" s="330">
        <v>50</v>
      </c>
      <c r="K154" s="326"/>
    </row>
    <row r="155" s="1" customFormat="1" ht="15" customHeight="1">
      <c r="B155" s="305"/>
      <c r="C155" s="330" t="s">
        <v>2459</v>
      </c>
      <c r="D155" s="282"/>
      <c r="E155" s="282"/>
      <c r="F155" s="331" t="s">
        <v>2451</v>
      </c>
      <c r="G155" s="282"/>
      <c r="H155" s="330" t="s">
        <v>2491</v>
      </c>
      <c r="I155" s="330" t="s">
        <v>2461</v>
      </c>
      <c r="J155" s="330"/>
      <c r="K155" s="326"/>
    </row>
    <row r="156" s="1" customFormat="1" ht="15" customHeight="1">
      <c r="B156" s="305"/>
      <c r="C156" s="330" t="s">
        <v>2470</v>
      </c>
      <c r="D156" s="282"/>
      <c r="E156" s="282"/>
      <c r="F156" s="331" t="s">
        <v>2457</v>
      </c>
      <c r="G156" s="282"/>
      <c r="H156" s="330" t="s">
        <v>2491</v>
      </c>
      <c r="I156" s="330" t="s">
        <v>2453</v>
      </c>
      <c r="J156" s="330">
        <v>50</v>
      </c>
      <c r="K156" s="326"/>
    </row>
    <row r="157" s="1" customFormat="1" ht="15" customHeight="1">
      <c r="B157" s="305"/>
      <c r="C157" s="330" t="s">
        <v>2478</v>
      </c>
      <c r="D157" s="282"/>
      <c r="E157" s="282"/>
      <c r="F157" s="331" t="s">
        <v>2457</v>
      </c>
      <c r="G157" s="282"/>
      <c r="H157" s="330" t="s">
        <v>2491</v>
      </c>
      <c r="I157" s="330" t="s">
        <v>2453</v>
      </c>
      <c r="J157" s="330">
        <v>50</v>
      </c>
      <c r="K157" s="326"/>
    </row>
    <row r="158" s="1" customFormat="1" ht="15" customHeight="1">
      <c r="B158" s="305"/>
      <c r="C158" s="330" t="s">
        <v>2476</v>
      </c>
      <c r="D158" s="282"/>
      <c r="E158" s="282"/>
      <c r="F158" s="331" t="s">
        <v>2457</v>
      </c>
      <c r="G158" s="282"/>
      <c r="H158" s="330" t="s">
        <v>2491</v>
      </c>
      <c r="I158" s="330" t="s">
        <v>2453</v>
      </c>
      <c r="J158" s="330">
        <v>50</v>
      </c>
      <c r="K158" s="326"/>
    </row>
    <row r="159" s="1" customFormat="1" ht="15" customHeight="1">
      <c r="B159" s="305"/>
      <c r="C159" s="330" t="s">
        <v>129</v>
      </c>
      <c r="D159" s="282"/>
      <c r="E159" s="282"/>
      <c r="F159" s="331" t="s">
        <v>2451</v>
      </c>
      <c r="G159" s="282"/>
      <c r="H159" s="330" t="s">
        <v>2513</v>
      </c>
      <c r="I159" s="330" t="s">
        <v>2453</v>
      </c>
      <c r="J159" s="330" t="s">
        <v>2514</v>
      </c>
      <c r="K159" s="326"/>
    </row>
    <row r="160" s="1" customFormat="1" ht="15" customHeight="1">
      <c r="B160" s="305"/>
      <c r="C160" s="330" t="s">
        <v>2515</v>
      </c>
      <c r="D160" s="282"/>
      <c r="E160" s="282"/>
      <c r="F160" s="331" t="s">
        <v>2451</v>
      </c>
      <c r="G160" s="282"/>
      <c r="H160" s="330" t="s">
        <v>2516</v>
      </c>
      <c r="I160" s="330" t="s">
        <v>2486</v>
      </c>
      <c r="J160" s="330"/>
      <c r="K160" s="326"/>
    </row>
    <row r="161" s="1" customFormat="1" ht="15" customHeight="1">
      <c r="B161" s="332"/>
      <c r="C161" s="314"/>
      <c r="D161" s="314"/>
      <c r="E161" s="314"/>
      <c r="F161" s="314"/>
      <c r="G161" s="314"/>
      <c r="H161" s="314"/>
      <c r="I161" s="314"/>
      <c r="J161" s="314"/>
      <c r="K161" s="333"/>
    </row>
    <row r="162" s="1" customFormat="1" ht="18.75" customHeight="1">
      <c r="B162" s="279"/>
      <c r="C162" s="282"/>
      <c r="D162" s="282"/>
      <c r="E162" s="282"/>
      <c r="F162" s="304"/>
      <c r="G162" s="282"/>
      <c r="H162" s="282"/>
      <c r="I162" s="282"/>
      <c r="J162" s="282"/>
      <c r="K162" s="279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2517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2445</v>
      </c>
      <c r="D166" s="297"/>
      <c r="E166" s="297"/>
      <c r="F166" s="297" t="s">
        <v>2446</v>
      </c>
      <c r="G166" s="334"/>
      <c r="H166" s="335" t="s">
        <v>51</v>
      </c>
      <c r="I166" s="335" t="s">
        <v>54</v>
      </c>
      <c r="J166" s="297" t="s">
        <v>2447</v>
      </c>
      <c r="K166" s="274"/>
    </row>
    <row r="167" s="1" customFormat="1" ht="17.25" customHeight="1">
      <c r="B167" s="275"/>
      <c r="C167" s="299" t="s">
        <v>2448</v>
      </c>
      <c r="D167" s="299"/>
      <c r="E167" s="299"/>
      <c r="F167" s="300" t="s">
        <v>2449</v>
      </c>
      <c r="G167" s="336"/>
      <c r="H167" s="337"/>
      <c r="I167" s="337"/>
      <c r="J167" s="299" t="s">
        <v>2450</v>
      </c>
      <c r="K167" s="277"/>
    </row>
    <row r="168" s="1" customFormat="1" ht="5.25" customHeight="1">
      <c r="B168" s="305"/>
      <c r="C168" s="302"/>
      <c r="D168" s="302"/>
      <c r="E168" s="302"/>
      <c r="F168" s="302"/>
      <c r="G168" s="303"/>
      <c r="H168" s="302"/>
      <c r="I168" s="302"/>
      <c r="J168" s="302"/>
      <c r="K168" s="326"/>
    </row>
    <row r="169" s="1" customFormat="1" ht="15" customHeight="1">
      <c r="B169" s="305"/>
      <c r="C169" s="282" t="s">
        <v>2454</v>
      </c>
      <c r="D169" s="282"/>
      <c r="E169" s="282"/>
      <c r="F169" s="304" t="s">
        <v>2451</v>
      </c>
      <c r="G169" s="282"/>
      <c r="H169" s="282" t="s">
        <v>2491</v>
      </c>
      <c r="I169" s="282" t="s">
        <v>2453</v>
      </c>
      <c r="J169" s="282">
        <v>120</v>
      </c>
      <c r="K169" s="326"/>
    </row>
    <row r="170" s="1" customFormat="1" ht="15" customHeight="1">
      <c r="B170" s="305"/>
      <c r="C170" s="282" t="s">
        <v>2500</v>
      </c>
      <c r="D170" s="282"/>
      <c r="E170" s="282"/>
      <c r="F170" s="304" t="s">
        <v>2451</v>
      </c>
      <c r="G170" s="282"/>
      <c r="H170" s="282" t="s">
        <v>2501</v>
      </c>
      <c r="I170" s="282" t="s">
        <v>2453</v>
      </c>
      <c r="J170" s="282" t="s">
        <v>2502</v>
      </c>
      <c r="K170" s="326"/>
    </row>
    <row r="171" s="1" customFormat="1" ht="15" customHeight="1">
      <c r="B171" s="305"/>
      <c r="C171" s="282" t="s">
        <v>83</v>
      </c>
      <c r="D171" s="282"/>
      <c r="E171" s="282"/>
      <c r="F171" s="304" t="s">
        <v>2451</v>
      </c>
      <c r="G171" s="282"/>
      <c r="H171" s="282" t="s">
        <v>2518</v>
      </c>
      <c r="I171" s="282" t="s">
        <v>2453</v>
      </c>
      <c r="J171" s="282" t="s">
        <v>2502</v>
      </c>
      <c r="K171" s="326"/>
    </row>
    <row r="172" s="1" customFormat="1" ht="15" customHeight="1">
      <c r="B172" s="305"/>
      <c r="C172" s="282" t="s">
        <v>2456</v>
      </c>
      <c r="D172" s="282"/>
      <c r="E172" s="282"/>
      <c r="F172" s="304" t="s">
        <v>2457</v>
      </c>
      <c r="G172" s="282"/>
      <c r="H172" s="282" t="s">
        <v>2518</v>
      </c>
      <c r="I172" s="282" t="s">
        <v>2453</v>
      </c>
      <c r="J172" s="282">
        <v>50</v>
      </c>
      <c r="K172" s="326"/>
    </row>
    <row r="173" s="1" customFormat="1" ht="15" customHeight="1">
      <c r="B173" s="305"/>
      <c r="C173" s="282" t="s">
        <v>2459</v>
      </c>
      <c r="D173" s="282"/>
      <c r="E173" s="282"/>
      <c r="F173" s="304" t="s">
        <v>2451</v>
      </c>
      <c r="G173" s="282"/>
      <c r="H173" s="282" t="s">
        <v>2518</v>
      </c>
      <c r="I173" s="282" t="s">
        <v>2461</v>
      </c>
      <c r="J173" s="282"/>
      <c r="K173" s="326"/>
    </row>
    <row r="174" s="1" customFormat="1" ht="15" customHeight="1">
      <c r="B174" s="305"/>
      <c r="C174" s="282" t="s">
        <v>2470</v>
      </c>
      <c r="D174" s="282"/>
      <c r="E174" s="282"/>
      <c r="F174" s="304" t="s">
        <v>2457</v>
      </c>
      <c r="G174" s="282"/>
      <c r="H174" s="282" t="s">
        <v>2518</v>
      </c>
      <c r="I174" s="282" t="s">
        <v>2453</v>
      </c>
      <c r="J174" s="282">
        <v>50</v>
      </c>
      <c r="K174" s="326"/>
    </row>
    <row r="175" s="1" customFormat="1" ht="15" customHeight="1">
      <c r="B175" s="305"/>
      <c r="C175" s="282" t="s">
        <v>2478</v>
      </c>
      <c r="D175" s="282"/>
      <c r="E175" s="282"/>
      <c r="F175" s="304" t="s">
        <v>2457</v>
      </c>
      <c r="G175" s="282"/>
      <c r="H175" s="282" t="s">
        <v>2518</v>
      </c>
      <c r="I175" s="282" t="s">
        <v>2453</v>
      </c>
      <c r="J175" s="282">
        <v>50</v>
      </c>
      <c r="K175" s="326"/>
    </row>
    <row r="176" s="1" customFormat="1" ht="15" customHeight="1">
      <c r="B176" s="305"/>
      <c r="C176" s="282" t="s">
        <v>2476</v>
      </c>
      <c r="D176" s="282"/>
      <c r="E176" s="282"/>
      <c r="F176" s="304" t="s">
        <v>2457</v>
      </c>
      <c r="G176" s="282"/>
      <c r="H176" s="282" t="s">
        <v>2518</v>
      </c>
      <c r="I176" s="282" t="s">
        <v>2453</v>
      </c>
      <c r="J176" s="282">
        <v>50</v>
      </c>
      <c r="K176" s="326"/>
    </row>
    <row r="177" s="1" customFormat="1" ht="15" customHeight="1">
      <c r="B177" s="305"/>
      <c r="C177" s="282" t="s">
        <v>136</v>
      </c>
      <c r="D177" s="282"/>
      <c r="E177" s="282"/>
      <c r="F177" s="304" t="s">
        <v>2451</v>
      </c>
      <c r="G177" s="282"/>
      <c r="H177" s="282" t="s">
        <v>2519</v>
      </c>
      <c r="I177" s="282" t="s">
        <v>2520</v>
      </c>
      <c r="J177" s="282"/>
      <c r="K177" s="326"/>
    </row>
    <row r="178" s="1" customFormat="1" ht="15" customHeight="1">
      <c r="B178" s="305"/>
      <c r="C178" s="282" t="s">
        <v>54</v>
      </c>
      <c r="D178" s="282"/>
      <c r="E178" s="282"/>
      <c r="F178" s="304" t="s">
        <v>2451</v>
      </c>
      <c r="G178" s="282"/>
      <c r="H178" s="282" t="s">
        <v>2521</v>
      </c>
      <c r="I178" s="282" t="s">
        <v>2522</v>
      </c>
      <c r="J178" s="282">
        <v>1</v>
      </c>
      <c r="K178" s="326"/>
    </row>
    <row r="179" s="1" customFormat="1" ht="15" customHeight="1">
      <c r="B179" s="305"/>
      <c r="C179" s="282" t="s">
        <v>50</v>
      </c>
      <c r="D179" s="282"/>
      <c r="E179" s="282"/>
      <c r="F179" s="304" t="s">
        <v>2451</v>
      </c>
      <c r="G179" s="282"/>
      <c r="H179" s="282" t="s">
        <v>2523</v>
      </c>
      <c r="I179" s="282" t="s">
        <v>2453</v>
      </c>
      <c r="J179" s="282">
        <v>20</v>
      </c>
      <c r="K179" s="326"/>
    </row>
    <row r="180" s="1" customFormat="1" ht="15" customHeight="1">
      <c r="B180" s="305"/>
      <c r="C180" s="282" t="s">
        <v>51</v>
      </c>
      <c r="D180" s="282"/>
      <c r="E180" s="282"/>
      <c r="F180" s="304" t="s">
        <v>2451</v>
      </c>
      <c r="G180" s="282"/>
      <c r="H180" s="282" t="s">
        <v>2524</v>
      </c>
      <c r="I180" s="282" t="s">
        <v>2453</v>
      </c>
      <c r="J180" s="282">
        <v>255</v>
      </c>
      <c r="K180" s="326"/>
    </row>
    <row r="181" s="1" customFormat="1" ht="15" customHeight="1">
      <c r="B181" s="305"/>
      <c r="C181" s="282" t="s">
        <v>137</v>
      </c>
      <c r="D181" s="282"/>
      <c r="E181" s="282"/>
      <c r="F181" s="304" t="s">
        <v>2451</v>
      </c>
      <c r="G181" s="282"/>
      <c r="H181" s="282" t="s">
        <v>2415</v>
      </c>
      <c r="I181" s="282" t="s">
        <v>2453</v>
      </c>
      <c r="J181" s="282">
        <v>10</v>
      </c>
      <c r="K181" s="326"/>
    </row>
    <row r="182" s="1" customFormat="1" ht="15" customHeight="1">
      <c r="B182" s="305"/>
      <c r="C182" s="282" t="s">
        <v>138</v>
      </c>
      <c r="D182" s="282"/>
      <c r="E182" s="282"/>
      <c r="F182" s="304" t="s">
        <v>2451</v>
      </c>
      <c r="G182" s="282"/>
      <c r="H182" s="282" t="s">
        <v>2525</v>
      </c>
      <c r="I182" s="282" t="s">
        <v>2486</v>
      </c>
      <c r="J182" s="282"/>
      <c r="K182" s="326"/>
    </row>
    <row r="183" s="1" customFormat="1" ht="15" customHeight="1">
      <c r="B183" s="305"/>
      <c r="C183" s="282" t="s">
        <v>2526</v>
      </c>
      <c r="D183" s="282"/>
      <c r="E183" s="282"/>
      <c r="F183" s="304" t="s">
        <v>2451</v>
      </c>
      <c r="G183" s="282"/>
      <c r="H183" s="282" t="s">
        <v>2527</v>
      </c>
      <c r="I183" s="282" t="s">
        <v>2486</v>
      </c>
      <c r="J183" s="282"/>
      <c r="K183" s="326"/>
    </row>
    <row r="184" s="1" customFormat="1" ht="15" customHeight="1">
      <c r="B184" s="305"/>
      <c r="C184" s="282" t="s">
        <v>2515</v>
      </c>
      <c r="D184" s="282"/>
      <c r="E184" s="282"/>
      <c r="F184" s="304" t="s">
        <v>2451</v>
      </c>
      <c r="G184" s="282"/>
      <c r="H184" s="282" t="s">
        <v>2528</v>
      </c>
      <c r="I184" s="282" t="s">
        <v>2486</v>
      </c>
      <c r="J184" s="282"/>
      <c r="K184" s="326"/>
    </row>
    <row r="185" s="1" customFormat="1" ht="15" customHeight="1">
      <c r="B185" s="305"/>
      <c r="C185" s="282" t="s">
        <v>141</v>
      </c>
      <c r="D185" s="282"/>
      <c r="E185" s="282"/>
      <c r="F185" s="304" t="s">
        <v>2457</v>
      </c>
      <c r="G185" s="282"/>
      <c r="H185" s="282" t="s">
        <v>2529</v>
      </c>
      <c r="I185" s="282" t="s">
        <v>2453</v>
      </c>
      <c r="J185" s="282">
        <v>50</v>
      </c>
      <c r="K185" s="326"/>
    </row>
    <row r="186" s="1" customFormat="1" ht="15" customHeight="1">
      <c r="B186" s="305"/>
      <c r="C186" s="282" t="s">
        <v>2530</v>
      </c>
      <c r="D186" s="282"/>
      <c r="E186" s="282"/>
      <c r="F186" s="304" t="s">
        <v>2457</v>
      </c>
      <c r="G186" s="282"/>
      <c r="H186" s="282" t="s">
        <v>2531</v>
      </c>
      <c r="I186" s="282" t="s">
        <v>2532</v>
      </c>
      <c r="J186" s="282"/>
      <c r="K186" s="326"/>
    </row>
    <row r="187" s="1" customFormat="1" ht="15" customHeight="1">
      <c r="B187" s="305"/>
      <c r="C187" s="282" t="s">
        <v>2533</v>
      </c>
      <c r="D187" s="282"/>
      <c r="E187" s="282"/>
      <c r="F187" s="304" t="s">
        <v>2457</v>
      </c>
      <c r="G187" s="282"/>
      <c r="H187" s="282" t="s">
        <v>2534</v>
      </c>
      <c r="I187" s="282" t="s">
        <v>2532</v>
      </c>
      <c r="J187" s="282"/>
      <c r="K187" s="326"/>
    </row>
    <row r="188" s="1" customFormat="1" ht="15" customHeight="1">
      <c r="B188" s="305"/>
      <c r="C188" s="282" t="s">
        <v>2535</v>
      </c>
      <c r="D188" s="282"/>
      <c r="E188" s="282"/>
      <c r="F188" s="304" t="s">
        <v>2457</v>
      </c>
      <c r="G188" s="282"/>
      <c r="H188" s="282" t="s">
        <v>2536</v>
      </c>
      <c r="I188" s="282" t="s">
        <v>2532</v>
      </c>
      <c r="J188" s="282"/>
      <c r="K188" s="326"/>
    </row>
    <row r="189" s="1" customFormat="1" ht="15" customHeight="1">
      <c r="B189" s="305"/>
      <c r="C189" s="338" t="s">
        <v>2537</v>
      </c>
      <c r="D189" s="282"/>
      <c r="E189" s="282"/>
      <c r="F189" s="304" t="s">
        <v>2457</v>
      </c>
      <c r="G189" s="282"/>
      <c r="H189" s="282" t="s">
        <v>2538</v>
      </c>
      <c r="I189" s="282" t="s">
        <v>2539</v>
      </c>
      <c r="J189" s="339" t="s">
        <v>2540</v>
      </c>
      <c r="K189" s="326"/>
    </row>
    <row r="190" s="1" customFormat="1" ht="15" customHeight="1">
      <c r="B190" s="305"/>
      <c r="C190" s="289" t="s">
        <v>39</v>
      </c>
      <c r="D190" s="282"/>
      <c r="E190" s="282"/>
      <c r="F190" s="304" t="s">
        <v>2451</v>
      </c>
      <c r="G190" s="282"/>
      <c r="H190" s="279" t="s">
        <v>2541</v>
      </c>
      <c r="I190" s="282" t="s">
        <v>2542</v>
      </c>
      <c r="J190" s="282"/>
      <c r="K190" s="326"/>
    </row>
    <row r="191" s="1" customFormat="1" ht="15" customHeight="1">
      <c r="B191" s="305"/>
      <c r="C191" s="289" t="s">
        <v>2543</v>
      </c>
      <c r="D191" s="282"/>
      <c r="E191" s="282"/>
      <c r="F191" s="304" t="s">
        <v>2451</v>
      </c>
      <c r="G191" s="282"/>
      <c r="H191" s="282" t="s">
        <v>2544</v>
      </c>
      <c r="I191" s="282" t="s">
        <v>2486</v>
      </c>
      <c r="J191" s="282"/>
      <c r="K191" s="326"/>
    </row>
    <row r="192" s="1" customFormat="1" ht="15" customHeight="1">
      <c r="B192" s="305"/>
      <c r="C192" s="289" t="s">
        <v>2545</v>
      </c>
      <c r="D192" s="282"/>
      <c r="E192" s="282"/>
      <c r="F192" s="304" t="s">
        <v>2451</v>
      </c>
      <c r="G192" s="282"/>
      <c r="H192" s="282" t="s">
        <v>2546</v>
      </c>
      <c r="I192" s="282" t="s">
        <v>2486</v>
      </c>
      <c r="J192" s="282"/>
      <c r="K192" s="326"/>
    </row>
    <row r="193" s="1" customFormat="1" ht="15" customHeight="1">
      <c r="B193" s="305"/>
      <c r="C193" s="289" t="s">
        <v>2547</v>
      </c>
      <c r="D193" s="282"/>
      <c r="E193" s="282"/>
      <c r="F193" s="304" t="s">
        <v>2457</v>
      </c>
      <c r="G193" s="282"/>
      <c r="H193" s="282" t="s">
        <v>2548</v>
      </c>
      <c r="I193" s="282" t="s">
        <v>2486</v>
      </c>
      <c r="J193" s="282"/>
      <c r="K193" s="326"/>
    </row>
    <row r="194" s="1" customFormat="1" ht="15" customHeight="1">
      <c r="B194" s="332"/>
      <c r="C194" s="340"/>
      <c r="D194" s="314"/>
      <c r="E194" s="314"/>
      <c r="F194" s="314"/>
      <c r="G194" s="314"/>
      <c r="H194" s="314"/>
      <c r="I194" s="314"/>
      <c r="J194" s="314"/>
      <c r="K194" s="333"/>
    </row>
    <row r="195" s="1" customFormat="1" ht="18.75" customHeight="1">
      <c r="B195" s="279"/>
      <c r="C195" s="282"/>
      <c r="D195" s="282"/>
      <c r="E195" s="282"/>
      <c r="F195" s="304"/>
      <c r="G195" s="282"/>
      <c r="H195" s="282"/>
      <c r="I195" s="282"/>
      <c r="J195" s="282"/>
      <c r="K195" s="279"/>
    </row>
    <row r="196" s="1" customFormat="1" ht="18.75" customHeight="1">
      <c r="B196" s="279"/>
      <c r="C196" s="282"/>
      <c r="D196" s="282"/>
      <c r="E196" s="282"/>
      <c r="F196" s="304"/>
      <c r="G196" s="282"/>
      <c r="H196" s="282"/>
      <c r="I196" s="282"/>
      <c r="J196" s="282"/>
      <c r="K196" s="279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2549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1" t="s">
        <v>2550</v>
      </c>
      <c r="D200" s="341"/>
      <c r="E200" s="341"/>
      <c r="F200" s="341" t="s">
        <v>2551</v>
      </c>
      <c r="G200" s="342"/>
      <c r="H200" s="341" t="s">
        <v>2552</v>
      </c>
      <c r="I200" s="341"/>
      <c r="J200" s="341"/>
      <c r="K200" s="274"/>
    </row>
    <row r="201" s="1" customFormat="1" ht="5.25" customHeight="1">
      <c r="B201" s="305"/>
      <c r="C201" s="302"/>
      <c r="D201" s="302"/>
      <c r="E201" s="302"/>
      <c r="F201" s="302"/>
      <c r="G201" s="282"/>
      <c r="H201" s="302"/>
      <c r="I201" s="302"/>
      <c r="J201" s="302"/>
      <c r="K201" s="326"/>
    </row>
    <row r="202" s="1" customFormat="1" ht="15" customHeight="1">
      <c r="B202" s="305"/>
      <c r="C202" s="282" t="s">
        <v>2542</v>
      </c>
      <c r="D202" s="282"/>
      <c r="E202" s="282"/>
      <c r="F202" s="304" t="s">
        <v>40</v>
      </c>
      <c r="G202" s="282"/>
      <c r="H202" s="282" t="s">
        <v>2553</v>
      </c>
      <c r="I202" s="282"/>
      <c r="J202" s="282"/>
      <c r="K202" s="326"/>
    </row>
    <row r="203" s="1" customFormat="1" ht="15" customHeight="1">
      <c r="B203" s="305"/>
      <c r="C203" s="311"/>
      <c r="D203" s="282"/>
      <c r="E203" s="282"/>
      <c r="F203" s="304" t="s">
        <v>41</v>
      </c>
      <c r="G203" s="282"/>
      <c r="H203" s="282" t="s">
        <v>2554</v>
      </c>
      <c r="I203" s="282"/>
      <c r="J203" s="282"/>
      <c r="K203" s="326"/>
    </row>
    <row r="204" s="1" customFormat="1" ht="15" customHeight="1">
      <c r="B204" s="305"/>
      <c r="C204" s="311"/>
      <c r="D204" s="282"/>
      <c r="E204" s="282"/>
      <c r="F204" s="304" t="s">
        <v>44</v>
      </c>
      <c r="G204" s="282"/>
      <c r="H204" s="282" t="s">
        <v>2555</v>
      </c>
      <c r="I204" s="282"/>
      <c r="J204" s="282"/>
      <c r="K204" s="326"/>
    </row>
    <row r="205" s="1" customFormat="1" ht="15" customHeight="1">
      <c r="B205" s="305"/>
      <c r="C205" s="282"/>
      <c r="D205" s="282"/>
      <c r="E205" s="282"/>
      <c r="F205" s="304" t="s">
        <v>42</v>
      </c>
      <c r="G205" s="282"/>
      <c r="H205" s="282" t="s">
        <v>2556</v>
      </c>
      <c r="I205" s="282"/>
      <c r="J205" s="282"/>
      <c r="K205" s="326"/>
    </row>
    <row r="206" s="1" customFormat="1" ht="15" customHeight="1">
      <c r="B206" s="305"/>
      <c r="C206" s="282"/>
      <c r="D206" s="282"/>
      <c r="E206" s="282"/>
      <c r="F206" s="304" t="s">
        <v>43</v>
      </c>
      <c r="G206" s="282"/>
      <c r="H206" s="282" t="s">
        <v>2557</v>
      </c>
      <c r="I206" s="282"/>
      <c r="J206" s="282"/>
      <c r="K206" s="326"/>
    </row>
    <row r="207" s="1" customFormat="1" ht="15" customHeight="1">
      <c r="B207" s="305"/>
      <c r="C207" s="282"/>
      <c r="D207" s="282"/>
      <c r="E207" s="282"/>
      <c r="F207" s="304"/>
      <c r="G207" s="282"/>
      <c r="H207" s="282"/>
      <c r="I207" s="282"/>
      <c r="J207" s="282"/>
      <c r="K207" s="326"/>
    </row>
    <row r="208" s="1" customFormat="1" ht="15" customHeight="1">
      <c r="B208" s="305"/>
      <c r="C208" s="282" t="s">
        <v>2498</v>
      </c>
      <c r="D208" s="282"/>
      <c r="E208" s="282"/>
      <c r="F208" s="304" t="s">
        <v>77</v>
      </c>
      <c r="G208" s="282"/>
      <c r="H208" s="282" t="s">
        <v>2558</v>
      </c>
      <c r="I208" s="282"/>
      <c r="J208" s="282"/>
      <c r="K208" s="326"/>
    </row>
    <row r="209" s="1" customFormat="1" ht="15" customHeight="1">
      <c r="B209" s="305"/>
      <c r="C209" s="311"/>
      <c r="D209" s="282"/>
      <c r="E209" s="282"/>
      <c r="F209" s="304" t="s">
        <v>2397</v>
      </c>
      <c r="G209" s="282"/>
      <c r="H209" s="282" t="s">
        <v>2398</v>
      </c>
      <c r="I209" s="282"/>
      <c r="J209" s="282"/>
      <c r="K209" s="326"/>
    </row>
    <row r="210" s="1" customFormat="1" ht="15" customHeight="1">
      <c r="B210" s="305"/>
      <c r="C210" s="282"/>
      <c r="D210" s="282"/>
      <c r="E210" s="282"/>
      <c r="F210" s="304" t="s">
        <v>2395</v>
      </c>
      <c r="G210" s="282"/>
      <c r="H210" s="282" t="s">
        <v>2559</v>
      </c>
      <c r="I210" s="282"/>
      <c r="J210" s="282"/>
      <c r="K210" s="326"/>
    </row>
    <row r="211" s="1" customFormat="1" ht="15" customHeight="1">
      <c r="B211" s="343"/>
      <c r="C211" s="311"/>
      <c r="D211" s="311"/>
      <c r="E211" s="311"/>
      <c r="F211" s="304" t="s">
        <v>102</v>
      </c>
      <c r="G211" s="289"/>
      <c r="H211" s="330" t="s">
        <v>2399</v>
      </c>
      <c r="I211" s="330"/>
      <c r="J211" s="330"/>
      <c r="K211" s="344"/>
    </row>
    <row r="212" s="1" customFormat="1" ht="15" customHeight="1">
      <c r="B212" s="343"/>
      <c r="C212" s="311"/>
      <c r="D212" s="311"/>
      <c r="E212" s="311"/>
      <c r="F212" s="304" t="s">
        <v>1529</v>
      </c>
      <c r="G212" s="289"/>
      <c r="H212" s="330" t="s">
        <v>2560</v>
      </c>
      <c r="I212" s="330"/>
      <c r="J212" s="330"/>
      <c r="K212" s="344"/>
    </row>
    <row r="213" s="1" customFormat="1" ht="15" customHeight="1">
      <c r="B213" s="343"/>
      <c r="C213" s="311"/>
      <c r="D213" s="311"/>
      <c r="E213" s="311"/>
      <c r="F213" s="345"/>
      <c r="G213" s="289"/>
      <c r="H213" s="346"/>
      <c r="I213" s="346"/>
      <c r="J213" s="346"/>
      <c r="K213" s="344"/>
    </row>
    <row r="214" s="1" customFormat="1" ht="15" customHeight="1">
      <c r="B214" s="343"/>
      <c r="C214" s="282" t="s">
        <v>2522</v>
      </c>
      <c r="D214" s="311"/>
      <c r="E214" s="311"/>
      <c r="F214" s="304">
        <v>1</v>
      </c>
      <c r="G214" s="289"/>
      <c r="H214" s="330" t="s">
        <v>2561</v>
      </c>
      <c r="I214" s="330"/>
      <c r="J214" s="330"/>
      <c r="K214" s="344"/>
    </row>
    <row r="215" s="1" customFormat="1" ht="15" customHeight="1">
      <c r="B215" s="343"/>
      <c r="C215" s="311"/>
      <c r="D215" s="311"/>
      <c r="E215" s="311"/>
      <c r="F215" s="304">
        <v>2</v>
      </c>
      <c r="G215" s="289"/>
      <c r="H215" s="330" t="s">
        <v>2562</v>
      </c>
      <c r="I215" s="330"/>
      <c r="J215" s="330"/>
      <c r="K215" s="344"/>
    </row>
    <row r="216" s="1" customFormat="1" ht="15" customHeight="1">
      <c r="B216" s="343"/>
      <c r="C216" s="311"/>
      <c r="D216" s="311"/>
      <c r="E216" s="311"/>
      <c r="F216" s="304">
        <v>3</v>
      </c>
      <c r="G216" s="289"/>
      <c r="H216" s="330" t="s">
        <v>2563</v>
      </c>
      <c r="I216" s="330"/>
      <c r="J216" s="330"/>
      <c r="K216" s="344"/>
    </row>
    <row r="217" s="1" customFormat="1" ht="15" customHeight="1">
      <c r="B217" s="343"/>
      <c r="C217" s="311"/>
      <c r="D217" s="311"/>
      <c r="E217" s="311"/>
      <c r="F217" s="304">
        <v>4</v>
      </c>
      <c r="G217" s="289"/>
      <c r="H217" s="330" t="s">
        <v>2564</v>
      </c>
      <c r="I217" s="330"/>
      <c r="J217" s="330"/>
      <c r="K217" s="344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Slezák Jiří</dc:creator>
  <cp:lastModifiedBy>Slezák Jiří</cp:lastModifiedBy>
  <dcterms:created xsi:type="dcterms:W3CDTF">2020-04-06T06:04:30Z</dcterms:created>
  <dcterms:modified xsi:type="dcterms:W3CDTF">2020-04-06T06:04:43Z</dcterms:modified>
</cp:coreProperties>
</file>