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3"/>
  </bookViews>
  <sheets>
    <sheet name="Rekapitulace stavby" sheetId="1" r:id="rId1"/>
    <sheet name="O1 - Požadované práce" sheetId="2" r:id="rId2"/>
    <sheet name="O2 - Dodávka LIS a přecho..." sheetId="3" r:id="rId3"/>
    <sheet name="03 - VRN" sheetId="4" r:id="rId4"/>
  </sheets>
  <definedNames>
    <definedName name="_xlnm._FilterDatabase" localSheetId="3" hidden="1">'03 - VRN'!$C$84:$K$100</definedName>
    <definedName name="_xlnm._FilterDatabase" localSheetId="1" hidden="1">'O1 - Požadované práce'!$C$84:$K$627</definedName>
    <definedName name="_xlnm._FilterDatabase" localSheetId="2" hidden="1">'O2 - Dodávka LIS a přecho...'!$C$84:$K$227</definedName>
    <definedName name="_xlnm.Print_Titles" localSheetId="3">'03 - VRN'!$84:$84</definedName>
    <definedName name="_xlnm.Print_Titles" localSheetId="1">'O1 - Požadované práce'!$84:$84</definedName>
    <definedName name="_xlnm.Print_Titles" localSheetId="2">'O2 - Dodávka LIS a přecho...'!$84:$84</definedName>
    <definedName name="_xlnm.Print_Titles" localSheetId="0">'Rekapitulace stavby'!$52:$52</definedName>
    <definedName name="_xlnm.Print_Area" localSheetId="3">'03 - VRN'!$C$70:$K$100</definedName>
    <definedName name="_xlnm.Print_Area" localSheetId="1">'O1 - Požadované práce'!$C$70:$K$627</definedName>
    <definedName name="_xlnm.Print_Area" localSheetId="2">'O2 - Dodávka LIS a přecho...'!$C$70:$K$227</definedName>
    <definedName name="_xlnm.Print_Area" localSheetId="0">'Rekapitulace stavby'!$D$4:$AO$36,'Rekapitulace stavby'!$C$42:$AQ$60</definedName>
  </definedNames>
  <calcPr calcId="145621"/>
</workbook>
</file>

<file path=xl/calcChain.xml><?xml version="1.0" encoding="utf-8"?>
<calcChain xmlns="http://schemas.openxmlformats.org/spreadsheetml/2006/main">
  <c r="J39" i="4" l="1"/>
  <c r="J38" i="4"/>
  <c r="AY59" i="1"/>
  <c r="J37" i="4"/>
  <c r="AX59" i="1" s="1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F79" i="4"/>
  <c r="E77" i="4"/>
  <c r="F56" i="4"/>
  <c r="E54" i="4"/>
  <c r="J26" i="4"/>
  <c r="E26" i="4"/>
  <c r="J82" i="4" s="1"/>
  <c r="J25" i="4"/>
  <c r="J23" i="4"/>
  <c r="E23" i="4"/>
  <c r="J81" i="4" s="1"/>
  <c r="J22" i="4"/>
  <c r="J20" i="4"/>
  <c r="E20" i="4"/>
  <c r="F59" i="4" s="1"/>
  <c r="J19" i="4"/>
  <c r="J17" i="4"/>
  <c r="E17" i="4"/>
  <c r="F58" i="4" s="1"/>
  <c r="J16" i="4"/>
  <c r="J14" i="4"/>
  <c r="J79" i="4"/>
  <c r="E7" i="4"/>
  <c r="E73" i="4"/>
  <c r="J39" i="3"/>
  <c r="J38" i="3"/>
  <c r="AY57" i="1" s="1"/>
  <c r="J37" i="3"/>
  <c r="AX57" i="1" s="1"/>
  <c r="BI226" i="3"/>
  <c r="BH226" i="3"/>
  <c r="BF226" i="3"/>
  <c r="BE226" i="3"/>
  <c r="T226" i="3"/>
  <c r="R226" i="3"/>
  <c r="P226" i="3"/>
  <c r="BI224" i="3"/>
  <c r="BH224" i="3"/>
  <c r="BF224" i="3"/>
  <c r="BE224" i="3"/>
  <c r="T224" i="3"/>
  <c r="R224" i="3"/>
  <c r="P224" i="3"/>
  <c r="BI222" i="3"/>
  <c r="BH222" i="3"/>
  <c r="BF222" i="3"/>
  <c r="BE222" i="3"/>
  <c r="T222" i="3"/>
  <c r="R222" i="3"/>
  <c r="P222" i="3"/>
  <c r="BI220" i="3"/>
  <c r="BH220" i="3"/>
  <c r="BF220" i="3"/>
  <c r="BE220" i="3"/>
  <c r="T220" i="3"/>
  <c r="R220" i="3"/>
  <c r="P220" i="3"/>
  <c r="BI218" i="3"/>
  <c r="BH218" i="3"/>
  <c r="BF218" i="3"/>
  <c r="BE218" i="3"/>
  <c r="T218" i="3"/>
  <c r="R218" i="3"/>
  <c r="P218" i="3"/>
  <c r="BI216" i="3"/>
  <c r="BH216" i="3"/>
  <c r="BF216" i="3"/>
  <c r="BE216" i="3"/>
  <c r="T216" i="3"/>
  <c r="R216" i="3"/>
  <c r="P216" i="3"/>
  <c r="BI214" i="3"/>
  <c r="BH214" i="3"/>
  <c r="BF214" i="3"/>
  <c r="BE214" i="3"/>
  <c r="T214" i="3"/>
  <c r="R214" i="3"/>
  <c r="P214" i="3"/>
  <c r="BI212" i="3"/>
  <c r="BH212" i="3"/>
  <c r="BF212" i="3"/>
  <c r="BE212" i="3"/>
  <c r="T212" i="3"/>
  <c r="R212" i="3"/>
  <c r="P212" i="3"/>
  <c r="BI210" i="3"/>
  <c r="BH210" i="3"/>
  <c r="BF210" i="3"/>
  <c r="BE210" i="3"/>
  <c r="T210" i="3"/>
  <c r="R210" i="3"/>
  <c r="P210" i="3"/>
  <c r="BI208" i="3"/>
  <c r="BH208" i="3"/>
  <c r="BF208" i="3"/>
  <c r="BE208" i="3"/>
  <c r="T208" i="3"/>
  <c r="R208" i="3"/>
  <c r="P208" i="3"/>
  <c r="BI206" i="3"/>
  <c r="BH206" i="3"/>
  <c r="BF206" i="3"/>
  <c r="BE206" i="3"/>
  <c r="T206" i="3"/>
  <c r="R206" i="3"/>
  <c r="P206" i="3"/>
  <c r="BI204" i="3"/>
  <c r="BH204" i="3"/>
  <c r="BF204" i="3"/>
  <c r="BE204" i="3"/>
  <c r="T204" i="3"/>
  <c r="R204" i="3"/>
  <c r="P204" i="3"/>
  <c r="BI202" i="3"/>
  <c r="BH202" i="3"/>
  <c r="BF202" i="3"/>
  <c r="BE202" i="3"/>
  <c r="T202" i="3"/>
  <c r="R202" i="3"/>
  <c r="P202" i="3"/>
  <c r="BI200" i="3"/>
  <c r="BH200" i="3"/>
  <c r="BF200" i="3"/>
  <c r="BE200" i="3"/>
  <c r="T200" i="3"/>
  <c r="R200" i="3"/>
  <c r="P200" i="3"/>
  <c r="BI198" i="3"/>
  <c r="BH198" i="3"/>
  <c r="BF198" i="3"/>
  <c r="BE198" i="3"/>
  <c r="T198" i="3"/>
  <c r="R198" i="3"/>
  <c r="P198" i="3"/>
  <c r="BI196" i="3"/>
  <c r="BH196" i="3"/>
  <c r="BF196" i="3"/>
  <c r="BE196" i="3"/>
  <c r="T196" i="3"/>
  <c r="R196" i="3"/>
  <c r="P196" i="3"/>
  <c r="BI194" i="3"/>
  <c r="BH194" i="3"/>
  <c r="BF194" i="3"/>
  <c r="BE194" i="3"/>
  <c r="T194" i="3"/>
  <c r="R194" i="3"/>
  <c r="P194" i="3"/>
  <c r="BI192" i="3"/>
  <c r="BH192" i="3"/>
  <c r="BF192" i="3"/>
  <c r="BE192" i="3"/>
  <c r="T192" i="3"/>
  <c r="R192" i="3"/>
  <c r="P192" i="3"/>
  <c r="BI190" i="3"/>
  <c r="BH190" i="3"/>
  <c r="BF190" i="3"/>
  <c r="BE190" i="3"/>
  <c r="T190" i="3"/>
  <c r="R190" i="3"/>
  <c r="P190" i="3"/>
  <c r="BI188" i="3"/>
  <c r="BH188" i="3"/>
  <c r="BF188" i="3"/>
  <c r="BE188" i="3"/>
  <c r="T188" i="3"/>
  <c r="R188" i="3"/>
  <c r="P188" i="3"/>
  <c r="BI186" i="3"/>
  <c r="BH186" i="3"/>
  <c r="BF186" i="3"/>
  <c r="BE186" i="3"/>
  <c r="T186" i="3"/>
  <c r="R186" i="3"/>
  <c r="P186" i="3"/>
  <c r="BI184" i="3"/>
  <c r="BH184" i="3"/>
  <c r="BF184" i="3"/>
  <c r="BE184" i="3"/>
  <c r="T184" i="3"/>
  <c r="R184" i="3"/>
  <c r="P184" i="3"/>
  <c r="BI182" i="3"/>
  <c r="BH182" i="3"/>
  <c r="BF182" i="3"/>
  <c r="BE182" i="3"/>
  <c r="T182" i="3"/>
  <c r="R182" i="3"/>
  <c r="P182" i="3"/>
  <c r="BI180" i="3"/>
  <c r="BH180" i="3"/>
  <c r="BF180" i="3"/>
  <c r="BE180" i="3"/>
  <c r="T180" i="3"/>
  <c r="R180" i="3"/>
  <c r="P180" i="3"/>
  <c r="BI178" i="3"/>
  <c r="BH178" i="3"/>
  <c r="BF178" i="3"/>
  <c r="BE178" i="3"/>
  <c r="T178" i="3"/>
  <c r="R178" i="3"/>
  <c r="P178" i="3"/>
  <c r="BI176" i="3"/>
  <c r="BH176" i="3"/>
  <c r="BF176" i="3"/>
  <c r="BE176" i="3"/>
  <c r="T176" i="3"/>
  <c r="R176" i="3"/>
  <c r="P176" i="3"/>
  <c r="BI174" i="3"/>
  <c r="BH174" i="3"/>
  <c r="BF174" i="3"/>
  <c r="BE174" i="3"/>
  <c r="T174" i="3"/>
  <c r="R174" i="3"/>
  <c r="P174" i="3"/>
  <c r="BI172" i="3"/>
  <c r="BH172" i="3"/>
  <c r="BF172" i="3"/>
  <c r="BE172" i="3"/>
  <c r="T172" i="3"/>
  <c r="R172" i="3"/>
  <c r="P172" i="3"/>
  <c r="BI170" i="3"/>
  <c r="BH170" i="3"/>
  <c r="BF170" i="3"/>
  <c r="BE170" i="3"/>
  <c r="T170" i="3"/>
  <c r="R170" i="3"/>
  <c r="P170" i="3"/>
  <c r="BI168" i="3"/>
  <c r="BH168" i="3"/>
  <c r="BF168" i="3"/>
  <c r="BE168" i="3"/>
  <c r="T168" i="3"/>
  <c r="R168" i="3"/>
  <c r="P168" i="3"/>
  <c r="BI166" i="3"/>
  <c r="BH166" i="3"/>
  <c r="BF166" i="3"/>
  <c r="BE166" i="3"/>
  <c r="T166" i="3"/>
  <c r="R166" i="3"/>
  <c r="P166" i="3"/>
  <c r="BI164" i="3"/>
  <c r="BH164" i="3"/>
  <c r="BF164" i="3"/>
  <c r="BE164" i="3"/>
  <c r="T164" i="3"/>
  <c r="R164" i="3"/>
  <c r="P164" i="3"/>
  <c r="BI162" i="3"/>
  <c r="BH162" i="3"/>
  <c r="BF162" i="3"/>
  <c r="BE162" i="3"/>
  <c r="T162" i="3"/>
  <c r="R162" i="3"/>
  <c r="P162" i="3"/>
  <c r="BI160" i="3"/>
  <c r="BH160" i="3"/>
  <c r="BF160" i="3"/>
  <c r="BE160" i="3"/>
  <c r="T160" i="3"/>
  <c r="R160" i="3"/>
  <c r="P160" i="3"/>
  <c r="BI158" i="3"/>
  <c r="BH158" i="3"/>
  <c r="BF158" i="3"/>
  <c r="BE158" i="3"/>
  <c r="T158" i="3"/>
  <c r="R158" i="3"/>
  <c r="P158" i="3"/>
  <c r="BI156" i="3"/>
  <c r="BH156" i="3"/>
  <c r="BF156" i="3"/>
  <c r="BE156" i="3"/>
  <c r="T156" i="3"/>
  <c r="R156" i="3"/>
  <c r="P156" i="3"/>
  <c r="BI154" i="3"/>
  <c r="BH154" i="3"/>
  <c r="BF154" i="3"/>
  <c r="BE154" i="3"/>
  <c r="T154" i="3"/>
  <c r="R154" i="3"/>
  <c r="P154" i="3"/>
  <c r="BI152" i="3"/>
  <c r="BH152" i="3"/>
  <c r="BF152" i="3"/>
  <c r="BE152" i="3"/>
  <c r="T152" i="3"/>
  <c r="R152" i="3"/>
  <c r="P152" i="3"/>
  <c r="BI150" i="3"/>
  <c r="BH150" i="3"/>
  <c r="BF150" i="3"/>
  <c r="BE150" i="3"/>
  <c r="T150" i="3"/>
  <c r="R150" i="3"/>
  <c r="P150" i="3"/>
  <c r="BI148" i="3"/>
  <c r="BH148" i="3"/>
  <c r="BF148" i="3"/>
  <c r="BE148" i="3"/>
  <c r="T148" i="3"/>
  <c r="R148" i="3"/>
  <c r="P148" i="3"/>
  <c r="BI146" i="3"/>
  <c r="BH146" i="3"/>
  <c r="BF146" i="3"/>
  <c r="BE146" i="3"/>
  <c r="T146" i="3"/>
  <c r="R146" i="3"/>
  <c r="P146" i="3"/>
  <c r="BI144" i="3"/>
  <c r="BH144" i="3"/>
  <c r="BF144" i="3"/>
  <c r="BE144" i="3"/>
  <c r="T144" i="3"/>
  <c r="R144" i="3"/>
  <c r="P144" i="3"/>
  <c r="BI142" i="3"/>
  <c r="BH142" i="3"/>
  <c r="BF142" i="3"/>
  <c r="BE142" i="3"/>
  <c r="T142" i="3"/>
  <c r="R142" i="3"/>
  <c r="P142" i="3"/>
  <c r="BI140" i="3"/>
  <c r="BH140" i="3"/>
  <c r="BF140" i="3"/>
  <c r="BE140" i="3"/>
  <c r="T140" i="3"/>
  <c r="R140" i="3"/>
  <c r="P140" i="3"/>
  <c r="BI138" i="3"/>
  <c r="BH138" i="3"/>
  <c r="BF138" i="3"/>
  <c r="BE138" i="3"/>
  <c r="T138" i="3"/>
  <c r="R138" i="3"/>
  <c r="P138" i="3"/>
  <c r="BI136" i="3"/>
  <c r="BH136" i="3"/>
  <c r="BF136" i="3"/>
  <c r="BE136" i="3"/>
  <c r="T136" i="3"/>
  <c r="R136" i="3"/>
  <c r="P136" i="3"/>
  <c r="BI134" i="3"/>
  <c r="BH134" i="3"/>
  <c r="BF134" i="3"/>
  <c r="BE134" i="3"/>
  <c r="T134" i="3"/>
  <c r="R134" i="3"/>
  <c r="P134" i="3"/>
  <c r="BI132" i="3"/>
  <c r="BH132" i="3"/>
  <c r="BF132" i="3"/>
  <c r="BE132" i="3"/>
  <c r="T132" i="3"/>
  <c r="R132" i="3"/>
  <c r="P132" i="3"/>
  <c r="BI130" i="3"/>
  <c r="BH130" i="3"/>
  <c r="BF130" i="3"/>
  <c r="BE130" i="3"/>
  <c r="T130" i="3"/>
  <c r="R130" i="3"/>
  <c r="P130" i="3"/>
  <c r="BI128" i="3"/>
  <c r="BH128" i="3"/>
  <c r="BF128" i="3"/>
  <c r="BE128" i="3"/>
  <c r="T128" i="3"/>
  <c r="R128" i="3"/>
  <c r="P128" i="3"/>
  <c r="BI126" i="3"/>
  <c r="BH126" i="3"/>
  <c r="BF126" i="3"/>
  <c r="BE126" i="3"/>
  <c r="T126" i="3"/>
  <c r="R126" i="3"/>
  <c r="P126" i="3"/>
  <c r="BI124" i="3"/>
  <c r="BH124" i="3"/>
  <c r="BF124" i="3"/>
  <c r="BE124" i="3"/>
  <c r="T124" i="3"/>
  <c r="R124" i="3"/>
  <c r="P124" i="3"/>
  <c r="BI122" i="3"/>
  <c r="BH122" i="3"/>
  <c r="BF122" i="3"/>
  <c r="BE122" i="3"/>
  <c r="T122" i="3"/>
  <c r="R122" i="3"/>
  <c r="P122" i="3"/>
  <c r="BI120" i="3"/>
  <c r="BH120" i="3"/>
  <c r="BF120" i="3"/>
  <c r="BE120" i="3"/>
  <c r="T120" i="3"/>
  <c r="R120" i="3"/>
  <c r="P120" i="3"/>
  <c r="BI118" i="3"/>
  <c r="BH118" i="3"/>
  <c r="BF118" i="3"/>
  <c r="BE118" i="3"/>
  <c r="T118" i="3"/>
  <c r="R118" i="3"/>
  <c r="P118" i="3"/>
  <c r="BI116" i="3"/>
  <c r="BH116" i="3"/>
  <c r="BF116" i="3"/>
  <c r="BE116" i="3"/>
  <c r="T116" i="3"/>
  <c r="R116" i="3"/>
  <c r="P116" i="3"/>
  <c r="BI114" i="3"/>
  <c r="BH114" i="3"/>
  <c r="BF114" i="3"/>
  <c r="BE114" i="3"/>
  <c r="T114" i="3"/>
  <c r="R114" i="3"/>
  <c r="P114" i="3"/>
  <c r="BI112" i="3"/>
  <c r="BH112" i="3"/>
  <c r="BF112" i="3"/>
  <c r="BE112" i="3"/>
  <c r="T112" i="3"/>
  <c r="R112" i="3"/>
  <c r="P112" i="3"/>
  <c r="BI110" i="3"/>
  <c r="BH110" i="3"/>
  <c r="BF110" i="3"/>
  <c r="BE110" i="3"/>
  <c r="T110" i="3"/>
  <c r="R110" i="3"/>
  <c r="P110" i="3"/>
  <c r="BI108" i="3"/>
  <c r="BH108" i="3"/>
  <c r="BF108" i="3"/>
  <c r="BE108" i="3"/>
  <c r="T108" i="3"/>
  <c r="R108" i="3"/>
  <c r="P108" i="3"/>
  <c r="BI106" i="3"/>
  <c r="BH106" i="3"/>
  <c r="BF106" i="3"/>
  <c r="BE106" i="3"/>
  <c r="T106" i="3"/>
  <c r="R106" i="3"/>
  <c r="P106" i="3"/>
  <c r="BI104" i="3"/>
  <c r="BH104" i="3"/>
  <c r="BF104" i="3"/>
  <c r="BE104" i="3"/>
  <c r="T104" i="3"/>
  <c r="R104" i="3"/>
  <c r="P104" i="3"/>
  <c r="BI102" i="3"/>
  <c r="BH102" i="3"/>
  <c r="BF102" i="3"/>
  <c r="BE102" i="3"/>
  <c r="T102" i="3"/>
  <c r="R102" i="3"/>
  <c r="P102" i="3"/>
  <c r="BI100" i="3"/>
  <c r="BH100" i="3"/>
  <c r="BF100" i="3"/>
  <c r="BE100" i="3"/>
  <c r="T100" i="3"/>
  <c r="R100" i="3"/>
  <c r="P100" i="3"/>
  <c r="BI98" i="3"/>
  <c r="BH98" i="3"/>
  <c r="BF98" i="3"/>
  <c r="BE98" i="3"/>
  <c r="T98" i="3"/>
  <c r="R98" i="3"/>
  <c r="P98" i="3"/>
  <c r="BI96" i="3"/>
  <c r="BH96" i="3"/>
  <c r="BF96" i="3"/>
  <c r="BE96" i="3"/>
  <c r="T96" i="3"/>
  <c r="R96" i="3"/>
  <c r="P96" i="3"/>
  <c r="BI94" i="3"/>
  <c r="BH94" i="3"/>
  <c r="BF94" i="3"/>
  <c r="BE94" i="3"/>
  <c r="T94" i="3"/>
  <c r="R94" i="3"/>
  <c r="P94" i="3"/>
  <c r="BI92" i="3"/>
  <c r="BH92" i="3"/>
  <c r="BF92" i="3"/>
  <c r="BE92" i="3"/>
  <c r="T92" i="3"/>
  <c r="R92" i="3"/>
  <c r="P92" i="3"/>
  <c r="BI90" i="3"/>
  <c r="BH90" i="3"/>
  <c r="BF90" i="3"/>
  <c r="BE90" i="3"/>
  <c r="T90" i="3"/>
  <c r="R90" i="3"/>
  <c r="P90" i="3"/>
  <c r="BI88" i="3"/>
  <c r="BH88" i="3"/>
  <c r="BF88" i="3"/>
  <c r="BE88" i="3"/>
  <c r="T88" i="3"/>
  <c r="R88" i="3"/>
  <c r="P88" i="3"/>
  <c r="BI86" i="3"/>
  <c r="BH86" i="3"/>
  <c r="BF86" i="3"/>
  <c r="BE86" i="3"/>
  <c r="T86" i="3"/>
  <c r="R86" i="3"/>
  <c r="P86" i="3"/>
  <c r="J81" i="3"/>
  <c r="F81" i="3"/>
  <c r="F79" i="3"/>
  <c r="E77" i="3"/>
  <c r="J58" i="3"/>
  <c r="F58" i="3"/>
  <c r="F56" i="3"/>
  <c r="E54" i="3"/>
  <c r="J26" i="3"/>
  <c r="E26" i="3"/>
  <c r="J82" i="3" s="1"/>
  <c r="J25" i="3"/>
  <c r="J20" i="3"/>
  <c r="E20" i="3"/>
  <c r="F59" i="3" s="1"/>
  <c r="J19" i="3"/>
  <c r="J14" i="3"/>
  <c r="J79" i="3"/>
  <c r="E7" i="3"/>
  <c r="E73" i="3"/>
  <c r="J39" i="2"/>
  <c r="J38" i="2"/>
  <c r="AY56" i="1" s="1"/>
  <c r="J37" i="2"/>
  <c r="AX56" i="1" s="1"/>
  <c r="BI626" i="2"/>
  <c r="BH626" i="2"/>
  <c r="BG626" i="2"/>
  <c r="BF626" i="2"/>
  <c r="T626" i="2"/>
  <c r="R626" i="2"/>
  <c r="P626" i="2"/>
  <c r="BI624" i="2"/>
  <c r="BH624" i="2"/>
  <c r="BG624" i="2"/>
  <c r="BF624" i="2"/>
  <c r="T624" i="2"/>
  <c r="R624" i="2"/>
  <c r="P624" i="2"/>
  <c r="BI622" i="2"/>
  <c r="BH622" i="2"/>
  <c r="BG622" i="2"/>
  <c r="BF622" i="2"/>
  <c r="T622" i="2"/>
  <c r="R622" i="2"/>
  <c r="P622" i="2"/>
  <c r="BI620" i="2"/>
  <c r="BH620" i="2"/>
  <c r="BG620" i="2"/>
  <c r="BF620" i="2"/>
  <c r="T620" i="2"/>
  <c r="R620" i="2"/>
  <c r="P620" i="2"/>
  <c r="BI618" i="2"/>
  <c r="BH618" i="2"/>
  <c r="BG618" i="2"/>
  <c r="BF618" i="2"/>
  <c r="T618" i="2"/>
  <c r="R618" i="2"/>
  <c r="P618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8" i="2"/>
  <c r="BH608" i="2"/>
  <c r="BG608" i="2"/>
  <c r="BF608" i="2"/>
  <c r="T608" i="2"/>
  <c r="R608" i="2"/>
  <c r="P608" i="2"/>
  <c r="BI606" i="2"/>
  <c r="BH606" i="2"/>
  <c r="BG606" i="2"/>
  <c r="BF606" i="2"/>
  <c r="T606" i="2"/>
  <c r="R606" i="2"/>
  <c r="P606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4" i="2"/>
  <c r="BH594" i="2"/>
  <c r="BG594" i="2"/>
  <c r="BF594" i="2"/>
  <c r="T594" i="2"/>
  <c r="R594" i="2"/>
  <c r="P594" i="2"/>
  <c r="BI592" i="2"/>
  <c r="BH592" i="2"/>
  <c r="BG592" i="2"/>
  <c r="BF592" i="2"/>
  <c r="T592" i="2"/>
  <c r="R592" i="2"/>
  <c r="P592" i="2"/>
  <c r="BI590" i="2"/>
  <c r="BH590" i="2"/>
  <c r="BG590" i="2"/>
  <c r="BF590" i="2"/>
  <c r="T590" i="2"/>
  <c r="R590" i="2"/>
  <c r="P590" i="2"/>
  <c r="BI588" i="2"/>
  <c r="BH588" i="2"/>
  <c r="BG588" i="2"/>
  <c r="BF588" i="2"/>
  <c r="T588" i="2"/>
  <c r="R588" i="2"/>
  <c r="P588" i="2"/>
  <c r="BI586" i="2"/>
  <c r="BH586" i="2"/>
  <c r="BG586" i="2"/>
  <c r="BF586" i="2"/>
  <c r="T586" i="2"/>
  <c r="R586" i="2"/>
  <c r="P586" i="2"/>
  <c r="BI584" i="2"/>
  <c r="BH584" i="2"/>
  <c r="BG584" i="2"/>
  <c r="BF584" i="2"/>
  <c r="T584" i="2"/>
  <c r="R584" i="2"/>
  <c r="P584" i="2"/>
  <c r="BI582" i="2"/>
  <c r="BH582" i="2"/>
  <c r="BG582" i="2"/>
  <c r="BF582" i="2"/>
  <c r="T582" i="2"/>
  <c r="R582" i="2"/>
  <c r="P582" i="2"/>
  <c r="BI580" i="2"/>
  <c r="BH580" i="2"/>
  <c r="BG580" i="2"/>
  <c r="BF580" i="2"/>
  <c r="T580" i="2"/>
  <c r="R580" i="2"/>
  <c r="P580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70" i="2"/>
  <c r="BH570" i="2"/>
  <c r="BG570" i="2"/>
  <c r="BF570" i="2"/>
  <c r="T570" i="2"/>
  <c r="R570" i="2"/>
  <c r="P570" i="2"/>
  <c r="BI568" i="2"/>
  <c r="BH568" i="2"/>
  <c r="BG568" i="2"/>
  <c r="BF568" i="2"/>
  <c r="T568" i="2"/>
  <c r="R568" i="2"/>
  <c r="P568" i="2"/>
  <c r="BI566" i="2"/>
  <c r="BH566" i="2"/>
  <c r="BG566" i="2"/>
  <c r="BF566" i="2"/>
  <c r="T566" i="2"/>
  <c r="R566" i="2"/>
  <c r="P566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4" i="2"/>
  <c r="BH554" i="2"/>
  <c r="BG554" i="2"/>
  <c r="BF554" i="2"/>
  <c r="T554" i="2"/>
  <c r="R554" i="2"/>
  <c r="P554" i="2"/>
  <c r="BI552" i="2"/>
  <c r="BH552" i="2"/>
  <c r="BG552" i="2"/>
  <c r="BF552" i="2"/>
  <c r="T552" i="2"/>
  <c r="R552" i="2"/>
  <c r="P552" i="2"/>
  <c r="BI550" i="2"/>
  <c r="BH550" i="2"/>
  <c r="BG550" i="2"/>
  <c r="BF550" i="2"/>
  <c r="T550" i="2"/>
  <c r="R550" i="2"/>
  <c r="P550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4" i="2"/>
  <c r="BH544" i="2"/>
  <c r="BG544" i="2"/>
  <c r="BF544" i="2"/>
  <c r="T544" i="2"/>
  <c r="R544" i="2"/>
  <c r="P544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8" i="2"/>
  <c r="BH538" i="2"/>
  <c r="BG538" i="2"/>
  <c r="BF538" i="2"/>
  <c r="T538" i="2"/>
  <c r="R538" i="2"/>
  <c r="P538" i="2"/>
  <c r="BI536" i="2"/>
  <c r="BH536" i="2"/>
  <c r="BG536" i="2"/>
  <c r="BF536" i="2"/>
  <c r="T536" i="2"/>
  <c r="R536" i="2"/>
  <c r="P536" i="2"/>
  <c r="BI534" i="2"/>
  <c r="BH534" i="2"/>
  <c r="BG534" i="2"/>
  <c r="BF534" i="2"/>
  <c r="T534" i="2"/>
  <c r="R534" i="2"/>
  <c r="P534" i="2"/>
  <c r="BI532" i="2"/>
  <c r="BH532" i="2"/>
  <c r="BG532" i="2"/>
  <c r="BF532" i="2"/>
  <c r="T532" i="2"/>
  <c r="R532" i="2"/>
  <c r="P532" i="2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6" i="2"/>
  <c r="BH526" i="2"/>
  <c r="BG526" i="2"/>
  <c r="BF526" i="2"/>
  <c r="T526" i="2"/>
  <c r="R526" i="2"/>
  <c r="P526" i="2"/>
  <c r="BI524" i="2"/>
  <c r="BH524" i="2"/>
  <c r="BG524" i="2"/>
  <c r="BF524" i="2"/>
  <c r="T524" i="2"/>
  <c r="R524" i="2"/>
  <c r="P524" i="2"/>
  <c r="BI522" i="2"/>
  <c r="BH522" i="2"/>
  <c r="BG522" i="2"/>
  <c r="BF522" i="2"/>
  <c r="T522" i="2"/>
  <c r="R522" i="2"/>
  <c r="P522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6" i="2"/>
  <c r="BH486" i="2"/>
  <c r="BG486" i="2"/>
  <c r="BF486" i="2"/>
  <c r="T486" i="2"/>
  <c r="R486" i="2"/>
  <c r="P486" i="2"/>
  <c r="BI484" i="2"/>
  <c r="BH484" i="2"/>
  <c r="BG484" i="2"/>
  <c r="BF484" i="2"/>
  <c r="T484" i="2"/>
  <c r="R484" i="2"/>
  <c r="P484" i="2"/>
  <c r="BI482" i="2"/>
  <c r="BH482" i="2"/>
  <c r="BG482" i="2"/>
  <c r="BF482" i="2"/>
  <c r="T482" i="2"/>
  <c r="R482" i="2"/>
  <c r="P482" i="2"/>
  <c r="BI480" i="2"/>
  <c r="BH480" i="2"/>
  <c r="BG480" i="2"/>
  <c r="BF480" i="2"/>
  <c r="T480" i="2"/>
  <c r="R480" i="2"/>
  <c r="P480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2" i="2"/>
  <c r="BH392" i="2"/>
  <c r="BG392" i="2"/>
  <c r="BF392" i="2"/>
  <c r="T392" i="2"/>
  <c r="R392" i="2"/>
  <c r="P392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8" i="2"/>
  <c r="BH358" i="2"/>
  <c r="BG358" i="2"/>
  <c r="BF358" i="2"/>
  <c r="T358" i="2"/>
  <c r="R358" i="2"/>
  <c r="P358" i="2"/>
  <c r="BI356" i="2"/>
  <c r="BH356" i="2"/>
  <c r="BG356" i="2"/>
  <c r="BF356" i="2"/>
  <c r="T356" i="2"/>
  <c r="R356" i="2"/>
  <c r="P356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J81" i="2"/>
  <c r="F81" i="2"/>
  <c r="F79" i="2"/>
  <c r="E77" i="2"/>
  <c r="J58" i="2"/>
  <c r="F58" i="2"/>
  <c r="F56" i="2"/>
  <c r="E54" i="2"/>
  <c r="J26" i="2"/>
  <c r="E26" i="2"/>
  <c r="J82" i="2" s="1"/>
  <c r="J25" i="2"/>
  <c r="J20" i="2"/>
  <c r="E20" i="2"/>
  <c r="F82" i="2" s="1"/>
  <c r="J19" i="2"/>
  <c r="J14" i="2"/>
  <c r="J56" i="2" s="1"/>
  <c r="E7" i="2"/>
  <c r="E73" i="2"/>
  <c r="L50" i="1"/>
  <c r="AM50" i="1"/>
  <c r="AM49" i="1"/>
  <c r="L49" i="1"/>
  <c r="AM47" i="1"/>
  <c r="L47" i="1"/>
  <c r="L45" i="1"/>
  <c r="L44" i="1"/>
  <c r="BK92" i="4"/>
  <c r="J89" i="4"/>
  <c r="BK86" i="4"/>
  <c r="BK222" i="3"/>
  <c r="J218" i="3"/>
  <c r="BK216" i="3"/>
  <c r="J214" i="3"/>
  <c r="BK208" i="3"/>
  <c r="J204" i="3"/>
  <c r="J202" i="3"/>
  <c r="J200" i="3"/>
  <c r="BK198" i="3"/>
  <c r="J194" i="3"/>
  <c r="BK190" i="3"/>
  <c r="J188" i="3"/>
  <c r="BK186" i="3"/>
  <c r="BK182" i="3"/>
  <c r="J176" i="3"/>
  <c r="J160" i="3"/>
  <c r="J158" i="3"/>
  <c r="J150" i="3"/>
  <c r="J142" i="3"/>
  <c r="J134" i="3"/>
  <c r="J132" i="3"/>
  <c r="BK130" i="3"/>
  <c r="BK124" i="3"/>
  <c r="BK122" i="3"/>
  <c r="BK116" i="3"/>
  <c r="BK114" i="3"/>
  <c r="J112" i="3"/>
  <c r="BK102" i="3"/>
  <c r="J100" i="3"/>
  <c r="J98" i="3"/>
  <c r="BK96" i="3"/>
  <c r="J88" i="3"/>
  <c r="BK86" i="3"/>
  <c r="J610" i="2"/>
  <c r="J606" i="2"/>
  <c r="J600" i="2"/>
  <c r="BK596" i="2"/>
  <c r="J590" i="2"/>
  <c r="BK586" i="2"/>
  <c r="BK580" i="2"/>
  <c r="BK568" i="2"/>
  <c r="BK566" i="2"/>
  <c r="BK564" i="2"/>
  <c r="J562" i="2"/>
  <c r="J560" i="2"/>
  <c r="BK556" i="2"/>
  <c r="BK554" i="2"/>
  <c r="BK548" i="2"/>
  <c r="J546" i="2"/>
  <c r="BK544" i="2"/>
  <c r="BK540" i="2"/>
  <c r="J538" i="2"/>
  <c r="J534" i="2"/>
  <c r="J530" i="2"/>
  <c r="J528" i="2"/>
  <c r="J524" i="2"/>
  <c r="J522" i="2"/>
  <c r="BK520" i="2"/>
  <c r="BK518" i="2"/>
  <c r="J516" i="2"/>
  <c r="J514" i="2"/>
  <c r="BK506" i="2"/>
  <c r="BK504" i="2"/>
  <c r="BK502" i="2"/>
  <c r="BK498" i="2"/>
  <c r="J496" i="2"/>
  <c r="BK490" i="2"/>
  <c r="BK488" i="2"/>
  <c r="BK480" i="2"/>
  <c r="BK476" i="2"/>
  <c r="J474" i="2"/>
  <c r="J466" i="2"/>
  <c r="BK462" i="2"/>
  <c r="BK458" i="2"/>
  <c r="J456" i="2"/>
  <c r="J452" i="2"/>
  <c r="J450" i="2"/>
  <c r="BK448" i="2"/>
  <c r="BK444" i="2"/>
  <c r="BK436" i="2"/>
  <c r="BK432" i="2"/>
  <c r="BK430" i="2"/>
  <c r="J418" i="2"/>
  <c r="J414" i="2"/>
  <c r="J412" i="2"/>
  <c r="BK410" i="2"/>
  <c r="BK408" i="2"/>
  <c r="J404" i="2"/>
  <c r="BK398" i="2"/>
  <c r="BK396" i="2"/>
  <c r="BK394" i="2"/>
  <c r="J392" i="2"/>
  <c r="BK376" i="2"/>
  <c r="J374" i="2"/>
  <c r="BK364" i="2"/>
  <c r="BK360" i="2"/>
  <c r="J358" i="2"/>
  <c r="BK354" i="2"/>
  <c r="BK338" i="2"/>
  <c r="BK336" i="2"/>
  <c r="BK328" i="2"/>
  <c r="BK326" i="2"/>
  <c r="J324" i="2"/>
  <c r="J320" i="2"/>
  <c r="BK318" i="2"/>
  <c r="BK316" i="2"/>
  <c r="J314" i="2"/>
  <c r="BK312" i="2"/>
  <c r="J310" i="2"/>
  <c r="J308" i="2"/>
  <c r="BK292" i="2"/>
  <c r="BK290" i="2"/>
  <c r="BK288" i="2"/>
  <c r="J286" i="2"/>
  <c r="BK284" i="2"/>
  <c r="J282" i="2"/>
  <c r="BK278" i="2"/>
  <c r="BK276" i="2"/>
  <c r="BK274" i="2"/>
  <c r="J268" i="2"/>
  <c r="J266" i="2"/>
  <c r="BK264" i="2"/>
  <c r="BK260" i="2"/>
  <c r="J258" i="2"/>
  <c r="J256" i="2"/>
  <c r="BK254" i="2"/>
  <c r="J252" i="2"/>
  <c r="J246" i="2"/>
  <c r="J244" i="2"/>
  <c r="J242" i="2"/>
  <c r="J240" i="2"/>
  <c r="BK234" i="2"/>
  <c r="J230" i="2"/>
  <c r="J228" i="2"/>
  <c r="BK226" i="2"/>
  <c r="BK224" i="2"/>
  <c r="BK222" i="2"/>
  <c r="J204" i="2"/>
  <c r="BK198" i="2"/>
  <c r="J180" i="2"/>
  <c r="J178" i="2"/>
  <c r="J172" i="2"/>
  <c r="J166" i="2"/>
  <c r="J164" i="2"/>
  <c r="J162" i="2"/>
  <c r="BK160" i="2"/>
  <c r="J154" i="2"/>
  <c r="BK152" i="2"/>
  <c r="J150" i="2"/>
  <c r="J148" i="2"/>
  <c r="J146" i="2"/>
  <c r="BK140" i="2"/>
  <c r="BK136" i="2"/>
  <c r="J134" i="2"/>
  <c r="BK132" i="2"/>
  <c r="J130" i="2"/>
  <c r="BK126" i="2"/>
  <c r="BK120" i="2"/>
  <c r="BK118" i="2"/>
  <c r="BK112" i="2"/>
  <c r="BK110" i="2"/>
  <c r="J102" i="2"/>
  <c r="J100" i="2"/>
  <c r="J98" i="2"/>
  <c r="BK98" i="4"/>
  <c r="J98" i="4"/>
  <c r="BK95" i="4"/>
  <c r="J95" i="4"/>
  <c r="J92" i="4"/>
  <c r="BK89" i="4"/>
  <c r="J86" i="4"/>
  <c r="BK226" i="3"/>
  <c r="J224" i="3"/>
  <c r="J222" i="3"/>
  <c r="J220" i="3"/>
  <c r="BK218" i="3"/>
  <c r="J216" i="3"/>
  <c r="BK214" i="3"/>
  <c r="BK212" i="3"/>
  <c r="J206" i="3"/>
  <c r="BK202" i="3"/>
  <c r="BK200" i="3"/>
  <c r="J196" i="3"/>
  <c r="BK194" i="3"/>
  <c r="J186" i="3"/>
  <c r="J178" i="3"/>
  <c r="J174" i="3"/>
  <c r="J172" i="3"/>
  <c r="J168" i="3"/>
  <c r="BK166" i="3"/>
  <c r="J164" i="3"/>
  <c r="J162" i="3"/>
  <c r="BK160" i="3"/>
  <c r="BK156" i="3"/>
  <c r="J154" i="3"/>
  <c r="BK150" i="3"/>
  <c r="BK148" i="3"/>
  <c r="BK146" i="3"/>
  <c r="BK144" i="3"/>
  <c r="BK142" i="3"/>
  <c r="BK140" i="3"/>
  <c r="J138" i="3"/>
  <c r="J126" i="3"/>
  <c r="J122" i="3"/>
  <c r="J120" i="3"/>
  <c r="BK118" i="3"/>
  <c r="BK112" i="3"/>
  <c r="J110" i="3"/>
  <c r="BK106" i="3"/>
  <c r="J104" i="3"/>
  <c r="BK100" i="3"/>
  <c r="BK98" i="3"/>
  <c r="J96" i="3"/>
  <c r="J94" i="3"/>
  <c r="BK92" i="3"/>
  <c r="BK90" i="3"/>
  <c r="BK616" i="2"/>
  <c r="BK614" i="2"/>
  <c r="BK612" i="2"/>
  <c r="J608" i="2"/>
  <c r="J598" i="2"/>
  <c r="BK594" i="2"/>
  <c r="J588" i="2"/>
  <c r="J586" i="2"/>
  <c r="J582" i="2"/>
  <c r="J578" i="2"/>
  <c r="J572" i="2"/>
  <c r="BK570" i="2"/>
  <c r="J568" i="2"/>
  <c r="BK558" i="2"/>
  <c r="BK552" i="2"/>
  <c r="J532" i="2"/>
  <c r="BK528" i="2"/>
  <c r="J526" i="2"/>
  <c r="BK524" i="2"/>
  <c r="BK512" i="2"/>
  <c r="J510" i="2"/>
  <c r="BK508" i="2"/>
  <c r="J506" i="2"/>
  <c r="J504" i="2"/>
  <c r="BK496" i="2"/>
  <c r="J492" i="2"/>
  <c r="BK486" i="2"/>
  <c r="BK484" i="2"/>
  <c r="J482" i="2"/>
  <c r="BK474" i="2"/>
  <c r="J472" i="2"/>
  <c r="J470" i="2"/>
  <c r="BK468" i="2"/>
  <c r="BK464" i="2"/>
  <c r="BK460" i="2"/>
  <c r="J454" i="2"/>
  <c r="BK446" i="2"/>
  <c r="BK442" i="2"/>
  <c r="BK438" i="2"/>
  <c r="J436" i="2"/>
  <c r="BK434" i="2"/>
  <c r="J432" i="2"/>
  <c r="J428" i="2"/>
  <c r="BK422" i="2"/>
  <c r="J420" i="2"/>
  <c r="BK416" i="2"/>
  <c r="BK412" i="2"/>
  <c r="J410" i="2"/>
  <c r="J406" i="2"/>
  <c r="BK402" i="2"/>
  <c r="BK400" i="2"/>
  <c r="J398" i="2"/>
  <c r="J396" i="2"/>
  <c r="J394" i="2"/>
  <c r="J390" i="2"/>
  <c r="BK386" i="2"/>
  <c r="J382" i="2"/>
  <c r="BK380" i="2"/>
  <c r="BK374" i="2"/>
  <c r="J372" i="2"/>
  <c r="BK368" i="2"/>
  <c r="J366" i="2"/>
  <c r="J364" i="2"/>
  <c r="J362" i="2"/>
  <c r="J356" i="2"/>
  <c r="J350" i="2"/>
  <c r="BK348" i="2"/>
  <c r="BK346" i="2"/>
  <c r="J344" i="2"/>
  <c r="J342" i="2"/>
  <c r="J340" i="2"/>
  <c r="J332" i="2"/>
  <c r="BK322" i="2"/>
  <c r="BK314" i="2"/>
  <c r="J312" i="2"/>
  <c r="J306" i="2"/>
  <c r="BK302" i="2"/>
  <c r="J300" i="2"/>
  <c r="J290" i="2"/>
  <c r="BK286" i="2"/>
  <c r="J276" i="2"/>
  <c r="J274" i="2"/>
  <c r="BK272" i="2"/>
  <c r="J270" i="2"/>
  <c r="BK266" i="2"/>
  <c r="J264" i="2"/>
  <c r="BK262" i="2"/>
  <c r="J260" i="2"/>
  <c r="BK256" i="2"/>
  <c r="J254" i="2"/>
  <c r="BK252" i="2"/>
  <c r="BK250" i="2"/>
  <c r="J248" i="2"/>
  <c r="BK246" i="2"/>
  <c r="BK244" i="2"/>
  <c r="J238" i="2"/>
  <c r="BK232" i="2"/>
  <c r="BK230" i="2"/>
  <c r="BK228" i="2"/>
  <c r="J224" i="2"/>
  <c r="BK220" i="2"/>
  <c r="BK214" i="2"/>
  <c r="J212" i="2"/>
  <c r="BK210" i="2"/>
  <c r="BK208" i="2"/>
  <c r="BK206" i="2"/>
  <c r="BK204" i="2"/>
  <c r="J202" i="2"/>
  <c r="BK200" i="2"/>
  <c r="J198" i="2"/>
  <c r="J196" i="2"/>
  <c r="BK194" i="2"/>
  <c r="BK192" i="2"/>
  <c r="BK190" i="2"/>
  <c r="J188" i="2"/>
  <c r="J186" i="2"/>
  <c r="J184" i="2"/>
  <c r="J182" i="2"/>
  <c r="BK180" i="2"/>
  <c r="J174" i="2"/>
  <c r="BK162" i="2"/>
  <c r="J158" i="2"/>
  <c r="J156" i="2"/>
  <c r="J152" i="2"/>
  <c r="BK150" i="2"/>
  <c r="BK148" i="2"/>
  <c r="J144" i="2"/>
  <c r="J132" i="2"/>
  <c r="BK130" i="2"/>
  <c r="BK114" i="2"/>
  <c r="J112" i="2"/>
  <c r="J104" i="2"/>
  <c r="BK96" i="2"/>
  <c r="BK94" i="2"/>
  <c r="J94" i="2"/>
  <c r="BK92" i="2"/>
  <c r="J92" i="2"/>
  <c r="BK90" i="2"/>
  <c r="J90" i="2"/>
  <c r="J88" i="2"/>
  <c r="AS55" i="1"/>
  <c r="F38" i="4"/>
  <c r="J226" i="3"/>
  <c r="BK224" i="3"/>
  <c r="BK220" i="3"/>
  <c r="BK210" i="3"/>
  <c r="J208" i="3"/>
  <c r="BK206" i="3"/>
  <c r="BK204" i="3"/>
  <c r="BK196" i="3"/>
  <c r="J192" i="3"/>
  <c r="J190" i="3"/>
  <c r="J184" i="3"/>
  <c r="J182" i="3"/>
  <c r="J180" i="3"/>
  <c r="BK174" i="3"/>
  <c r="BK172" i="3"/>
  <c r="BK170" i="3"/>
  <c r="J166" i="3"/>
  <c r="BK164" i="3"/>
  <c r="BK162" i="3"/>
  <c r="BK158" i="3"/>
  <c r="BK154" i="3"/>
  <c r="J152" i="3"/>
  <c r="J146" i="3"/>
  <c r="J144" i="3"/>
  <c r="J140" i="3"/>
  <c r="BK136" i="3"/>
  <c r="BK132" i="3"/>
  <c r="J130" i="3"/>
  <c r="J128" i="3"/>
  <c r="BK120" i="3"/>
  <c r="J116" i="3"/>
  <c r="BK110" i="3"/>
  <c r="BK108" i="3"/>
  <c r="J106" i="3"/>
  <c r="J102" i="3"/>
  <c r="J90" i="3"/>
  <c r="J86" i="3"/>
  <c r="BK606" i="2"/>
  <c r="J604" i="2"/>
  <c r="BK602" i="2"/>
  <c r="J596" i="2"/>
  <c r="J592" i="2"/>
  <c r="BK584" i="2"/>
  <c r="J580" i="2"/>
  <c r="BK578" i="2"/>
  <c r="J576" i="2"/>
  <c r="BK574" i="2"/>
  <c r="J566" i="2"/>
  <c r="J554" i="2"/>
  <c r="J552" i="2"/>
  <c r="J550" i="2"/>
  <c r="BK546" i="2"/>
  <c r="J542" i="2"/>
  <c r="BK538" i="2"/>
  <c r="BK536" i="2"/>
  <c r="BK534" i="2"/>
  <c r="BK532" i="2"/>
  <c r="BK530" i="2"/>
  <c r="J520" i="2"/>
  <c r="J518" i="2"/>
  <c r="BK516" i="2"/>
  <c r="J508" i="2"/>
  <c r="BK500" i="2"/>
  <c r="BK494" i="2"/>
  <c r="BK492" i="2"/>
  <c r="J490" i="2"/>
  <c r="J488" i="2"/>
  <c r="J486" i="2"/>
  <c r="J484" i="2"/>
  <c r="BK482" i="2"/>
  <c r="J480" i="2"/>
  <c r="BK478" i="2"/>
  <c r="BK472" i="2"/>
  <c r="BK470" i="2"/>
  <c r="J468" i="2"/>
  <c r="BK466" i="2"/>
  <c r="J464" i="2"/>
  <c r="J462" i="2"/>
  <c r="BK454" i="2"/>
  <c r="BK452" i="2"/>
  <c r="BK450" i="2"/>
  <c r="J448" i="2"/>
  <c r="J446" i="2"/>
  <c r="BK440" i="2"/>
  <c r="J434" i="2"/>
  <c r="BK428" i="2"/>
  <c r="BK426" i="2"/>
  <c r="J424" i="2"/>
  <c r="J422" i="2"/>
  <c r="BK420" i="2"/>
  <c r="BK418" i="2"/>
  <c r="J416" i="2"/>
  <c r="BK414" i="2"/>
  <c r="J408" i="2"/>
  <c r="BK406" i="2"/>
  <c r="BK404" i="2"/>
  <c r="J402" i="2"/>
  <c r="J400" i="2"/>
  <c r="BK392" i="2"/>
  <c r="J388" i="2"/>
  <c r="J386" i="2"/>
  <c r="BK384" i="2"/>
  <c r="BK378" i="2"/>
  <c r="J376" i="2"/>
  <c r="BK370" i="2"/>
  <c r="J368" i="2"/>
  <c r="BK366" i="2"/>
  <c r="J360" i="2"/>
  <c r="BK358" i="2"/>
  <c r="BK356" i="2"/>
  <c r="J352" i="2"/>
  <c r="BK344" i="2"/>
  <c r="BK340" i="2"/>
  <c r="J338" i="2"/>
  <c r="J336" i="2"/>
  <c r="BK334" i="2"/>
  <c r="BK332" i="2"/>
  <c r="BK330" i="2"/>
  <c r="J328" i="2"/>
  <c r="BK324" i="2"/>
  <c r="J322" i="2"/>
  <c r="BK308" i="2"/>
  <c r="BK304" i="2"/>
  <c r="J302" i="2"/>
  <c r="BK298" i="2"/>
  <c r="BK296" i="2"/>
  <c r="BK294" i="2"/>
  <c r="J292" i="2"/>
  <c r="J284" i="2"/>
  <c r="BK282" i="2"/>
  <c r="BK280" i="2"/>
  <c r="J278" i="2"/>
  <c r="J272" i="2"/>
  <c r="BK270" i="2"/>
  <c r="J262" i="2"/>
  <c r="BK248" i="2"/>
  <c r="BK240" i="2"/>
  <c r="BK236" i="2"/>
  <c r="J234" i="2"/>
  <c r="J226" i="2"/>
  <c r="BK218" i="2"/>
  <c r="BK216" i="2"/>
  <c r="J214" i="2"/>
  <c r="BK212" i="2"/>
  <c r="J210" i="2"/>
  <c r="J206" i="2"/>
  <c r="J194" i="2"/>
  <c r="J192" i="2"/>
  <c r="BK176" i="2"/>
  <c r="BK172" i="2"/>
  <c r="J170" i="2"/>
  <c r="BK168" i="2"/>
  <c r="BK166" i="2"/>
  <c r="BK164" i="2"/>
  <c r="J160" i="2"/>
  <c r="BK158" i="2"/>
  <c r="BK156" i="2"/>
  <c r="BK154" i="2"/>
  <c r="BK146" i="2"/>
  <c r="BK144" i="2"/>
  <c r="BK142" i="2"/>
  <c r="J140" i="2"/>
  <c r="BK138" i="2"/>
  <c r="J136" i="2"/>
  <c r="J128" i="2"/>
  <c r="BK124" i="2"/>
  <c r="BK122" i="2"/>
  <c r="J120" i="2"/>
  <c r="J118" i="2"/>
  <c r="BK116" i="2"/>
  <c r="J114" i="2"/>
  <c r="J110" i="2"/>
  <c r="J108" i="2"/>
  <c r="J106" i="2"/>
  <c r="BK102" i="2"/>
  <c r="BK98" i="2"/>
  <c r="J96" i="2"/>
  <c r="BK88" i="2"/>
  <c r="J86" i="2"/>
  <c r="AS58" i="1"/>
  <c r="J212" i="3"/>
  <c r="J210" i="3"/>
  <c r="J198" i="3"/>
  <c r="BK192" i="3"/>
  <c r="BK188" i="3"/>
  <c r="BK184" i="3"/>
  <c r="BK180" i="3"/>
  <c r="BK178" i="3"/>
  <c r="BK176" i="3"/>
  <c r="J170" i="3"/>
  <c r="BK168" i="3"/>
  <c r="J156" i="3"/>
  <c r="BK152" i="3"/>
  <c r="J148" i="3"/>
  <c r="BK138" i="3"/>
  <c r="J136" i="3"/>
  <c r="BK134" i="3"/>
  <c r="BK128" i="3"/>
  <c r="BK126" i="3"/>
  <c r="J124" i="3"/>
  <c r="J118" i="3"/>
  <c r="J114" i="3"/>
  <c r="J108" i="3"/>
  <c r="BK104" i="3"/>
  <c r="BK94" i="3"/>
  <c r="J92" i="3"/>
  <c r="BK88" i="3"/>
  <c r="BK626" i="2"/>
  <c r="J626" i="2"/>
  <c r="BK624" i="2"/>
  <c r="J624" i="2"/>
  <c r="BK622" i="2"/>
  <c r="J622" i="2"/>
  <c r="BK620" i="2"/>
  <c r="J620" i="2"/>
  <c r="BK618" i="2"/>
  <c r="J618" i="2"/>
  <c r="J616" i="2"/>
  <c r="J614" i="2"/>
  <c r="J612" i="2"/>
  <c r="BK610" i="2"/>
  <c r="BK608" i="2"/>
  <c r="BK604" i="2"/>
  <c r="J602" i="2"/>
  <c r="BK600" i="2"/>
  <c r="BK598" i="2"/>
  <c r="J594" i="2"/>
  <c r="BK592" i="2"/>
  <c r="BK590" i="2"/>
  <c r="BK588" i="2"/>
  <c r="J584" i="2"/>
  <c r="BK582" i="2"/>
  <c r="BK576" i="2"/>
  <c r="J574" i="2"/>
  <c r="BK572" i="2"/>
  <c r="J570" i="2"/>
  <c r="J564" i="2"/>
  <c r="BK562" i="2"/>
  <c r="BK560" i="2"/>
  <c r="J558" i="2"/>
  <c r="J556" i="2"/>
  <c r="BK550" i="2"/>
  <c r="J548" i="2"/>
  <c r="J544" i="2"/>
  <c r="BK542" i="2"/>
  <c r="J540" i="2"/>
  <c r="J536" i="2"/>
  <c r="BK526" i="2"/>
  <c r="BK522" i="2"/>
  <c r="BK514" i="2"/>
  <c r="J512" i="2"/>
  <c r="BK510" i="2"/>
  <c r="J502" i="2"/>
  <c r="J500" i="2"/>
  <c r="J498" i="2"/>
  <c r="J494" i="2"/>
  <c r="J478" i="2"/>
  <c r="J476" i="2"/>
  <c r="J460" i="2"/>
  <c r="J458" i="2"/>
  <c r="BK456" i="2"/>
  <c r="J444" i="2"/>
  <c r="J442" i="2"/>
  <c r="J440" i="2"/>
  <c r="J438" i="2"/>
  <c r="J430" i="2"/>
  <c r="J426" i="2"/>
  <c r="BK424" i="2"/>
  <c r="BK390" i="2"/>
  <c r="BK388" i="2"/>
  <c r="J384" i="2"/>
  <c r="BK382" i="2"/>
  <c r="J380" i="2"/>
  <c r="J378" i="2"/>
  <c r="BK372" i="2"/>
  <c r="J370" i="2"/>
  <c r="BK362" i="2"/>
  <c r="J354" i="2"/>
  <c r="BK352" i="2"/>
  <c r="BK350" i="2"/>
  <c r="J348" i="2"/>
  <c r="J346" i="2"/>
  <c r="BK342" i="2"/>
  <c r="J334" i="2"/>
  <c r="J330" i="2"/>
  <c r="J326" i="2"/>
  <c r="BK320" i="2"/>
  <c r="J318" i="2"/>
  <c r="J316" i="2"/>
  <c r="BK310" i="2"/>
  <c r="BK306" i="2"/>
  <c r="J304" i="2"/>
  <c r="BK300" i="2"/>
  <c r="J298" i="2"/>
  <c r="J296" i="2"/>
  <c r="J294" i="2"/>
  <c r="J288" i="2"/>
  <c r="J280" i="2"/>
  <c r="BK268" i="2"/>
  <c r="BK258" i="2"/>
  <c r="J250" i="2"/>
  <c r="BK242" i="2"/>
  <c r="BK238" i="2"/>
  <c r="J236" i="2"/>
  <c r="J232" i="2"/>
  <c r="J222" i="2"/>
  <c r="J220" i="2"/>
  <c r="J218" i="2"/>
  <c r="J216" i="2"/>
  <c r="J208" i="2"/>
  <c r="BK202" i="2"/>
  <c r="J200" i="2"/>
  <c r="BK196" i="2"/>
  <c r="J190" i="2"/>
  <c r="BK188" i="2"/>
  <c r="BK186" i="2"/>
  <c r="BK184" i="2"/>
  <c r="BK182" i="2"/>
  <c r="BK178" i="2"/>
  <c r="J176" i="2"/>
  <c r="BK174" i="2"/>
  <c r="BK170" i="2"/>
  <c r="J168" i="2"/>
  <c r="J142" i="2"/>
  <c r="J138" i="2"/>
  <c r="BK134" i="2"/>
  <c r="BK128" i="2"/>
  <c r="J126" i="2"/>
  <c r="J124" i="2"/>
  <c r="J122" i="2"/>
  <c r="J116" i="2"/>
  <c r="BK108" i="2"/>
  <c r="BK106" i="2"/>
  <c r="BK104" i="2"/>
  <c r="BK100" i="2"/>
  <c r="BK86" i="2"/>
  <c r="R85" i="2" l="1"/>
  <c r="P85" i="3"/>
  <c r="AU57" i="1" s="1"/>
  <c r="BK85" i="2"/>
  <c r="J85" i="2" s="1"/>
  <c r="J32" i="2" s="1"/>
  <c r="AG56" i="1" s="1"/>
  <c r="BK85" i="3"/>
  <c r="J85" i="3" s="1"/>
  <c r="J63" i="3" s="1"/>
  <c r="P85" i="2"/>
  <c r="AU56" i="1" s="1"/>
  <c r="T85" i="3"/>
  <c r="BK85" i="4"/>
  <c r="J85" i="4"/>
  <c r="J63" i="4" s="1"/>
  <c r="P85" i="4"/>
  <c r="AU59" i="1"/>
  <c r="R85" i="4"/>
  <c r="T85" i="2"/>
  <c r="R85" i="3"/>
  <c r="T85" i="4"/>
  <c r="E50" i="2"/>
  <c r="F59" i="2"/>
  <c r="BE88" i="2"/>
  <c r="BE94" i="2"/>
  <c r="BE96" i="2"/>
  <c r="BE112" i="2"/>
  <c r="BE118" i="2"/>
  <c r="BE130" i="2"/>
  <c r="BE140" i="2"/>
  <c r="BE144" i="2"/>
  <c r="BE146" i="2"/>
  <c r="BE148" i="2"/>
  <c r="BE150" i="2"/>
  <c r="BE152" i="2"/>
  <c r="BE158" i="2"/>
  <c r="BE160" i="2"/>
  <c r="BE162" i="2"/>
  <c r="BE164" i="2"/>
  <c r="BE172" i="2"/>
  <c r="BE192" i="2"/>
  <c r="BE194" i="2"/>
  <c r="BE198" i="2"/>
  <c r="BE204" i="2"/>
  <c r="BE210" i="2"/>
  <c r="BE212" i="2"/>
  <c r="BE230" i="2"/>
  <c r="BE246" i="2"/>
  <c r="BE260" i="2"/>
  <c r="BE264" i="2"/>
  <c r="BE280" i="2"/>
  <c r="BE284" i="2"/>
  <c r="BE290" i="2"/>
  <c r="BE312" i="2"/>
  <c r="BE328" i="2"/>
  <c r="BE332" i="2"/>
  <c r="BE338" i="2"/>
  <c r="BE356" i="2"/>
  <c r="BE358" i="2"/>
  <c r="BE360" i="2"/>
  <c r="BE364" i="2"/>
  <c r="BE374" i="2"/>
  <c r="BE386" i="2"/>
  <c r="BE392" i="2"/>
  <c r="BE396" i="2"/>
  <c r="BE398" i="2"/>
  <c r="BE402" i="2"/>
  <c r="BE404" i="2"/>
  <c r="BE406" i="2"/>
  <c r="BE408" i="2"/>
  <c r="BE412" i="2"/>
  <c r="BE414" i="2"/>
  <c r="BE418" i="2"/>
  <c r="BE420" i="2"/>
  <c r="BE432" i="2"/>
  <c r="BE446" i="2"/>
  <c r="BE448" i="2"/>
  <c r="BE452" i="2"/>
  <c r="BE462" i="2"/>
  <c r="BE464" i="2"/>
  <c r="BE466" i="2"/>
  <c r="BE472" i="2"/>
  <c r="BE480" i="2"/>
  <c r="BE486" i="2"/>
  <c r="BE490" i="2"/>
  <c r="BE492" i="2"/>
  <c r="BE504" i="2"/>
  <c r="BE528" i="2"/>
  <c r="BE538" i="2"/>
  <c r="BE566" i="2"/>
  <c r="BE580" i="2"/>
  <c r="BE596" i="2"/>
  <c r="BE610" i="2"/>
  <c r="BE614" i="2"/>
  <c r="BE616" i="2"/>
  <c r="BE618" i="2"/>
  <c r="BE620" i="2"/>
  <c r="BE622" i="2"/>
  <c r="BE624" i="2"/>
  <c r="BE626" i="2"/>
  <c r="E50" i="3"/>
  <c r="F82" i="3"/>
  <c r="BG86" i="3"/>
  <c r="BG92" i="3"/>
  <c r="BG124" i="3"/>
  <c r="BG126" i="3"/>
  <c r="BG132" i="3"/>
  <c r="BG136" i="3"/>
  <c r="BG166" i="3"/>
  <c r="BG174" i="3"/>
  <c r="BG176" i="3"/>
  <c r="BG178" i="3"/>
  <c r="BG182" i="3"/>
  <c r="BG190" i="3"/>
  <c r="BG208" i="3"/>
  <c r="J59" i="2"/>
  <c r="BE110" i="2"/>
  <c r="BE132" i="2"/>
  <c r="BE178" i="2"/>
  <c r="BE180" i="2"/>
  <c r="BE182" i="2"/>
  <c r="BE188" i="2"/>
  <c r="BE196" i="2"/>
  <c r="BE202" i="2"/>
  <c r="BE220" i="2"/>
  <c r="BE222" i="2"/>
  <c r="BE224" i="2"/>
  <c r="BE228" i="2"/>
  <c r="BE232" i="2"/>
  <c r="BE238" i="2"/>
  <c r="BE242" i="2"/>
  <c r="BE244" i="2"/>
  <c r="BE250" i="2"/>
  <c r="BE252" i="2"/>
  <c r="BE254" i="2"/>
  <c r="BE256" i="2"/>
  <c r="BE258" i="2"/>
  <c r="BE262" i="2"/>
  <c r="BE266" i="2"/>
  <c r="BE276" i="2"/>
  <c r="BE278" i="2"/>
  <c r="BE286" i="2"/>
  <c r="BE310" i="2"/>
  <c r="BE314" i="2"/>
  <c r="BE318" i="2"/>
  <c r="BE342" i="2"/>
  <c r="BE346" i="2"/>
  <c r="BE350" i="2"/>
  <c r="BE354" i="2"/>
  <c r="BE362" i="2"/>
  <c r="BE372" i="2"/>
  <c r="BE380" i="2"/>
  <c r="BE390" i="2"/>
  <c r="BE394" i="2"/>
  <c r="BE410" i="2"/>
  <c r="BE430" i="2"/>
  <c r="BE436" i="2"/>
  <c r="BE442" i="2"/>
  <c r="BE444" i="2"/>
  <c r="BE458" i="2"/>
  <c r="BE474" i="2"/>
  <c r="BE476" i="2"/>
  <c r="BE496" i="2"/>
  <c r="BE502" i="2"/>
  <c r="BE506" i="2"/>
  <c r="BE512" i="2"/>
  <c r="BE522" i="2"/>
  <c r="BE526" i="2"/>
  <c r="BE540" i="2"/>
  <c r="BE554" i="2"/>
  <c r="BE558" i="2"/>
  <c r="BE562" i="2"/>
  <c r="BE568" i="2"/>
  <c r="BE570" i="2"/>
  <c r="BE572" i="2"/>
  <c r="BE586" i="2"/>
  <c r="BE594" i="2"/>
  <c r="BE598" i="2"/>
  <c r="J56" i="3"/>
  <c r="BG94" i="3"/>
  <c r="BG100" i="3"/>
  <c r="BG102" i="3"/>
  <c r="BG106" i="3"/>
  <c r="BG114" i="3"/>
  <c r="BG118" i="3"/>
  <c r="BG134" i="3"/>
  <c r="BG144" i="3"/>
  <c r="BG160" i="3"/>
  <c r="BG170" i="3"/>
  <c r="BG172" i="3"/>
  <c r="BG202" i="3"/>
  <c r="BG204" i="3"/>
  <c r="BG206" i="3"/>
  <c r="BG210" i="3"/>
  <c r="BG216" i="3"/>
  <c r="BG218" i="3"/>
  <c r="BG220" i="3"/>
  <c r="BG222" i="3"/>
  <c r="J79" i="2"/>
  <c r="BE90" i="2"/>
  <c r="BE92" i="2"/>
  <c r="BE98" i="2"/>
  <c r="BE100" i="2"/>
  <c r="BE102" i="2"/>
  <c r="BE106" i="2"/>
  <c r="BE108" i="2"/>
  <c r="BE116" i="2"/>
  <c r="BE120" i="2"/>
  <c r="BE124" i="2"/>
  <c r="BE126" i="2"/>
  <c r="BE134" i="2"/>
  <c r="BE136" i="2"/>
  <c r="BE138" i="2"/>
  <c r="BE154" i="2"/>
  <c r="BE166" i="2"/>
  <c r="BE170" i="2"/>
  <c r="BE176" i="2"/>
  <c r="BE216" i="2"/>
  <c r="BE226" i="2"/>
  <c r="BE234" i="2"/>
  <c r="BE236" i="2"/>
  <c r="BE240" i="2"/>
  <c r="BE282" i="2"/>
  <c r="BE288" i="2"/>
  <c r="BE292" i="2"/>
  <c r="BE296" i="2"/>
  <c r="BE298" i="2"/>
  <c r="BE300" i="2"/>
  <c r="BE304" i="2"/>
  <c r="BE308" i="2"/>
  <c r="BE316" i="2"/>
  <c r="BE320" i="2"/>
  <c r="BE324" i="2"/>
  <c r="BE326" i="2"/>
  <c r="BE334" i="2"/>
  <c r="BE336" i="2"/>
  <c r="BE352" i="2"/>
  <c r="BE376" i="2"/>
  <c r="BE388" i="2"/>
  <c r="BE424" i="2"/>
  <c r="BE428" i="2"/>
  <c r="BE440" i="2"/>
  <c r="BE450" i="2"/>
  <c r="BE456" i="2"/>
  <c r="BE478" i="2"/>
  <c r="BE488" i="2"/>
  <c r="BE494" i="2"/>
  <c r="BE498" i="2"/>
  <c r="BE500" i="2"/>
  <c r="BE514" i="2"/>
  <c r="BE516" i="2"/>
  <c r="BE518" i="2"/>
  <c r="BE520" i="2"/>
  <c r="BE530" i="2"/>
  <c r="BE532" i="2"/>
  <c r="BE534" i="2"/>
  <c r="BE536" i="2"/>
  <c r="BE542" i="2"/>
  <c r="BE544" i="2"/>
  <c r="BE548" i="2"/>
  <c r="BE550" i="2"/>
  <c r="BE556" i="2"/>
  <c r="BE560" i="2"/>
  <c r="BE564" i="2"/>
  <c r="BE578" i="2"/>
  <c r="BE584" i="2"/>
  <c r="BE600" i="2"/>
  <c r="BE602" i="2"/>
  <c r="BE606" i="2"/>
  <c r="BE608" i="2"/>
  <c r="BE612" i="2"/>
  <c r="J59" i="3"/>
  <c r="BG88" i="3"/>
  <c r="BG90" i="3"/>
  <c r="BG98" i="3"/>
  <c r="BG104" i="3"/>
  <c r="BG108" i="3"/>
  <c r="BG116" i="3"/>
  <c r="BG120" i="3"/>
  <c r="BG128" i="3"/>
  <c r="BG130" i="3"/>
  <c r="BG138" i="3"/>
  <c r="BG140" i="3"/>
  <c r="BG142" i="3"/>
  <c r="BG146" i="3"/>
  <c r="BG148" i="3"/>
  <c r="BG150" i="3"/>
  <c r="BG154" i="3"/>
  <c r="BG156" i="3"/>
  <c r="BG158" i="3"/>
  <c r="BG162" i="3"/>
  <c r="BG168" i="3"/>
  <c r="BG180" i="3"/>
  <c r="BG186" i="3"/>
  <c r="BG194" i="3"/>
  <c r="BG198" i="3"/>
  <c r="BG200" i="3"/>
  <c r="BG212" i="3"/>
  <c r="BG214" i="3"/>
  <c r="BG224" i="3"/>
  <c r="BG226" i="3"/>
  <c r="J56" i="4"/>
  <c r="J58" i="4"/>
  <c r="J59" i="4"/>
  <c r="F81" i="4"/>
  <c r="F82" i="4"/>
  <c r="BE86" i="4"/>
  <c r="BE89" i="4"/>
  <c r="BE92" i="4"/>
  <c r="BE95" i="4"/>
  <c r="BE98" i="4"/>
  <c r="BC59" i="1"/>
  <c r="BE86" i="2"/>
  <c r="BE104" i="2"/>
  <c r="BE114" i="2"/>
  <c r="BE122" i="2"/>
  <c r="BE128" i="2"/>
  <c r="BE142" i="2"/>
  <c r="BE156" i="2"/>
  <c r="BE168" i="2"/>
  <c r="BE174" i="2"/>
  <c r="BE184" i="2"/>
  <c r="BE186" i="2"/>
  <c r="BE190" i="2"/>
  <c r="BE200" i="2"/>
  <c r="BE206" i="2"/>
  <c r="BE208" i="2"/>
  <c r="BE214" i="2"/>
  <c r="BE218" i="2"/>
  <c r="BE248" i="2"/>
  <c r="BE268" i="2"/>
  <c r="BE270" i="2"/>
  <c r="BE272" i="2"/>
  <c r="BE274" i="2"/>
  <c r="BE294" i="2"/>
  <c r="BE302" i="2"/>
  <c r="BE306" i="2"/>
  <c r="BE322" i="2"/>
  <c r="BE330" i="2"/>
  <c r="BE340" i="2"/>
  <c r="BE344" i="2"/>
  <c r="BE348" i="2"/>
  <c r="BE366" i="2"/>
  <c r="BE368" i="2"/>
  <c r="BE370" i="2"/>
  <c r="BE378" i="2"/>
  <c r="BE382" i="2"/>
  <c r="BE384" i="2"/>
  <c r="BE400" i="2"/>
  <c r="BE416" i="2"/>
  <c r="BE422" i="2"/>
  <c r="BE426" i="2"/>
  <c r="BE434" i="2"/>
  <c r="BE438" i="2"/>
  <c r="BE454" i="2"/>
  <c r="BE460" i="2"/>
  <c r="BE468" i="2"/>
  <c r="BE470" i="2"/>
  <c r="BE482" i="2"/>
  <c r="BE484" i="2"/>
  <c r="BE508" i="2"/>
  <c r="BE510" i="2"/>
  <c r="BE524" i="2"/>
  <c r="BE546" i="2"/>
  <c r="BE552" i="2"/>
  <c r="BE574" i="2"/>
  <c r="BE576" i="2"/>
  <c r="BE582" i="2"/>
  <c r="BE588" i="2"/>
  <c r="BE590" i="2"/>
  <c r="BE592" i="2"/>
  <c r="BE604" i="2"/>
  <c r="BG96" i="3"/>
  <c r="BG110" i="3"/>
  <c r="BG112" i="3"/>
  <c r="BG122" i="3"/>
  <c r="BG152" i="3"/>
  <c r="BG164" i="3"/>
  <c r="BG184" i="3"/>
  <c r="BG188" i="3"/>
  <c r="BG192" i="3"/>
  <c r="BG196" i="3"/>
  <c r="E50" i="4"/>
  <c r="F38" i="2"/>
  <c r="BC56" i="1" s="1"/>
  <c r="F36" i="2"/>
  <c r="BA56" i="1" s="1"/>
  <c r="F39" i="2"/>
  <c r="BD56" i="1" s="1"/>
  <c r="F39" i="3"/>
  <c r="BD57" i="1" s="1"/>
  <c r="J35" i="3"/>
  <c r="AV57" i="1" s="1"/>
  <c r="F38" i="3"/>
  <c r="BC57" i="1" s="1"/>
  <c r="F36" i="4"/>
  <c r="BA59" i="1" s="1"/>
  <c r="BA58" i="1" s="1"/>
  <c r="AW58" i="1" s="1"/>
  <c r="J36" i="4"/>
  <c r="AW59" i="1" s="1"/>
  <c r="F37" i="4"/>
  <c r="BB59" i="1" s="1"/>
  <c r="BB58" i="1" s="1"/>
  <c r="AX58" i="1" s="1"/>
  <c r="F39" i="4"/>
  <c r="BD59" i="1" s="1"/>
  <c r="BD58" i="1" s="1"/>
  <c r="F37" i="2"/>
  <c r="BB56" i="1"/>
  <c r="BC58" i="1"/>
  <c r="AY58" i="1"/>
  <c r="F35" i="3"/>
  <c r="AZ57" i="1"/>
  <c r="J36" i="3"/>
  <c r="AW57" i="1"/>
  <c r="AS54" i="1"/>
  <c r="J36" i="2"/>
  <c r="AW56" i="1" s="1"/>
  <c r="F36" i="3"/>
  <c r="BA57" i="1" s="1"/>
  <c r="AU58" i="1"/>
  <c r="J63" i="2" l="1"/>
  <c r="F35" i="2"/>
  <c r="AZ56" i="1" s="1"/>
  <c r="AZ55" i="1" s="1"/>
  <c r="AV55" i="1" s="1"/>
  <c r="J32" i="4"/>
  <c r="AG59" i="1" s="1"/>
  <c r="AG58" i="1" s="1"/>
  <c r="AU55" i="1"/>
  <c r="AU54" i="1"/>
  <c r="BC55" i="1"/>
  <c r="AY55" i="1"/>
  <c r="F35" i="4"/>
  <c r="AZ59" i="1"/>
  <c r="AZ58" i="1" s="1"/>
  <c r="AV58" i="1" s="1"/>
  <c r="AT58" i="1" s="1"/>
  <c r="J35" i="4"/>
  <c r="AV59" i="1" s="1"/>
  <c r="AT59" i="1" s="1"/>
  <c r="AT57" i="1"/>
  <c r="BA55" i="1"/>
  <c r="BA54" i="1" s="1"/>
  <c r="AW54" i="1" s="1"/>
  <c r="AK30" i="1" s="1"/>
  <c r="BD55" i="1"/>
  <c r="BD54" i="1" s="1"/>
  <c r="W33" i="1" s="1"/>
  <c r="J32" i="3"/>
  <c r="AG57" i="1"/>
  <c r="AN57" i="1" s="1"/>
  <c r="F37" i="3"/>
  <c r="BB57" i="1" s="1"/>
  <c r="BB55" i="1" s="1"/>
  <c r="AX55" i="1" s="1"/>
  <c r="J35" i="2"/>
  <c r="AV56" i="1" s="1"/>
  <c r="AT56" i="1" s="1"/>
  <c r="J41" i="4" l="1"/>
  <c r="AN59" i="1"/>
  <c r="J41" i="3"/>
  <c r="J41" i="2"/>
  <c r="AN56" i="1"/>
  <c r="AN58" i="1"/>
  <c r="BC54" i="1"/>
  <c r="W32" i="1"/>
  <c r="AW55" i="1"/>
  <c r="AT55" i="1"/>
  <c r="AZ54" i="1"/>
  <c r="W29" i="1"/>
  <c r="W30" i="1"/>
  <c r="BB54" i="1"/>
  <c r="W31" i="1"/>
  <c r="AG55" i="1"/>
  <c r="AN55" i="1" s="1"/>
  <c r="AG54" i="1" l="1"/>
  <c r="AV54" i="1"/>
  <c r="AK29" i="1" s="1"/>
  <c r="AY54" i="1"/>
  <c r="AX54" i="1"/>
  <c r="AK26" i="1" l="1"/>
  <c r="AK35" i="1" s="1"/>
  <c r="AT54" i="1"/>
  <c r="AN54" i="1" l="1"/>
</calcChain>
</file>

<file path=xl/sharedStrings.xml><?xml version="1.0" encoding="utf-8"?>
<sst xmlns="http://schemas.openxmlformats.org/spreadsheetml/2006/main" count="6717" uniqueCount="1722">
  <si>
    <t>Export Komplet</t>
  </si>
  <si>
    <t>VZ</t>
  </si>
  <si>
    <t>2.0</t>
  </si>
  <si>
    <t>ZAMOK</t>
  </si>
  <si>
    <t>False</t>
  </si>
  <si>
    <t>{9fcce6ae-ea99-4aed-8563-0b81d325693d}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</si>
  <si>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</si>
  <si>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</si>
  <si>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</si>
  <si>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</si>
  <si>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</si>
  <si>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</si>
  <si>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</si>
  <si>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</si>
  <si>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65020150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</si>
  <si>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</si>
  <si>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</si>
  <si>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Svařování, navařování, broušení, výměna ocelových součástí výhybek a kolejnic v obvodu Správy tratí Ústí nad Labem</t>
  </si>
  <si>
    <t>0,1</t>
  </si>
  <si>
    <t>KSO:</t>
  </si>
  <si>
    <t/>
  </si>
  <si>
    <t>CC-CZ:</t>
  </si>
  <si>
    <t>1</t>
  </si>
  <si>
    <t>Místo:</t>
  </si>
  <si>
    <t>Obvod ST Ústí nad Labem</t>
  </si>
  <si>
    <t>Datum:</t>
  </si>
  <si>
    <t>24. 4. 2020</t>
  </si>
  <si>
    <t>10</t>
  </si>
  <si>
    <t>100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</si>
  <si>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</si>
  <si>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</si>
  <si>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</si>
  <si>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</si>
  <si>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</si>
  <si>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</si>
  <si>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</si>
  <si>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</si>
  <si>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</si>
  <si>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</si>
  <si>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</si>
  <si>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</si>
  <si>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</si>
  <si>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</si>
  <si>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</si>
  <si>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</si>
  <si>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</si>
  <si>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</si>
  <si>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</si>
  <si>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</si>
  <si>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</si>
  <si>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</si>
  <si>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</si>
  <si>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</si>
  <si>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</si>
  <si>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</si>
  <si>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</si>
  <si>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</si>
  <si>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</si>
  <si>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</si>
  <si>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</si>
  <si>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</si>
  <si>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</si>
  <si>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</si>
  <si>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</si>
  <si>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</si>
  <si>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</si>
  <si>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</si>
  <si>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</si>
  <si>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</si>
  <si>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</si>
  <si>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</si>
  <si>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</si>
  <si>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</si>
  <si>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</si>
  <si>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</si>
  <si>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</si>
  <si>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</si>
  <si>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</si>
  <si>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</si>
  <si>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</si>
  <si>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</si>
  <si>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</si>
  <si>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A</t>
  </si>
  <si>
    <t>ZRN</t>
  </si>
  <si>
    <t>STA</t>
  </si>
  <si>
    <t>{c16d8853-af36-4f06-a879-a6289640cd3d}</t>
  </si>
  <si>
    <t>2</t>
  </si>
  <si>
    <t>/</t>
  </si>
  <si>
    <t>O1</t>
  </si>
  <si>
    <t>Požadované práce</t>
  </si>
  <si>
    <t>Soupis</t>
  </si>
  <si>
    <t>{cde5025c-f587-4fad-9152-76dc60e3fe5e}</t>
  </si>
  <si>
    <t>O2</t>
  </si>
  <si>
    <t>Dodávka LIS a přechodových kolejnic</t>
  </si>
  <si>
    <t>{391b1113-da08-4845-8ef1-b606d644d0e3}</t>
  </si>
  <si>
    <t>824 8</t>
  </si>
  <si>
    <t>B</t>
  </si>
  <si>
    <t>VRN</t>
  </si>
  <si>
    <t>{dcfcea8a-7740-457d-a137-be1d535e1398}</t>
  </si>
  <si>
    <t>03</t>
  </si>
  <si>
    <t>{9f77b1bb-062e-4324-a2b6-0bdaff5effeb}</t>
  </si>
  <si>
    <t>KRYCÍ LIST SOUPISU PRACÍ</t>
  </si>
  <si>
    <t>Objekt:</t>
  </si>
  <si>
    <t>A - ZRN</t>
  </si>
  <si>
    <t>Soupis:</t>
  </si>
  <si>
    <t>O1 - Požadované práce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</si>
  <si>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</si>
  <si>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</si>
  <si>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</si>
  <si>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</si>
  <si>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</si>
  <si>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</si>
  <si>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</si>
  <si>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</si>
  <si>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</si>
  <si>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</si>
  <si>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</si>
  <si>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</si>
  <si>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</si>
  <si>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</si>
  <si>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</si>
  <si>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</si>
  <si>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</si>
  <si>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</si>
  <si>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5901020010</t>
  </si>
  <si>
    <t>Nedestruktivní zkoušení kolejnic základní</t>
  </si>
  <si>
    <t>km</t>
  </si>
  <si>
    <t>4</t>
  </si>
  <si>
    <t>ROZPOCET</t>
  </si>
  <si>
    <t>-1911201145</t>
  </si>
  <si>
    <t>PP</t>
  </si>
  <si>
    <t>Nedestruktivní zkoušení kolejnic základní. Poznámka: 1. V cenách jsou započteny náklady na nedestruktivní zkoušení včetně vizuální prohlídky vad, svarů a návarů a předání tištěných výstupů.</t>
  </si>
  <si>
    <t>5907010010</t>
  </si>
  <si>
    <t>Výměna LISŮ tv. UIC60 rozdělení "d"</t>
  </si>
  <si>
    <t>m</t>
  </si>
  <si>
    <t>1056639042</t>
  </si>
  <si>
    <t>Výměna LISŮ tv. UIC60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</si>
  <si>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3</t>
  </si>
  <si>
    <t>5907010020</t>
  </si>
  <si>
    <t>Výměna LISŮ tv. UIC60 rozdělení "u"</t>
  </si>
  <si>
    <t>1444885684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</si>
  <si>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</si>
  <si>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5907010030</t>
  </si>
  <si>
    <t>Výměna LISŮ tv. R65 rozdělení "c"</t>
  </si>
  <si>
    <t>710696801</t>
  </si>
  <si>
    <t>Výměna LISŮ tv. R65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</si>
  <si>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</t>
  </si>
  <si>
    <t>5907010040</t>
  </si>
  <si>
    <t>Výměna LISŮ tv. R65 rozdělení "d"</t>
  </si>
  <si>
    <t>-1261550259</t>
  </si>
  <si>
    <t>Výměna LISŮ tv. R65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</si>
  <si>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6</t>
  </si>
  <si>
    <t>5907010050</t>
  </si>
  <si>
    <t>Výměna LISŮ tv. R65 rozdělení "u"</t>
  </si>
  <si>
    <t>-1601288510</t>
  </si>
  <si>
    <t>Výměna LISŮ tv. R65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</si>
  <si>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7</t>
  </si>
  <si>
    <t>5907010060</t>
  </si>
  <si>
    <t>Výměna LISŮ tv. R65 rozdělení "e"</t>
  </si>
  <si>
    <t>99108128</t>
  </si>
  <si>
    <t>Výměna LISŮ tv. R65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</si>
  <si>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8</t>
  </si>
  <si>
    <t>5907010070</t>
  </si>
  <si>
    <t>Výměna LISŮ tv. S49 rozdělení "c"</t>
  </si>
  <si>
    <t>-1856614418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</si>
  <si>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</si>
  <si>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9</t>
  </si>
  <si>
    <t>5907010080</t>
  </si>
  <si>
    <t>Výměna LISŮ tv. S49 rozdělení "d"</t>
  </si>
  <si>
    <t>375302945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</si>
  <si>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</si>
  <si>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5907010090</t>
  </si>
  <si>
    <t>Výměna LISŮ tv. S49 rozdělení "u"</t>
  </si>
  <si>
    <t>1256441617</t>
  </si>
  <si>
    <t>Výměna LISŮ tv. S49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</si>
  <si>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11</t>
  </si>
  <si>
    <t>5907010095</t>
  </si>
  <si>
    <t>Výměna LISŮ tv. S49 rozdělení "e"</t>
  </si>
  <si>
    <t>1070187900</t>
  </si>
  <si>
    <t>Výměna LISŮ tv. S49 rozdělení "e".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</si>
  <si>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12</t>
  </si>
  <si>
    <t>5907010100</t>
  </si>
  <si>
    <t>Výměna LISŮ tv. S49 rozdělení "l"</t>
  </si>
  <si>
    <t>-888562390</t>
  </si>
  <si>
    <t>Výměna LISŮ tv. S49 rozdělení "l".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</si>
  <si>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13</t>
  </si>
  <si>
    <t>5907010110</t>
  </si>
  <si>
    <t>Výměna LISŮ tv. S49 rozdělení "k"</t>
  </si>
  <si>
    <t>-1271025732</t>
  </si>
  <si>
    <t>Výměna LISŮ tv. S49 rozdělení "k".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</si>
  <si>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14</t>
  </si>
  <si>
    <t>5907015005</t>
  </si>
  <si>
    <t>Ojedinělá výměna kolejnic stávající upevnění tv. UIC60 rozdělení "d"</t>
  </si>
  <si>
    <t>129920893</t>
  </si>
  <si>
    <t>Ojedinělá výměna kolejnic stávající upevnění tv. UIC60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</si>
  <si>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5907015010</t>
  </si>
  <si>
    <t>Ojedinělá výměna kolejnic stávající upevnění tv. UIC60 rozdělení "u"</t>
  </si>
  <si>
    <t>-1685160211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</si>
  <si>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</si>
  <si>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16</t>
  </si>
  <si>
    <t>5907015015</t>
  </si>
  <si>
    <t>Ojedinělá výměna kolejnic stávající upevnění tv. R65 rozdělení "c"</t>
  </si>
  <si>
    <t>-1075322708</t>
  </si>
  <si>
    <t>Ojedinělá výměna kolejnic stávající upevnění tv. R65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</si>
  <si>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</si>
  <si>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5907015020</t>
  </si>
  <si>
    <t>Ojedinělá výměna kolejnic stávající upevnění tv. R65 rozdělení "d"</t>
  </si>
  <si>
    <t>1561438939</t>
  </si>
  <si>
    <t>Ojedinělá výměna kolejnic stávající upevnění tv. R65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</si>
  <si>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</t>
  </si>
  <si>
    <t>5907015025</t>
  </si>
  <si>
    <t>Ojedinělá výměna kolejnic stávající upevnění tv. R65 rozdělení "u"</t>
  </si>
  <si>
    <t>1862963051</t>
  </si>
  <si>
    <t>Ojedinělá výměna kolejnic stávající upevnění tv. R65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</si>
  <si>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19</t>
  </si>
  <si>
    <t>5907015030</t>
  </si>
  <si>
    <t>Ojedinělá výměna kolejnic stávající upevnění tv. R65 rozdělení "e"</t>
  </si>
  <si>
    <t>1197410993</t>
  </si>
  <si>
    <t>Ojedinělá výměna kolejnic stávající upevnění tv. R65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</si>
  <si>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20</t>
  </si>
  <si>
    <t>5907015035</t>
  </si>
  <si>
    <t>Ojedinělá výměna kolejnic stávající upevnění tv. S49 rozdělení "c"</t>
  </si>
  <si>
    <t>398846364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</si>
  <si>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</si>
  <si>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5907015040</t>
  </si>
  <si>
    <t>Ojedinělá výměna kolejnic stávající upevnění tv. S49 rozdělení "d"</t>
  </si>
  <si>
    <t>-1032100276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</si>
  <si>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</si>
  <si>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22</t>
  </si>
  <si>
    <t>5907015045</t>
  </si>
  <si>
    <t>Ojedinělá výměna kolejnic stávající upevnění tv. S49 rozdělení "u"</t>
  </si>
  <si>
    <t>1822661737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</si>
  <si>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</si>
  <si>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</t>
  </si>
  <si>
    <t>5907015047</t>
  </si>
  <si>
    <t>Ojedinělá výměna kolejnic stávající upevnění tv. S49 rozdělení "e"</t>
  </si>
  <si>
    <t>41560309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</si>
  <si>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</si>
  <si>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</t>
  </si>
  <si>
    <t>5907015050</t>
  </si>
  <si>
    <t>Ojedinělá výměna kolejnic stávající upevnění tv. S49 rozdělení "l"</t>
  </si>
  <si>
    <t>-2032850522</t>
  </si>
  <si>
    <t>Ojedinělá výměna kolejnic stávající upevnění tv. S49 rozdělení "l".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</si>
  <si>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</t>
  </si>
  <si>
    <t>5907015055</t>
  </si>
  <si>
    <t>Ojedinělá výměna kolejnic stávající upevnění tv. S 49 rozdělení "k"</t>
  </si>
  <si>
    <t>-153522295</t>
  </si>
  <si>
    <t>Ojedinělá výměna kolejnic stávající upevnění tv. S 49 rozdělení "k".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</si>
  <si>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26</t>
  </si>
  <si>
    <t>5907015060</t>
  </si>
  <si>
    <t>Ojedinělá výměna kolejnic stávající upevnění tv. A rozdělení "b"</t>
  </si>
  <si>
    <t>-848245362</t>
  </si>
  <si>
    <t>Ojedinělá výměna kolejnic stávající upevnění tv. A rozdělení "b".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</si>
  <si>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27</t>
  </si>
  <si>
    <t>5907015065</t>
  </si>
  <si>
    <t>Ojedinělá výměna kolejnic stávající upevnění tv. A rozdělení "c"</t>
  </si>
  <si>
    <t>1265825436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</si>
  <si>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</si>
  <si>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28</t>
  </si>
  <si>
    <t>5907015070</t>
  </si>
  <si>
    <t>Ojedinělá výměna kolejnic stávající upevnění tv. A rozdělení "d"</t>
  </si>
  <si>
    <t>1736962882</t>
  </si>
  <si>
    <t>Ojedinělá výměna kolejnic stávající upevnění tv. A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</si>
  <si>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29</t>
  </si>
  <si>
    <t>5907025390</t>
  </si>
  <si>
    <t>Výměna kolejnicových pásů současně s výměnou kompletů a pryžové podložky tv. R65 rozdělení "c"</t>
  </si>
  <si>
    <t>269055745</t>
  </si>
  <si>
    <t>Výměna kolejnicových pásů současně s výměnou kompletů a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</si>
  <si>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30</t>
  </si>
  <si>
    <t>5907025395</t>
  </si>
  <si>
    <t>Výměna kolejnicových pásů současně s výměnou kompletů a pryžové podložky tv. R65 rozdělení "d"</t>
  </si>
  <si>
    <t>-1485067342</t>
  </si>
  <si>
    <t>Výměna kolejnicových pásů současně s výměnou kompletů a pryžové podložky tv. R65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</si>
  <si>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31</t>
  </si>
  <si>
    <t>5907025400</t>
  </si>
  <si>
    <t>Výměna kolejnicových pásů současně s výměnou kompletů a pryžové podložky tv. R65 rozdělení "u"</t>
  </si>
  <si>
    <t>35856355</t>
  </si>
  <si>
    <t>Výměna kolejnicových pásů současně s výměnou kompletů a pryžové podložky tv. R65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</si>
  <si>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32</t>
  </si>
  <si>
    <t>5907025405</t>
  </si>
  <si>
    <t>Výměna kolejnicových pásů současně s výměnou kompletů a pryžové podložky tv. R65 rozdělení "e"</t>
  </si>
  <si>
    <t>56912800</t>
  </si>
  <si>
    <t>Výměna kolejnicových pásů současně s výměnou kompletů a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</si>
  <si>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33</t>
  </si>
  <si>
    <t>5907025410</t>
  </si>
  <si>
    <t>Výměna kolejnicových pásů současně s výměnou kompletů a pryžové podložky tv. S49 rozdělení "c"</t>
  </si>
  <si>
    <t>-1304655820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</si>
  <si>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</si>
  <si>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34</t>
  </si>
  <si>
    <t>5907025415</t>
  </si>
  <si>
    <t>Výměna kolejnicových pásů současně s výměnou kompletů a pryžové podložky tv. S49 rozdělení "d"</t>
  </si>
  <si>
    <t>942267255</t>
  </si>
  <si>
    <t>Výměna kolejnicových pásů současně s výměnou kompletů a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</si>
  <si>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35</t>
  </si>
  <si>
    <t>5907025420</t>
  </si>
  <si>
    <t>Výměna kolejnicových pásů současně s výměnou kompletů a pryžové podložky tv. S49 rozdělení "u"</t>
  </si>
  <si>
    <t>475224020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</si>
  <si>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</si>
  <si>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36</t>
  </si>
  <si>
    <t>5907025422</t>
  </si>
  <si>
    <t>Výměna kolejnicových pásů současně s výměnou kompletů a pryžové podložky tv. S49 rozdělení "e"</t>
  </si>
  <si>
    <t>1215430232</t>
  </si>
  <si>
    <t>Výměna kolejnicových pásů současně s výměnou kompletů a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</si>
  <si>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37</t>
  </si>
  <si>
    <t>5907025465</t>
  </si>
  <si>
    <t>Výměna kolejnicových pásů současně s výměnou pryžové podložky tv. R65 rozdělení "c"</t>
  </si>
  <si>
    <t>1844489228</t>
  </si>
  <si>
    <t>Výměna kolejnicových pásů současně s výměnou pryžové podložky tv. R65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</si>
  <si>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38</t>
  </si>
  <si>
    <t>5907025470</t>
  </si>
  <si>
    <t>Výměna kolejnicových pásů současně s výměnou pryžové podložky tv. R65 rozdělení "d"</t>
  </si>
  <si>
    <t>-1122126378</t>
  </si>
  <si>
    <t>Výměna kolejnicových pásů současně s výměnou pryžové podložky tv. R65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</si>
  <si>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39</t>
  </si>
  <si>
    <t>5907025475</t>
  </si>
  <si>
    <t>Výměna kolejnicových pásů současně s výměnou pryžové podložky tv. R65 rozdělení "u"</t>
  </si>
  <si>
    <t>-676662278</t>
  </si>
  <si>
    <t>Výměna kolejnicových pásů současně s výměnou pryžové podložky tv. R65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</si>
  <si>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40</t>
  </si>
  <si>
    <t>5907025480</t>
  </si>
  <si>
    <t>Výměna kolejnicových pásů současně s výměnou pryžové podložky tv. R65 rozdělení "e"</t>
  </si>
  <si>
    <t>-352174406</t>
  </si>
  <si>
    <t>Výměna kolejnicových pásů současně s výměnou pryžové podložky tv. R65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</si>
  <si>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41</t>
  </si>
  <si>
    <t>5907025485</t>
  </si>
  <si>
    <t>Výměna kolejnicových pásů současně s výměnou pryžové podložky tv. S49 rozdělení "c"</t>
  </si>
  <si>
    <t>-47327459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</si>
  <si>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</si>
  <si>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42</t>
  </si>
  <si>
    <t>5907025490</t>
  </si>
  <si>
    <t>Výměna kolejnicových pásů současně s výměnou pryžové podložky tv. S49 rozdělení "d"</t>
  </si>
  <si>
    <t>-1542446030</t>
  </si>
  <si>
    <t>Výměna kolejnicových pásů současně s výměnou pryžové podložky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</si>
  <si>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43</t>
  </si>
  <si>
    <t>5907025495</t>
  </si>
  <si>
    <t>Výměna kolejnicových pásů současně s výměnou pryžové podložky tv. S49 rozdělení "u"</t>
  </si>
  <si>
    <t>-128340346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</si>
  <si>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</si>
  <si>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44</t>
  </si>
  <si>
    <t>5907025497</t>
  </si>
  <si>
    <t>Výměna kolejnicových pásů současně s výměnou pryžové podložky tv. S49 rozdělení "e"</t>
  </si>
  <si>
    <t>-935379503</t>
  </si>
  <si>
    <t>Výměna kolejnicových pásů současně s výměnou pryžové podložky tv. S49 rozdělení "e".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</si>
  <si>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45</t>
  </si>
  <si>
    <t>5907025545</t>
  </si>
  <si>
    <t>Výměna kolejnicových pásů současně s výměnou vodicích vložek tv. S49 rozdělení "u"</t>
  </si>
  <si>
    <t>922152859</t>
  </si>
  <si>
    <t>Výměna kolejnicových pásů současně s výměnou vodicích vložek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</si>
  <si>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46</t>
  </si>
  <si>
    <t>5907040010</t>
  </si>
  <si>
    <t>Posun kolejnic před svařováním tv. UIC60</t>
  </si>
  <si>
    <t>1428690374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</si>
  <si>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</si>
  <si>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47</t>
  </si>
  <si>
    <t>5907040020</t>
  </si>
  <si>
    <t>Posun kolejnic před svařováním tv. R65</t>
  </si>
  <si>
    <t>-1614222</t>
  </si>
  <si>
    <t>Posun kolejnic před svařováním tv. R65.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</si>
  <si>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48</t>
  </si>
  <si>
    <t>5907040030</t>
  </si>
  <si>
    <t>Posun kolejnic před svařováním tv. S49</t>
  </si>
  <si>
    <t>-91999744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</si>
  <si>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</si>
  <si>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49</t>
  </si>
  <si>
    <t>5907045110</t>
  </si>
  <si>
    <t>Příplatek za obtížnost při výměně kolejnic na rozponových podkladnicích tv. R65</t>
  </si>
  <si>
    <t>531966578</t>
  </si>
  <si>
    <t>Příplatek za obtížnost při výměně kolejnic na rozponových podkladnicích tv. R65. Poznámka: 1. V cenách jsou započteny náklady za obtížné podmínky výměny kolejnic.</t>
  </si>
  <si>
    <t>50</t>
  </si>
  <si>
    <t>5907045120</t>
  </si>
  <si>
    <t>Příplatek za obtížnost při výměně kolejnic na rozponových podkladnicích tv. S49</t>
  </si>
  <si>
    <t>1957373792</t>
  </si>
  <si>
    <t>Příplatek za obtížnost při výměně kolejnic na rozponových podkladnicích tv. S49. Poznámka: 1. V cenách jsou započteny náklady za obtížné podmínky výměny kolejnic.</t>
  </si>
  <si>
    <t>51</t>
  </si>
  <si>
    <t>5907045130</t>
  </si>
  <si>
    <t>Příplatek za obtížnost při výměně kolejnic na rozponových podkladnicích tv. A</t>
  </si>
  <si>
    <t>-1015517878</t>
  </si>
  <si>
    <t>Příplatek za obtížnost při výměně kolejnic na rozponových podkladnicích tv. A. Poznámka: 1. V cenách jsou započteny náklady za obtížné podmínky výměny kolejnic.</t>
  </si>
  <si>
    <t>52</t>
  </si>
  <si>
    <t>5907050010</t>
  </si>
  <si>
    <t>Dělení kolejnic řezáním nebo rozbroušením tv. UIC60 nebo R65</t>
  </si>
  <si>
    <t>kus</t>
  </si>
  <si>
    <t>1623811096</t>
  </si>
  <si>
    <t>Dělení kolejnic řezáním nebo rozbroušením tv. UIC60 nebo R65. Poznámka: 1. V cenách jsou započteny náklady na manipulaci, podložení, označení a provedení řezu kolejnice.</t>
  </si>
  <si>
    <t>53</t>
  </si>
  <si>
    <t>5907050020</t>
  </si>
  <si>
    <t>Dělení kolejnic řezáním nebo rozbroušením tv. S49</t>
  </si>
  <si>
    <t>-1865003469</t>
  </si>
  <si>
    <t>Dělení kolejnic řezáním nebo rozbroušením tv. S49. Poznámka: 1. V cenách jsou započteny náklady na manipulaci, podložení, označení a provedení řezu kolejnice.</t>
  </si>
  <si>
    <t>54</t>
  </si>
  <si>
    <t>5907050030</t>
  </si>
  <si>
    <t>Dělení kolejnic řezáním nebo rozbroušením tv. A</t>
  </si>
  <si>
    <t>381025172</t>
  </si>
  <si>
    <t>Dělení kolejnic řezáním nebo rozbroušením tv. A. Poznámka: 1. V cenách jsou započteny náklady na manipulaci, podložení, označení a provedení řezu kolejnice.</t>
  </si>
  <si>
    <t>55</t>
  </si>
  <si>
    <t>5907050110</t>
  </si>
  <si>
    <t>Dělení kolejnic kyslíkem tv. UIC60 nebo R65</t>
  </si>
  <si>
    <t>921284758</t>
  </si>
  <si>
    <t>Dělení kolejnic kyslíkem tv. UIC60 nebo R65. Poznámka: 1. V cenách jsou započteny náklady na manipulaci, podložení, označení a provedení řezu kolejnice.</t>
  </si>
  <si>
    <t>56</t>
  </si>
  <si>
    <t>5907050120</t>
  </si>
  <si>
    <t>Dělení kolejnic kyslíkem tv. S49</t>
  </si>
  <si>
    <t>-26859075</t>
  </si>
  <si>
    <t>Dělení kolejnic kyslíkem tv. S49. Poznámka: 1. V cenách jsou započteny náklady na manipulaci, podložení, označení a provedení řezu kolejnice.</t>
  </si>
  <si>
    <t>57</t>
  </si>
  <si>
    <t>5907050130</t>
  </si>
  <si>
    <t>Dělení kolejnic kyslíkem tv. A</t>
  </si>
  <si>
    <t>-1025305240</t>
  </si>
  <si>
    <t>Dělení kolejnic kyslíkem tv. A. Poznámka: 1. V cenách jsou započteny náklady na manipulaci, podložení, označení a provedení řezu kolejnice.</t>
  </si>
  <si>
    <t>58</t>
  </si>
  <si>
    <t>5907055010</t>
  </si>
  <si>
    <t>Vrtání kolejnic otvor o průměru do 10 mm</t>
  </si>
  <si>
    <t>1021219621</t>
  </si>
  <si>
    <t>Vrtání kolejnic otvor o průměru do 10 mm. Poznámka: 1. V cenách jsou započteny náklady na manipulaci, podložení, označení a provedení vrtu ve stojině kolejnice.</t>
  </si>
  <si>
    <t>59</t>
  </si>
  <si>
    <t>5907055020</t>
  </si>
  <si>
    <t>Vrtání kolejnic otvor o průměru přes 10 do 23 mm</t>
  </si>
  <si>
    <t>-1294231076</t>
  </si>
  <si>
    <t>Vrtání kolejnic otvor o průměru přes 10 do 23 mm. Poznámka: 1. V cenách jsou započteny náklady na manipulaci, podložení, označení a provedení vrtu ve stojině kolejnice.</t>
  </si>
  <si>
    <t>60</t>
  </si>
  <si>
    <t>5907055030</t>
  </si>
  <si>
    <t>Vrtání kolejnic otvor o průměru přes 23 mm</t>
  </si>
  <si>
    <t>233039569</t>
  </si>
  <si>
    <t>Vrtání kolejnic otvor o průměru přes 23 mm. Poznámka: 1. V cenách jsou započteny náklady na manipulaci, podložení, označení a provedení vrtu ve stojině kolejnice.</t>
  </si>
  <si>
    <t>61</t>
  </si>
  <si>
    <t>5908030010</t>
  </si>
  <si>
    <t>Zřízení A-LISU soupravou in-sittu tv. UIC60</t>
  </si>
  <si>
    <t>styk</t>
  </si>
  <si>
    <t>-1961099778</t>
  </si>
  <si>
    <t>Zřízení A-LISU soupravou in-sittu tv. UIC60.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</si>
  <si>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62</t>
  </si>
  <si>
    <t>5908030020</t>
  </si>
  <si>
    <t>Zřízení A-LISU soupravou in-sittu tv. R65</t>
  </si>
  <si>
    <t>-1081554000</t>
  </si>
  <si>
    <t>Zřízení A-LISU soupravou in-sittu tv.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</si>
  <si>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63</t>
  </si>
  <si>
    <t>5908030030</t>
  </si>
  <si>
    <t>Zřízení A-LISU soupravou in-sittu tv. S49</t>
  </si>
  <si>
    <t>1525159791</t>
  </si>
  <si>
    <t>Zřízení A-LISU soupravou in-sittu tv.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</si>
  <si>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64</t>
  </si>
  <si>
    <t>5908035010</t>
  </si>
  <si>
    <t>Oprava LISU soupravou in-sittu tv. UIC60</t>
  </si>
  <si>
    <t>-115124497</t>
  </si>
  <si>
    <t>Oprava LISU soupravou in-sittu tv. UIC60.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</si>
  <si>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65</t>
  </si>
  <si>
    <t>5908035020</t>
  </si>
  <si>
    <t>Oprava LISU soupravou in-sittu tv. R65</t>
  </si>
  <si>
    <t>19372128</t>
  </si>
  <si>
    <t>Oprava LISU soupravou in-sittu tv.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</si>
  <si>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66</t>
  </si>
  <si>
    <t>5908035030</t>
  </si>
  <si>
    <t>Oprava LISU soupravou in-sittu tv. S49</t>
  </si>
  <si>
    <t>598729025</t>
  </si>
  <si>
    <t>Oprava LISU soupravou in-sittu tv.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</si>
  <si>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67</t>
  </si>
  <si>
    <t>5909010020</t>
  </si>
  <si>
    <t>Ojedinělé ruční podbití pražců příčných dřevěných</t>
  </si>
  <si>
    <t>294070958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</si>
  <si>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</si>
  <si>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68</t>
  </si>
  <si>
    <t>5909010030</t>
  </si>
  <si>
    <t>Ojedinělé ruční podbití pražců příčných betonových</t>
  </si>
  <si>
    <t>-1728833875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</si>
  <si>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</si>
  <si>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69</t>
  </si>
  <si>
    <t>5909010040</t>
  </si>
  <si>
    <t>Ojedinělé ruční podbití pražců příčných ocelových válcovaných</t>
  </si>
  <si>
    <t>-1578679936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</si>
  <si>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</si>
  <si>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70</t>
  </si>
  <si>
    <t>5909010050</t>
  </si>
  <si>
    <t>Ojedinělé ruční podbití pražců příčných ocelových tvaru Y</t>
  </si>
  <si>
    <t>686631991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</si>
  <si>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</si>
  <si>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71</t>
  </si>
  <si>
    <t>5909010060</t>
  </si>
  <si>
    <t>Ojedinělé ruční podbití pražců příčných kolejových brzd</t>
  </si>
  <si>
    <t>642135253</t>
  </si>
  <si>
    <t>Ojedinělé ruční podbití pražců příčných kolejových brzd. Poznámka: 1. V cenách jsou započteny náklady na podbití pražce oboustranně v otevřeném i zapuštěném KL, odstranění kameniva, zdvih, ruční podbití, úprava profilu KL a případná úprava snížení pod patou kolejnice.</t>
  </si>
  <si>
    <t>72</t>
  </si>
  <si>
    <t>5909010110</t>
  </si>
  <si>
    <t>Ojedinělé ruční podbití pražců výhybkových dřevěných délky do 3 m</t>
  </si>
  <si>
    <t>-643696692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</si>
  <si>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</si>
  <si>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73</t>
  </si>
  <si>
    <t>5909010120</t>
  </si>
  <si>
    <t>Ojedinělé ruční podbití pražců výhybkových dřevěných délky přes 3 do 4 m</t>
  </si>
  <si>
    <t>-1945921976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</si>
  <si>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</si>
  <si>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74</t>
  </si>
  <si>
    <t>5909010130</t>
  </si>
  <si>
    <t>Ojedinělé ruční podbití pražců výhybkových dřevěných délky přes 4 m</t>
  </si>
  <si>
    <t>1304516611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</si>
  <si>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</si>
  <si>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75</t>
  </si>
  <si>
    <t>5909010210</t>
  </si>
  <si>
    <t>Ojedinělé ruční podbití pražců výhybkových ocelových válcovaných délky do 3 m</t>
  </si>
  <si>
    <t>-1982716102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</si>
  <si>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</si>
  <si>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76</t>
  </si>
  <si>
    <t>5909010220</t>
  </si>
  <si>
    <t>Ojedinělé ruční podbití pražců výhybkových ocelových válcovaných délky přes 3 do 4 m</t>
  </si>
  <si>
    <t>552978105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</si>
  <si>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</si>
  <si>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77</t>
  </si>
  <si>
    <t>5909010230</t>
  </si>
  <si>
    <t>Ojedinělé ruční podbití pražců výhybkových ocelových válcovaných délky přes 4 m</t>
  </si>
  <si>
    <t>-1467279503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</si>
  <si>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</si>
  <si>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78</t>
  </si>
  <si>
    <t>5909010310</t>
  </si>
  <si>
    <t>Ojedinělé ruční podbití pražců výhybkových ocelových tv. Y délky do 3 m</t>
  </si>
  <si>
    <t>418546826</t>
  </si>
  <si>
    <t>Ojedinělé ruční podbití pražců výhybkových ocelových tv. Y délky do 3 m. Poznámka: 1. V cenách jsou započteny náklady na podbití pražce oboustranně v otevřeném i zapuštěném KL, odstranění kameniva, zdvih, ruční podbití, úprava profilu KL a případná úprava snížení pod patou kolejnice.</t>
  </si>
  <si>
    <t>79</t>
  </si>
  <si>
    <t>5909010320</t>
  </si>
  <si>
    <t>Ojedinělé ruční podbití pražců výhybkových ocelových tv. Y délky přes 3 do 4 m</t>
  </si>
  <si>
    <t>-973658466</t>
  </si>
  <si>
    <t>Ojedinělé ruční podbití pražců výhybkových ocelových tv. Y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</si>
  <si>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80</t>
  </si>
  <si>
    <t>5909010330</t>
  </si>
  <si>
    <t>Ojedinělé ruční podbití pražců výhybkových ocelových tv. Y délky přes 4 m</t>
  </si>
  <si>
    <t>1667573614</t>
  </si>
  <si>
    <t>Ojedinělé ruční podbití pražců výhybkových ocelových tv. Y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</si>
  <si>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81</t>
  </si>
  <si>
    <t>5909010410</t>
  </si>
  <si>
    <t>Ojedinělé ruční podbití pražců výhybkových betonových délky do 3 m</t>
  </si>
  <si>
    <t>197041067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</si>
  <si>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</si>
  <si>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82</t>
  </si>
  <si>
    <t>5909010420</t>
  </si>
  <si>
    <t>Ojedinělé ruční podbití pražců výhybkových betonových délky přes 3 do 4 m</t>
  </si>
  <si>
    <t>912878895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</si>
  <si>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</si>
  <si>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83</t>
  </si>
  <si>
    <t>5909010430</t>
  </si>
  <si>
    <t>Ojedinělé ruční podbití pražců výhybkových betonových délky přes 4 m</t>
  </si>
  <si>
    <t>-1886268772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</si>
  <si>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</si>
  <si>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84</t>
  </si>
  <si>
    <t>5909015510</t>
  </si>
  <si>
    <t>Příplatek k cenám za podbití dvojčitých pražců</t>
  </si>
  <si>
    <t>1653967535</t>
  </si>
  <si>
    <t>85</t>
  </si>
  <si>
    <t>5910010020</t>
  </si>
  <si>
    <t>Odtavovací stykové svařování kolejnic užitých ve stabilní svařovně vstupní délky do 10 m tv. R65</t>
  </si>
  <si>
    <t>1845306700</t>
  </si>
  <si>
    <t>Odtavovací stykové svařování kolejnic užitých ve stabilní svařovně vstupní délky do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</si>
  <si>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86</t>
  </si>
  <si>
    <t>5910010030</t>
  </si>
  <si>
    <t>Odtavovací stykové svařování kolejnic užitých ve stabilní svařovně vstupní délky do 10 m tv. S49</t>
  </si>
  <si>
    <t>1050342736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</si>
  <si>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</si>
  <si>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87</t>
  </si>
  <si>
    <t>5910010120</t>
  </si>
  <si>
    <t>Odtavovací stykové svařování kolejnic užitých ve stabilní svařovně vstupní délky přes 10 m tv. R65</t>
  </si>
  <si>
    <t>-661189132</t>
  </si>
  <si>
    <t>Odtavovací stykové svařování kolejnic užitých ve stabilní svařovně vstupní délky přes 10 m tv. R65.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</si>
  <si>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88</t>
  </si>
  <si>
    <t>5910010130</t>
  </si>
  <si>
    <t>Odtavovací stykové svařování kolejnic užitých ve stabilní svařovně vstupní délky přes 10 m tv. S49</t>
  </si>
  <si>
    <t>-44416264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</si>
  <si>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</si>
  <si>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89</t>
  </si>
  <si>
    <t>5910012120</t>
  </si>
  <si>
    <t>Odtavovací stykové svařování kolejnic přechodových ve stabilní svařovně užitých tv. R65/S49</t>
  </si>
  <si>
    <t>svar</t>
  </si>
  <si>
    <t>-898856847</t>
  </si>
  <si>
    <t>Odtavovací stykové svařování kolejnic přechodových ve stabilní svařovně užitých tv. R65/S49.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</si>
  <si>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90</t>
  </si>
  <si>
    <t>5910012130</t>
  </si>
  <si>
    <t>Odtavovací stykové svařování kolejnic přechodových ve stabilní svařovně užitých tv. UIC60/S49</t>
  </si>
  <si>
    <t>-670126734</t>
  </si>
  <si>
    <t>Odtavovací stykové svařování kolejnic přechodových ve stabilní svařovně užitých tv. UIC60/S49.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</si>
  <si>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91</t>
  </si>
  <si>
    <t>5910012140</t>
  </si>
  <si>
    <t>Odtavovací stykové svařování kolejnic přechodových ve stabilní svařovně užitých tv. S 49/A</t>
  </si>
  <si>
    <t>1303766363</t>
  </si>
  <si>
    <t>Odtavovací stykové svařování kolejnic přechodových ve stabilní svařovně užitých tv. S 49/A.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</si>
  <si>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92</t>
  </si>
  <si>
    <t>5910012150</t>
  </si>
  <si>
    <t>Odtavovací stykové svařování kolejnic přechodových ve stabilní svařovně užitých tv. T/A</t>
  </si>
  <si>
    <t>-1757634825</t>
  </si>
  <si>
    <t>Odtavovací stykové svařování kolejnic přechodových ve stabilní svařovně užitých tv. T/A. Poznámka: 1. V cenách jsou započteny náklady na základní vytřídění kolejnic, úprava kolejnice většího tvaru podle schváleného postupu. Broušení kontaktních ploch, vyrovnání a svaření kolejnic opracování a dorovnání svaru, dělení kol. pásu na požadovanou délku, obroušení pojížděných ploch, vizuální prohlídka, vizuální prohlídka, měření geometrie svaru, kontrola svaru ultrazvukem a vedení výrobní dokumentace. V ceně nejsou obsaženy náklady na dodávku kolejnic.</t>
  </si>
  <si>
    <t>93</t>
  </si>
  <si>
    <t>5910015010</t>
  </si>
  <si>
    <t>Odtavovací stykové svařování mobilní svářečkou kolejnic nových délky do 150 m tv. UIC60</t>
  </si>
  <si>
    <t>2092252431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</si>
  <si>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</si>
  <si>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94</t>
  </si>
  <si>
    <t>5910015020</t>
  </si>
  <si>
    <t>Odtavovací stykové svařování mobilní svářečkou kolejnic nových délky do 150 m tv. S49</t>
  </si>
  <si>
    <t>1140661968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</si>
  <si>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</si>
  <si>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95</t>
  </si>
  <si>
    <t>5910015110</t>
  </si>
  <si>
    <t>Odtavovací stykové svařování mobilní svářečkou kolejnic nových délky přes 150 m tv .UIC60</t>
  </si>
  <si>
    <t>-1281853252</t>
  </si>
  <si>
    <t>Odtavovací stykové svařování mobilní svářečkou kolejnic nových délky přes 150 m tv .UIC60.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</si>
  <si>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96</t>
  </si>
  <si>
    <t>5910015120</t>
  </si>
  <si>
    <t>Odtavovací stykové svařování mobilní svářečkou kolejnic nových délky přes 150 m tv. S49</t>
  </si>
  <si>
    <t>-2086582385</t>
  </si>
  <si>
    <t>Odtavovací stykové svařování mobilní svářečkou kolejnic nových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</si>
  <si>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97</t>
  </si>
  <si>
    <t>5910015210</t>
  </si>
  <si>
    <t>Odtavovací stykové svařování mobilní svářečkou kolejnic užitých délky do 150 m tv. UIC60</t>
  </si>
  <si>
    <t>671153819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</si>
  <si>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</si>
  <si>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98</t>
  </si>
  <si>
    <t>5910015220</t>
  </si>
  <si>
    <t>Odtavovací stykové svařování mobilní svářečkou kolejnic užitých délky do 150 m tv. R65</t>
  </si>
  <si>
    <t>-1880730260</t>
  </si>
  <si>
    <t>Odtavovací stykové svařování mobilní svářečkou kolejnic užitých délky do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</si>
  <si>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99</t>
  </si>
  <si>
    <t>5910015230</t>
  </si>
  <si>
    <t>Odtavovací stykové svařování mobilní svářečkou kolejnic užitých délky do 150 m tv. S49</t>
  </si>
  <si>
    <t>95960099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</si>
  <si>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</si>
  <si>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5910015240</t>
  </si>
  <si>
    <t>Odtavovací stykové svařování mobilní svářečkou kolejnic užitých délky do 150 m tv. A</t>
  </si>
  <si>
    <t>834212176</t>
  </si>
  <si>
    <t>Odtavovací stykové svařování mobilní svářečkou kolejnic užitých délky do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</si>
  <si>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101</t>
  </si>
  <si>
    <t>5910015310</t>
  </si>
  <si>
    <t>Odtavovací stykové svařování mobilní svářečkou kolejnic užitých délky přes 150 m tv. UIC60</t>
  </si>
  <si>
    <t>1306984822</t>
  </si>
  <si>
    <t>Odtavovací stykové svařování mobilní svářečkou kolejnic užitých délky přes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</si>
  <si>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102</t>
  </si>
  <si>
    <t>5910015320</t>
  </si>
  <si>
    <t>Odtavovací stykové svařování mobilní svářečkou kolejnic užitých délky přes 150 m tv. R65</t>
  </si>
  <si>
    <t>-1106077088</t>
  </si>
  <si>
    <t>Odtavovací stykové svařování mobilní svářečkou kolejnic užitých délky přes 150 m tv. R65.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</si>
  <si>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103</t>
  </si>
  <si>
    <t>5910015330</t>
  </si>
  <si>
    <t>Odtavovací stykové svařování mobilní svářečkou kolejnic užitých délky přes 150 m tv. S49</t>
  </si>
  <si>
    <t>-1788909504</t>
  </si>
  <si>
    <t>Odtavovací stykové svařování mobilní svářečkou kolejnic užitých délky přes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</si>
  <si>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104</t>
  </si>
  <si>
    <t>5910015340</t>
  </si>
  <si>
    <t>Odtavovací stykové svařování mobilní svářečkou kolejnic užitých délky přes 150 m tv. A</t>
  </si>
  <si>
    <t>1602351381</t>
  </si>
  <si>
    <t>Odtavovací stykové svařování mobilní svářečkou kolejnic užitých délky přes 150 m tv. A.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</si>
  <si>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105</t>
  </si>
  <si>
    <t>5910020010</t>
  </si>
  <si>
    <t>Svařování kolejnic termitem plný předehřev standardní spára svar sériový tv. UIC60</t>
  </si>
  <si>
    <t>1608584671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</si>
  <si>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</si>
  <si>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106</t>
  </si>
  <si>
    <t>5910020020</t>
  </si>
  <si>
    <t>Svařování kolejnic termitem plný předehřev standardní spára svar sériový tv. R65</t>
  </si>
  <si>
    <t>828709875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</si>
  <si>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</si>
  <si>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107</t>
  </si>
  <si>
    <t>5910020030</t>
  </si>
  <si>
    <t>Svařování kolejnic termitem plný předehřev standardní spára svar sériový tv. S49</t>
  </si>
  <si>
    <t>-2113386073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</si>
  <si>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</si>
  <si>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108</t>
  </si>
  <si>
    <t>5910020040</t>
  </si>
  <si>
    <t>Svařování kolejnic termitem plný předehřev standardní spára svar sériový tv. A</t>
  </si>
  <si>
    <t>-1097144962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</si>
  <si>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</si>
  <si>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109</t>
  </si>
  <si>
    <t>5910020110</t>
  </si>
  <si>
    <t>Svařování kolejnic termitem plný předehřev standardní spára svar jednotlivý tv. UIC60</t>
  </si>
  <si>
    <t>-294270690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</si>
  <si>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</si>
  <si>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110</t>
  </si>
  <si>
    <t>5910020120</t>
  </si>
  <si>
    <t>Svařování kolejnic termitem plný předehřev standardní spára svar jednotlivý tv. R65</t>
  </si>
  <si>
    <t>-2110541412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</si>
  <si>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</si>
  <si>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111</t>
  </si>
  <si>
    <t>5910020130</t>
  </si>
  <si>
    <t>Svařování kolejnic termitem plný předehřev standardní spára svar jednotlivý tv. S49</t>
  </si>
  <si>
    <t>532955688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</si>
  <si>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</si>
  <si>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112</t>
  </si>
  <si>
    <t>5910020140</t>
  </si>
  <si>
    <t>Svařování kolejnic termitem plný předehřev standardní spára svar jednotlivý tv. A</t>
  </si>
  <si>
    <t>1505070262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</si>
  <si>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</si>
  <si>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113</t>
  </si>
  <si>
    <t>5910020210</t>
  </si>
  <si>
    <t>Svařování kolejnic termitem plný předehřev standardní spára svar na roštu tv. UIC60</t>
  </si>
  <si>
    <t>-944163595</t>
  </si>
  <si>
    <t>Svařování kolejnic termitem plný předehřev standardní spára svar na roštu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</si>
  <si>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114</t>
  </si>
  <si>
    <t>5910020220</t>
  </si>
  <si>
    <t>Svařování kolejnic termitem plný předehřev standardní spára svar na roštu tv. R65</t>
  </si>
  <si>
    <t>-452651920</t>
  </si>
  <si>
    <t>Svařování kolejnic termitem plný předehřev standardní spára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</si>
  <si>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115</t>
  </si>
  <si>
    <t>5910020230</t>
  </si>
  <si>
    <t>Svařování kolejnic termitem plný předehřev standardní spára svar na roštu tv. S49</t>
  </si>
  <si>
    <t>-73211351</t>
  </si>
  <si>
    <t>Svařování kolejnic termitem plný předehřev standardní spára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</si>
  <si>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116</t>
  </si>
  <si>
    <t>5910020240</t>
  </si>
  <si>
    <t>Svařování kolejnic termitem plný předehřev standardní spára svar na roštu tv. A</t>
  </si>
  <si>
    <t>1809556657</t>
  </si>
  <si>
    <t>Svařování kolejnic termitem plný předehřev standardní spára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</si>
  <si>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117</t>
  </si>
  <si>
    <t>5910020310</t>
  </si>
  <si>
    <t>Svařování kolejnic termitem plný předehřev standardní spára svar přechodový tv. R65/UIC60</t>
  </si>
  <si>
    <t>1223593620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</si>
  <si>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</si>
  <si>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118</t>
  </si>
  <si>
    <t>5910020320</t>
  </si>
  <si>
    <t>Svařování kolejnic termitem plný předehřev standardní spára svar přechodový tv. R65/S49</t>
  </si>
  <si>
    <t>-1345127913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</si>
  <si>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</si>
  <si>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119</t>
  </si>
  <si>
    <t>5910020330</t>
  </si>
  <si>
    <t>Svařování kolejnic termitem plný předehřev standardní spára svar přechodový tv. UIC60/S49</t>
  </si>
  <si>
    <t>-580680725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</si>
  <si>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</si>
  <si>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120</t>
  </si>
  <si>
    <t>5910020340</t>
  </si>
  <si>
    <t>Svařování kolejnic termitem plný předehřev standardní spára svar přechodový tv. S49/A</t>
  </si>
  <si>
    <t>1041470587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</si>
  <si>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</si>
  <si>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121</t>
  </si>
  <si>
    <t>5910022010</t>
  </si>
  <si>
    <t>Svařování kolejnic termitem krátký předehřev široká spára, krátký předehřev svar jednotlivý tv. UIC60</t>
  </si>
  <si>
    <t>-460803725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</si>
  <si>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</si>
  <si>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122</t>
  </si>
  <si>
    <t>5910022020</t>
  </si>
  <si>
    <t>Svařování kolejnic termitem krátký předehřev široká spára, krátký předehřev svar jednotlivý tv. R65</t>
  </si>
  <si>
    <t>1753029995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</si>
  <si>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</si>
  <si>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123</t>
  </si>
  <si>
    <t>5910022030</t>
  </si>
  <si>
    <t>Svařování kolejnic termitem krátký předehřev široká spára, krátký předehřev svar jednotlivý tv. S49</t>
  </si>
  <si>
    <t>1829736004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</si>
  <si>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</si>
  <si>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124</t>
  </si>
  <si>
    <t>5910025110</t>
  </si>
  <si>
    <t>Svařování kolejnic elektrickým obloukem svar jednotlivý tv. UIC60</t>
  </si>
  <si>
    <t>-2118830933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</si>
  <si>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</si>
  <si>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125</t>
  </si>
  <si>
    <t>5910025120</t>
  </si>
  <si>
    <t>Svařování kolejnic elektrickým obloukem svar jednotlivý tv. R65</t>
  </si>
  <si>
    <t>-644149112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</si>
  <si>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</si>
  <si>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126</t>
  </si>
  <si>
    <t>5910025130</t>
  </si>
  <si>
    <t>Svařování kolejnic elektrickým obloukem svar jednotlivý tv. S49</t>
  </si>
  <si>
    <t>-234743457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</si>
  <si>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</si>
  <si>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127</t>
  </si>
  <si>
    <t>5910025140</t>
  </si>
  <si>
    <t>Svařování kolejnic elektrickým obloukem svar jednotlivý tv. A</t>
  </si>
  <si>
    <t>-1006826423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</si>
  <si>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</si>
  <si>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128</t>
  </si>
  <si>
    <t>5910025210</t>
  </si>
  <si>
    <t>Svařování kolejnic elektrickým obloukem svar na roštu tv .UIC60</t>
  </si>
  <si>
    <t>-2138472411</t>
  </si>
  <si>
    <t>Svařování kolejnic elektrickým obloukem svar na roštu tv .UIC60.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</si>
  <si>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129</t>
  </si>
  <si>
    <t>5910025220</t>
  </si>
  <si>
    <t>Svařování kolejnic elektrickým obloukem svar na roštu tv. R65</t>
  </si>
  <si>
    <t>1935525914</t>
  </si>
  <si>
    <t>Svařování kolejnic elektrickým obloukem svar na roštu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</si>
  <si>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130</t>
  </si>
  <si>
    <t>5910025230</t>
  </si>
  <si>
    <t>Svařování kolejnic elektrickým obloukem svar na roštu tv. S49</t>
  </si>
  <si>
    <t>-1583415712</t>
  </si>
  <si>
    <t>Svařování kolejnic elektrickým obloukem svar na roštu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</si>
  <si>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131</t>
  </si>
  <si>
    <t>5910025240</t>
  </si>
  <si>
    <t>Svařování kolejnic elektrickým obloukem svar na roštu tv. A</t>
  </si>
  <si>
    <t>-1975130735</t>
  </si>
  <si>
    <t>Svařování kolejnic elektrickým obloukem svar na roštu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</si>
  <si>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132</t>
  </si>
  <si>
    <t>5910030310</t>
  </si>
  <si>
    <t>Příplatek za směrové vyrovnání kolejnic v obloucích o poloměru 300 m a menším</t>
  </si>
  <si>
    <t>-396587859</t>
  </si>
  <si>
    <t>Příplatek za směrové vyrovnání kolejnic v obloucích o poloměru 300 m a menším. Poznámka: 1. V cenách jsou započteny náklady na použití přípravku pro směrové vyrovnání kolejnic.</t>
  </si>
  <si>
    <t>133</t>
  </si>
  <si>
    <t>5910035010</t>
  </si>
  <si>
    <t>Dosažení dovolené upínací teploty v BK prodloužením kolejnicového pásu v koleji tv. UIC60</t>
  </si>
  <si>
    <t>-1117284592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</si>
  <si>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</si>
  <si>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134</t>
  </si>
  <si>
    <t>5910035020</t>
  </si>
  <si>
    <t>Dosažení dovolené upínací teploty v BK prodloužením kolejnicového pásu v koleji tv. R65</t>
  </si>
  <si>
    <t>-1039641554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</si>
  <si>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</si>
  <si>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135</t>
  </si>
  <si>
    <t>5910035030</t>
  </si>
  <si>
    <t>Dosažení dovolené upínací teploty v BK prodloužením kolejnicového pásu v koleji tv. S49</t>
  </si>
  <si>
    <t>-205984649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</si>
  <si>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</si>
  <si>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136</t>
  </si>
  <si>
    <t>5910035040</t>
  </si>
  <si>
    <t>Dosažení dovolené upínací teploty v BK prodloužením kolejnicového pásu v koleji tv. A</t>
  </si>
  <si>
    <t>-1201426512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</si>
  <si>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</si>
  <si>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137</t>
  </si>
  <si>
    <t>5910035110</t>
  </si>
  <si>
    <t>Dosažení dovolené upínací teploty v BK prodloužením kolejnicového pásu ve výhybce tv. UIC60</t>
  </si>
  <si>
    <t>1381674214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</si>
  <si>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</si>
  <si>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138</t>
  </si>
  <si>
    <t>5910035120</t>
  </si>
  <si>
    <t>Dosažení dovolené upínací teploty v BK prodloužením kolejnicového pásu ve výhybce tv. R65</t>
  </si>
  <si>
    <t>944446991</t>
  </si>
  <si>
    <t>Dosažení dovolené upínací teploty v BK prodloužením kolejnicového pásu ve výhybce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</si>
  <si>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139</t>
  </si>
  <si>
    <t>5910035130</t>
  </si>
  <si>
    <t>Dosažení dovolené upínací teploty v BK prodloužením kolejnicového pásu ve výhybce tv. S49</t>
  </si>
  <si>
    <t>-2125913756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</si>
  <si>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</si>
  <si>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140</t>
  </si>
  <si>
    <t>5910035140</t>
  </si>
  <si>
    <t>Dosažení dovolené upínací teploty v BK prodloužením kolejnicového pásu ve výhybce tv. A</t>
  </si>
  <si>
    <t>-842113523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</si>
  <si>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</si>
  <si>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141</t>
  </si>
  <si>
    <t>5910040210</t>
  </si>
  <si>
    <t>Umožnění volné dilatace kolejnice bez demontáže nebo montáže upevňovadel s osazením a odstraněním kluzných podložek rozdělení pražců "c"</t>
  </si>
  <si>
    <t>-763481491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</si>
  <si>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</si>
  <si>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142</t>
  </si>
  <si>
    <t>5910040220</t>
  </si>
  <si>
    <t>Umožnění volné dilatace kolejnice bez demontáže nebo montáže upevňovadel s osazením a odstraněním kluzných podložek rozdělení pražců "d"</t>
  </si>
  <si>
    <t>1441365280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</si>
  <si>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</si>
  <si>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143</t>
  </si>
  <si>
    <t>5910040230</t>
  </si>
  <si>
    <t>Umožnění volné dilatace kolejnice bez demontáže nebo montáže upevňovadel s osazením a odstraněním kluzných podložek rozdělení pražců "u"</t>
  </si>
  <si>
    <t>1711696774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</si>
  <si>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</si>
  <si>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144</t>
  </si>
  <si>
    <t>5910040240</t>
  </si>
  <si>
    <t>Umožnění volné dilatace kolejnice bez demontáže nebo montáže upevňovadel s osazením a odstraněním kluzných podložek rozdělení pražců "e"</t>
  </si>
  <si>
    <t>-370238659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</si>
  <si>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</si>
  <si>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145</t>
  </si>
  <si>
    <t>5910045010</t>
  </si>
  <si>
    <t>Zajištění polohy kolejnice bočními válečkovými opěrkami rozdělení pražců "c"</t>
  </si>
  <si>
    <t>183963866</t>
  </si>
  <si>
    <t>Zajištění polohy kolejnice bočními válečkovými opěrkami rozdělení pražců "c". Poznámka: 1. V cenách jsou započteny náklady na montáž a demontáž bočních opěrek v oblouku o malém poloměru.</t>
  </si>
  <si>
    <t>146</t>
  </si>
  <si>
    <t>5910045020</t>
  </si>
  <si>
    <t>Zajištění polohy kolejnice bočními válečkovými opěrkami rozdělení pražců "d"</t>
  </si>
  <si>
    <t>1772896712</t>
  </si>
  <si>
    <t>Zajištění polohy kolejnice bočními válečkovými opěrkami rozdělení pražců "d". Poznámka: 1. V cenách jsou započteny náklady na montáž a demontáž bočních opěrek v oblouku o malém poloměru.</t>
  </si>
  <si>
    <t>147</t>
  </si>
  <si>
    <t>5910045030</t>
  </si>
  <si>
    <t>Zajištění polohy kolejnice bočními válečkovými opěrkami rozdělení pražců "u"</t>
  </si>
  <si>
    <t>1751374989</t>
  </si>
  <si>
    <t>Zajištění polohy kolejnice bočními válečkovými opěrkami rozdělení pražců "u". Poznámka: 1. V cenách jsou započteny náklady na montáž a demontáž bočních opěrek v oblouku o malém poloměru.</t>
  </si>
  <si>
    <t>148</t>
  </si>
  <si>
    <t>5910045040</t>
  </si>
  <si>
    <t>Zajištění polohy kolejnice bočními válečkovými opěrkami rozdělení pražců "e"</t>
  </si>
  <si>
    <t>-1698777028</t>
  </si>
  <si>
    <t>Zajištění polohy kolejnice bočními válečkovými opěrkami rozdělení pražců "e". Poznámka: 1. V cenách jsou započteny náklady na montáž a demontáž bočních opěrek v oblouku o malém poloměru.</t>
  </si>
  <si>
    <t>149</t>
  </si>
  <si>
    <t>5910050010</t>
  </si>
  <si>
    <t>Umožnění volné dilatace dílů výhybek demontáž upevňovadel výhybka I. generace</t>
  </si>
  <si>
    <t>-74827953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</si>
  <si>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</si>
  <si>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150</t>
  </si>
  <si>
    <t>5910050020</t>
  </si>
  <si>
    <t>Umožnění volné dilatace dílů výhybek demontáž upevňovadel výhybka II. generace</t>
  </si>
  <si>
    <t>1983782075</t>
  </si>
  <si>
    <t>Umožnění volné dilatace dílů výhybek demontáž upevňovadel výhybka II. generace. Poznámka: 1. V cenách jsou započteny náklady na uvolnění dílů výhybky a jejich rovnoměrné prodloužení nebo zkrácení. 2. V cenách nejsou obsaženy náklady na demontáž spojek.</t>
  </si>
  <si>
    <t>151</t>
  </si>
  <si>
    <t>5910050110</t>
  </si>
  <si>
    <t>Umožnění volné dilatace dílů výhybek montáž upevňovadel výhybka I. generace</t>
  </si>
  <si>
    <t>150093796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</si>
  <si>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</si>
  <si>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152</t>
  </si>
  <si>
    <t>5910050120</t>
  </si>
  <si>
    <t>Umožnění volné dilatace dílů výhybek montáž upevňovadel výhybka II. generace</t>
  </si>
  <si>
    <t>-54904260</t>
  </si>
  <si>
    <t>Umožnění volné dilatace dílů výhybek montáž upevňovadel výhybka II. generace. Poznámka: 1. V cenách jsou započteny náklady na uvolnění dílů výhybky a jejich rovnoměrné prodloužení nebo zkrácení. 2. V cenách nejsou obsaženy náklady na demontáž spojek.</t>
  </si>
  <si>
    <t>153</t>
  </si>
  <si>
    <t>5910060010</t>
  </si>
  <si>
    <t>Ojedinělé broušení kolejnic R260 do hloubky do 2 mm</t>
  </si>
  <si>
    <t>2005883326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</si>
  <si>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</si>
  <si>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154</t>
  </si>
  <si>
    <t>5910060020</t>
  </si>
  <si>
    <t>Ojedinělé broušení kolejnic R260 do hloubky přes 2 mm</t>
  </si>
  <si>
    <t>-21909857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</si>
  <si>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</si>
  <si>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155</t>
  </si>
  <si>
    <t>5910060110</t>
  </si>
  <si>
    <t>Ojedinělé broušení kolejnic R350HT do hloubky do 2 mm</t>
  </si>
  <si>
    <t>978880435</t>
  </si>
  <si>
    <t>Ojedinělé broušení kolejnic R350HT do hloubky do 2 mm. Poznámka: 1. V cenách jsou započteny náklady na ruční odstranění povrchových vad, převalků ruční nebo pojezdovou bruskou s optimalizací příčného profilu a geometrie hlavy kolejnice.</t>
  </si>
  <si>
    <t>156</t>
  </si>
  <si>
    <t>5910060120</t>
  </si>
  <si>
    <t>Ojedinělé broušení kolejnic R350HT do hloubky přes 2 mm</t>
  </si>
  <si>
    <t>588217578</t>
  </si>
  <si>
    <t>Ojedinělé broušení kolejnic R350HT do hloubky přes 2 mm. Poznámka: 1. V cenách jsou započteny náklady na ruční odstranění povrchových vad, převalků ruční nebo pojezdovou bruskou s optimalizací příčného profilu a geometrie hlavy kolejnice.</t>
  </si>
  <si>
    <t>157</t>
  </si>
  <si>
    <t>5910063010</t>
  </si>
  <si>
    <t>Opravné souvislé broušení kolejnic R260 head checking, povrchové vady, příčný a podélný profil hloubky do 2 mm</t>
  </si>
  <si>
    <t>1543308367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</si>
  <si>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</si>
  <si>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158</t>
  </si>
  <si>
    <t>5910063020</t>
  </si>
  <si>
    <t>Opravné souvislé broušení kolejnic R260 head checking, povrchové vady, příčný a podélný profil hloubky přes 2 mm do 4 mm</t>
  </si>
  <si>
    <t>1676219662</t>
  </si>
  <si>
    <t>Opravné souvislé broušení kolejnic R260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</si>
  <si>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159</t>
  </si>
  <si>
    <t>5910063030</t>
  </si>
  <si>
    <t>Opravné souvislé broušení kolejnic R260 head checking, povrchové vady, příčný a podélný profil hloubky přes 4 mm</t>
  </si>
  <si>
    <t>-277183566</t>
  </si>
  <si>
    <t>Opravné souvislé broušení kolejnic R260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</si>
  <si>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160</t>
  </si>
  <si>
    <t>5910063050</t>
  </si>
  <si>
    <t>Opravné souvislé broušení kolejnic R260 příčný a podélný profil oprava příčného a podélného profilu</t>
  </si>
  <si>
    <t>877807871</t>
  </si>
  <si>
    <t>Opravné souvislé broušení kolejnic R260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</si>
  <si>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161</t>
  </si>
  <si>
    <t>5910063060</t>
  </si>
  <si>
    <t>Opravné souvislé broušení kolejnic R260 příčný a podélný profil vlnkovitost</t>
  </si>
  <si>
    <t>387273998</t>
  </si>
  <si>
    <t>Opravné souvislé broušení kolejnic R260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</si>
  <si>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162</t>
  </si>
  <si>
    <t>5910063110</t>
  </si>
  <si>
    <t>Opravné souvislé broušení kolejnic R350HT head checking, povrchové vady, příčný a podélný profil hloubky do 2 mm</t>
  </si>
  <si>
    <t>-1816779330</t>
  </si>
  <si>
    <t>Opravné souvislé broušení kolejnic R350HT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</si>
  <si>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163</t>
  </si>
  <si>
    <t>5910063120</t>
  </si>
  <si>
    <t>Opravné souvislé broušení kolejnic R350HT head checking, povrchové vady, příčný a podélný profil hloubky přes 2 mm do 4 mm</t>
  </si>
  <si>
    <t>-1332726866</t>
  </si>
  <si>
    <t>Opravné souvislé broušení kolejnic R350HT head checking, povrchové vady, příčný a podélný profil hloubky přes 2 mm do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</si>
  <si>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164</t>
  </si>
  <si>
    <t>5910063130</t>
  </si>
  <si>
    <t>Opravné souvislé broušení kolejnic R350HT head checking, povrchové vady, příčný a podélný profil hloubky přes 4 mm</t>
  </si>
  <si>
    <t>-988450657</t>
  </si>
  <si>
    <t>Opravné souvislé broušení kolejnic R350HT head checking, povrchové vady, příčný a podélný profil hloubky přes 4 mm.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</si>
  <si>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165</t>
  </si>
  <si>
    <t>5910063150</t>
  </si>
  <si>
    <t>Opravné souvislé broušení kolejnic R350HT příčný a podélný profil oprava příčného a podélného profilu</t>
  </si>
  <si>
    <t>1095578773</t>
  </si>
  <si>
    <t>Opravné souvislé broušení kolejnic R350HT příčný a podélný profil oprava příčného a podélného profilu.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</si>
  <si>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166</t>
  </si>
  <si>
    <t>5910063160</t>
  </si>
  <si>
    <t>Opravné souvislé broušení kolejnic R350HT příčný a podélný profil vlnkovitost</t>
  </si>
  <si>
    <t>-2071894706</t>
  </si>
  <si>
    <t>Opravné souvislé broušení kolejnic R350HT příčný a podélný profil vlnkovitost.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</si>
  <si>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167</t>
  </si>
  <si>
    <t>5910065010</t>
  </si>
  <si>
    <t>Odstranění převalků izolovaného styku lepeného</t>
  </si>
  <si>
    <t>1876715349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</si>
  <si>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</si>
  <si>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168</t>
  </si>
  <si>
    <t>5910065020</t>
  </si>
  <si>
    <t>Odstranění převalků izolovaného styku montovaného</t>
  </si>
  <si>
    <t>-2129324798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</si>
  <si>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</si>
  <si>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169</t>
  </si>
  <si>
    <t>5910070010</t>
  </si>
  <si>
    <t>Základní broušení výhybky optimalizace příčného profilu</t>
  </si>
  <si>
    <t>1423564140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</si>
  <si>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</si>
  <si>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170</t>
  </si>
  <si>
    <t>5910075010</t>
  </si>
  <si>
    <t>Opravné broušení jazyka šíře plochy do 30 mm hloubky do 2 mm</t>
  </si>
  <si>
    <t>-853621871</t>
  </si>
  <si>
    <t>Opravné broušení jazyka šíře plochy do 30 mm hloubky do 2 mm. Poznámka: 1. V cenách jsou započteny náklady na odstranění převalků a povrchových vad, optimalizace příčného profilu a geometrie dílů výhybky.</t>
  </si>
  <si>
    <t>171</t>
  </si>
  <si>
    <t>5910075020</t>
  </si>
  <si>
    <t>Opravné broušení jazyka šíře plochy do 30 mm hloubky přes 2 mm</t>
  </si>
  <si>
    <t>1820700070</t>
  </si>
  <si>
    <t>Opravné broušení jazyka šíře plochy do 30 mm hloubky přes 2 mm. Poznámka: 1. V cenách jsou započteny náklady na odstranění převalků a povrchových vad, optimalizace příčného profilu a geometrie dílů výhybky.</t>
  </si>
  <si>
    <t>172</t>
  </si>
  <si>
    <t>5910075050</t>
  </si>
  <si>
    <t>Opravné broušení jazyka šíře plochy přes 30 mm hloubky do 2 mm</t>
  </si>
  <si>
    <t>407210331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</si>
  <si>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</si>
  <si>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173</t>
  </si>
  <si>
    <t>5910075060</t>
  </si>
  <si>
    <t>Opravné broušení jazyka šíře plochy přes 30 mm hloubky přes 2 mm</t>
  </si>
  <si>
    <t>-784700920</t>
  </si>
  <si>
    <t>Opravné broušení jazyka šíře plochy přes 30 mm hloubky přes 2 mm. Poznámka: 1. V cenách jsou započteny náklady na odstranění převalků a povrchových vad, optimalizace příčného profilu a geometrie dílů výhybky.</t>
  </si>
  <si>
    <t>174</t>
  </si>
  <si>
    <t>5910075110</t>
  </si>
  <si>
    <t>Opravné broušení opornice šíře plochy do 30 mm hloubky do 2 mm</t>
  </si>
  <si>
    <t>953380147</t>
  </si>
  <si>
    <t>Opravné broušení opornice šíře plochy do 30 mm hloubky do 2 mm. Poznámka: 1. V cenách jsou započteny náklady na odstranění převalků a povrchových vad, optimalizace příčného profilu a geometrie dílů výhybky.</t>
  </si>
  <si>
    <t>175</t>
  </si>
  <si>
    <t>5910075120</t>
  </si>
  <si>
    <t>Opravné broušení opornice šíře plochy do 30 mm hloubky přes 2 mm</t>
  </si>
  <si>
    <t>1285130561</t>
  </si>
  <si>
    <t>Opravné broušení opornice šíře plochy do 30 mm hloubky přes 2 mm. Poznámka: 1. V cenách jsou započteny náklady na odstranění převalků a povrchových vad, optimalizace příčného profilu a geometrie dílů výhybky.</t>
  </si>
  <si>
    <t>176</t>
  </si>
  <si>
    <t>5910075150</t>
  </si>
  <si>
    <t>Opravné broušení opornice šíře plochy přes 30 mm hloubky do 2 mm</t>
  </si>
  <si>
    <t>-2120485725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</si>
  <si>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</si>
  <si>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177</t>
  </si>
  <si>
    <t>5910075160</t>
  </si>
  <si>
    <t>Opravné broušení opornice šíře plochy přes 30 mm hloubky přes 2 mm</t>
  </si>
  <si>
    <t>144614595</t>
  </si>
  <si>
    <t>Opravné broušení opornice šíře plochy přes 30 mm hloubky přes 2 mm. Poznámka: 1. V cenách jsou započteny náklady na odstranění převalků a povrchových vad, optimalizace příčného profilu a geometrie dílů výhybky.</t>
  </si>
  <si>
    <t>178</t>
  </si>
  <si>
    <t>5910075210</t>
  </si>
  <si>
    <t>Opravné broušení výhybkové kolejnice šíře plochy do 30 mm hloubky do 2 mm</t>
  </si>
  <si>
    <t>1573937297</t>
  </si>
  <si>
    <t>Opravné broušení výhybkové kolejnice šíře plochy do 30 mm hloubky do 2 mm. Poznámka: 1. V cenách jsou započteny náklady na odstranění převalků a povrchových vad, optimalizace příčného profilu a geometrie dílů výhybky.</t>
  </si>
  <si>
    <t>179</t>
  </si>
  <si>
    <t>5910075220</t>
  </si>
  <si>
    <t>Opravné broušení výhybkové kolejnice šíře plochy do 30 mm hloubky přes 2 mm</t>
  </si>
  <si>
    <t>-1918597966</t>
  </si>
  <si>
    <t>Opravné broušení výhybkové kolejnice šíře plochy do 30 mm hloubky přes 2 mm. Poznámka: 1. V cenách jsou započteny náklady na odstranění převalků a povrchových vad, optimalizace příčného profilu a geometrie dílů výhybky.</t>
  </si>
  <si>
    <t>180</t>
  </si>
  <si>
    <t>5910075250</t>
  </si>
  <si>
    <t>Opravné broušení výhybkové kolejnice šíře plochy přes 30 mm hloubky do 2 mm</t>
  </si>
  <si>
    <t>1949994839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</si>
  <si>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</si>
  <si>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181</t>
  </si>
  <si>
    <t>5910075260</t>
  </si>
  <si>
    <t>Opravné broušení výhybkové kolejnice šíře plochy přes 30 mm hloubky přes 2 mm</t>
  </si>
  <si>
    <t>-2021753792</t>
  </si>
  <si>
    <t>Opravné broušení výhybkové kolejnice šíře plochy přes 30 mm hloubky přes 2 mm. Poznámka: 1. V cenách jsou započteny náklady na odstranění převalků a povrchových vad, optimalizace příčného profilu a geometrie dílů výhybky.</t>
  </si>
  <si>
    <t>182</t>
  </si>
  <si>
    <t>5910075310</t>
  </si>
  <si>
    <t>Opravné broušení hrotnice PHS šíře plochy do 30 mm hloubky do 2 mm</t>
  </si>
  <si>
    <t>-582524891</t>
  </si>
  <si>
    <t>Opravné broušení hrotnice PHS šíře plochy do 30 mm hloubky do 2 mm. Poznámka: 1. V cenách jsou započteny náklady na odstranění převalků a povrchových vad, optimalizace příčného profilu a geometrie dílů výhybky.</t>
  </si>
  <si>
    <t>183</t>
  </si>
  <si>
    <t>5910075320</t>
  </si>
  <si>
    <t>Opravné broušení hrotnice PHS šíře plochy do 30 mm hloubky přes 2 mm</t>
  </si>
  <si>
    <t>-1146094830</t>
  </si>
  <si>
    <t>Opravné broušení hrotnice PHS šíře plochy do 30 mm hloubky přes 2 mm. Poznámka: 1. V cenách jsou započteny náklady na odstranění převalků a povrchových vad, optimalizace příčného profilu a geometrie dílů výhybky.</t>
  </si>
  <si>
    <t>184</t>
  </si>
  <si>
    <t>5910075350</t>
  </si>
  <si>
    <t>Opravné broušení hrotnice PHS šíře plochy přes 30 mm hloubky do 2 mm</t>
  </si>
  <si>
    <t>-1762452982</t>
  </si>
  <si>
    <t>Opravné broušení hrotnice PHS šíře plochy přes 30 mm hloubky do 2 mm. Poznámka: 1. V cenách jsou započteny náklady na odstranění převalků a povrchových vad, optimalizace příčného profilu a geometrie dílů výhybky.</t>
  </si>
  <si>
    <t>185</t>
  </si>
  <si>
    <t>5910075360</t>
  </si>
  <si>
    <t>Opravné broušení hrotnice PHS šíře plochy přes 30 mm hloubky přes 2 mm</t>
  </si>
  <si>
    <t>1659673058</t>
  </si>
  <si>
    <t>Opravné broušení hrotnice PHS šíře plochy přes 30 mm hloubky přes 2 mm. Poznámka: 1. V cenách jsou započteny náklady na odstranění převalků a povrchových vad, optimalizace příčného profilu a geometrie dílů výhybky.</t>
  </si>
  <si>
    <t>186</t>
  </si>
  <si>
    <t>5910080010</t>
  </si>
  <si>
    <t>Opravné broušení srdcovky jednoduché 1:4,5 a 1:6 hloubky do 2 mm</t>
  </si>
  <si>
    <t>-782839563</t>
  </si>
  <si>
    <t>Opravné broušení srdcovky jednoduché 1:4,5 a 1:6 hloubky do 2 mm. Poznámka: 1. V cenách jsou započteny náklady na odstranění vznikajících převalků, povrchových vad a měření profilu srdcovky šablonou.</t>
  </si>
  <si>
    <t>187</t>
  </si>
  <si>
    <t>5910080020</t>
  </si>
  <si>
    <t>Opravné broušení srdcovky jednoduché 1:4,5 a 1:6 hloubky přes 2 mm</t>
  </si>
  <si>
    <t>-1276360484</t>
  </si>
  <si>
    <t>Opravné broušení srdcovky jednoduché 1:4,5 a 1:6 hloubky přes 2 mm. Poznámka: 1. V cenách jsou započteny náklady na odstranění vznikajících převalků, povrchových vad a měření profilu srdcovky šablonou.</t>
  </si>
  <si>
    <t>188</t>
  </si>
  <si>
    <t>5910080110</t>
  </si>
  <si>
    <t>Opravné broušení srdcovky jednoduché 1:7,5 a 1:9 hloubky do 2 mm</t>
  </si>
  <si>
    <t>-1376380887</t>
  </si>
  <si>
    <t>Opravné broušení srdcovky jednoduché 1:7,5 a 1:9 hloubky do 2 mm. Poznámka: 1. V cenách jsou započteny náklady na odstranění vznikajících převalků, povrchových vad a měření profilu srdcovky šablonou.</t>
  </si>
  <si>
    <t>189</t>
  </si>
  <si>
    <t>5910080120</t>
  </si>
  <si>
    <t>Opravné broušení srdcovky jednoduché 1:7,5 a 1:9 hloubky přes 2 mm</t>
  </si>
  <si>
    <t>-745047151</t>
  </si>
  <si>
    <t>Opravné broušení srdcovky jednoduché 1:7,5 a 1:9 hloubky přes 2 mm. Poznámka: 1. V cenách jsou započteny náklady na odstranění vznikajících převalků, povrchových vad a měření profilu srdcovky šablonou.</t>
  </si>
  <si>
    <t>190</t>
  </si>
  <si>
    <t>5910080210</t>
  </si>
  <si>
    <t>Opravné broušení srdcovky jednoduché 1:11 a 1:12 hloubky do 2 mm</t>
  </si>
  <si>
    <t>1108006424</t>
  </si>
  <si>
    <t>Opravné broušení srdcovky jednoduché 1:11 a 1:12 hloubky do 2 mm. Poznámka: 1. V cenách jsou započteny náklady na odstranění vznikajících převalků, povrchových vad a měření profilu srdcovky šablonou.</t>
  </si>
  <si>
    <t>191</t>
  </si>
  <si>
    <t>5910080220</t>
  </si>
  <si>
    <t>Opravné broušení srdcovky jednoduché 1:11 a 1:12 hloubky přes 2 mm</t>
  </si>
  <si>
    <t>-1670672040</t>
  </si>
  <si>
    <t>Opravné broušení srdcovky jednoduché 1:11 a 1:12 hloubky přes 2 mm. Poznámka: 1. V cenách jsou započteny náklady na odstranění vznikajících převalků, povrchových vad a měření profilu srdcovky šablonou.</t>
  </si>
  <si>
    <t>192</t>
  </si>
  <si>
    <t>5910080310</t>
  </si>
  <si>
    <t>Opravné broušení srdcovky jednoduché 1:14 a 1:18,5 hloubky do 2 mm</t>
  </si>
  <si>
    <t>-313228484</t>
  </si>
  <si>
    <t>Opravné broušení srdcovky jednoduché 1:14 a 1:18,5 hloubky do 2 mm. Poznámka: 1. V cenách jsou započteny náklady na odstranění vznikajících převalků, povrchových vad a měření profilu srdcovky šablonou.</t>
  </si>
  <si>
    <t>193</t>
  </si>
  <si>
    <t>5910080320</t>
  </si>
  <si>
    <t>Opravné broušení srdcovky jednoduché 1:14 a 1:18,5 hloubky přes 2 mm</t>
  </si>
  <si>
    <t>-1577364658</t>
  </si>
  <si>
    <t>Opravné broušení srdcovky jednoduché 1:14 a 1:18,5 hloubky přes 2 mm. Poznámka: 1. V cenách jsou započteny náklady na odstranění vznikajících převalků, povrchových vad a měření profilu srdcovky šablonou.</t>
  </si>
  <si>
    <t>194</t>
  </si>
  <si>
    <t>5910080810</t>
  </si>
  <si>
    <t>Opravné broušení srdcovky dvojité do 2 mm</t>
  </si>
  <si>
    <t>366561521</t>
  </si>
  <si>
    <t>Opravné broušení srdcovky dvojité do 2 mm. Poznámka: 1. V cenách jsou započteny náklady na odstranění vznikajících převalků, povrchových vad a měření profilu srdcovky šablonou.</t>
  </si>
  <si>
    <t>195</t>
  </si>
  <si>
    <t>5910080820</t>
  </si>
  <si>
    <t>Opravné broušení srdcovky dvojité přes 2 mm</t>
  </si>
  <si>
    <t>1506809392</t>
  </si>
  <si>
    <t>Opravné broušení srdcovky dvojité přes 2 mm. Poznámka: 1. V cenách jsou započteny náklady na odstranění vznikajících převalků, povrchových vad a měření profilu srdcovky šablonou.</t>
  </si>
  <si>
    <t>196</t>
  </si>
  <si>
    <t>5910080910</t>
  </si>
  <si>
    <t>Opravné broušení srdcovky dvojité s PHS do 2 mm</t>
  </si>
  <si>
    <t>-1948253770</t>
  </si>
  <si>
    <t>Opravné broušení srdcovky dvojité s PHS do 2 mm. Poznámka: 1. V cenách jsou započteny náklady na odstranění vznikajících převalků, povrchových vad a měření profilu srdcovky šablonou.</t>
  </si>
  <si>
    <t>197</t>
  </si>
  <si>
    <t>5910080920</t>
  </si>
  <si>
    <t>Opravné broušení srdcovky dvojité s PHS přes 2 mm</t>
  </si>
  <si>
    <t>-1608360103</t>
  </si>
  <si>
    <t>Opravné broušení srdcovky dvojité s PHS přes 2 mm. Poznámka: 1. V cenách jsou započteny náklady na odstranění vznikajících převalků, povrchových vad a měření profilu srdcovky šablonou.</t>
  </si>
  <si>
    <t>198</t>
  </si>
  <si>
    <t>5910085010</t>
  </si>
  <si>
    <t>Navaření hlavy kolejnice tv. UIC60</t>
  </si>
  <si>
    <t>cm2</t>
  </si>
  <si>
    <t>501821614</t>
  </si>
  <si>
    <t>Navaření hlavy kolejnice tv. UIC60. Poznámka: 1. V cenách sou započteny náklady na navaření hlavy kolejnice podle schváleného technologického postupu. 2. V cenách nejsou obsaženy náklady na podbití, demontáž a montáž spojek a nedestruktivní kontrolu.</t>
  </si>
  <si>
    <t>199</t>
  </si>
  <si>
    <t>5910085020</t>
  </si>
  <si>
    <t>Navaření hlavy kolejnice tv. R65</t>
  </si>
  <si>
    <t>433265517</t>
  </si>
  <si>
    <t>Navaření hlavy kolejnice tv. R65. Poznámka: 1. V cenách sou započteny náklady na navaření hlavy kolejnice podle schváleného technologického postupu. 2. V cenách nejsou obsaženy náklady na podbití, demontáž a montáž spojek a nedestruktivní kontrolu.</t>
  </si>
  <si>
    <t>200</t>
  </si>
  <si>
    <t>5910085030</t>
  </si>
  <si>
    <t>Navaření hlavy kolejnice tv. S49</t>
  </si>
  <si>
    <t>1977887553</t>
  </si>
  <si>
    <t>Navaření hlavy kolejnice tv. S49. Poznámka: 1. V cenách sou započteny náklady na navaření hlavy kolejnice podle schváleného technologického postupu. 2. V cenách nejsou obsaženy náklady na podbití, demontáž a montáž spojek a nedestruktivní kontrolu.</t>
  </si>
  <si>
    <t>201</t>
  </si>
  <si>
    <t>5910085040</t>
  </si>
  <si>
    <t>Navaření hlavy kolejnice tv. T</t>
  </si>
  <si>
    <t>-43340823</t>
  </si>
  <si>
    <t>Navaření hlavy kolejnice tv. T. Poznámka: 1. V cenách sou započteny náklady na navaření hlavy kolejnice podle schváleného technologického postupu. 2. V cenách nejsou obsaženy náklady na podbití, demontáž a montáž spojek a nedestruktivní kontrolu.</t>
  </si>
  <si>
    <t>202</t>
  </si>
  <si>
    <t>5910085050</t>
  </si>
  <si>
    <t>Navaření hlavy kolejnice tv. A</t>
  </si>
  <si>
    <t>-861330464</t>
  </si>
  <si>
    <t>Navaření hlavy kolejnice tv. A. Poznámka: 1. V cenách sou započteny náklady na navaření hlavy kolejnice podle schváleného technologického postupu. 2. V cenách nejsou obsaženy náklady na podbití, demontáž a montáž spojek a nedestruktivní kontrolu.</t>
  </si>
  <si>
    <t>203</t>
  </si>
  <si>
    <t>5910090010</t>
  </si>
  <si>
    <t>Navaření srdcovky jednoduché montované z kolejnic úhel odbočení přes 8° (1:5,7) hloubky do 10 mm</t>
  </si>
  <si>
    <t>-1088822649</t>
  </si>
  <si>
    <t>Navaření srdcovky jednoduché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</si>
  <si>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204</t>
  </si>
  <si>
    <t>5910090020</t>
  </si>
  <si>
    <t>Navaření srdcovky jednoduché montované z kolejnic úhel odbočení přes 8° (1:5,7) hloubky přes 10 do 20 mm</t>
  </si>
  <si>
    <t>603463604</t>
  </si>
  <si>
    <t>Navaření srdcovky jednoduché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</si>
  <si>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205</t>
  </si>
  <si>
    <t>5910090030</t>
  </si>
  <si>
    <t>Navaření srdcovky jednoduché montované z kolejnic úhel odbočení přes 8° (1:5,7) hloubky přes 20 do 35 mm</t>
  </si>
  <si>
    <t>424570004</t>
  </si>
  <si>
    <t>Navaření srdcovky jednoduché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</si>
  <si>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206</t>
  </si>
  <si>
    <t>5910090050</t>
  </si>
  <si>
    <t>Navaření srdcovky jednoduché montované z kolejnic úhel odbočení 5°-7,9° (1:7,5 až 1:9) hloubky do 10 mm</t>
  </si>
  <si>
    <t>1801272342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</si>
  <si>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</si>
  <si>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207</t>
  </si>
  <si>
    <t>5910090060</t>
  </si>
  <si>
    <t>Navaření srdcovky jednoduché montované z kolejnic úhel odbočení 5°-7,9° (1:7,5 až 1:9) hloubky přes 10 do 20 mm</t>
  </si>
  <si>
    <t>-1694186019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</si>
  <si>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</si>
  <si>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208</t>
  </si>
  <si>
    <t>5910090070</t>
  </si>
  <si>
    <t>Navaření srdcovky jednoduché montované z kolejnic úhel odbočení 5°-7,9° (1:7,5 až 1:9) hloubky přes 20 do 35 mm</t>
  </si>
  <si>
    <t>-1553440024</t>
  </si>
  <si>
    <t>Navaření srdcovky jednoduché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</si>
  <si>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209</t>
  </si>
  <si>
    <t>5910090110</t>
  </si>
  <si>
    <t>Navaření srdcovky jednoduché montované z kolejnic úhel odbočení 3,5°-4,9° (1:11 až 1:14) hloubky do 10 mm</t>
  </si>
  <si>
    <t>-880756717</t>
  </si>
  <si>
    <t>Navaření srdcovky jednoduché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</si>
  <si>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210</t>
  </si>
  <si>
    <t>5910090120</t>
  </si>
  <si>
    <t>Navaření srdcovky jednoduché montované z kolejnic úhel odbočení 3,5°-4,9° (1:11 až 1:14) hloubky přes 10 do 20 mm</t>
  </si>
  <si>
    <t>760142055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</si>
  <si>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</si>
  <si>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211</t>
  </si>
  <si>
    <t>5910090130</t>
  </si>
  <si>
    <t>Navaření srdcovky jednoduché montované z kolejnic úhel odbočení 3,5°-4,9° (1:11 až 1:14) hloubky přes 20 do 35 mm</t>
  </si>
  <si>
    <t>517630041</t>
  </si>
  <si>
    <t>Navaření srdcovky jednoduché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</si>
  <si>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212</t>
  </si>
  <si>
    <t>5910090150</t>
  </si>
  <si>
    <t>Navaření srdcovky jednoduché montované z kolejnic hloubky úhel odbočení 3,4° (1:18,5) do 10 mm</t>
  </si>
  <si>
    <t>-744355187</t>
  </si>
  <si>
    <t>Navaření srdcovky jednoduché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</si>
  <si>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213</t>
  </si>
  <si>
    <t>5910090160</t>
  </si>
  <si>
    <t>Navaření srdcovky jednoduché montované z kolejnic hloubky úhel odbočení 3,4° (1:18,5) přes 10 do 20 mm</t>
  </si>
  <si>
    <t>-435796557</t>
  </si>
  <si>
    <t>Navaření srdcovky jednoduché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</si>
  <si>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214</t>
  </si>
  <si>
    <t>5910090180</t>
  </si>
  <si>
    <t>Navaření srdcovky jednoduché montované z kolejnic hloubky úhel odbočení 3,4° (1:18,5) přes 20 do 35 mm</t>
  </si>
  <si>
    <t>1734426257</t>
  </si>
  <si>
    <t>Navaření srdcovky jednoduché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</si>
  <si>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215</t>
  </si>
  <si>
    <t>5910090210</t>
  </si>
  <si>
    <t>Navaření srdcovky jednoduché s kovaným klínem nebo s hrotem klínu z plnoprofilové kolejnice úhel odbočení 1:7,5 až 1:9 opotřebení do 10 mm</t>
  </si>
  <si>
    <t>1196732750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</si>
  <si>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</si>
  <si>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216</t>
  </si>
  <si>
    <t>5910090220</t>
  </si>
  <si>
    <t>Navaření srdcovky jednoduché s kovaným klínem nebo s hrotem klínu z plnoprofilové kolejnice úhel odbočení 1:7,5 až 1:9 opotřebení přes 10 do 20 mm</t>
  </si>
  <si>
    <t>-731535221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</si>
  <si>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</si>
  <si>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217</t>
  </si>
  <si>
    <t>5910090230</t>
  </si>
  <si>
    <t>Navaření srdcovky jednoduché s kovaným klínem nebo s hrotem klínu z plnoprofilové kolejnice úhel odbočení 1:7,5 až 1:9 opotřebení přes 20 do 35 mm</t>
  </si>
  <si>
    <t>-464513016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</si>
  <si>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</si>
  <si>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218</t>
  </si>
  <si>
    <t>5910090250</t>
  </si>
  <si>
    <t>Navaření srdcovky jednoduché s kovaným klínem nebo s hrotem klínu z plnoprofilové kolejnice úhel odbočení 1:11 až 1:14 opotřebení do 10 mm</t>
  </si>
  <si>
    <t>125325047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</si>
  <si>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</si>
  <si>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219</t>
  </si>
  <si>
    <t>5910090260</t>
  </si>
  <si>
    <t>Navaření srdcovky jednoduché s kovaným klínem nebo s hrotem klínu z plnoprofilové kolejnice úhel odbočení 1:11 až 1:14 opotřebení přes 10 do 20 mm</t>
  </si>
  <si>
    <t>1890816723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</si>
  <si>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</si>
  <si>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220</t>
  </si>
  <si>
    <t>5910090270</t>
  </si>
  <si>
    <t>Navaření srdcovky jednoduché s kovaným klínem nebo s hrotem klínu z plnoprofilové kolejnice úhel odbočení 1:11 až 1:14 opotřebení přes 20 do 35 mm</t>
  </si>
  <si>
    <t>-1600454106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</si>
  <si>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</si>
  <si>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221</t>
  </si>
  <si>
    <t>5910090310</t>
  </si>
  <si>
    <t>Navaření srdcovky jednoduché s kovaným klínem nebo s hrotem klínu z plnoprofilové kolejnice úhel odbočení 1:18,5 opotřebení do 10 mm</t>
  </si>
  <si>
    <t>540585634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</si>
  <si>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</si>
  <si>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222</t>
  </si>
  <si>
    <t>5910090320</t>
  </si>
  <si>
    <t>Navaření srdcovky jednoduché s kovaným klínem nebo s hrotem klínu z plnoprofilové kolejnice úhel odbočení 1:18,5 opotřebení přes 10 do 20 mm</t>
  </si>
  <si>
    <t>1992869337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</si>
  <si>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</si>
  <si>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223</t>
  </si>
  <si>
    <t>5910090330</t>
  </si>
  <si>
    <t>Navaření srdcovky jednoduché s kovaným klínem nebo s hrotem klínu z plnoprofilové kolejnice úhel odbočení 1:18,5 opotřebení přes 20 do 35 mm</t>
  </si>
  <si>
    <t>-1664257424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</si>
  <si>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</si>
  <si>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224</t>
  </si>
  <si>
    <t>5910090350</t>
  </si>
  <si>
    <t>Navaření srdcovky jednoduché lité z bainitické oceli úhel odbočení 1:7,5 až 1:9 opotřebení do 10 mm</t>
  </si>
  <si>
    <t>-1464040498</t>
  </si>
  <si>
    <t>Navaření srdcovky jednoduché lité z bainitické oceli úhel odbočení 1:7,5 až 1:9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</si>
  <si>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225</t>
  </si>
  <si>
    <t>5910090360</t>
  </si>
  <si>
    <t>Navaření srdcovky jednoduché lité z bainitické oceli úhel odbočení 1:7,5 až 1:9 opotřebení přes 10 do 20 mm</t>
  </si>
  <si>
    <t>-669540015</t>
  </si>
  <si>
    <t>Navaření srdcovky jednoduché lité z bainitické oceli úhel odbočení 1:7,5 až 1:9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</si>
  <si>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226</t>
  </si>
  <si>
    <t>5910090370</t>
  </si>
  <si>
    <t>Navaření srdcovky jednoduché lité z bainitické oceli úhel odbočení 1:7,5 až 1:9 opotřebení přes 20 do 35 mm</t>
  </si>
  <si>
    <t>-1277633613</t>
  </si>
  <si>
    <t>Navaření srdcovky jednoduché lité z bainitické oceli úhel odbočení 1:7,5 až 1:9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</si>
  <si>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227</t>
  </si>
  <si>
    <t>5910090410</t>
  </si>
  <si>
    <t>Navaření srdcovky jednoduché lité z bainitické oceli úhel odbočení 1:11 až 1:14 opotřebení do 10 mm</t>
  </si>
  <si>
    <t>254252354</t>
  </si>
  <si>
    <t>Navaření srdcovky jednoduché lité z bainitické oceli úhel odbočení 1:11 až 1:14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</si>
  <si>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228</t>
  </si>
  <si>
    <t>5910090420</t>
  </si>
  <si>
    <t>Navaření srdcovky jednoduché lité z bainitické oceli úhel odbočení 1:11 až 1:14 opotřebení přes 10 do 20 mm</t>
  </si>
  <si>
    <t>-183645551</t>
  </si>
  <si>
    <t>Navaření srdcovky jednoduché lité z bainitické oceli úhel odbočení 1:11 až 1:14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</si>
  <si>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229</t>
  </si>
  <si>
    <t>5910090430</t>
  </si>
  <si>
    <t>Navaření srdcovky jednoduché lité z bainitické oceli úhel odbočení 1:11 až 1:14 opotřebení přes 20 do 35 mm</t>
  </si>
  <si>
    <t>-2064256230</t>
  </si>
  <si>
    <t>Navaření srdcovky jednoduché lité z bainitické oceli úhel odbočení 1:11 až 1:14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</si>
  <si>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230</t>
  </si>
  <si>
    <t>5910090450</t>
  </si>
  <si>
    <t>Navaření srdcovky jednoduché lité z bainitické oceli úhel odbočení 1:18,5 opotřebení do 10 mm</t>
  </si>
  <si>
    <t>-1030118290</t>
  </si>
  <si>
    <t>Navaření srdcovky jednoduché lité z bainitické oceli úhel odbočení 1:18,5 opotřebení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</si>
  <si>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231</t>
  </si>
  <si>
    <t>5910090460</t>
  </si>
  <si>
    <t>Navaření srdcovky jednoduché lité z bainitické oceli úhel odbočení 1:18,5 opotřebení přes 10 do 20 mm</t>
  </si>
  <si>
    <t>-1796277326</t>
  </si>
  <si>
    <t>Navaření srdcovky jednoduché lité z bainitické oceli úhel odbočení 1:18,5 opotřebení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</si>
  <si>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232</t>
  </si>
  <si>
    <t>5910090470</t>
  </si>
  <si>
    <t>Navaření srdcovky jednoduché lité z bainitické oceli úhel odbočení 1:18,5 opotřebení přes 20 do 35 mm</t>
  </si>
  <si>
    <t>-538246405</t>
  </si>
  <si>
    <t>Navaření srdcovky jednoduché lité z bainitické oceli úhel odbočení 1:18,5 opotřebení přes 20 do 35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</si>
  <si>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233</t>
  </si>
  <si>
    <t>5910090510</t>
  </si>
  <si>
    <t>Navaření srdcovky jednoduché lité z manganové oceli úhel odbočení 1:7,5 až 1:9 opotřebení do 4 mm</t>
  </si>
  <si>
    <t>-1091145558</t>
  </si>
  <si>
    <t>Navaření srdcovky jednoduché lité z manganové oceli úhel odbočení 1:7,5 až 1:9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</si>
  <si>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234</t>
  </si>
  <si>
    <t>5910090520</t>
  </si>
  <si>
    <t>Navaření srdcovky jednoduché lité z manganové oceli úhel odbočení 1:7,5 až 1:9 opotřebení přes 4 do 10 mm</t>
  </si>
  <si>
    <t>1129374624</t>
  </si>
  <si>
    <t>Navaření srdcovky jednoduché lité z manganové oceli úhel odbočení 1:7,5 až 1:9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</si>
  <si>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235</t>
  </si>
  <si>
    <t>5910090530</t>
  </si>
  <si>
    <t>Navaření srdcovky jednoduché lité z manganové oceli úhel odbočení 1:7,5 až 1:9 opotřebení přes 10 mm</t>
  </si>
  <si>
    <t>-115794087</t>
  </si>
  <si>
    <t>Navaření srdcovky jednoduché lité z manganové oceli úhel odbočení 1:7,5 až 1:9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</si>
  <si>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236</t>
  </si>
  <si>
    <t>5910090550</t>
  </si>
  <si>
    <t>Navaření srdcovky jednoduché lité z manganové oceli úhel odbočení 1:11 až 1:14 opotřebení do 4 mm</t>
  </si>
  <si>
    <t>1893878881</t>
  </si>
  <si>
    <t>Navaření srdcovky jednoduché lité z manganové oceli úhel odbočení 1:11 až 1:14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</si>
  <si>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237</t>
  </si>
  <si>
    <t>5910090560</t>
  </si>
  <si>
    <t>Navaření srdcovky jednoduché lité z manganové oceli úhel odbočení 1:11 až 1:14 opotřebení přes 4 do 10 mm</t>
  </si>
  <si>
    <t>-1582601857</t>
  </si>
  <si>
    <t>Navaření srdcovky jednoduché lité z manganové oceli úhel odbočení 1:11 až 1:14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</si>
  <si>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238</t>
  </si>
  <si>
    <t>5910090570</t>
  </si>
  <si>
    <t>Navaření srdcovky jednoduché lité z manganové oceli úhel odbočení 1:11 až 1:14 opotřebení přes 10 mm</t>
  </si>
  <si>
    <t>1293381667</t>
  </si>
  <si>
    <t>Navaření srdcovky jednoduché lité z manganové oceli úhel odbočení 1:11 až 1:14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</si>
  <si>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239</t>
  </si>
  <si>
    <t>5910090610</t>
  </si>
  <si>
    <t>Navaření srdcovky jednoduché lité z manganové oceli úhel odbočení 1:18,5 opotřebení do 4 mm</t>
  </si>
  <si>
    <t>1697582052</t>
  </si>
  <si>
    <t>Navaření srdcovky jednoduché lité z manganové oceli úhel odbočení 1:18,5 opotřebení do 4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</si>
  <si>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240</t>
  </si>
  <si>
    <t>5910090620</t>
  </si>
  <si>
    <t>Navaření srdcovky jednoduché lité z manganové oceli úhel odbočení 1:18,5 opotřebení přes 4 do 10 mm</t>
  </si>
  <si>
    <t>-1090720256</t>
  </si>
  <si>
    <t>Navaření srdcovky jednoduché lité z manganové oceli úhel odbočení 1:18,5 opotřebení přes 4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</si>
  <si>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241</t>
  </si>
  <si>
    <t>5910090630</t>
  </si>
  <si>
    <t>Navaření srdcovky jednoduché lité z manganové oceli úhel odbočení 1:18,5 opotřebení přes 10 mm</t>
  </si>
  <si>
    <t>-1017514105</t>
  </si>
  <si>
    <t>Navaření srdcovky jednoduché lité z manganové oceli úhel odbočení 1:18,5 opotřebení přes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</si>
  <si>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242</t>
  </si>
  <si>
    <t>5910095010</t>
  </si>
  <si>
    <t>Navaření srdcovky dvojité montované opotřebení do 10 mm</t>
  </si>
  <si>
    <t>957195336</t>
  </si>
  <si>
    <t>Navaření srdcovky dvojité montované opotřebení do 10 mm. Poznámka: 1. V cenách jsou obsaženy náklady na uvolnění upevňovadel, vyrovnání srdcovky, navaření u opotřebení více než 20 mm s mezivrstvou, dotažení upevňovadel a kontrola měřidlem. 2. V cenách nejsou obsaženy náklady na podbití srdcovky a nedestruktivní kontrolu.</t>
  </si>
  <si>
    <t>243</t>
  </si>
  <si>
    <t>5910095020</t>
  </si>
  <si>
    <t>Navaření srdcovky dvojité montované opotřebení přes 10 do 20 mm</t>
  </si>
  <si>
    <t>1838888986</t>
  </si>
  <si>
    <t>Navaření srdcovky dvojité montované opotřebení přes 10 do 20 mm. Poznámka: 1. V cenách jsou obsaženy náklady na uvolnění upevňovadel, vyrovnání srdcovky, navaření u opotřebení více než 20 mm s mezivrstvou, dotažení upevňovadel a kontrola měřidlem. 2. V cenách nejsou obsaženy náklady na podbití srdcovky a nedestruktivní kontrolu.</t>
  </si>
  <si>
    <t>244</t>
  </si>
  <si>
    <t>5910095030</t>
  </si>
  <si>
    <t>Navaření srdcovky dvojité montované opotřebení přes 20 do 35 mm</t>
  </si>
  <si>
    <t>-180284280</t>
  </si>
  <si>
    <t>Navaření srdcovky dvojité montované opotřebení přes 20 do 35 mm. Poznámka: 1. V cenách jsou obsaženy náklady na uvolnění upevňovadel, vyrovnání srdcovky, navaření u opotřebení více než 20 mm s mezivrstvou, dotažení upevňovadel a kontrola měřidlem. 2. V cenách nejsou obsaženy náklady na podbití srdcovky a nedestruktivní kontrolu.</t>
  </si>
  <si>
    <t>245</t>
  </si>
  <si>
    <t>5910100010</t>
  </si>
  <si>
    <t>Oprava svaru u srdcovky lité Mn mezikus CrNi 18/8</t>
  </si>
  <si>
    <t>-407332930</t>
  </si>
  <si>
    <t>Oprava svaru u srdcovky lité Mn mezikus CrNi 18/8. Poznámka: 1. V cenách jsou započteny náklady na opravu navařením a penetrační zkoušku. 2. V cenách nejsou obsaženy náklady na podbití pražců a kontrolu ultrazvukem.</t>
  </si>
  <si>
    <t>246</t>
  </si>
  <si>
    <t>5910105010</t>
  </si>
  <si>
    <t>Navaření lokální vady jazyka</t>
  </si>
  <si>
    <t>-1788702717</t>
  </si>
  <si>
    <t>Navaření lokální vady jazyka.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</si>
  <si>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247</t>
  </si>
  <si>
    <t>5910105020</t>
  </si>
  <si>
    <t>Navaření lokální vady opornice</t>
  </si>
  <si>
    <t>-525605884</t>
  </si>
  <si>
    <t>Navaření lokální vady opornice. Poznámka: 1. V cenách jsou započteny náklady na navaření dle schváleného postupu, vizuální prohlídku, kontrolu doléhání jazyka na jazykové opěrky, kluzné stoličky a k opornici. 2. V cenách nejsou obsaženy náklady na podbití pražců, seřízení závěru výhybky a kontrolu ultrazvukem.</t>
  </si>
  <si>
    <t>248</t>
  </si>
  <si>
    <t>5910110010</t>
  </si>
  <si>
    <t>Navaření přídržnice Kn 60 opotřebení do 10 mm</t>
  </si>
  <si>
    <t>1647421691</t>
  </si>
  <si>
    <t>Navaření přídržnice Kn 60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</si>
  <si>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249</t>
  </si>
  <si>
    <t>5910110020</t>
  </si>
  <si>
    <t>Navaření přídržnice Kn 60 opotřebení přes 10 do 15 mm</t>
  </si>
  <si>
    <t>-753877139</t>
  </si>
  <si>
    <t>Navaření přídržnice Kn 60 opotřebení přes 10 do 15 mm. Poznámka: 1. V cenách jsou započteny náklady na navaření dle schváleného postupu, vizuální prohlídku, upnutí, navaření a kontrolu návaru. 2. V cenách nejsou obsaženy náklady na demontáž a montáž přídržnice.</t>
  </si>
  <si>
    <t>250</t>
  </si>
  <si>
    <t>5910110030</t>
  </si>
  <si>
    <t>Navaření přídržnice Kn 60 opotřebení přes 15 mm</t>
  </si>
  <si>
    <t>1722878389</t>
  </si>
  <si>
    <t>Navaření přídržnice Kn 60 opotřebení přes 15 mm. Poznámka: 1. V cenách jsou započteny náklady na navaření dle schváleného postupu, vizuální prohlídku, upnutí, navaření a kontrolu návaru. 2. V cenách nejsou obsaženy náklady na demontáž a montáž přídržnice.</t>
  </si>
  <si>
    <t>251</t>
  </si>
  <si>
    <t>5910110110</t>
  </si>
  <si>
    <t>Navaření přídržnice tvar obrácené"T" (plech) opotřebení do 10 mm</t>
  </si>
  <si>
    <t>-1008402897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</si>
  <si>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</si>
  <si>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252</t>
  </si>
  <si>
    <t>5910110120</t>
  </si>
  <si>
    <t>Navaření přídržnice tvar obrácené"T" (plech) opotřebení přes 10 mm</t>
  </si>
  <si>
    <t>2039556546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</si>
  <si>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</si>
  <si>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253</t>
  </si>
  <si>
    <t>5910125010</t>
  </si>
  <si>
    <t>Úprava geometrie jazyka po výměně</t>
  </si>
  <si>
    <t>-576934477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</si>
  <si>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</si>
  <si>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254</t>
  </si>
  <si>
    <t>5910125020</t>
  </si>
  <si>
    <t>Úprava geometrie jazyka po násilném rozřezu</t>
  </si>
  <si>
    <t>422856140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</si>
  <si>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</si>
  <si>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255</t>
  </si>
  <si>
    <t>5910125030</t>
  </si>
  <si>
    <t>Úprava geometrie jazyka vzniklé provozem</t>
  </si>
  <si>
    <t>1078497243</t>
  </si>
  <si>
    <t>Úprava geometrie jazyka vzniklé provozem. Poznámka: 1. V cenách jsou započteny náklady na úpravu dle schváleného postupu, úpravu geometrie, kontrolu doléhání jazyka na opěrky a západkovou zkoušku. 2. V cenách nejsou obsaženy náklady na seřízení závěru výhybky.</t>
  </si>
  <si>
    <t>256</t>
  </si>
  <si>
    <t>5911133120</t>
  </si>
  <si>
    <t>Výměna jazyka vnějšího a vnitřního a opornice vnější a vnitřní výhybky křižovatkové s PHS a hákovými závěry soustavy S49</t>
  </si>
  <si>
    <t>-1093125383</t>
  </si>
  <si>
    <t>Výměna jazyka vnějšího a vnitřního a opornice vnější a vnitřní výhybky křižovatkové s PHS a hákovými závěry soustavy S49. Poznámka: 1. V cenách jsou započteny náklady na montáž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</si>
  <si>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257</t>
  </si>
  <si>
    <t>5911135010</t>
  </si>
  <si>
    <t>Výměna jazyka vnějšího a opornice vnější výhybky křižovatkové s hákovým závěrem soustavy R65</t>
  </si>
  <si>
    <t>758512942</t>
  </si>
  <si>
    <t>Výměna jazyka vnějšího a opornice vnější výhybky křižovatkové s hákovým závěrem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</si>
  <si>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258</t>
  </si>
  <si>
    <t>5911135020</t>
  </si>
  <si>
    <t>Výměna jazyka vnějšího a opornice vnější výhybky křižovatkové s hákovým závěrem soustavy S49</t>
  </si>
  <si>
    <t>-664037306</t>
  </si>
  <si>
    <t>Výměna jazyka vnějšího a opornice vnější výhybky křižovatkové s hákovým závěrem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</si>
  <si>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259</t>
  </si>
  <si>
    <t>5911135030</t>
  </si>
  <si>
    <t>Výměna jazyka vnějšího a opornice vnější výhybky křižovatkové s hákovým závěrem soustavy T</t>
  </si>
  <si>
    <t>-442820722</t>
  </si>
  <si>
    <t>Výměna jazyka vnějšího a opornice vnější výhybky křižovatkové s hákovým závěrem soustavy T.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</si>
  <si>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260</t>
  </si>
  <si>
    <t>5911135040</t>
  </si>
  <si>
    <t>Výměna jazyka vnějšího a opornice vnější výhybky křižovatkové s hákovým závěrem soustavy A</t>
  </si>
  <si>
    <t>430171626</t>
  </si>
  <si>
    <t>Výměna jazyka vnějšího a opornice vnější výhybky křižovatkové s hákovým závěrem soustavy A.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</si>
  <si>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261</t>
  </si>
  <si>
    <t>5911135110</t>
  </si>
  <si>
    <t>Výměna jazyka vnějšího a opornice vnější výhybky křižovatkové s PHS a hákovými závěry soustavy R65</t>
  </si>
  <si>
    <t>1627263889</t>
  </si>
  <si>
    <t>Výměna jazyka vnějšího a opornice vnější výhybky křižovatkové s PHS a hákovými závěry soustavy R65.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</si>
  <si>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262</t>
  </si>
  <si>
    <t>5911135120</t>
  </si>
  <si>
    <t>Výměna jazyka vnějšího a opornice vnější výhybky křižovatkové s PHS a hákovými závěry soustavy S49</t>
  </si>
  <si>
    <t>-91480972</t>
  </si>
  <si>
    <t>Výměna jazyka vnějšího a opornice vnější výhybky křižovatkové s PHS a hákovými závěry soustavy S49. Poznámka: 1. V cenách jsou započteny náklady na zřízení a demontáž prozatímních styků, demontáž upevňovadel, závěrů a dílů, výměnu dílů, montáž upevňovadel a závěrů, seřízení chodu výhybky a provedení západkové zkoušky a ošetření součástí mazivem. 2. V cenách nejsou obsaženy náklady na dodávku materiálu, demontáž a montáž styku nebo dělení a svaření kolejnic.</t>
  </si>
  <si>
    <t>263</t>
  </si>
  <si>
    <t>5911230010</t>
  </si>
  <si>
    <t>Výměna VP šroubu v klínu srdcovky soustavy UIC60</t>
  </si>
  <si>
    <t>1680505664</t>
  </si>
  <si>
    <t>Výměna VP šroubu v klínu srdcovky soustavy UIC60. Poznámka: 1. V cenách jsou započteny náklady na demontáž, výměnu, montáž a ošetření součástí mazivem. 2. V cenách nejsou obsaženy náklady na dodávku materiálu.</t>
  </si>
  <si>
    <t>264</t>
  </si>
  <si>
    <t>5911230020</t>
  </si>
  <si>
    <t>Výměna VP šroubu v klínu srdcovky soustavy R65</t>
  </si>
  <si>
    <t>1054460740</t>
  </si>
  <si>
    <t>Výměna VP šroubu v klínu srdcovky soustavy R65. Poznámka: 1. V cenách jsou započteny náklady na demontáž, výměnu, montáž a ošetření součástí mazivem. 2. V cenách nejsou obsaženy náklady na dodávku materiálu.</t>
  </si>
  <si>
    <t>265</t>
  </si>
  <si>
    <t>5911230030</t>
  </si>
  <si>
    <t>Výměna VP šroubu v klínu srdcovky soustavy S49</t>
  </si>
  <si>
    <t>-1499508322</t>
  </si>
  <si>
    <t>Výměna VP šroubu v klínu srdcovky soustavy S49. Poznámka: 1. V cenách jsou započteny náklady na demontáž, výměnu, montáž a ošetření součástí mazivem. 2. V cenách nejsou obsaženy náklady na dodávku materiálu.</t>
  </si>
  <si>
    <t>266</t>
  </si>
  <si>
    <t>5911230040</t>
  </si>
  <si>
    <t>Výměna VP šroubu v klínu srdcovky soustavy T</t>
  </si>
  <si>
    <t>2098378507</t>
  </si>
  <si>
    <t>Výměna VP šroubu v klínu srdcovky soustavy T. Poznámka: 1. V cenách jsou započteny náklady na demontáž, výměnu, montáž a ošetření součástí mazivem. 2. V cenách nejsou obsaženy náklady na dodávku materiálu.</t>
  </si>
  <si>
    <t>267</t>
  </si>
  <si>
    <t>5911230050</t>
  </si>
  <si>
    <t>Výměna VP šroubu v klínu srdcovky soustavy A</t>
  </si>
  <si>
    <t>1847586273</t>
  </si>
  <si>
    <t>Výměna VP šroubu v klínu srdcovky soustavy A. Poznámka: 1. V cenách jsou započteny náklady na demontáž, výměnu, montáž a ošetření součástí mazivem. 2. V cenách nejsou obsaženy náklady na dodávku materiálu.</t>
  </si>
  <si>
    <t>268</t>
  </si>
  <si>
    <t>5911231010</t>
  </si>
  <si>
    <t>Výměna VP svorníku soustavy R65</t>
  </si>
  <si>
    <t>414812290</t>
  </si>
  <si>
    <t>Výměna VP svorníku soustavy R65. Poznámka: 1. V cenách jsou započteny náklady na demontáž, výměnu, montáž a ošetření součástí mazivem. 2. V cenách nejsou obsaženy náklady na dodávku materiálu.</t>
  </si>
  <si>
    <t>269</t>
  </si>
  <si>
    <t>5911231020</t>
  </si>
  <si>
    <t>Výměna VP svorníku soustavy S49</t>
  </si>
  <si>
    <t>1274674611</t>
  </si>
  <si>
    <t>Výměna VP svorníku soustavy S49. Poznámka: 1. V cenách jsou započteny náklady na demontáž, výměnu, montáž a ošetření součástí mazivem. 2. V cenách nejsou obsaženy náklady na dodávku materiálu.</t>
  </si>
  <si>
    <t>270</t>
  </si>
  <si>
    <t>5911231030</t>
  </si>
  <si>
    <t>Výměna VP svorníku soustavy T</t>
  </si>
  <si>
    <t>286614611</t>
  </si>
  <si>
    <t>Výměna VP svorníku soustavy T. Poznámka: 1. V cenách jsou započteny náklady na demontáž, výměnu, montáž a ošetření součástí mazivem. 2. V cenách nejsou obsaženy náklady na dodávku materiálu.</t>
  </si>
  <si>
    <t>271</t>
  </si>
  <si>
    <t>5911231040</t>
  </si>
  <si>
    <t>Výměna VP svorníku soustavy A</t>
  </si>
  <si>
    <t>-463775672</t>
  </si>
  <si>
    <t>Výměna VP svorníku soustavy A. Poznámka: 1. V cenách jsou započteny náklady na demontáž, výměnu, montáž a ošetření součástí mazivem. 2. V cenách nejsou obsaženy náklady na dodávku materiálu.</t>
  </si>
  <si>
    <t>O2 - Dodávka LIS a přechodových kolejnic</t>
  </si>
  <si>
    <t>M</t>
  </si>
  <si>
    <t>5957140000</t>
  </si>
  <si>
    <t>Souprava pro opravu LISU tv. UIC 60 - FT</t>
  </si>
  <si>
    <t>-1514346507</t>
  </si>
  <si>
    <t>5957140005</t>
  </si>
  <si>
    <t>Souprava pro opravu LISU tv. R 65 - FT</t>
  </si>
  <si>
    <t>-2002800432</t>
  </si>
  <si>
    <t>5957140010</t>
  </si>
  <si>
    <t>Souprava pro opravu LISU tv. S 49 - FT</t>
  </si>
  <si>
    <t>-1115117674</t>
  </si>
  <si>
    <t>5957140015</t>
  </si>
  <si>
    <t>Souprava pro opravu LISU tv. UIC 60 - ESD 6 otvorů</t>
  </si>
  <si>
    <t>1690095492</t>
  </si>
  <si>
    <t>5957140020</t>
  </si>
  <si>
    <t>Souprava pro opravu LISU tv. R 65 - ESD 6 otvorů</t>
  </si>
  <si>
    <t>-1927820560</t>
  </si>
  <si>
    <t>5957140025</t>
  </si>
  <si>
    <t>Souprava pro opravu LISU tv. S 49 - ESD 6 otvorů</t>
  </si>
  <si>
    <t>704196470</t>
  </si>
  <si>
    <t>5957140030</t>
  </si>
  <si>
    <t>Souprava pro opravu LISU tv. R65 - ESD 4 otvory</t>
  </si>
  <si>
    <t>1686710011</t>
  </si>
  <si>
    <t>5957140035</t>
  </si>
  <si>
    <t>Souprava pro opravu LISU tv. S 49 -ESD 4 otvory</t>
  </si>
  <si>
    <t>-112503461</t>
  </si>
  <si>
    <t>5957113005</t>
  </si>
  <si>
    <t>Kolejnice přechodové tv. R65/49E1 levá</t>
  </si>
  <si>
    <t>-1210068520</t>
  </si>
  <si>
    <t>5957113010</t>
  </si>
  <si>
    <t>Kolejnice přechodové tv. R65/49E1 pravá</t>
  </si>
  <si>
    <t>-689603737</t>
  </si>
  <si>
    <t>5957113015</t>
  </si>
  <si>
    <t>Kolejnice přechodové tv. R65/60E2 levá</t>
  </si>
  <si>
    <t>1251909452</t>
  </si>
  <si>
    <t>5957113020</t>
  </si>
  <si>
    <t>Kolejnice přechodové tv. R65/60E2 pravá</t>
  </si>
  <si>
    <t>399971248</t>
  </si>
  <si>
    <t>5957113025</t>
  </si>
  <si>
    <t>Kolejnice přechodové tv. 60E2/49E1 levá</t>
  </si>
  <si>
    <t>-485517937</t>
  </si>
  <si>
    <t>5957113030</t>
  </si>
  <si>
    <t>Kolejnice přechodové tv. 60E2/49E1 pravá</t>
  </si>
  <si>
    <t>1689787287</t>
  </si>
  <si>
    <t>5957113035</t>
  </si>
  <si>
    <t>Kolejnice přechodové tv. 49E1/A levá</t>
  </si>
  <si>
    <t>58447446</t>
  </si>
  <si>
    <t>5957116005</t>
  </si>
  <si>
    <t>Lepený izolovaný styk tv. UIC60 délky 3,50 m</t>
  </si>
  <si>
    <t>1580974826</t>
  </si>
  <si>
    <t>5957116020</t>
  </si>
  <si>
    <t>Lepený izolovaný styk tv. UIC60 délky 3,80 m</t>
  </si>
  <si>
    <t>-139684262</t>
  </si>
  <si>
    <t>5957116040</t>
  </si>
  <si>
    <t>Lepený izolovaný styk tv. UIC60 délky 4,20 m</t>
  </si>
  <si>
    <t>899420079</t>
  </si>
  <si>
    <t>5957116060</t>
  </si>
  <si>
    <t>Lepený izolovaný styk tv. UIC60 délky 4,60 m</t>
  </si>
  <si>
    <t>-666085910</t>
  </si>
  <si>
    <t>5957119005</t>
  </si>
  <si>
    <t>Lepený izolovaný styk tv. UIC60 s tepelně zpracovanou hlavou délky 3,50 m</t>
  </si>
  <si>
    <t>1973384260</t>
  </si>
  <si>
    <t>5957119020</t>
  </si>
  <si>
    <t>Lepený izolovaný styk tv. UIC60 s tepelně zpracovanou hlavou délky 3,80 m</t>
  </si>
  <si>
    <t>-322045677</t>
  </si>
  <si>
    <t>5957119040</t>
  </si>
  <si>
    <t>Lepený izolovaný styk tv. UIC60 s tepelně zpracovanou hlavou délky 4,20 m</t>
  </si>
  <si>
    <t>1928709593</t>
  </si>
  <si>
    <t>5957119060</t>
  </si>
  <si>
    <t>Lepený izolovaný styk tv. UIC60 s tepelně zpracovanou hlavou délky 4,60 m</t>
  </si>
  <si>
    <t>712118435</t>
  </si>
  <si>
    <t>5957122005</t>
  </si>
  <si>
    <t>Lepený izolovaný styk tv. UIC60 z kolejnic vyšší jakosti délky 3,50 m</t>
  </si>
  <si>
    <t>-623757644</t>
  </si>
  <si>
    <t>5957122020</t>
  </si>
  <si>
    <t>Lepený izolovaný styk tv. UIC60 z kolejnic vyšší jakosti délky 3,80 m</t>
  </si>
  <si>
    <t>118604603</t>
  </si>
  <si>
    <t>5957122040</t>
  </si>
  <si>
    <t>Lepený izolovaný styk tv. UIC60 z kolejnic vyšší jakosti délky 4,20 m</t>
  </si>
  <si>
    <t>399089677</t>
  </si>
  <si>
    <t>5957122060</t>
  </si>
  <si>
    <t>Lepený izolovaný styk tv. UIC60 z kolejnic vyšší jakosti délky 4,60 m</t>
  </si>
  <si>
    <t>-1638882973</t>
  </si>
  <si>
    <t>5957125003</t>
  </si>
  <si>
    <t>Lepený izolovaný styk tv. R65 délky 3,56 m</t>
  </si>
  <si>
    <t>-1319236747</t>
  </si>
  <si>
    <t>5957125020</t>
  </si>
  <si>
    <t>Lepený izolovaný styk tv. R65 délky 3,80 m</t>
  </si>
  <si>
    <t>1410323079</t>
  </si>
  <si>
    <t>5957125040</t>
  </si>
  <si>
    <t>Lepený izolovaný styk tv. R65 délky 4,20 m</t>
  </si>
  <si>
    <t>597729396</t>
  </si>
  <si>
    <t>5957125060</t>
  </si>
  <si>
    <t>Lepený izolovaný styk tv. R65 délky 4,60 m</t>
  </si>
  <si>
    <t>471259091</t>
  </si>
  <si>
    <t>5957125080</t>
  </si>
  <si>
    <t>Lepený izolovaný styk tv. R65 délky 5,00 m</t>
  </si>
  <si>
    <t>1175746161</t>
  </si>
  <si>
    <t>5957125085</t>
  </si>
  <si>
    <t>Lepený izolovaný styk tv. R65 délky asymetrický pravý</t>
  </si>
  <si>
    <t>-1704657555</t>
  </si>
  <si>
    <t>5957125090</t>
  </si>
  <si>
    <t>Lepený izolovaný styk tv. R65 délky asymetrický levý</t>
  </si>
  <si>
    <t>1450313683</t>
  </si>
  <si>
    <t>5957128007</t>
  </si>
  <si>
    <t>Lepený izolovaný styk tv. R65 s tepelně zpracovanou hlavou délky 3,56 m</t>
  </si>
  <si>
    <t>700629723</t>
  </si>
  <si>
    <t>5957128020</t>
  </si>
  <si>
    <t>Lepený izolovaný styk tv. R65 s tepelně zpracovanou hlavou délky 3,80 m</t>
  </si>
  <si>
    <t>-61996930</t>
  </si>
  <si>
    <t>5957128040</t>
  </si>
  <si>
    <t>Lepený izolovaný styk tv. R65 s tepelně zpracovanou hlavou délky 4,20 m</t>
  </si>
  <si>
    <t>2010846970</t>
  </si>
  <si>
    <t>5957128060</t>
  </si>
  <si>
    <t>Lepený izolovaný styk tv. R65 s tepelně zpracovanou hlavou délky 4,60 m</t>
  </si>
  <si>
    <t>-1915351666</t>
  </si>
  <si>
    <t>5957128080</t>
  </si>
  <si>
    <t>Lepený izolovaný styk tv. R65 s tepelně zpracovanou hlavou délky 5,00 m</t>
  </si>
  <si>
    <t>-1137270217</t>
  </si>
  <si>
    <t>5957128085</t>
  </si>
  <si>
    <t>Lepený izolovaný styk tv. R65 s tepelně zpracovanou hlavou délky asymetrické levé</t>
  </si>
  <si>
    <t>819726821</t>
  </si>
  <si>
    <t>5957128090</t>
  </si>
  <si>
    <t>Lepený izolovaný styk tv. R65 s tepelně zpracovanou hlavou délky asymetrické pravé</t>
  </si>
  <si>
    <t>-809211317</t>
  </si>
  <si>
    <t>5957131000</t>
  </si>
  <si>
    <t>Lepený izolovaný styk tv. S49 délky 3,40 m</t>
  </si>
  <si>
    <t>-1886076851</t>
  </si>
  <si>
    <t>5957131007</t>
  </si>
  <si>
    <t>Lepený izolovaný styk tv. S49 délky 3,56 m</t>
  </si>
  <si>
    <t>1216730847</t>
  </si>
  <si>
    <t>5957131020</t>
  </si>
  <si>
    <t>Lepený izolovaný styk tv. S49 délky 3,80 m</t>
  </si>
  <si>
    <t>2007617009</t>
  </si>
  <si>
    <t>5957131030</t>
  </si>
  <si>
    <t>Lepený izolovaný styk tv. S49 délky 4,00 m</t>
  </si>
  <si>
    <t>-576767893</t>
  </si>
  <si>
    <t>5957131040</t>
  </si>
  <si>
    <t>Lepený izolovaný styk tv. S49 délky 4,20 m</t>
  </si>
  <si>
    <t>-1428882187</t>
  </si>
  <si>
    <t>5957131050</t>
  </si>
  <si>
    <t>Lepený izolovaný styk tv. S49 délky 4,40 m</t>
  </si>
  <si>
    <t>1697754568</t>
  </si>
  <si>
    <t>5957131060</t>
  </si>
  <si>
    <t>Lepený izolovaný styk tv. S49 délky 4,60 m</t>
  </si>
  <si>
    <t>-720015755</t>
  </si>
  <si>
    <t>5957131080</t>
  </si>
  <si>
    <t>Lepený izolovaný styk tv. S49 délky 5,00 m</t>
  </si>
  <si>
    <t>-1833294728</t>
  </si>
  <si>
    <t>5957131085</t>
  </si>
  <si>
    <t>Lepený izolovaný styk tv. S49 délky asymetrické levé</t>
  </si>
  <si>
    <t>1674783523</t>
  </si>
  <si>
    <t>5957131090</t>
  </si>
  <si>
    <t>Lepený izolovaný styk tv. S49 délky asymetrické pravé</t>
  </si>
  <si>
    <t>1770313117</t>
  </si>
  <si>
    <t>5957134000</t>
  </si>
  <si>
    <t>Lepený izolovaný styk tv. S49 s tepelně zpracovanou hlavou délky 3,40 m</t>
  </si>
  <si>
    <t>1629406832</t>
  </si>
  <si>
    <t>5957134007</t>
  </si>
  <si>
    <t>Lepený izolovaný styk tv. S49 s tepelně zpracovanou hlavou délky 3,56 m</t>
  </si>
  <si>
    <t>1172461321</t>
  </si>
  <si>
    <t>5957134020</t>
  </si>
  <si>
    <t>Lepený izolovaný styk tv. S49 s tepelně zpracovanou hlavou délky 3,80 m</t>
  </si>
  <si>
    <t>-1333365732</t>
  </si>
  <si>
    <t>5957134030</t>
  </si>
  <si>
    <t>Lepený izolovaný styk tv. S49 s tepelně zpracovanou hlavou délky 4,00 m</t>
  </si>
  <si>
    <t>-372522926</t>
  </si>
  <si>
    <t>5957134040</t>
  </si>
  <si>
    <t>Lepený izolovaný styk tv. S49 s tepelně zpracovanou hlavou délky 4,20 m</t>
  </si>
  <si>
    <t>831869707</t>
  </si>
  <si>
    <t>5957134050</t>
  </si>
  <si>
    <t>Lepený izolovaný styk tv. S49 s tepelně zpracovanou hlavou délky 4,40 m</t>
  </si>
  <si>
    <t>-1273420196</t>
  </si>
  <si>
    <t>5957134060</t>
  </si>
  <si>
    <t>Lepený izolovaný styk tv. S49 s tepelně zpracovanou hlavou délky 4,60 m</t>
  </si>
  <si>
    <t>-1406198755</t>
  </si>
  <si>
    <t>5957134080</t>
  </si>
  <si>
    <t>Lepený izolovaný styk tv. S49 s tepelně zpracovanou hlavou délky 5,00 m</t>
  </si>
  <si>
    <t>1128025315</t>
  </si>
  <si>
    <t>5957134082</t>
  </si>
  <si>
    <t>Lepený izolovaný styk tv. S49 s tepelně zpracovanou hlavou délky 5,50 m</t>
  </si>
  <si>
    <t>-1669115242</t>
  </si>
  <si>
    <t>5957134084</t>
  </si>
  <si>
    <t>Lepený izolovaný styk tv. S49 s tepelně zpracovanou hlavou délky 6,00 m</t>
  </si>
  <si>
    <t>333498513</t>
  </si>
  <si>
    <t>5957134087</t>
  </si>
  <si>
    <t>Lepený izolovaný styk tv. S49 s tepelně zpracovanou hlavou délky 6,50 m</t>
  </si>
  <si>
    <t>-798471840</t>
  </si>
  <si>
    <t>5957134085</t>
  </si>
  <si>
    <t>Lepený izolovaný styk tv. S49 s tepelně zpracovanou hlavou délky asymetrický levý</t>
  </si>
  <si>
    <t>-1074032103</t>
  </si>
  <si>
    <t>5957134090</t>
  </si>
  <si>
    <t>Lepený izolovaný styk tv. S49 s tepelně zpracovanou hlavou délky asymetrický pravý</t>
  </si>
  <si>
    <t>-429318115</t>
  </si>
  <si>
    <t>5957137005</t>
  </si>
  <si>
    <t>Lepený izolovaný styk tv. S49 z kolejnic vyšší jakosti délky 3,50 m</t>
  </si>
  <si>
    <t>1817716333</t>
  </si>
  <si>
    <t>5957137020</t>
  </si>
  <si>
    <t>Lepený izolovaný styk tv. S49 z kolejnic vyšší jakosti délky 3,80 m</t>
  </si>
  <si>
    <t>2078019139</t>
  </si>
  <si>
    <t>5957137040</t>
  </si>
  <si>
    <t>Lepený izolovaný styk tv. S49 z kolejnic vyšší jakosti délky 4,20 m</t>
  </si>
  <si>
    <t>-129274754</t>
  </si>
  <si>
    <t>5957137060</t>
  </si>
  <si>
    <t>Lepený izolovaný styk tv. S49 z kolejnic vyšší jakosti délky 4,60 m</t>
  </si>
  <si>
    <t>-1772724910</t>
  </si>
  <si>
    <t>5957137080</t>
  </si>
  <si>
    <t>Lepený izolovaný styk tv. S49 z kolejnic vyšší jakosti délky 5,00 m</t>
  </si>
  <si>
    <t>1556277055</t>
  </si>
  <si>
    <t>5957137085</t>
  </si>
  <si>
    <t>Lepený izolovaný styk tv. S49 z kolejnic vyšší jakosti délky asymetrický levý</t>
  </si>
  <si>
    <t>-407977107</t>
  </si>
  <si>
    <t>5957137090</t>
  </si>
  <si>
    <t>Lepený izolovaný styk tv. S49 z kolejnic vyšší jakosti délky asymetrický pravý</t>
  </si>
  <si>
    <t>-1406087396</t>
  </si>
  <si>
    <t>B - VRN</t>
  </si>
  <si>
    <t>03 - VRN</t>
  </si>
  <si>
    <t>023131001</t>
  </si>
  <si>
    <t>Projektové práce Dokumentace skutečného provedení železničního svršku a spodku</t>
  </si>
  <si>
    <t>sazba</t>
  </si>
  <si>
    <t>1285582176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</si>
  <si>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</si>
  <si>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</si>
  <si>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</t>
  </si>
  <si>
    <t>024101001</t>
  </si>
  <si>
    <t>Inženýrská činnost střežení pracovní skupiny zaměstnanců</t>
  </si>
  <si>
    <t>-180942405</t>
  </si>
  <si>
    <t>Inženýrská činnost střežení pracovní skupiny zaměstnanců. Cena zahrnuje zajištění bezpečnosti práce podle předpisu BP1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</si>
  <si>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0,04)_x000D_
_x000D_
_x000D_
</t>
  </si>
  <si>
    <t>031101001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</si>
  <si>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do 1 mil. Kč</t>
  </si>
  <si>
    <t>1028228432</t>
  </si>
  <si>
    <t xml:space="preserve">Zařízení a vybavení staveniště vyjma dále jmenované práce včetně opatření na ochranu sousedních pozemků, včetně opatření na ochranu sousedních pozemků, informační tabule, dopravního značení na staveništi aj. při velikosti nákladů do 1 mil. Kč (ZS je možné účtovat pouze u výkonů, které vážou kapacity zhotovitele k jednomu místu na víc než 24 hod.)
</t>
  </si>
  <si>
    <t>032103001</t>
  </si>
  <si>
    <t>Územní vlivy ztížené dopravní podmínky</t>
  </si>
  <si>
    <t>-1659371563</t>
  </si>
  <si>
    <t>Územní vlivy ztížené dopravní podmínky. Cena zahrnuje i rušení dopravou na trati</t>
  </si>
  <si>
    <t>033131001</t>
  </si>
  <si>
    <t>Provozní vlivy Organizační zajištění prací při zřizování a udržování BK kolejí a výhybek</t>
  </si>
  <si>
    <t>-2002647191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</si>
  <si>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objednateli.Cena zahrnuje vytvoření svařovacích map dle předpisu S3/2</t>
  </si>
  <si>
    <t xml:space="preserve">Poznámka k položce:_x000D_
MNOŽSTVÍ = je uvedena předpokládaná hodnota ZRN (základní rozpočtové náklady celkové opravy) _x000D_
_x000D_
J. CENA = návrh procentuální sazby zhotovitele uvedené v des. čísle (př. 4% = 0,04)        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</si>
</sst>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8" xfId="0" applyFont="1" applyFill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3" fillId="0" borderId="14" xfId="0" applyNumberFormat="1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166" fontId="13" fillId="0" borderId="0" xfId="0" applyNumberFormat="1" applyFont="1" applyBorder="1" applyAlignment="1" applyProtection="1">
      <alignment vertical="center"/>
    </xf>
    <xf numFmtId="4" fontId="1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2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7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7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5" fillId="0" borderId="22" xfId="0" applyFont="1" applyBorder="1" applyAlignment="1" applyProtection="1">
      <alignment horizontal="center" vertical="center"/>
    </xf>
    <xf numFmtId="49" fontId="15" fillId="0" borderId="22" xfId="0" applyNumberFormat="1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left" vertical="center" wrapText="1"/>
    </xf>
    <xf numFmtId="0" fontId="15" fillId="0" borderId="22" xfId="0" applyFont="1" applyBorder="1" applyAlignment="1" applyProtection="1">
      <alignment horizontal="center" vertical="center" wrapText="1"/>
    </xf>
    <xf numFmtId="167" fontId="15" fillId="0" borderId="22" xfId="0" applyNumberFormat="1" applyFont="1" applyBorder="1" applyAlignment="1" applyProtection="1">
      <alignment vertical="center"/>
    </xf>
    <xf numFmtId="4" fontId="15" fillId="2" borderId="22" xfId="0" applyNumberFormat="1" applyFont="1" applyFill="1" applyBorder="1" applyAlignment="1" applyProtection="1">
      <alignment vertical="center"/>
      <protection locked="0"/>
    </xf>
    <xf numFmtId="4" fontId="15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6" fillId="2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</xf>
    <xf numFmtId="166" fontId="16" fillId="0" borderId="0" xfId="0" applyNumberFormat="1" applyFont="1" applyBorder="1" applyAlignment="1" applyProtection="1">
      <alignment vertical="center"/>
    </xf>
    <xf numFmtId="166" fontId="16" fillId="0" borderId="15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7" xfId="0" applyFont="1" applyFill="1" applyBorder="1" applyAlignment="1" applyProtection="1">
      <alignment horizontal="center" vertical="center"/>
    </xf>
    <xf numFmtId="4" fontId="20" fillId="0" borderId="0" xfId="0" applyNumberFormat="1" applyFont="1" applyAlignment="1" applyProtection="1">
      <alignment horizontal="righ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37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235"/>
      <c r="AS2" s="235"/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5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9" t="s">
        <v>14</v>
      </c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16"/>
      <c r="AQ5" s="16"/>
      <c r="AR5" s="14"/>
      <c r="BE5" s="216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21" t="s">
        <v>17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16"/>
      <c r="AQ6" s="16"/>
      <c r="AR6" s="14"/>
      <c r="BE6" s="217"/>
      <c r="BS6" s="11" t="s">
        <v>18</v>
      </c>
    </row>
    <row r="7" spans="1:74" s="1" customFormat="1" ht="12" customHeight="1">
      <c r="B7" s="15"/>
      <c r="C7" s="16"/>
      <c r="D7" s="23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21</v>
      </c>
      <c r="AL7" s="16"/>
      <c r="AM7" s="16"/>
      <c r="AN7" s="21" t="s">
        <v>20</v>
      </c>
      <c r="AO7" s="16"/>
      <c r="AP7" s="16"/>
      <c r="AQ7" s="16"/>
      <c r="AR7" s="14"/>
      <c r="BE7" s="217"/>
      <c r="BS7" s="11" t="s">
        <v>22</v>
      </c>
    </row>
    <row r="8" spans="1:74" s="1" customFormat="1" ht="12" customHeight="1">
      <c r="B8" s="15"/>
      <c r="C8" s="16"/>
      <c r="D8" s="23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25</v>
      </c>
      <c r="AL8" s="16"/>
      <c r="AM8" s="16"/>
      <c r="AN8" s="24" t="s">
        <v>26</v>
      </c>
      <c r="AO8" s="16"/>
      <c r="AP8" s="16"/>
      <c r="AQ8" s="16"/>
      <c r="AR8" s="14"/>
      <c r="BE8" s="217"/>
      <c r="BS8" s="11" t="s">
        <v>27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17"/>
      <c r="BS9" s="11" t="s">
        <v>28</v>
      </c>
    </row>
    <row r="10" spans="1:74" s="1" customFormat="1" ht="12" customHeight="1">
      <c r="B10" s="15"/>
      <c r="C10" s="16"/>
      <c r="D10" s="23" t="s">
        <v>29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30</v>
      </c>
      <c r="AL10" s="16"/>
      <c r="AM10" s="16"/>
      <c r="AN10" s="21" t="s">
        <v>31</v>
      </c>
      <c r="AO10" s="16"/>
      <c r="AP10" s="16"/>
      <c r="AQ10" s="16"/>
      <c r="AR10" s="14"/>
      <c r="BE10" s="217"/>
      <c r="BS10" s="11" t="s">
        <v>18</v>
      </c>
    </row>
    <row r="11" spans="1:74" s="1" customFormat="1" ht="18.399999999999999" customHeight="1">
      <c r="B11" s="15"/>
      <c r="C11" s="16"/>
      <c r="D11" s="16"/>
      <c r="E11" s="21" t="s">
        <v>32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33</v>
      </c>
      <c r="AL11" s="16"/>
      <c r="AM11" s="16"/>
      <c r="AN11" s="21" t="s">
        <v>34</v>
      </c>
      <c r="AO11" s="16"/>
      <c r="AP11" s="16"/>
      <c r="AQ11" s="16"/>
      <c r="AR11" s="14"/>
      <c r="BE11" s="217"/>
      <c r="BS11" s="11" t="s">
        <v>18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17"/>
      <c r="BS12" s="11" t="s">
        <v>18</v>
      </c>
    </row>
    <row r="13" spans="1:74" s="1" customFormat="1" ht="12" customHeight="1">
      <c r="B13" s="15"/>
      <c r="C13" s="16"/>
      <c r="D13" s="23" t="s">
        <v>35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30</v>
      </c>
      <c r="AL13" s="16"/>
      <c r="AM13" s="16"/>
      <c r="AN13" s="25" t="s">
        <v>36</v>
      </c>
      <c r="AO13" s="16"/>
      <c r="AP13" s="16"/>
      <c r="AQ13" s="16"/>
      <c r="AR13" s="14"/>
      <c r="BE13" s="217"/>
      <c r="BS13" s="11" t="s">
        <v>18</v>
      </c>
    </row>
    <row r="14" spans="1:74" ht="12.75">
      <c r="B14" s="15"/>
      <c r="C14" s="16"/>
      <c r="D14" s="16"/>
      <c r="E14" s="222" t="s">
        <v>36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3"/>
      <c r="AJ14" s="223"/>
      <c r="AK14" s="23" t="s">
        <v>33</v>
      </c>
      <c r="AL14" s="16"/>
      <c r="AM14" s="16"/>
      <c r="AN14" s="25" t="s">
        <v>36</v>
      </c>
      <c r="AO14" s="16"/>
      <c r="AP14" s="16"/>
      <c r="AQ14" s="16"/>
      <c r="AR14" s="14"/>
      <c r="BE14" s="217"/>
      <c r="BS14" s="11" t="s">
        <v>18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17"/>
      <c r="BS15" s="11" t="s">
        <v>4</v>
      </c>
    </row>
    <row r="16" spans="1:74" s="1" customFormat="1" ht="12" customHeight="1">
      <c r="B16" s="15"/>
      <c r="C16" s="16"/>
      <c r="D16" s="23" t="s">
        <v>37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30</v>
      </c>
      <c r="AL16" s="16"/>
      <c r="AM16" s="16"/>
      <c r="AN16" s="21" t="s">
        <v>20</v>
      </c>
      <c r="AO16" s="16"/>
      <c r="AP16" s="16"/>
      <c r="AQ16" s="16"/>
      <c r="AR16" s="14"/>
      <c r="BE16" s="217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38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33</v>
      </c>
      <c r="AL17" s="16"/>
      <c r="AM17" s="16"/>
      <c r="AN17" s="21" t="s">
        <v>20</v>
      </c>
      <c r="AO17" s="16"/>
      <c r="AP17" s="16"/>
      <c r="AQ17" s="16"/>
      <c r="AR17" s="14"/>
      <c r="BE17" s="217"/>
      <c r="BS17" s="11" t="s">
        <v>39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17"/>
      <c r="BS18" s="11" t="s">
        <v>6</v>
      </c>
    </row>
    <row r="19" spans="1:71" s="1" customFormat="1" ht="12" customHeight="1">
      <c r="B19" s="15"/>
      <c r="C19" s="16"/>
      <c r="D19" s="23" t="s">
        <v>40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30</v>
      </c>
      <c r="AL19" s="16"/>
      <c r="AM19" s="16"/>
      <c r="AN19" s="21" t="s">
        <v>20</v>
      </c>
      <c r="AO19" s="16"/>
      <c r="AP19" s="16"/>
      <c r="AQ19" s="16"/>
      <c r="AR19" s="14"/>
      <c r="BE19" s="217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41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33</v>
      </c>
      <c r="AL20" s="16"/>
      <c r="AM20" s="16"/>
      <c r="AN20" s="21" t="s">
        <v>20</v>
      </c>
      <c r="AO20" s="16"/>
      <c r="AP20" s="16"/>
      <c r="AQ20" s="16"/>
      <c r="AR20" s="14"/>
      <c r="BE20" s="217"/>
      <c r="BS20" s="11" t="s">
        <v>39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17"/>
    </row>
    <row r="22" spans="1:71" s="1" customFormat="1" ht="12" customHeight="1">
      <c r="B22" s="15"/>
      <c r="C22" s="16"/>
      <c r="D22" s="23" t="s">
        <v>42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17"/>
    </row>
    <row r="23" spans="1:71" s="1" customFormat="1" ht="47.25" customHeight="1">
      <c r="B23" s="15"/>
      <c r="C23" s="16"/>
      <c r="D23" s="16"/>
      <c r="E23" s="224" t="s">
        <v>43</v>
      </c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16"/>
      <c r="AP23" s="16"/>
      <c r="AQ23" s="16"/>
      <c r="AR23" s="14"/>
      <c r="BE23" s="217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17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217"/>
    </row>
    <row r="26" spans="1:71" s="2" customFormat="1" ht="25.9" customHeight="1">
      <c r="A26" s="28"/>
      <c r="B26" s="29"/>
      <c r="C26" s="30"/>
      <c r="D26" s="31" t="s">
        <v>44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5">
        <f>ROUND(AG54,2)</f>
        <v>0</v>
      </c>
      <c r="AL26" s="226"/>
      <c r="AM26" s="226"/>
      <c r="AN26" s="226"/>
      <c r="AO26" s="226"/>
      <c r="AP26" s="30"/>
      <c r="AQ26" s="30"/>
      <c r="AR26" s="33"/>
      <c r="BE26" s="217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17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27" t="s">
        <v>45</v>
      </c>
      <c r="M28" s="227"/>
      <c r="N28" s="227"/>
      <c r="O28" s="227"/>
      <c r="P28" s="227"/>
      <c r="Q28" s="30"/>
      <c r="R28" s="30"/>
      <c r="S28" s="30"/>
      <c r="T28" s="30"/>
      <c r="U28" s="30"/>
      <c r="V28" s="30"/>
      <c r="W28" s="227" t="s">
        <v>46</v>
      </c>
      <c r="X28" s="227"/>
      <c r="Y28" s="227"/>
      <c r="Z28" s="227"/>
      <c r="AA28" s="227"/>
      <c r="AB28" s="227"/>
      <c r="AC28" s="227"/>
      <c r="AD28" s="227"/>
      <c r="AE28" s="227"/>
      <c r="AF28" s="30"/>
      <c r="AG28" s="30"/>
      <c r="AH28" s="30"/>
      <c r="AI28" s="30"/>
      <c r="AJ28" s="30"/>
      <c r="AK28" s="227" t="s">
        <v>47</v>
      </c>
      <c r="AL28" s="227"/>
      <c r="AM28" s="227"/>
      <c r="AN28" s="227"/>
      <c r="AO28" s="227"/>
      <c r="AP28" s="30"/>
      <c r="AQ28" s="30"/>
      <c r="AR28" s="33"/>
      <c r="BE28" s="217"/>
    </row>
    <row r="29" spans="1:71" s="3" customFormat="1" ht="14.45" customHeight="1">
      <c r="B29" s="34"/>
      <c r="C29" s="35"/>
      <c r="D29" s="23" t="s">
        <v>48</v>
      </c>
      <c r="E29" s="35"/>
      <c r="F29" s="23" t="s">
        <v>49</v>
      </c>
      <c r="G29" s="35"/>
      <c r="H29" s="35"/>
      <c r="I29" s="35"/>
      <c r="J29" s="35"/>
      <c r="K29" s="35"/>
      <c r="L29" s="230">
        <v>0.21</v>
      </c>
      <c r="M29" s="229"/>
      <c r="N29" s="229"/>
      <c r="O29" s="229"/>
      <c r="P29" s="229"/>
      <c r="Q29" s="35"/>
      <c r="R29" s="35"/>
      <c r="S29" s="35"/>
      <c r="T29" s="35"/>
      <c r="U29" s="35"/>
      <c r="V29" s="35"/>
      <c r="W29" s="228">
        <f>ROUND(AZ54, 2)</f>
        <v>0</v>
      </c>
      <c r="X29" s="229"/>
      <c r="Y29" s="229"/>
      <c r="Z29" s="229"/>
      <c r="AA29" s="229"/>
      <c r="AB29" s="229"/>
      <c r="AC29" s="229"/>
      <c r="AD29" s="229"/>
      <c r="AE29" s="229"/>
      <c r="AF29" s="35"/>
      <c r="AG29" s="35"/>
      <c r="AH29" s="35"/>
      <c r="AI29" s="35"/>
      <c r="AJ29" s="35"/>
      <c r="AK29" s="228">
        <f>ROUND(AV54, 2)</f>
        <v>0</v>
      </c>
      <c r="AL29" s="229"/>
      <c r="AM29" s="229"/>
      <c r="AN29" s="229"/>
      <c r="AO29" s="229"/>
      <c r="AP29" s="35"/>
      <c r="AQ29" s="35"/>
      <c r="AR29" s="36"/>
      <c r="BE29" s="218"/>
    </row>
    <row r="30" spans="1:71" s="3" customFormat="1" ht="14.45" customHeight="1">
      <c r="B30" s="34"/>
      <c r="C30" s="35"/>
      <c r="D30" s="35"/>
      <c r="E30" s="35"/>
      <c r="F30" s="23" t="s">
        <v>50</v>
      </c>
      <c r="G30" s="35"/>
      <c r="H30" s="35"/>
      <c r="I30" s="35"/>
      <c r="J30" s="35"/>
      <c r="K30" s="35"/>
      <c r="L30" s="230">
        <v>0.15</v>
      </c>
      <c r="M30" s="229"/>
      <c r="N30" s="229"/>
      <c r="O30" s="229"/>
      <c r="P30" s="229"/>
      <c r="Q30" s="35"/>
      <c r="R30" s="35"/>
      <c r="S30" s="35"/>
      <c r="T30" s="35"/>
      <c r="U30" s="35"/>
      <c r="V30" s="35"/>
      <c r="W30" s="228">
        <f>ROUND(BA54, 2)</f>
        <v>0</v>
      </c>
      <c r="X30" s="229"/>
      <c r="Y30" s="229"/>
      <c r="Z30" s="229"/>
      <c r="AA30" s="229"/>
      <c r="AB30" s="229"/>
      <c r="AC30" s="229"/>
      <c r="AD30" s="229"/>
      <c r="AE30" s="229"/>
      <c r="AF30" s="35"/>
      <c r="AG30" s="35"/>
      <c r="AH30" s="35"/>
      <c r="AI30" s="35"/>
      <c r="AJ30" s="35"/>
      <c r="AK30" s="228">
        <f>ROUND(AW54, 2)</f>
        <v>0</v>
      </c>
      <c r="AL30" s="229"/>
      <c r="AM30" s="229"/>
      <c r="AN30" s="229"/>
      <c r="AO30" s="229"/>
      <c r="AP30" s="35"/>
      <c r="AQ30" s="35"/>
      <c r="AR30" s="36"/>
      <c r="BE30" s="218"/>
    </row>
    <row r="31" spans="1:71" s="3" customFormat="1" ht="14.45" customHeight="1">
      <c r="B31" s="34"/>
      <c r="C31" s="35"/>
      <c r="D31" s="35"/>
      <c r="E31" s="35"/>
      <c r="F31" s="23" t="s">
        <v>51</v>
      </c>
      <c r="G31" s="35"/>
      <c r="H31" s="35"/>
      <c r="I31" s="35"/>
      <c r="J31" s="35"/>
      <c r="K31" s="35"/>
      <c r="L31" s="230">
        <v>0.21</v>
      </c>
      <c r="M31" s="229"/>
      <c r="N31" s="229"/>
      <c r="O31" s="229"/>
      <c r="P31" s="229"/>
      <c r="Q31" s="35"/>
      <c r="R31" s="35"/>
      <c r="S31" s="35"/>
      <c r="T31" s="35"/>
      <c r="U31" s="35"/>
      <c r="V31" s="35"/>
      <c r="W31" s="228">
        <f>ROUND(BB54, 2)</f>
        <v>0</v>
      </c>
      <c r="X31" s="229"/>
      <c r="Y31" s="229"/>
      <c r="Z31" s="229"/>
      <c r="AA31" s="229"/>
      <c r="AB31" s="229"/>
      <c r="AC31" s="229"/>
      <c r="AD31" s="229"/>
      <c r="AE31" s="229"/>
      <c r="AF31" s="35"/>
      <c r="AG31" s="35"/>
      <c r="AH31" s="35"/>
      <c r="AI31" s="35"/>
      <c r="AJ31" s="35"/>
      <c r="AK31" s="228">
        <v>0</v>
      </c>
      <c r="AL31" s="229"/>
      <c r="AM31" s="229"/>
      <c r="AN31" s="229"/>
      <c r="AO31" s="229"/>
      <c r="AP31" s="35"/>
      <c r="AQ31" s="35"/>
      <c r="AR31" s="36"/>
      <c r="BE31" s="218"/>
    </row>
    <row r="32" spans="1:71" s="3" customFormat="1" ht="14.45" customHeight="1">
      <c r="B32" s="34"/>
      <c r="C32" s="35"/>
      <c r="D32" s="35"/>
      <c r="E32" s="35"/>
      <c r="F32" s="23" t="s">
        <v>52</v>
      </c>
      <c r="G32" s="35"/>
      <c r="H32" s="35"/>
      <c r="I32" s="35"/>
      <c r="J32" s="35"/>
      <c r="K32" s="35"/>
      <c r="L32" s="230">
        <v>0.15</v>
      </c>
      <c r="M32" s="229"/>
      <c r="N32" s="229"/>
      <c r="O32" s="229"/>
      <c r="P32" s="229"/>
      <c r="Q32" s="35"/>
      <c r="R32" s="35"/>
      <c r="S32" s="35"/>
      <c r="T32" s="35"/>
      <c r="U32" s="35"/>
      <c r="V32" s="35"/>
      <c r="W32" s="228">
        <f>ROUND(BC54, 2)</f>
        <v>0</v>
      </c>
      <c r="X32" s="229"/>
      <c r="Y32" s="229"/>
      <c r="Z32" s="229"/>
      <c r="AA32" s="229"/>
      <c r="AB32" s="229"/>
      <c r="AC32" s="229"/>
      <c r="AD32" s="229"/>
      <c r="AE32" s="229"/>
      <c r="AF32" s="35"/>
      <c r="AG32" s="35"/>
      <c r="AH32" s="35"/>
      <c r="AI32" s="35"/>
      <c r="AJ32" s="35"/>
      <c r="AK32" s="228">
        <v>0</v>
      </c>
      <c r="AL32" s="229"/>
      <c r="AM32" s="229"/>
      <c r="AN32" s="229"/>
      <c r="AO32" s="229"/>
      <c r="AP32" s="35"/>
      <c r="AQ32" s="35"/>
      <c r="AR32" s="36"/>
      <c r="BE32" s="218"/>
    </row>
    <row r="33" spans="1:57" s="3" customFormat="1" ht="14.45" hidden="1" customHeight="1">
      <c r="B33" s="34"/>
      <c r="C33" s="35"/>
      <c r="D33" s="35"/>
      <c r="E33" s="35"/>
      <c r="F33" s="23" t="s">
        <v>53</v>
      </c>
      <c r="G33" s="35"/>
      <c r="H33" s="35"/>
      <c r="I33" s="35"/>
      <c r="J33" s="35"/>
      <c r="K33" s="35"/>
      <c r="L33" s="230">
        <v>0</v>
      </c>
      <c r="M33" s="229"/>
      <c r="N33" s="229"/>
      <c r="O33" s="229"/>
      <c r="P33" s="229"/>
      <c r="Q33" s="35"/>
      <c r="R33" s="35"/>
      <c r="S33" s="35"/>
      <c r="T33" s="35"/>
      <c r="U33" s="35"/>
      <c r="V33" s="35"/>
      <c r="W33" s="228">
        <f>ROUND(BD54, 2)</f>
        <v>0</v>
      </c>
      <c r="X33" s="229"/>
      <c r="Y33" s="229"/>
      <c r="Z33" s="229"/>
      <c r="AA33" s="229"/>
      <c r="AB33" s="229"/>
      <c r="AC33" s="229"/>
      <c r="AD33" s="229"/>
      <c r="AE33" s="229"/>
      <c r="AF33" s="35"/>
      <c r="AG33" s="35"/>
      <c r="AH33" s="35"/>
      <c r="AI33" s="35"/>
      <c r="AJ33" s="35"/>
      <c r="AK33" s="228">
        <v>0</v>
      </c>
      <c r="AL33" s="229"/>
      <c r="AM33" s="229"/>
      <c r="AN33" s="229"/>
      <c r="AO33" s="229"/>
      <c r="AP33" s="35"/>
      <c r="AQ33" s="35"/>
      <c r="AR33" s="36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8"/>
    </row>
    <row r="35" spans="1:57" s="2" customFormat="1" ht="25.9" customHeight="1">
      <c r="A35" s="28"/>
      <c r="B35" s="29"/>
      <c r="C35" s="37"/>
      <c r="D35" s="38" t="s">
        <v>54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55</v>
      </c>
      <c r="U35" s="39"/>
      <c r="V35" s="39"/>
      <c r="W35" s="39"/>
      <c r="X35" s="234" t="s">
        <v>56</v>
      </c>
      <c r="Y35" s="232"/>
      <c r="Z35" s="232"/>
      <c r="AA35" s="232"/>
      <c r="AB35" s="232"/>
      <c r="AC35" s="39"/>
      <c r="AD35" s="39"/>
      <c r="AE35" s="39"/>
      <c r="AF35" s="39"/>
      <c r="AG35" s="39"/>
      <c r="AH35" s="39"/>
      <c r="AI35" s="39"/>
      <c r="AJ35" s="39"/>
      <c r="AK35" s="231">
        <f>SUM(AK26:AK33)</f>
        <v>0</v>
      </c>
      <c r="AL35" s="232"/>
      <c r="AM35" s="232"/>
      <c r="AN35" s="232"/>
      <c r="AO35" s="233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6.95" customHeight="1">
      <c r="A37" s="28"/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3"/>
      <c r="BE37" s="28"/>
    </row>
    <row r="41" spans="1:57" s="2" customFormat="1" ht="6.95" customHeight="1">
      <c r="A41" s="28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3"/>
      <c r="BE41" s="28"/>
    </row>
    <row r="42" spans="1:57" s="2" customFormat="1" ht="24.95" customHeight="1">
      <c r="A42" s="28"/>
      <c r="B42" s="29"/>
      <c r="C42" s="17" t="s">
        <v>57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3"/>
      <c r="BE42" s="28"/>
    </row>
    <row r="43" spans="1:57" s="2" customFormat="1" ht="6.95" customHeight="1">
      <c r="A43" s="28"/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3"/>
      <c r="BE43" s="28"/>
    </row>
    <row r="44" spans="1:57" s="4" customFormat="1" ht="12" customHeight="1">
      <c r="B44" s="45"/>
      <c r="C44" s="23" t="s">
        <v>13</v>
      </c>
      <c r="D44" s="46"/>
      <c r="E44" s="46"/>
      <c r="F44" s="46"/>
      <c r="G44" s="46"/>
      <c r="H44" s="46"/>
      <c r="I44" s="46"/>
      <c r="J44" s="46"/>
      <c r="K44" s="46"/>
      <c r="L44" s="46" t="str">
        <f>K5</f>
        <v>65020150</v>
      </c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7"/>
    </row>
    <row r="45" spans="1:57" s="5" customFormat="1" ht="36.950000000000003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192" t="str">
        <f>K6</f>
        <v>Svařování, navařování, broušení, výměna ocelových součástí výhybek a kolejnic v obvodu Správy tratí Ústí nad Labem</v>
      </c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193"/>
      <c r="AL45" s="193"/>
      <c r="AM45" s="193"/>
      <c r="AN45" s="193"/>
      <c r="AO45" s="193"/>
      <c r="AP45" s="50"/>
      <c r="AQ45" s="50"/>
      <c r="AR45" s="51"/>
    </row>
    <row r="46" spans="1:57" s="2" customFormat="1" ht="6.95" customHeight="1">
      <c r="A46" s="28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3"/>
      <c r="BE46" s="28"/>
    </row>
    <row r="47" spans="1:57" s="2" customFormat="1" ht="12" customHeight="1">
      <c r="A47" s="28"/>
      <c r="B47" s="29"/>
      <c r="C47" s="23" t="s">
        <v>23</v>
      </c>
      <c r="D47" s="30"/>
      <c r="E47" s="30"/>
      <c r="F47" s="30"/>
      <c r="G47" s="30"/>
      <c r="H47" s="30"/>
      <c r="I47" s="30"/>
      <c r="J47" s="30"/>
      <c r="K47" s="30"/>
      <c r="L47" s="52" t="str">
        <f>IF(K8="","",K8)</f>
        <v>Obvod ST Ústí nad Labem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3" t="s">
        <v>25</v>
      </c>
      <c r="AJ47" s="30"/>
      <c r="AK47" s="30"/>
      <c r="AL47" s="30"/>
      <c r="AM47" s="194" t="str">
        <f>IF(AN8= "","",AN8)</f>
        <v>24. 4. 2020</v>
      </c>
      <c r="AN47" s="194"/>
      <c r="AO47" s="30"/>
      <c r="AP47" s="30"/>
      <c r="AQ47" s="30"/>
      <c r="AR47" s="33"/>
      <c r="BE47" s="28"/>
    </row>
    <row r="48" spans="1:57" s="2" customFormat="1" ht="6.95" customHeight="1">
      <c r="A48" s="28"/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3"/>
      <c r="BE48" s="28"/>
    </row>
    <row r="49" spans="1:91" s="2" customFormat="1" ht="15.2" customHeight="1">
      <c r="A49" s="28"/>
      <c r="B49" s="29"/>
      <c r="C49" s="23" t="s">
        <v>29</v>
      </c>
      <c r="D49" s="30"/>
      <c r="E49" s="30"/>
      <c r="F49" s="30"/>
      <c r="G49" s="30"/>
      <c r="H49" s="30"/>
      <c r="I49" s="30"/>
      <c r="J49" s="30"/>
      <c r="K49" s="30"/>
      <c r="L49" s="46" t="str">
        <f>IF(E11= "","",E11)</f>
        <v>SŽDC s.o., OŘ Ústí n.L., ST Ústí n.L.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3" t="s">
        <v>37</v>
      </c>
      <c r="AJ49" s="30"/>
      <c r="AK49" s="30"/>
      <c r="AL49" s="30"/>
      <c r="AM49" s="201" t="str">
        <f>IF(E17="","",E17)</f>
        <v xml:space="preserve"> </v>
      </c>
      <c r="AN49" s="202"/>
      <c r="AO49" s="202"/>
      <c r="AP49" s="202"/>
      <c r="AQ49" s="30"/>
      <c r="AR49" s="33"/>
      <c r="AS49" s="195" t="s">
        <v>58</v>
      </c>
      <c r="AT49" s="196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28"/>
    </row>
    <row r="50" spans="1:91" s="2" customFormat="1" ht="15.2" customHeight="1">
      <c r="A50" s="28"/>
      <c r="B50" s="29"/>
      <c r="C50" s="23" t="s">
        <v>35</v>
      </c>
      <c r="D50" s="30"/>
      <c r="E50" s="30"/>
      <c r="F50" s="30"/>
      <c r="G50" s="30"/>
      <c r="H50" s="30"/>
      <c r="I50" s="30"/>
      <c r="J50" s="30"/>
      <c r="K50" s="30"/>
      <c r="L50" s="46" t="str">
        <f>IF(E14= "Vyplň údaj","",E14)</f>
        <v/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3" t="s">
        <v>40</v>
      </c>
      <c r="AJ50" s="30"/>
      <c r="AK50" s="30"/>
      <c r="AL50" s="30"/>
      <c r="AM50" s="201" t="str">
        <f>IF(E20="","",E20)</f>
        <v>Věra Trnková</v>
      </c>
      <c r="AN50" s="202"/>
      <c r="AO50" s="202"/>
      <c r="AP50" s="202"/>
      <c r="AQ50" s="30"/>
      <c r="AR50" s="33"/>
      <c r="AS50" s="197"/>
      <c r="AT50" s="198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28"/>
    </row>
    <row r="51" spans="1:91" s="2" customFormat="1" ht="10.9" customHeight="1">
      <c r="A51" s="28"/>
      <c r="B51" s="29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3"/>
      <c r="AS51" s="199"/>
      <c r="AT51" s="200"/>
      <c r="AU51" s="58"/>
      <c r="AV51" s="58"/>
      <c r="AW51" s="58"/>
      <c r="AX51" s="58"/>
      <c r="AY51" s="58"/>
      <c r="AZ51" s="58"/>
      <c r="BA51" s="58"/>
      <c r="BB51" s="58"/>
      <c r="BC51" s="58"/>
      <c r="BD51" s="59"/>
      <c r="BE51" s="28"/>
    </row>
    <row r="52" spans="1:91" s="2" customFormat="1" ht="29.25" customHeight="1">
      <c r="A52" s="28"/>
      <c r="B52" s="29"/>
      <c r="C52" s="203" t="s">
        <v>59</v>
      </c>
      <c r="D52" s="204"/>
      <c r="E52" s="204"/>
      <c r="F52" s="204"/>
      <c r="G52" s="204"/>
      <c r="H52" s="60"/>
      <c r="I52" s="206" t="s">
        <v>60</v>
      </c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5" t="s">
        <v>61</v>
      </c>
      <c r="AH52" s="204"/>
      <c r="AI52" s="204"/>
      <c r="AJ52" s="204"/>
      <c r="AK52" s="204"/>
      <c r="AL52" s="204"/>
      <c r="AM52" s="204"/>
      <c r="AN52" s="206" t="s">
        <v>62</v>
      </c>
      <c r="AO52" s="204"/>
      <c r="AP52" s="204"/>
      <c r="AQ52" s="61" t="s">
        <v>63</v>
      </c>
      <c r="AR52" s="33"/>
      <c r="AS52" s="62" t="s">
        <v>64</v>
      </c>
      <c r="AT52" s="63" t="s">
        <v>65</v>
      </c>
      <c r="AU52" s="63" t="s">
        <v>66</v>
      </c>
      <c r="AV52" s="63" t="s">
        <v>67</v>
      </c>
      <c r="AW52" s="63" t="s">
        <v>68</v>
      </c>
      <c r="AX52" s="63" t="s">
        <v>69</v>
      </c>
      <c r="AY52" s="63" t="s">
        <v>70</v>
      </c>
      <c r="AZ52" s="63" t="s">
        <v>71</v>
      </c>
      <c r="BA52" s="63" t="s">
        <v>72</v>
      </c>
      <c r="BB52" s="63" t="s">
        <v>73</v>
      </c>
      <c r="BC52" s="63" t="s">
        <v>74</v>
      </c>
      <c r="BD52" s="64" t="s">
        <v>75</v>
      </c>
      <c r="BE52" s="28"/>
    </row>
    <row r="53" spans="1:91" s="2" customFormat="1" ht="10.9" customHeight="1">
      <c r="A53" s="28"/>
      <c r="B53" s="29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3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  <c r="BE53" s="28"/>
    </row>
    <row r="54" spans="1:91" s="6" customFormat="1" ht="32.450000000000003" customHeight="1">
      <c r="B54" s="68"/>
      <c r="C54" s="69" t="s">
        <v>76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14">
        <f>ROUND(AG55+AG58,2)</f>
        <v>0</v>
      </c>
      <c r="AH54" s="214"/>
      <c r="AI54" s="214"/>
      <c r="AJ54" s="214"/>
      <c r="AK54" s="214"/>
      <c r="AL54" s="214"/>
      <c r="AM54" s="214"/>
      <c r="AN54" s="215">
        <f t="shared" ref="AN54:AN59" si="0">SUM(AG54,AT54)</f>
        <v>0</v>
      </c>
      <c r="AO54" s="215"/>
      <c r="AP54" s="215"/>
      <c r="AQ54" s="72" t="s">
        <v>20</v>
      </c>
      <c r="AR54" s="73"/>
      <c r="AS54" s="74">
        <f>ROUND(AS55+AS58,2)</f>
        <v>0</v>
      </c>
      <c r="AT54" s="75">
        <f t="shared" ref="AT54:AT59" si="1">ROUND(SUM(AV54:AW54),2)</f>
        <v>0</v>
      </c>
      <c r="AU54" s="76">
        <f>ROUND(AU55+AU58,5)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ROUND(AZ55+AZ58,2)</f>
        <v>0</v>
      </c>
      <c r="BA54" s="75">
        <f>ROUND(BA55+BA58,2)</f>
        <v>0</v>
      </c>
      <c r="BB54" s="75">
        <f>ROUND(BB55+BB58,2)</f>
        <v>0</v>
      </c>
      <c r="BC54" s="75">
        <f>ROUND(BC55+BC58,2)</f>
        <v>0</v>
      </c>
      <c r="BD54" s="77">
        <f>ROUND(BD55+BD58,2)</f>
        <v>0</v>
      </c>
      <c r="BS54" s="78" t="s">
        <v>77</v>
      </c>
      <c r="BT54" s="78" t="s">
        <v>78</v>
      </c>
      <c r="BU54" s="79" t="s">
        <v>79</v>
      </c>
      <c r="BV54" s="78" t="s">
        <v>80</v>
      </c>
      <c r="BW54" s="78" t="s">
        <v>5</v>
      </c>
      <c r="BX54" s="78" t="s">
        <v>81</v>
      </c>
      <c r="CL54" s="78" t="s">
        <v>20</v>
      </c>
    </row>
    <row r="55" spans="1:91" s="7" customFormat="1" ht="16.5" customHeight="1">
      <c r="B55" s="80"/>
      <c r="C55" s="81"/>
      <c r="D55" s="210" t="s">
        <v>82</v>
      </c>
      <c r="E55" s="210"/>
      <c r="F55" s="210"/>
      <c r="G55" s="210"/>
      <c r="H55" s="210"/>
      <c r="I55" s="82"/>
      <c r="J55" s="210" t="s">
        <v>83</v>
      </c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07">
        <f>ROUND(SUM(AG56:AG57),2)</f>
        <v>0</v>
      </c>
      <c r="AH55" s="208"/>
      <c r="AI55" s="208"/>
      <c r="AJ55" s="208"/>
      <c r="AK55" s="208"/>
      <c r="AL55" s="208"/>
      <c r="AM55" s="208"/>
      <c r="AN55" s="209">
        <f t="shared" si="0"/>
        <v>0</v>
      </c>
      <c r="AO55" s="208"/>
      <c r="AP55" s="208"/>
      <c r="AQ55" s="83" t="s">
        <v>84</v>
      </c>
      <c r="AR55" s="84"/>
      <c r="AS55" s="85">
        <f>ROUND(SUM(AS56:AS57),2)</f>
        <v>0</v>
      </c>
      <c r="AT55" s="86">
        <f t="shared" si="1"/>
        <v>0</v>
      </c>
      <c r="AU55" s="87">
        <f>ROUND(SUM(AU56:AU57),5)</f>
        <v>0</v>
      </c>
      <c r="AV55" s="86">
        <f>ROUND(AZ55*L29,2)</f>
        <v>0</v>
      </c>
      <c r="AW55" s="86">
        <f>ROUND(BA55*L30,2)</f>
        <v>0</v>
      </c>
      <c r="AX55" s="86">
        <f>ROUND(BB55*L29,2)</f>
        <v>0</v>
      </c>
      <c r="AY55" s="86">
        <f>ROUND(BC55*L30,2)</f>
        <v>0</v>
      </c>
      <c r="AZ55" s="86">
        <f>ROUND(SUM(AZ56:AZ57),2)</f>
        <v>0</v>
      </c>
      <c r="BA55" s="86">
        <f>ROUND(SUM(BA56:BA57),2)</f>
        <v>0</v>
      </c>
      <c r="BB55" s="86">
        <f>ROUND(SUM(BB56:BB57),2)</f>
        <v>0</v>
      </c>
      <c r="BC55" s="86">
        <f>ROUND(SUM(BC56:BC57),2)</f>
        <v>0</v>
      </c>
      <c r="BD55" s="88">
        <f>ROUND(SUM(BD56:BD57),2)</f>
        <v>0</v>
      </c>
      <c r="BS55" s="89" t="s">
        <v>77</v>
      </c>
      <c r="BT55" s="89" t="s">
        <v>22</v>
      </c>
      <c r="BU55" s="89" t="s">
        <v>79</v>
      </c>
      <c r="BV55" s="89" t="s">
        <v>80</v>
      </c>
      <c r="BW55" s="89" t="s">
        <v>85</v>
      </c>
      <c r="BX55" s="89" t="s">
        <v>5</v>
      </c>
      <c r="CL55" s="89" t="s">
        <v>20</v>
      </c>
      <c r="CM55" s="89" t="s">
        <v>86</v>
      </c>
    </row>
    <row r="56" spans="1:91" s="4" customFormat="1" ht="16.5" customHeight="1">
      <c r="A56" s="90" t="s">
        <v>87</v>
      </c>
      <c r="B56" s="45"/>
      <c r="C56" s="91"/>
      <c r="D56" s="91"/>
      <c r="E56" s="213" t="s">
        <v>88</v>
      </c>
      <c r="F56" s="213"/>
      <c r="G56" s="213"/>
      <c r="H56" s="213"/>
      <c r="I56" s="213"/>
      <c r="J56" s="91"/>
      <c r="K56" s="213" t="s">
        <v>89</v>
      </c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  <c r="AA56" s="213"/>
      <c r="AB56" s="213"/>
      <c r="AC56" s="213"/>
      <c r="AD56" s="213"/>
      <c r="AE56" s="213"/>
      <c r="AF56" s="213"/>
      <c r="AG56" s="211">
        <f>'O1 - Požadované práce'!J32</f>
        <v>0</v>
      </c>
      <c r="AH56" s="212"/>
      <c r="AI56" s="212"/>
      <c r="AJ56" s="212"/>
      <c r="AK56" s="212"/>
      <c r="AL56" s="212"/>
      <c r="AM56" s="212"/>
      <c r="AN56" s="211">
        <f t="shared" si="0"/>
        <v>0</v>
      </c>
      <c r="AO56" s="212"/>
      <c r="AP56" s="212"/>
      <c r="AQ56" s="92" t="s">
        <v>90</v>
      </c>
      <c r="AR56" s="47"/>
      <c r="AS56" s="93">
        <v>0</v>
      </c>
      <c r="AT56" s="94">
        <f t="shared" si="1"/>
        <v>0</v>
      </c>
      <c r="AU56" s="95">
        <f>'O1 - Požadované práce'!P85</f>
        <v>0</v>
      </c>
      <c r="AV56" s="94">
        <f>'O1 - Požadované práce'!J35</f>
        <v>0</v>
      </c>
      <c r="AW56" s="94">
        <f>'O1 - Požadované práce'!J36</f>
        <v>0</v>
      </c>
      <c r="AX56" s="94">
        <f>'O1 - Požadované práce'!J37</f>
        <v>0</v>
      </c>
      <c r="AY56" s="94">
        <f>'O1 - Požadované práce'!J38</f>
        <v>0</v>
      </c>
      <c r="AZ56" s="94">
        <f>'O1 - Požadované práce'!F35</f>
        <v>0</v>
      </c>
      <c r="BA56" s="94">
        <f>'O1 - Požadované práce'!F36</f>
        <v>0</v>
      </c>
      <c r="BB56" s="94">
        <f>'O1 - Požadované práce'!F37</f>
        <v>0</v>
      </c>
      <c r="BC56" s="94">
        <f>'O1 - Požadované práce'!F38</f>
        <v>0</v>
      </c>
      <c r="BD56" s="96">
        <f>'O1 - Požadované práce'!F39</f>
        <v>0</v>
      </c>
      <c r="BT56" s="97" t="s">
        <v>86</v>
      </c>
      <c r="BV56" s="97" t="s">
        <v>80</v>
      </c>
      <c r="BW56" s="97" t="s">
        <v>91</v>
      </c>
      <c r="BX56" s="97" t="s">
        <v>85</v>
      </c>
      <c r="CL56" s="97" t="s">
        <v>20</v>
      </c>
    </row>
    <row r="57" spans="1:91" s="4" customFormat="1" ht="16.5" customHeight="1">
      <c r="A57" s="90" t="s">
        <v>87</v>
      </c>
      <c r="B57" s="45"/>
      <c r="C57" s="91"/>
      <c r="D57" s="91"/>
      <c r="E57" s="213" t="s">
        <v>92</v>
      </c>
      <c r="F57" s="213"/>
      <c r="G57" s="213"/>
      <c r="H57" s="213"/>
      <c r="I57" s="213"/>
      <c r="J57" s="91"/>
      <c r="K57" s="213" t="s">
        <v>93</v>
      </c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  <c r="AA57" s="213"/>
      <c r="AB57" s="213"/>
      <c r="AC57" s="213"/>
      <c r="AD57" s="213"/>
      <c r="AE57" s="213"/>
      <c r="AF57" s="213"/>
      <c r="AG57" s="211">
        <f>'O2 - Dodávka LIS a přecho...'!J32</f>
        <v>0</v>
      </c>
      <c r="AH57" s="212"/>
      <c r="AI57" s="212"/>
      <c r="AJ57" s="212"/>
      <c r="AK57" s="212"/>
      <c r="AL57" s="212"/>
      <c r="AM57" s="212"/>
      <c r="AN57" s="211">
        <f t="shared" si="0"/>
        <v>0</v>
      </c>
      <c r="AO57" s="212"/>
      <c r="AP57" s="212"/>
      <c r="AQ57" s="92" t="s">
        <v>90</v>
      </c>
      <c r="AR57" s="47"/>
      <c r="AS57" s="93">
        <v>0</v>
      </c>
      <c r="AT57" s="94">
        <f t="shared" si="1"/>
        <v>0</v>
      </c>
      <c r="AU57" s="95">
        <f>'O2 - Dodávka LIS a přecho...'!P85</f>
        <v>0</v>
      </c>
      <c r="AV57" s="94">
        <f>'O2 - Dodávka LIS a přecho...'!J35</f>
        <v>0</v>
      </c>
      <c r="AW57" s="94">
        <f>'O2 - Dodávka LIS a přecho...'!J36</f>
        <v>0</v>
      </c>
      <c r="AX57" s="94">
        <f>'O2 - Dodávka LIS a přecho...'!J37</f>
        <v>0</v>
      </c>
      <c r="AY57" s="94">
        <f>'O2 - Dodávka LIS a přecho...'!J38</f>
        <v>0</v>
      </c>
      <c r="AZ57" s="94">
        <f>'O2 - Dodávka LIS a přecho...'!F35</f>
        <v>0</v>
      </c>
      <c r="BA57" s="94">
        <f>'O2 - Dodávka LIS a přecho...'!F36</f>
        <v>0</v>
      </c>
      <c r="BB57" s="94">
        <f>'O2 - Dodávka LIS a přecho...'!F37</f>
        <v>0</v>
      </c>
      <c r="BC57" s="94">
        <f>'O2 - Dodávka LIS a přecho...'!F38</f>
        <v>0</v>
      </c>
      <c r="BD57" s="96">
        <f>'O2 - Dodávka LIS a přecho...'!F39</f>
        <v>0</v>
      </c>
      <c r="BT57" s="97" t="s">
        <v>86</v>
      </c>
      <c r="BV57" s="97" t="s">
        <v>80</v>
      </c>
      <c r="BW57" s="97" t="s">
        <v>94</v>
      </c>
      <c r="BX57" s="97" t="s">
        <v>85</v>
      </c>
      <c r="CL57" s="97" t="s">
        <v>95</v>
      </c>
    </row>
    <row r="58" spans="1:91" s="7" customFormat="1" ht="16.5" customHeight="1">
      <c r="B58" s="80"/>
      <c r="C58" s="81"/>
      <c r="D58" s="210" t="s">
        <v>96</v>
      </c>
      <c r="E58" s="210"/>
      <c r="F58" s="210"/>
      <c r="G58" s="210"/>
      <c r="H58" s="210"/>
      <c r="I58" s="82"/>
      <c r="J58" s="210" t="s">
        <v>97</v>
      </c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07">
        <f>ROUND(AG59,2)</f>
        <v>0</v>
      </c>
      <c r="AH58" s="208"/>
      <c r="AI58" s="208"/>
      <c r="AJ58" s="208"/>
      <c r="AK58" s="208"/>
      <c r="AL58" s="208"/>
      <c r="AM58" s="208"/>
      <c r="AN58" s="209">
        <f t="shared" si="0"/>
        <v>0</v>
      </c>
      <c r="AO58" s="208"/>
      <c r="AP58" s="208"/>
      <c r="AQ58" s="83" t="s">
        <v>84</v>
      </c>
      <c r="AR58" s="84"/>
      <c r="AS58" s="85">
        <f>ROUND(AS59,2)</f>
        <v>0</v>
      </c>
      <c r="AT58" s="86">
        <f t="shared" si="1"/>
        <v>0</v>
      </c>
      <c r="AU58" s="87">
        <f>ROUND(AU59,5)</f>
        <v>0</v>
      </c>
      <c r="AV58" s="86">
        <f>ROUND(AZ58*L29,2)</f>
        <v>0</v>
      </c>
      <c r="AW58" s="86">
        <f>ROUND(BA58*L30,2)</f>
        <v>0</v>
      </c>
      <c r="AX58" s="86">
        <f>ROUND(BB58*L29,2)</f>
        <v>0</v>
      </c>
      <c r="AY58" s="86">
        <f>ROUND(BC58*L30,2)</f>
        <v>0</v>
      </c>
      <c r="AZ58" s="86">
        <f>ROUND(AZ59,2)</f>
        <v>0</v>
      </c>
      <c r="BA58" s="86">
        <f>ROUND(BA59,2)</f>
        <v>0</v>
      </c>
      <c r="BB58" s="86">
        <f>ROUND(BB59,2)</f>
        <v>0</v>
      </c>
      <c r="BC58" s="86">
        <f>ROUND(BC59,2)</f>
        <v>0</v>
      </c>
      <c r="BD58" s="88">
        <f>ROUND(BD59,2)</f>
        <v>0</v>
      </c>
      <c r="BS58" s="89" t="s">
        <v>77</v>
      </c>
      <c r="BT58" s="89" t="s">
        <v>22</v>
      </c>
      <c r="BU58" s="89" t="s">
        <v>79</v>
      </c>
      <c r="BV58" s="89" t="s">
        <v>80</v>
      </c>
      <c r="BW58" s="89" t="s">
        <v>98</v>
      </c>
      <c r="BX58" s="89" t="s">
        <v>5</v>
      </c>
      <c r="CL58" s="89" t="s">
        <v>20</v>
      </c>
      <c r="CM58" s="89" t="s">
        <v>86</v>
      </c>
    </row>
    <row r="59" spans="1:91" s="4" customFormat="1" ht="16.5" customHeight="1">
      <c r="A59" s="90" t="s">
        <v>87</v>
      </c>
      <c r="B59" s="45"/>
      <c r="C59" s="91"/>
      <c r="D59" s="91"/>
      <c r="E59" s="213" t="s">
        <v>99</v>
      </c>
      <c r="F59" s="213"/>
      <c r="G59" s="213"/>
      <c r="H59" s="213"/>
      <c r="I59" s="213"/>
      <c r="J59" s="91"/>
      <c r="K59" s="213" t="s">
        <v>97</v>
      </c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  <c r="AA59" s="213"/>
      <c r="AB59" s="213"/>
      <c r="AC59" s="213"/>
      <c r="AD59" s="213"/>
      <c r="AE59" s="213"/>
      <c r="AF59" s="213"/>
      <c r="AG59" s="211">
        <f>'03 - VRN'!J32</f>
        <v>0</v>
      </c>
      <c r="AH59" s="212"/>
      <c r="AI59" s="212"/>
      <c r="AJ59" s="212"/>
      <c r="AK59" s="212"/>
      <c r="AL59" s="212"/>
      <c r="AM59" s="212"/>
      <c r="AN59" s="211">
        <f t="shared" si="0"/>
        <v>0</v>
      </c>
      <c r="AO59" s="212"/>
      <c r="AP59" s="212"/>
      <c r="AQ59" s="92" t="s">
        <v>90</v>
      </c>
      <c r="AR59" s="47"/>
      <c r="AS59" s="98">
        <v>0</v>
      </c>
      <c r="AT59" s="99">
        <f t="shared" si="1"/>
        <v>0</v>
      </c>
      <c r="AU59" s="100">
        <f>'03 - VRN'!P85</f>
        <v>0</v>
      </c>
      <c r="AV59" s="99">
        <f>'03 - VRN'!J35</f>
        <v>0</v>
      </c>
      <c r="AW59" s="99">
        <f>'03 - VRN'!J36</f>
        <v>0</v>
      </c>
      <c r="AX59" s="99">
        <f>'03 - VRN'!J37</f>
        <v>0</v>
      </c>
      <c r="AY59" s="99">
        <f>'03 - VRN'!J38</f>
        <v>0</v>
      </c>
      <c r="AZ59" s="99">
        <f>'03 - VRN'!F35</f>
        <v>0</v>
      </c>
      <c r="BA59" s="99">
        <f>'03 - VRN'!F36</f>
        <v>0</v>
      </c>
      <c r="BB59" s="99">
        <f>'03 - VRN'!F37</f>
        <v>0</v>
      </c>
      <c r="BC59" s="99">
        <f>'03 - VRN'!F38</f>
        <v>0</v>
      </c>
      <c r="BD59" s="101">
        <f>'03 - VRN'!F39</f>
        <v>0</v>
      </c>
      <c r="BT59" s="97" t="s">
        <v>86</v>
      </c>
      <c r="BV59" s="97" t="s">
        <v>80</v>
      </c>
      <c r="BW59" s="97" t="s">
        <v>100</v>
      </c>
      <c r="BX59" s="97" t="s">
        <v>98</v>
      </c>
      <c r="CL59" s="97" t="s">
        <v>20</v>
      </c>
    </row>
    <row r="60" spans="1:91" s="2" customFormat="1" ht="30" customHeight="1">
      <c r="A60" s="28"/>
      <c r="B60" s="29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3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</row>
    <row r="61" spans="1:91" s="2" customFormat="1" ht="6.95" customHeight="1">
      <c r="A61" s="28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33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</row>
  </sheetData>
  <sheetProtection algorithmName="SHA-512" hashValue="045rz3g1SEnp7uH6nGCnZns/aU9UDJViBm3XD81+5fouICMKBe2f6rkWW4XjRfeWm7ZNNu+hfZxQ3KmhIBEIpw==" saltValue="8CKEYgPDSAubfYJT36rLePBFUjdTgDtFDQl1BbVf/OJlYy0xFOwsULAzqK+H11Z0AbdQfuAZm5SVeiAEM9h5Ng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O1 - Požadované práce'!C2" display="/"/>
    <hyperlink ref="A57" location="'O2 - Dodávka LIS a přecho...'!C2" display="/"/>
    <hyperlink ref="A59" location="'03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28"/>
  <sheetViews>
    <sheetView showGridLines="0" topLeftCell="A60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1" t="s">
        <v>91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4"/>
      <c r="AT3" s="11" t="s">
        <v>86</v>
      </c>
    </row>
    <row r="4" spans="1:46" s="1" customFormat="1" ht="24.95" hidden="1" customHeight="1">
      <c r="B4" s="14"/>
      <c r="D4" s="106" t="s">
        <v>101</v>
      </c>
      <c r="I4" s="102"/>
      <c r="L4" s="14"/>
      <c r="M4" s="107" t="s">
        <v>10</v>
      </c>
      <c r="AT4" s="11" t="s">
        <v>4</v>
      </c>
    </row>
    <row r="5" spans="1:46" s="1" customFormat="1" ht="6.95" hidden="1" customHeight="1">
      <c r="B5" s="14"/>
      <c r="I5" s="102"/>
      <c r="L5" s="14"/>
    </row>
    <row r="6" spans="1:46" s="1" customFormat="1" ht="12" hidden="1" customHeight="1">
      <c r="B6" s="14"/>
      <c r="D6" s="108" t="s">
        <v>16</v>
      </c>
      <c r="I6" s="102"/>
      <c r="L6" s="14"/>
    </row>
    <row r="7" spans="1:46" s="1" customFormat="1" ht="16.5" hidden="1" customHeight="1">
      <c r="B7" s="14"/>
      <c r="E7" s="236" t="str">
        <f>'Rekapitulace stavby'!K6</f>
        <v>Svařování, navařování, broušení, výměna ocelových součástí výhybek a kolejnic v obvodu Správy tratí Ústí nad Labem</v>
      </c>
      <c r="F7" s="237"/>
      <c r="G7" s="237"/>
      <c r="H7" s="237"/>
      <c r="I7" s="102"/>
      <c r="L7" s="14"/>
    </row>
    <row r="8" spans="1:46" s="1" customFormat="1" ht="12" hidden="1" customHeight="1">
      <c r="B8" s="14"/>
      <c r="D8" s="108" t="s">
        <v>102</v>
      </c>
      <c r="I8" s="102"/>
      <c r="L8" s="14"/>
    </row>
    <row r="9" spans="1:46" s="2" customFormat="1" ht="16.5" hidden="1" customHeight="1">
      <c r="A9" s="28"/>
      <c r="B9" s="33"/>
      <c r="C9" s="28"/>
      <c r="D9" s="28"/>
      <c r="E9" s="236" t="s">
        <v>103</v>
      </c>
      <c r="F9" s="238"/>
      <c r="G9" s="238"/>
      <c r="H9" s="238"/>
      <c r="I9" s="109"/>
      <c r="J9" s="28"/>
      <c r="K9" s="28"/>
      <c r="L9" s="11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108" t="s">
        <v>104</v>
      </c>
      <c r="E10" s="28"/>
      <c r="F10" s="28"/>
      <c r="G10" s="28"/>
      <c r="H10" s="28"/>
      <c r="I10" s="109"/>
      <c r="J10" s="28"/>
      <c r="K10" s="28"/>
      <c r="L10" s="11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hidden="1" customHeight="1">
      <c r="A11" s="28"/>
      <c r="B11" s="33"/>
      <c r="C11" s="28"/>
      <c r="D11" s="28"/>
      <c r="E11" s="239" t="s">
        <v>105</v>
      </c>
      <c r="F11" s="238"/>
      <c r="G11" s="238"/>
      <c r="H11" s="238"/>
      <c r="I11" s="109"/>
      <c r="J11" s="28"/>
      <c r="K11" s="28"/>
      <c r="L11" s="11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 hidden="1">
      <c r="A12" s="28"/>
      <c r="B12" s="33"/>
      <c r="C12" s="28"/>
      <c r="D12" s="28"/>
      <c r="E12" s="28"/>
      <c r="F12" s="28"/>
      <c r="G12" s="28"/>
      <c r="H12" s="28"/>
      <c r="I12" s="109"/>
      <c r="J12" s="28"/>
      <c r="K12" s="28"/>
      <c r="L12" s="11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hidden="1" customHeight="1">
      <c r="A13" s="28"/>
      <c r="B13" s="33"/>
      <c r="C13" s="28"/>
      <c r="D13" s="108" t="s">
        <v>19</v>
      </c>
      <c r="E13" s="28"/>
      <c r="F13" s="97" t="s">
        <v>20</v>
      </c>
      <c r="G13" s="28"/>
      <c r="H13" s="28"/>
      <c r="I13" s="111" t="s">
        <v>21</v>
      </c>
      <c r="J13" s="97" t="s">
        <v>20</v>
      </c>
      <c r="K13" s="28"/>
      <c r="L13" s="11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8" t="s">
        <v>23</v>
      </c>
      <c r="E14" s="28"/>
      <c r="F14" s="97" t="s">
        <v>24</v>
      </c>
      <c r="G14" s="28"/>
      <c r="H14" s="28"/>
      <c r="I14" s="111" t="s">
        <v>25</v>
      </c>
      <c r="J14" s="112" t="str">
        <f>'Rekapitulace stavby'!AN8</f>
        <v>24. 4. 2020</v>
      </c>
      <c r="K14" s="28"/>
      <c r="L14" s="11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hidden="1" customHeight="1">
      <c r="A15" s="28"/>
      <c r="B15" s="33"/>
      <c r="C15" s="28"/>
      <c r="D15" s="28"/>
      <c r="E15" s="28"/>
      <c r="F15" s="28"/>
      <c r="G15" s="28"/>
      <c r="H15" s="28"/>
      <c r="I15" s="109"/>
      <c r="J15" s="28"/>
      <c r="K15" s="28"/>
      <c r="L15" s="11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hidden="1" customHeight="1">
      <c r="A16" s="28"/>
      <c r="B16" s="33"/>
      <c r="C16" s="28"/>
      <c r="D16" s="108" t="s">
        <v>29</v>
      </c>
      <c r="E16" s="28"/>
      <c r="F16" s="28"/>
      <c r="G16" s="28"/>
      <c r="H16" s="28"/>
      <c r="I16" s="111" t="s">
        <v>30</v>
      </c>
      <c r="J16" s="97" t="s">
        <v>31</v>
      </c>
      <c r="K16" s="28"/>
      <c r="L16" s="11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hidden="1" customHeight="1">
      <c r="A17" s="28"/>
      <c r="B17" s="33"/>
      <c r="C17" s="28"/>
      <c r="D17" s="28"/>
      <c r="E17" s="97" t="s">
        <v>32</v>
      </c>
      <c r="F17" s="28"/>
      <c r="G17" s="28"/>
      <c r="H17" s="28"/>
      <c r="I17" s="111" t="s">
        <v>33</v>
      </c>
      <c r="J17" s="97" t="s">
        <v>34</v>
      </c>
      <c r="K17" s="28"/>
      <c r="L17" s="11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hidden="1" customHeight="1">
      <c r="A18" s="28"/>
      <c r="B18" s="33"/>
      <c r="C18" s="28"/>
      <c r="D18" s="28"/>
      <c r="E18" s="28"/>
      <c r="F18" s="28"/>
      <c r="G18" s="28"/>
      <c r="H18" s="28"/>
      <c r="I18" s="109"/>
      <c r="J18" s="28"/>
      <c r="K18" s="28"/>
      <c r="L18" s="11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hidden="1" customHeight="1">
      <c r="A19" s="28"/>
      <c r="B19" s="33"/>
      <c r="C19" s="28"/>
      <c r="D19" s="108" t="s">
        <v>35</v>
      </c>
      <c r="E19" s="28"/>
      <c r="F19" s="28"/>
      <c r="G19" s="28"/>
      <c r="H19" s="28"/>
      <c r="I19" s="111" t="s">
        <v>30</v>
      </c>
      <c r="J19" s="24" t="str">
        <f>'Rekapitulace stavby'!AN13</f>
        <v>Vyplň údaj</v>
      </c>
      <c r="K19" s="28"/>
      <c r="L19" s="11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hidden="1" customHeight="1">
      <c r="A20" s="28"/>
      <c r="B20" s="33"/>
      <c r="C20" s="28"/>
      <c r="D20" s="28"/>
      <c r="E20" s="240" t="str">
        <f>'Rekapitulace stavby'!E14</f>
        <v>Vyplň údaj</v>
      </c>
      <c r="F20" s="241"/>
      <c r="G20" s="241"/>
      <c r="H20" s="241"/>
      <c r="I20" s="111" t="s">
        <v>33</v>
      </c>
      <c r="J20" s="24" t="str">
        <f>'Rekapitulace stavby'!AN14</f>
        <v>Vyplň údaj</v>
      </c>
      <c r="K20" s="28"/>
      <c r="L20" s="11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hidden="1" customHeight="1">
      <c r="A21" s="28"/>
      <c r="B21" s="33"/>
      <c r="C21" s="28"/>
      <c r="D21" s="28"/>
      <c r="E21" s="28"/>
      <c r="F21" s="28"/>
      <c r="G21" s="28"/>
      <c r="H21" s="28"/>
      <c r="I21" s="109"/>
      <c r="J21" s="28"/>
      <c r="K21" s="28"/>
      <c r="L21" s="11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hidden="1" customHeight="1">
      <c r="A22" s="28"/>
      <c r="B22" s="33"/>
      <c r="C22" s="28"/>
      <c r="D22" s="108" t="s">
        <v>37</v>
      </c>
      <c r="E22" s="28"/>
      <c r="F22" s="28"/>
      <c r="G22" s="28"/>
      <c r="H22" s="28"/>
      <c r="I22" s="111" t="s">
        <v>30</v>
      </c>
      <c r="J22" s="97" t="s">
        <v>20</v>
      </c>
      <c r="K22" s="28"/>
      <c r="L22" s="11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hidden="1" customHeight="1">
      <c r="A23" s="28"/>
      <c r="B23" s="33"/>
      <c r="C23" s="28"/>
      <c r="D23" s="28"/>
      <c r="E23" s="97" t="s">
        <v>38</v>
      </c>
      <c r="F23" s="28"/>
      <c r="G23" s="28"/>
      <c r="H23" s="28"/>
      <c r="I23" s="111" t="s">
        <v>33</v>
      </c>
      <c r="J23" s="97" t="s">
        <v>20</v>
      </c>
      <c r="K23" s="28"/>
      <c r="L23" s="11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hidden="1" customHeight="1">
      <c r="A24" s="28"/>
      <c r="B24" s="33"/>
      <c r="C24" s="28"/>
      <c r="D24" s="28"/>
      <c r="E24" s="28"/>
      <c r="F24" s="28"/>
      <c r="G24" s="28"/>
      <c r="H24" s="28"/>
      <c r="I24" s="109"/>
      <c r="J24" s="28"/>
      <c r="K24" s="28"/>
      <c r="L24" s="11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hidden="1" customHeight="1">
      <c r="A25" s="28"/>
      <c r="B25" s="33"/>
      <c r="C25" s="28"/>
      <c r="D25" s="108" t="s">
        <v>40</v>
      </c>
      <c r="E25" s="28"/>
      <c r="F25" s="28"/>
      <c r="G25" s="28"/>
      <c r="H25" s="28"/>
      <c r="I25" s="111" t="s">
        <v>30</v>
      </c>
      <c r="J25" s="97" t="str">
        <f>IF('Rekapitulace stavby'!AN19="","",'Rekapitulace stavby'!AN19)</f>
        <v/>
      </c>
      <c r="K25" s="28"/>
      <c r="L25" s="11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hidden="1" customHeight="1">
      <c r="A26" s="28"/>
      <c r="B26" s="33"/>
      <c r="C26" s="28"/>
      <c r="D26" s="28"/>
      <c r="E26" s="97" t="str">
        <f>IF('Rekapitulace stavby'!E20="","",'Rekapitulace stavby'!E20)</f>
        <v>Věra Trnková</v>
      </c>
      <c r="F26" s="28"/>
      <c r="G26" s="28"/>
      <c r="H26" s="28"/>
      <c r="I26" s="111" t="s">
        <v>33</v>
      </c>
      <c r="J26" s="97" t="str">
        <f>IF('Rekapitulace stavby'!AN20="","",'Rekapitulace stavby'!AN20)</f>
        <v/>
      </c>
      <c r="K26" s="28"/>
      <c r="L26" s="11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28"/>
      <c r="E27" s="28"/>
      <c r="F27" s="28"/>
      <c r="G27" s="28"/>
      <c r="H27" s="28"/>
      <c r="I27" s="109"/>
      <c r="J27" s="28"/>
      <c r="K27" s="28"/>
      <c r="L27" s="110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hidden="1" customHeight="1">
      <c r="A28" s="28"/>
      <c r="B28" s="33"/>
      <c r="C28" s="28"/>
      <c r="D28" s="108" t="s">
        <v>42</v>
      </c>
      <c r="E28" s="28"/>
      <c r="F28" s="28"/>
      <c r="G28" s="28"/>
      <c r="H28" s="28"/>
      <c r="I28" s="109"/>
      <c r="J28" s="28"/>
      <c r="K28" s="28"/>
      <c r="L28" s="11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hidden="1" customHeight="1">
      <c r="A29" s="113"/>
      <c r="B29" s="114"/>
      <c r="C29" s="113"/>
      <c r="D29" s="113"/>
      <c r="E29" s="242" t="s">
        <v>20</v>
      </c>
      <c r="F29" s="242"/>
      <c r="G29" s="242"/>
      <c r="H29" s="242"/>
      <c r="I29" s="115"/>
      <c r="J29" s="113"/>
      <c r="K29" s="113"/>
      <c r="L29" s="116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hidden="1" customHeight="1">
      <c r="A30" s="28"/>
      <c r="B30" s="33"/>
      <c r="C30" s="28"/>
      <c r="D30" s="28"/>
      <c r="E30" s="28"/>
      <c r="F30" s="28"/>
      <c r="G30" s="28"/>
      <c r="H30" s="28"/>
      <c r="I30" s="109"/>
      <c r="J30" s="28"/>
      <c r="K30" s="28"/>
      <c r="L30" s="11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7"/>
      <c r="E31" s="117"/>
      <c r="F31" s="117"/>
      <c r="G31" s="117"/>
      <c r="H31" s="117"/>
      <c r="I31" s="118"/>
      <c r="J31" s="117"/>
      <c r="K31" s="117"/>
      <c r="L31" s="11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hidden="1" customHeight="1">
      <c r="A32" s="28"/>
      <c r="B32" s="33"/>
      <c r="C32" s="28"/>
      <c r="D32" s="119" t="s">
        <v>44</v>
      </c>
      <c r="E32" s="28"/>
      <c r="F32" s="28"/>
      <c r="G32" s="28"/>
      <c r="H32" s="28"/>
      <c r="I32" s="109"/>
      <c r="J32" s="120">
        <f>ROUND(J85, 2)</f>
        <v>0</v>
      </c>
      <c r="K32" s="28"/>
      <c r="L32" s="11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hidden="1" customHeight="1">
      <c r="A33" s="28"/>
      <c r="B33" s="33"/>
      <c r="C33" s="28"/>
      <c r="D33" s="117"/>
      <c r="E33" s="117"/>
      <c r="F33" s="117"/>
      <c r="G33" s="117"/>
      <c r="H33" s="117"/>
      <c r="I33" s="118"/>
      <c r="J33" s="117"/>
      <c r="K33" s="117"/>
      <c r="L33" s="11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28"/>
      <c r="F34" s="121" t="s">
        <v>46</v>
      </c>
      <c r="G34" s="28"/>
      <c r="H34" s="28"/>
      <c r="I34" s="122" t="s">
        <v>45</v>
      </c>
      <c r="J34" s="121" t="s">
        <v>47</v>
      </c>
      <c r="K34" s="28"/>
      <c r="L34" s="11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123" t="s">
        <v>48</v>
      </c>
      <c r="E35" s="108" t="s">
        <v>49</v>
      </c>
      <c r="F35" s="124">
        <f>ROUND((SUM(BE85:BE627)),  2)</f>
        <v>0</v>
      </c>
      <c r="G35" s="28"/>
      <c r="H35" s="28"/>
      <c r="I35" s="125">
        <v>0.21</v>
      </c>
      <c r="J35" s="124">
        <f>ROUND(((SUM(BE85:BE627))*I35),  2)</f>
        <v>0</v>
      </c>
      <c r="K35" s="28"/>
      <c r="L35" s="11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8" t="s">
        <v>50</v>
      </c>
      <c r="F36" s="124">
        <f>ROUND((SUM(BF85:BF627)),  2)</f>
        <v>0</v>
      </c>
      <c r="G36" s="28"/>
      <c r="H36" s="28"/>
      <c r="I36" s="125">
        <v>0.15</v>
      </c>
      <c r="J36" s="124">
        <f>ROUND(((SUM(BF85:BF627))*I36),  2)</f>
        <v>0</v>
      </c>
      <c r="K36" s="28"/>
      <c r="L36" s="11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8" t="s">
        <v>51</v>
      </c>
      <c r="F37" s="124">
        <f>ROUND((SUM(BG85:BG627)),  2)</f>
        <v>0</v>
      </c>
      <c r="G37" s="28"/>
      <c r="H37" s="28"/>
      <c r="I37" s="125">
        <v>0.21</v>
      </c>
      <c r="J37" s="124">
        <f>0</f>
        <v>0</v>
      </c>
      <c r="K37" s="28"/>
      <c r="L37" s="11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8" t="s">
        <v>52</v>
      </c>
      <c r="F38" s="124">
        <f>ROUND((SUM(BH85:BH627)),  2)</f>
        <v>0</v>
      </c>
      <c r="G38" s="28"/>
      <c r="H38" s="28"/>
      <c r="I38" s="125">
        <v>0.15</v>
      </c>
      <c r="J38" s="124">
        <f>0</f>
        <v>0</v>
      </c>
      <c r="K38" s="28"/>
      <c r="L38" s="11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8" t="s">
        <v>53</v>
      </c>
      <c r="F39" s="124">
        <f>ROUND((SUM(BI85:BI627)),  2)</f>
        <v>0</v>
      </c>
      <c r="G39" s="28"/>
      <c r="H39" s="28"/>
      <c r="I39" s="125">
        <v>0</v>
      </c>
      <c r="J39" s="124">
        <f>0</f>
        <v>0</v>
      </c>
      <c r="K39" s="28"/>
      <c r="L39" s="11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hidden="1" customHeight="1">
      <c r="A40" s="28"/>
      <c r="B40" s="33"/>
      <c r="C40" s="28"/>
      <c r="D40" s="28"/>
      <c r="E40" s="28"/>
      <c r="F40" s="28"/>
      <c r="G40" s="28"/>
      <c r="H40" s="28"/>
      <c r="I40" s="109"/>
      <c r="J40" s="28"/>
      <c r="K40" s="28"/>
      <c r="L40" s="11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hidden="1" customHeight="1">
      <c r="A41" s="28"/>
      <c r="B41" s="33"/>
      <c r="C41" s="126"/>
      <c r="D41" s="127" t="s">
        <v>54</v>
      </c>
      <c r="E41" s="128"/>
      <c r="F41" s="128"/>
      <c r="G41" s="129" t="s">
        <v>55</v>
      </c>
      <c r="H41" s="130" t="s">
        <v>56</v>
      </c>
      <c r="I41" s="131"/>
      <c r="J41" s="132">
        <f>SUM(J32:J39)</f>
        <v>0</v>
      </c>
      <c r="K41" s="133"/>
      <c r="L41" s="110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hidden="1" customHeight="1">
      <c r="A42" s="28"/>
      <c r="B42" s="134"/>
      <c r="C42" s="135"/>
      <c r="D42" s="135"/>
      <c r="E42" s="135"/>
      <c r="F42" s="135"/>
      <c r="G42" s="135"/>
      <c r="H42" s="135"/>
      <c r="I42" s="136"/>
      <c r="J42" s="135"/>
      <c r="K42" s="135"/>
      <c r="L42" s="110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28"/>
      <c r="B46" s="137"/>
      <c r="C46" s="138"/>
      <c r="D46" s="138"/>
      <c r="E46" s="138"/>
      <c r="F46" s="138"/>
      <c r="G46" s="138"/>
      <c r="H46" s="138"/>
      <c r="I46" s="139"/>
      <c r="J46" s="138"/>
      <c r="K46" s="138"/>
      <c r="L46" s="110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hidden="1" customHeight="1">
      <c r="A47" s="28"/>
      <c r="B47" s="29"/>
      <c r="C47" s="17" t="s">
        <v>106</v>
      </c>
      <c r="D47" s="30"/>
      <c r="E47" s="30"/>
      <c r="F47" s="30"/>
      <c r="G47" s="30"/>
      <c r="H47" s="30"/>
      <c r="I47" s="109"/>
      <c r="J47" s="30"/>
      <c r="K47" s="30"/>
      <c r="L47" s="110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hidden="1" customHeight="1">
      <c r="A48" s="28"/>
      <c r="B48" s="29"/>
      <c r="C48" s="30"/>
      <c r="D48" s="30"/>
      <c r="E48" s="30"/>
      <c r="F48" s="30"/>
      <c r="G48" s="30"/>
      <c r="H48" s="30"/>
      <c r="I48" s="109"/>
      <c r="J48" s="30"/>
      <c r="K48" s="30"/>
      <c r="L48" s="110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hidden="1" customHeight="1">
      <c r="A49" s="28"/>
      <c r="B49" s="29"/>
      <c r="C49" s="23" t="s">
        <v>16</v>
      </c>
      <c r="D49" s="30"/>
      <c r="E49" s="30"/>
      <c r="F49" s="30"/>
      <c r="G49" s="30"/>
      <c r="H49" s="30"/>
      <c r="I49" s="109"/>
      <c r="J49" s="30"/>
      <c r="K49" s="30"/>
      <c r="L49" s="1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hidden="1" customHeight="1">
      <c r="A50" s="28"/>
      <c r="B50" s="29"/>
      <c r="C50" s="30"/>
      <c r="D50" s="30"/>
      <c r="E50" s="243" t="str">
        <f>E7</f>
        <v>Svařování, navařování, broušení, výměna ocelových součástí výhybek a kolejnic v obvodu Správy tratí Ústí nad Labem</v>
      </c>
      <c r="F50" s="244"/>
      <c r="G50" s="244"/>
      <c r="H50" s="244"/>
      <c r="I50" s="109"/>
      <c r="J50" s="30"/>
      <c r="K50" s="30"/>
      <c r="L50" s="110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1" customFormat="1" ht="12" hidden="1" customHeight="1">
      <c r="B51" s="15"/>
      <c r="C51" s="23" t="s">
        <v>102</v>
      </c>
      <c r="D51" s="16"/>
      <c r="E51" s="16"/>
      <c r="F51" s="16"/>
      <c r="G51" s="16"/>
      <c r="H51" s="16"/>
      <c r="I51" s="102"/>
      <c r="J51" s="16"/>
      <c r="K51" s="16"/>
      <c r="L51" s="14"/>
    </row>
    <row r="52" spans="1:47" s="2" customFormat="1" ht="16.5" hidden="1" customHeight="1">
      <c r="A52" s="28"/>
      <c r="B52" s="29"/>
      <c r="C52" s="30"/>
      <c r="D52" s="30"/>
      <c r="E52" s="243" t="s">
        <v>103</v>
      </c>
      <c r="F52" s="245"/>
      <c r="G52" s="245"/>
      <c r="H52" s="245"/>
      <c r="I52" s="109"/>
      <c r="J52" s="30"/>
      <c r="K52" s="30"/>
      <c r="L52" s="110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12" hidden="1" customHeight="1">
      <c r="A53" s="28"/>
      <c r="B53" s="29"/>
      <c r="C53" s="23" t="s">
        <v>104</v>
      </c>
      <c r="D53" s="30"/>
      <c r="E53" s="30"/>
      <c r="F53" s="30"/>
      <c r="G53" s="30"/>
      <c r="H53" s="30"/>
      <c r="I53" s="109"/>
      <c r="J53" s="30"/>
      <c r="K53" s="30"/>
      <c r="L53" s="110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6.5" hidden="1" customHeight="1">
      <c r="A54" s="28"/>
      <c r="B54" s="29"/>
      <c r="C54" s="30"/>
      <c r="D54" s="30"/>
      <c r="E54" s="192" t="str">
        <f>E11</f>
        <v>O1 - Požadované práce</v>
      </c>
      <c r="F54" s="245"/>
      <c r="G54" s="245"/>
      <c r="H54" s="245"/>
      <c r="I54" s="109"/>
      <c r="J54" s="30"/>
      <c r="K54" s="30"/>
      <c r="L54" s="110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hidden="1" customHeight="1">
      <c r="A55" s="28"/>
      <c r="B55" s="29"/>
      <c r="C55" s="30"/>
      <c r="D55" s="30"/>
      <c r="E55" s="30"/>
      <c r="F55" s="30"/>
      <c r="G55" s="30"/>
      <c r="H55" s="30"/>
      <c r="I55" s="109"/>
      <c r="J55" s="30"/>
      <c r="K55" s="30"/>
      <c r="L55" s="110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2" hidden="1" customHeight="1">
      <c r="A56" s="28"/>
      <c r="B56" s="29"/>
      <c r="C56" s="23" t="s">
        <v>23</v>
      </c>
      <c r="D56" s="30"/>
      <c r="E56" s="30"/>
      <c r="F56" s="21" t="str">
        <f>F14</f>
        <v>Obvod ST Ústí nad Labem</v>
      </c>
      <c r="G56" s="30"/>
      <c r="H56" s="30"/>
      <c r="I56" s="111" t="s">
        <v>25</v>
      </c>
      <c r="J56" s="53" t="str">
        <f>IF(J14="","",J14)</f>
        <v>24. 4. 2020</v>
      </c>
      <c r="K56" s="30"/>
      <c r="L56" s="110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6.95" hidden="1" customHeight="1">
      <c r="A57" s="28"/>
      <c r="B57" s="29"/>
      <c r="C57" s="30"/>
      <c r="D57" s="30"/>
      <c r="E57" s="30"/>
      <c r="F57" s="30"/>
      <c r="G57" s="30"/>
      <c r="H57" s="30"/>
      <c r="I57" s="109"/>
      <c r="J57" s="30"/>
      <c r="K57" s="30"/>
      <c r="L57" s="11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5.2" hidden="1" customHeight="1">
      <c r="A58" s="28"/>
      <c r="B58" s="29"/>
      <c r="C58" s="23" t="s">
        <v>29</v>
      </c>
      <c r="D58" s="30"/>
      <c r="E58" s="30"/>
      <c r="F58" s="21" t="str">
        <f>E17</f>
        <v>SŽDC s.o., OŘ Ústí n.L., ST Ústí n.L.</v>
      </c>
      <c r="G58" s="30"/>
      <c r="H58" s="30"/>
      <c r="I58" s="111" t="s">
        <v>37</v>
      </c>
      <c r="J58" s="26" t="str">
        <f>E23</f>
        <v xml:space="preserve"> </v>
      </c>
      <c r="K58" s="30"/>
      <c r="L58" s="110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15.2" hidden="1" customHeight="1">
      <c r="A59" s="28"/>
      <c r="B59" s="29"/>
      <c r="C59" s="23" t="s">
        <v>35</v>
      </c>
      <c r="D59" s="30"/>
      <c r="E59" s="30"/>
      <c r="F59" s="21" t="str">
        <f>IF(E20="","",E20)</f>
        <v>Vyplň údaj</v>
      </c>
      <c r="G59" s="30"/>
      <c r="H59" s="30"/>
      <c r="I59" s="111" t="s">
        <v>40</v>
      </c>
      <c r="J59" s="26" t="str">
        <f>E26</f>
        <v>Věra Trnková</v>
      </c>
      <c r="K59" s="30"/>
      <c r="L59" s="110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hidden="1" customHeight="1">
      <c r="A60" s="28"/>
      <c r="B60" s="29"/>
      <c r="C60" s="30"/>
      <c r="D60" s="30"/>
      <c r="E60" s="30"/>
      <c r="F60" s="30"/>
      <c r="G60" s="30"/>
      <c r="H60" s="30"/>
      <c r="I60" s="109"/>
      <c r="J60" s="30"/>
      <c r="K60" s="30"/>
      <c r="L60" s="110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9.25" hidden="1" customHeight="1">
      <c r="A61" s="28"/>
      <c r="B61" s="29"/>
      <c r="C61" s="140" t="s">
        <v>107</v>
      </c>
      <c r="D61" s="141"/>
      <c r="E61" s="141"/>
      <c r="F61" s="141"/>
      <c r="G61" s="141"/>
      <c r="H61" s="141"/>
      <c r="I61" s="142"/>
      <c r="J61" s="143" t="s">
        <v>108</v>
      </c>
      <c r="K61" s="141"/>
      <c r="L61" s="11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s="2" customFormat="1" ht="10.35" hidden="1" customHeight="1">
      <c r="A62" s="28"/>
      <c r="B62" s="29"/>
      <c r="C62" s="30"/>
      <c r="D62" s="30"/>
      <c r="E62" s="30"/>
      <c r="F62" s="30"/>
      <c r="G62" s="30"/>
      <c r="H62" s="30"/>
      <c r="I62" s="109"/>
      <c r="J62" s="30"/>
      <c r="K62" s="30"/>
      <c r="L62" s="110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22.9" hidden="1" customHeight="1">
      <c r="A63" s="28"/>
      <c r="B63" s="29"/>
      <c r="C63" s="144" t="s">
        <v>76</v>
      </c>
      <c r="D63" s="30"/>
      <c r="E63" s="30"/>
      <c r="F63" s="30"/>
      <c r="G63" s="30"/>
      <c r="H63" s="30"/>
      <c r="I63" s="109"/>
      <c r="J63" s="71">
        <f>J85</f>
        <v>0</v>
      </c>
      <c r="K63" s="30"/>
      <c r="L63" s="110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U63" s="11" t="s">
        <v>109</v>
      </c>
    </row>
    <row r="64" spans="1:47" s="2" customFormat="1" ht="21.75" hidden="1" customHeight="1">
      <c r="A64" s="28"/>
      <c r="B64" s="29"/>
      <c r="C64" s="30"/>
      <c r="D64" s="30"/>
      <c r="E64" s="30"/>
      <c r="F64" s="30"/>
      <c r="G64" s="30"/>
      <c r="H64" s="30"/>
      <c r="I64" s="109"/>
      <c r="J64" s="30"/>
      <c r="K64" s="30"/>
      <c r="L64" s="110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5" spans="1:31" s="2" customFormat="1" ht="6.95" hidden="1" customHeight="1">
      <c r="A65" s="28"/>
      <c r="B65" s="41"/>
      <c r="C65" s="42"/>
      <c r="D65" s="42"/>
      <c r="E65" s="42"/>
      <c r="F65" s="42"/>
      <c r="G65" s="42"/>
      <c r="H65" s="42"/>
      <c r="I65" s="136"/>
      <c r="J65" s="42"/>
      <c r="K65" s="42"/>
      <c r="L65" s="11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/>
    <row r="67" spans="1:31" ht="11.25" hidden="1"/>
    <row r="68" spans="1:31" ht="11.25" hidden="1"/>
    <row r="69" spans="1:31" s="2" customFormat="1" ht="6.95" customHeight="1">
      <c r="A69" s="28"/>
      <c r="B69" s="43"/>
      <c r="C69" s="44"/>
      <c r="D69" s="44"/>
      <c r="E69" s="44"/>
      <c r="F69" s="44"/>
      <c r="G69" s="44"/>
      <c r="H69" s="44"/>
      <c r="I69" s="139"/>
      <c r="J69" s="44"/>
      <c r="K69" s="44"/>
      <c r="L69" s="11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24.95" customHeight="1">
      <c r="A70" s="28"/>
      <c r="B70" s="29"/>
      <c r="C70" s="17" t="s">
        <v>110</v>
      </c>
      <c r="D70" s="30"/>
      <c r="E70" s="30"/>
      <c r="F70" s="30"/>
      <c r="G70" s="30"/>
      <c r="H70" s="30"/>
      <c r="I70" s="109"/>
      <c r="J70" s="30"/>
      <c r="K70" s="30"/>
      <c r="L70" s="110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6.95" customHeight="1">
      <c r="A71" s="28"/>
      <c r="B71" s="29"/>
      <c r="C71" s="30"/>
      <c r="D71" s="30"/>
      <c r="E71" s="30"/>
      <c r="F71" s="30"/>
      <c r="G71" s="30"/>
      <c r="H71" s="30"/>
      <c r="I71" s="109"/>
      <c r="J71" s="30"/>
      <c r="K71" s="30"/>
      <c r="L71" s="11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2" customHeight="1">
      <c r="A72" s="28"/>
      <c r="B72" s="29"/>
      <c r="C72" s="23" t="s">
        <v>16</v>
      </c>
      <c r="D72" s="30"/>
      <c r="E72" s="30"/>
      <c r="F72" s="30"/>
      <c r="G72" s="30"/>
      <c r="H72" s="30"/>
      <c r="I72" s="109"/>
      <c r="J72" s="30"/>
      <c r="K72" s="30"/>
      <c r="L72" s="110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6.5" customHeight="1">
      <c r="A73" s="28"/>
      <c r="B73" s="29"/>
      <c r="C73" s="30"/>
      <c r="D73" s="30"/>
      <c r="E73" s="243" t="str">
        <f>E7</f>
        <v>Svařování, navařování, broušení, výměna ocelových součástí výhybek a kolejnic v obvodu Správy tratí Ústí nad Labem</v>
      </c>
      <c r="F73" s="244"/>
      <c r="G73" s="244"/>
      <c r="H73" s="244"/>
      <c r="I73" s="109"/>
      <c r="J73" s="30"/>
      <c r="K73" s="30"/>
      <c r="L73" s="110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1" customFormat="1" ht="12" customHeight="1">
      <c r="B74" s="15"/>
      <c r="C74" s="23" t="s">
        <v>102</v>
      </c>
      <c r="D74" s="16"/>
      <c r="E74" s="16"/>
      <c r="F74" s="16"/>
      <c r="G74" s="16"/>
      <c r="H74" s="16"/>
      <c r="I74" s="102"/>
      <c r="J74" s="16"/>
      <c r="K74" s="16"/>
      <c r="L74" s="14"/>
    </row>
    <row r="75" spans="1:31" s="2" customFormat="1" ht="16.5" customHeight="1">
      <c r="A75" s="28"/>
      <c r="B75" s="29"/>
      <c r="C75" s="30"/>
      <c r="D75" s="30"/>
      <c r="E75" s="243" t="s">
        <v>103</v>
      </c>
      <c r="F75" s="245"/>
      <c r="G75" s="245"/>
      <c r="H75" s="245"/>
      <c r="I75" s="109"/>
      <c r="J75" s="30"/>
      <c r="K75" s="30"/>
      <c r="L75" s="110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3" t="s">
        <v>104</v>
      </c>
      <c r="D76" s="30"/>
      <c r="E76" s="30"/>
      <c r="F76" s="30"/>
      <c r="G76" s="30"/>
      <c r="H76" s="30"/>
      <c r="I76" s="109"/>
      <c r="J76" s="30"/>
      <c r="K76" s="30"/>
      <c r="L76" s="11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6.5" customHeight="1">
      <c r="A77" s="28"/>
      <c r="B77" s="29"/>
      <c r="C77" s="30"/>
      <c r="D77" s="30"/>
      <c r="E77" s="192" t="str">
        <f>E11</f>
        <v>O1 - Požadované práce</v>
      </c>
      <c r="F77" s="245"/>
      <c r="G77" s="245"/>
      <c r="H77" s="245"/>
      <c r="I77" s="109"/>
      <c r="J77" s="30"/>
      <c r="K77" s="30"/>
      <c r="L77" s="11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6.95" customHeight="1">
      <c r="A78" s="28"/>
      <c r="B78" s="29"/>
      <c r="C78" s="30"/>
      <c r="D78" s="30"/>
      <c r="E78" s="30"/>
      <c r="F78" s="30"/>
      <c r="G78" s="30"/>
      <c r="H78" s="30"/>
      <c r="I78" s="109"/>
      <c r="J78" s="30"/>
      <c r="K78" s="30"/>
      <c r="L78" s="110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2" customHeight="1">
      <c r="A79" s="28"/>
      <c r="B79" s="29"/>
      <c r="C79" s="23" t="s">
        <v>23</v>
      </c>
      <c r="D79" s="30"/>
      <c r="E79" s="30"/>
      <c r="F79" s="21" t="str">
        <f>F14</f>
        <v>Obvod ST Ústí nad Labem</v>
      </c>
      <c r="G79" s="30"/>
      <c r="H79" s="30"/>
      <c r="I79" s="111" t="s">
        <v>25</v>
      </c>
      <c r="J79" s="53" t="str">
        <f>IF(J14="","",J14)</f>
        <v>24. 4. 2020</v>
      </c>
      <c r="K79" s="30"/>
      <c r="L79" s="110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6.95" customHeight="1">
      <c r="A80" s="28"/>
      <c r="B80" s="29"/>
      <c r="C80" s="30"/>
      <c r="D80" s="30"/>
      <c r="E80" s="30"/>
      <c r="F80" s="30"/>
      <c r="G80" s="30"/>
      <c r="H80" s="30"/>
      <c r="I80" s="109"/>
      <c r="J80" s="30"/>
      <c r="K80" s="30"/>
      <c r="L80" s="110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2" customFormat="1" ht="15.2" customHeight="1">
      <c r="A81" s="28"/>
      <c r="B81" s="29"/>
      <c r="C81" s="23" t="s">
        <v>29</v>
      </c>
      <c r="D81" s="30"/>
      <c r="E81" s="30"/>
      <c r="F81" s="21" t="str">
        <f>E17</f>
        <v>SŽDC s.o., OŘ Ústí n.L., ST Ústí n.L.</v>
      </c>
      <c r="G81" s="30"/>
      <c r="H81" s="30"/>
      <c r="I81" s="111" t="s">
        <v>37</v>
      </c>
      <c r="J81" s="26" t="str">
        <f>E23</f>
        <v xml:space="preserve"> </v>
      </c>
      <c r="K81" s="30"/>
      <c r="L81" s="11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65" s="2" customFormat="1" ht="15.2" customHeight="1">
      <c r="A82" s="28"/>
      <c r="B82" s="29"/>
      <c r="C82" s="23" t="s">
        <v>35</v>
      </c>
      <c r="D82" s="30"/>
      <c r="E82" s="30"/>
      <c r="F82" s="21" t="str">
        <f>IF(E20="","",E20)</f>
        <v>Vyplň údaj</v>
      </c>
      <c r="G82" s="30"/>
      <c r="H82" s="30"/>
      <c r="I82" s="111" t="s">
        <v>40</v>
      </c>
      <c r="J82" s="26" t="str">
        <f>E26</f>
        <v>Věra Trnková</v>
      </c>
      <c r="K82" s="30"/>
      <c r="L82" s="11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65" s="2" customFormat="1" ht="10.35" customHeight="1">
      <c r="A83" s="28"/>
      <c r="B83" s="29"/>
      <c r="C83" s="30"/>
      <c r="D83" s="30"/>
      <c r="E83" s="30"/>
      <c r="F83" s="30"/>
      <c r="G83" s="30"/>
      <c r="H83" s="30"/>
      <c r="I83" s="109"/>
      <c r="J83" s="30"/>
      <c r="K83" s="30"/>
      <c r="L83" s="11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65" s="9" customFormat="1" ht="29.25" customHeight="1">
      <c r="A84" s="145"/>
      <c r="B84" s="146"/>
      <c r="C84" s="147" t="s">
        <v>111</v>
      </c>
      <c r="D84" s="148" t="s">
        <v>63</v>
      </c>
      <c r="E84" s="148" t="s">
        <v>59</v>
      </c>
      <c r="F84" s="148" t="s">
        <v>60</v>
      </c>
      <c r="G84" s="148" t="s">
        <v>112</v>
      </c>
      <c r="H84" s="148" t="s">
        <v>113</v>
      </c>
      <c r="I84" s="149" t="s">
        <v>114</v>
      </c>
      <c r="J84" s="150" t="s">
        <v>108</v>
      </c>
      <c r="K84" s="151" t="s">
        <v>115</v>
      </c>
      <c r="L84" s="152"/>
      <c r="M84" s="62" t="s">
        <v>20</v>
      </c>
      <c r="N84" s="63" t="s">
        <v>48</v>
      </c>
      <c r="O84" s="63" t="s">
        <v>116</v>
      </c>
      <c r="P84" s="63" t="s">
        <v>117</v>
      </c>
      <c r="Q84" s="63" t="s">
        <v>118</v>
      </c>
      <c r="R84" s="63" t="s">
        <v>119</v>
      </c>
      <c r="S84" s="63" t="s">
        <v>120</v>
      </c>
      <c r="T84" s="64" t="s">
        <v>121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28"/>
      <c r="B85" s="29"/>
      <c r="C85" s="69" t="s">
        <v>122</v>
      </c>
      <c r="D85" s="30"/>
      <c r="E85" s="30"/>
      <c r="F85" s="30"/>
      <c r="G85" s="30"/>
      <c r="H85" s="30"/>
      <c r="I85" s="109"/>
      <c r="J85" s="153">
        <f>BK85</f>
        <v>0</v>
      </c>
      <c r="K85" s="30"/>
      <c r="L85" s="33"/>
      <c r="M85" s="65"/>
      <c r="N85" s="154"/>
      <c r="O85" s="66"/>
      <c r="P85" s="155">
        <f>SUM(P86:P627)</f>
        <v>0</v>
      </c>
      <c r="Q85" s="66"/>
      <c r="R85" s="155">
        <f>SUM(R86:R627)</f>
        <v>0</v>
      </c>
      <c r="S85" s="66"/>
      <c r="T85" s="156">
        <f>SUM(T86:T627)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T85" s="11" t="s">
        <v>77</v>
      </c>
      <c r="AU85" s="11" t="s">
        <v>109</v>
      </c>
      <c r="BK85" s="157">
        <f>SUM(BK86:BK627)</f>
        <v>0</v>
      </c>
    </row>
    <row r="86" spans="1:65" s="2" customFormat="1" ht="16.5" customHeight="1">
      <c r="A86" s="28"/>
      <c r="B86" s="29"/>
      <c r="C86" s="158" t="s">
        <v>22</v>
      </c>
      <c r="D86" s="158" t="s">
        <v>123</v>
      </c>
      <c r="E86" s="159" t="s">
        <v>124</v>
      </c>
      <c r="F86" s="160" t="s">
        <v>125</v>
      </c>
      <c r="G86" s="161" t="s">
        <v>126</v>
      </c>
      <c r="H86" s="162">
        <v>4</v>
      </c>
      <c r="I86" s="163"/>
      <c r="J86" s="164">
        <f>ROUND(I86*H86,2)</f>
        <v>0</v>
      </c>
      <c r="K86" s="165"/>
      <c r="L86" s="33"/>
      <c r="M86" s="166" t="s">
        <v>20</v>
      </c>
      <c r="N86" s="167" t="s">
        <v>49</v>
      </c>
      <c r="O86" s="58"/>
      <c r="P86" s="168">
        <f>O86*H86</f>
        <v>0</v>
      </c>
      <c r="Q86" s="168">
        <v>0</v>
      </c>
      <c r="R86" s="168">
        <f>Q86*H86</f>
        <v>0</v>
      </c>
      <c r="S86" s="168">
        <v>0</v>
      </c>
      <c r="T86" s="169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70" t="s">
        <v>127</v>
      </c>
      <c r="AT86" s="170" t="s">
        <v>123</v>
      </c>
      <c r="AU86" s="170" t="s">
        <v>78</v>
      </c>
      <c r="AY86" s="11" t="s">
        <v>128</v>
      </c>
      <c r="BE86" s="171">
        <f>IF(N86="základní",J86,0)</f>
        <v>0</v>
      </c>
      <c r="BF86" s="171">
        <f>IF(N86="snížená",J86,0)</f>
        <v>0</v>
      </c>
      <c r="BG86" s="171">
        <f>IF(N86="zákl. přenesená",J86,0)</f>
        <v>0</v>
      </c>
      <c r="BH86" s="171">
        <f>IF(N86="sníž. přenesená",J86,0)</f>
        <v>0</v>
      </c>
      <c r="BI86" s="171">
        <f>IF(N86="nulová",J86,0)</f>
        <v>0</v>
      </c>
      <c r="BJ86" s="11" t="s">
        <v>22</v>
      </c>
      <c r="BK86" s="171">
        <f>ROUND(I86*H86,2)</f>
        <v>0</v>
      </c>
      <c r="BL86" s="11" t="s">
        <v>127</v>
      </c>
      <c r="BM86" s="170" t="s">
        <v>129</v>
      </c>
    </row>
    <row r="87" spans="1:65" s="2" customFormat="1" ht="19.5">
      <c r="A87" s="28"/>
      <c r="B87" s="29"/>
      <c r="C87" s="30"/>
      <c r="D87" s="172" t="s">
        <v>130</v>
      </c>
      <c r="E87" s="30"/>
      <c r="F87" s="173" t="s">
        <v>131</v>
      </c>
      <c r="G87" s="30"/>
      <c r="H87" s="30"/>
      <c r="I87" s="109"/>
      <c r="J87" s="30"/>
      <c r="K87" s="30"/>
      <c r="L87" s="33"/>
      <c r="M87" s="174"/>
      <c r="N87" s="175"/>
      <c r="O87" s="58"/>
      <c r="P87" s="58"/>
      <c r="Q87" s="58"/>
      <c r="R87" s="58"/>
      <c r="S87" s="58"/>
      <c r="T87" s="59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T87" s="11" t="s">
        <v>130</v>
      </c>
      <c r="AU87" s="11" t="s">
        <v>78</v>
      </c>
    </row>
    <row r="88" spans="1:65" s="2" customFormat="1" ht="16.5" customHeight="1">
      <c r="A88" s="28"/>
      <c r="B88" s="29"/>
      <c r="C88" s="158" t="s">
        <v>86</v>
      </c>
      <c r="D88" s="158" t="s">
        <v>123</v>
      </c>
      <c r="E88" s="159" t="s">
        <v>132</v>
      </c>
      <c r="F88" s="160" t="s">
        <v>133</v>
      </c>
      <c r="G88" s="161" t="s">
        <v>134</v>
      </c>
      <c r="H88" s="162">
        <v>6</v>
      </c>
      <c r="I88" s="163"/>
      <c r="J88" s="164">
        <f>ROUND(I88*H88,2)</f>
        <v>0</v>
      </c>
      <c r="K88" s="165"/>
      <c r="L88" s="33"/>
      <c r="M88" s="166" t="s">
        <v>20</v>
      </c>
      <c r="N88" s="167" t="s">
        <v>49</v>
      </c>
      <c r="O88" s="58"/>
      <c r="P88" s="168">
        <f>O88*H88</f>
        <v>0</v>
      </c>
      <c r="Q88" s="168">
        <v>0</v>
      </c>
      <c r="R88" s="168">
        <f>Q88*H88</f>
        <v>0</v>
      </c>
      <c r="S88" s="168">
        <v>0</v>
      </c>
      <c r="T88" s="169">
        <f>S88*H88</f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70" t="s">
        <v>127</v>
      </c>
      <c r="AT88" s="170" t="s">
        <v>123</v>
      </c>
      <c r="AU88" s="170" t="s">
        <v>78</v>
      </c>
      <c r="AY88" s="11" t="s">
        <v>128</v>
      </c>
      <c r="BE88" s="171">
        <f>IF(N88="základní",J88,0)</f>
        <v>0</v>
      </c>
      <c r="BF88" s="171">
        <f>IF(N88="snížená",J88,0)</f>
        <v>0</v>
      </c>
      <c r="BG88" s="171">
        <f>IF(N88="zákl. přenesená",J88,0)</f>
        <v>0</v>
      </c>
      <c r="BH88" s="171">
        <f>IF(N88="sníž. přenesená",J88,0)</f>
        <v>0</v>
      </c>
      <c r="BI88" s="171">
        <f>IF(N88="nulová",J88,0)</f>
        <v>0</v>
      </c>
      <c r="BJ88" s="11" t="s">
        <v>22</v>
      </c>
      <c r="BK88" s="171">
        <f>ROUND(I88*H88,2)</f>
        <v>0</v>
      </c>
      <c r="BL88" s="11" t="s">
        <v>127</v>
      </c>
      <c r="BM88" s="170" t="s">
        <v>135</v>
      </c>
    </row>
    <row r="89" spans="1:65" s="2" customFormat="1" ht="29.25">
      <c r="A89" s="28"/>
      <c r="B89" s="29"/>
      <c r="C89" s="30"/>
      <c r="D89" s="172" t="s">
        <v>130</v>
      </c>
      <c r="E89" s="30"/>
      <c r="F89" s="173" t="s">
        <v>136</v>
      </c>
      <c r="G89" s="30"/>
      <c r="H89" s="30"/>
      <c r="I89" s="109"/>
      <c r="J89" s="30"/>
      <c r="K89" s="30"/>
      <c r="L89" s="33"/>
      <c r="M89" s="174"/>
      <c r="N89" s="175"/>
      <c r="O89" s="58"/>
      <c r="P89" s="58"/>
      <c r="Q89" s="58"/>
      <c r="R89" s="58"/>
      <c r="S89" s="58"/>
      <c r="T89" s="59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T89" s="11" t="s">
        <v>130</v>
      </c>
      <c r="AU89" s="11" t="s">
        <v>78</v>
      </c>
    </row>
    <row r="90" spans="1:65" s="2" customFormat="1" ht="16.5" customHeight="1">
      <c r="A90" s="28"/>
      <c r="B90" s="29"/>
      <c r="C90" s="158" t="s">
        <v>137</v>
      </c>
      <c r="D90" s="158" t="s">
        <v>123</v>
      </c>
      <c r="E90" s="159" t="s">
        <v>138</v>
      </c>
      <c r="F90" s="160" t="s">
        <v>139</v>
      </c>
      <c r="G90" s="161" t="s">
        <v>134</v>
      </c>
      <c r="H90" s="162">
        <v>6</v>
      </c>
      <c r="I90" s="163"/>
      <c r="J90" s="164">
        <f>ROUND(I90*H90,2)</f>
        <v>0</v>
      </c>
      <c r="K90" s="165"/>
      <c r="L90" s="33"/>
      <c r="M90" s="166" t="s">
        <v>20</v>
      </c>
      <c r="N90" s="167" t="s">
        <v>49</v>
      </c>
      <c r="O90" s="58"/>
      <c r="P90" s="168">
        <f>O90*H90</f>
        <v>0</v>
      </c>
      <c r="Q90" s="168">
        <v>0</v>
      </c>
      <c r="R90" s="168">
        <f>Q90*H90</f>
        <v>0</v>
      </c>
      <c r="S90" s="168">
        <v>0</v>
      </c>
      <c r="T90" s="169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70" t="s">
        <v>127</v>
      </c>
      <c r="AT90" s="170" t="s">
        <v>123</v>
      </c>
      <c r="AU90" s="170" t="s">
        <v>78</v>
      </c>
      <c r="AY90" s="11" t="s">
        <v>128</v>
      </c>
      <c r="BE90" s="171">
        <f>IF(N90="základní",J90,0)</f>
        <v>0</v>
      </c>
      <c r="BF90" s="171">
        <f>IF(N90="snížená",J90,0)</f>
        <v>0</v>
      </c>
      <c r="BG90" s="171">
        <f>IF(N90="zákl. přenesená",J90,0)</f>
        <v>0</v>
      </c>
      <c r="BH90" s="171">
        <f>IF(N90="sníž. přenesená",J90,0)</f>
        <v>0</v>
      </c>
      <c r="BI90" s="171">
        <f>IF(N90="nulová",J90,0)</f>
        <v>0</v>
      </c>
      <c r="BJ90" s="11" t="s">
        <v>22</v>
      </c>
      <c r="BK90" s="171">
        <f>ROUND(I90*H90,2)</f>
        <v>0</v>
      </c>
      <c r="BL90" s="11" t="s">
        <v>127</v>
      </c>
      <c r="BM90" s="170" t="s">
        <v>140</v>
      </c>
    </row>
    <row r="91" spans="1:65" s="2" customFormat="1" ht="29.25">
      <c r="A91" s="28"/>
      <c r="B91" s="29"/>
      <c r="C91" s="30"/>
      <c r="D91" s="172" t="s">
        <v>130</v>
      </c>
      <c r="E91" s="30"/>
      <c r="F91" s="173" t="s">
        <v>141</v>
      </c>
      <c r="G91" s="30"/>
      <c r="H91" s="30"/>
      <c r="I91" s="109"/>
      <c r="J91" s="30"/>
      <c r="K91" s="30"/>
      <c r="L91" s="33"/>
      <c r="M91" s="174"/>
      <c r="N91" s="175"/>
      <c r="O91" s="58"/>
      <c r="P91" s="58"/>
      <c r="Q91" s="58"/>
      <c r="R91" s="58"/>
      <c r="S91" s="58"/>
      <c r="T91" s="59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T91" s="11" t="s">
        <v>130</v>
      </c>
      <c r="AU91" s="11" t="s">
        <v>78</v>
      </c>
    </row>
    <row r="92" spans="1:65" s="2" customFormat="1" ht="16.5" customHeight="1">
      <c r="A92" s="28"/>
      <c r="B92" s="29"/>
      <c r="C92" s="158" t="s">
        <v>127</v>
      </c>
      <c r="D92" s="158" t="s">
        <v>123</v>
      </c>
      <c r="E92" s="159" t="s">
        <v>142</v>
      </c>
      <c r="F92" s="160" t="s">
        <v>143</v>
      </c>
      <c r="G92" s="161" t="s">
        <v>134</v>
      </c>
      <c r="H92" s="162">
        <v>6</v>
      </c>
      <c r="I92" s="163"/>
      <c r="J92" s="164">
        <f>ROUND(I92*H92,2)</f>
        <v>0</v>
      </c>
      <c r="K92" s="165"/>
      <c r="L92" s="33"/>
      <c r="M92" s="166" t="s">
        <v>20</v>
      </c>
      <c r="N92" s="167" t="s">
        <v>49</v>
      </c>
      <c r="O92" s="58"/>
      <c r="P92" s="168">
        <f>O92*H92</f>
        <v>0</v>
      </c>
      <c r="Q92" s="168">
        <v>0</v>
      </c>
      <c r="R92" s="168">
        <f>Q92*H92</f>
        <v>0</v>
      </c>
      <c r="S92" s="168">
        <v>0</v>
      </c>
      <c r="T92" s="169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70" t="s">
        <v>127</v>
      </c>
      <c r="AT92" s="170" t="s">
        <v>123</v>
      </c>
      <c r="AU92" s="170" t="s">
        <v>78</v>
      </c>
      <c r="AY92" s="11" t="s">
        <v>128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11" t="s">
        <v>22</v>
      </c>
      <c r="BK92" s="171">
        <f>ROUND(I92*H92,2)</f>
        <v>0</v>
      </c>
      <c r="BL92" s="11" t="s">
        <v>127</v>
      </c>
      <c r="BM92" s="170" t="s">
        <v>144</v>
      </c>
    </row>
    <row r="93" spans="1:65" s="2" customFormat="1" ht="29.25">
      <c r="A93" s="28"/>
      <c r="B93" s="29"/>
      <c r="C93" s="30"/>
      <c r="D93" s="172" t="s">
        <v>130</v>
      </c>
      <c r="E93" s="30"/>
      <c r="F93" s="173" t="s">
        <v>145</v>
      </c>
      <c r="G93" s="30"/>
      <c r="H93" s="30"/>
      <c r="I93" s="109"/>
      <c r="J93" s="30"/>
      <c r="K93" s="30"/>
      <c r="L93" s="33"/>
      <c r="M93" s="174"/>
      <c r="N93" s="175"/>
      <c r="O93" s="58"/>
      <c r="P93" s="58"/>
      <c r="Q93" s="58"/>
      <c r="R93" s="58"/>
      <c r="S93" s="58"/>
      <c r="T93" s="59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T93" s="11" t="s">
        <v>130</v>
      </c>
      <c r="AU93" s="11" t="s">
        <v>78</v>
      </c>
    </row>
    <row r="94" spans="1:65" s="2" customFormat="1" ht="16.5" customHeight="1">
      <c r="A94" s="28"/>
      <c r="B94" s="29"/>
      <c r="C94" s="158" t="s">
        <v>146</v>
      </c>
      <c r="D94" s="158" t="s">
        <v>123</v>
      </c>
      <c r="E94" s="159" t="s">
        <v>147</v>
      </c>
      <c r="F94" s="160" t="s">
        <v>148</v>
      </c>
      <c r="G94" s="161" t="s">
        <v>134</v>
      </c>
      <c r="H94" s="162">
        <v>6</v>
      </c>
      <c r="I94" s="163"/>
      <c r="J94" s="164">
        <f>ROUND(I94*H94,2)</f>
        <v>0</v>
      </c>
      <c r="K94" s="165"/>
      <c r="L94" s="33"/>
      <c r="M94" s="166" t="s">
        <v>20</v>
      </c>
      <c r="N94" s="167" t="s">
        <v>49</v>
      </c>
      <c r="O94" s="58"/>
      <c r="P94" s="168">
        <f>O94*H94</f>
        <v>0</v>
      </c>
      <c r="Q94" s="168">
        <v>0</v>
      </c>
      <c r="R94" s="168">
        <f>Q94*H94</f>
        <v>0</v>
      </c>
      <c r="S94" s="168">
        <v>0</v>
      </c>
      <c r="T94" s="169">
        <f>S94*H94</f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70" t="s">
        <v>127</v>
      </c>
      <c r="AT94" s="170" t="s">
        <v>123</v>
      </c>
      <c r="AU94" s="170" t="s">
        <v>78</v>
      </c>
      <c r="AY94" s="11" t="s">
        <v>128</v>
      </c>
      <c r="BE94" s="171">
        <f>IF(N94="základní",J94,0)</f>
        <v>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11" t="s">
        <v>22</v>
      </c>
      <c r="BK94" s="171">
        <f>ROUND(I94*H94,2)</f>
        <v>0</v>
      </c>
      <c r="BL94" s="11" t="s">
        <v>127</v>
      </c>
      <c r="BM94" s="170" t="s">
        <v>149</v>
      </c>
    </row>
    <row r="95" spans="1:65" s="2" customFormat="1" ht="29.25">
      <c r="A95" s="28"/>
      <c r="B95" s="29"/>
      <c r="C95" s="30"/>
      <c r="D95" s="172" t="s">
        <v>130</v>
      </c>
      <c r="E95" s="30"/>
      <c r="F95" s="173" t="s">
        <v>150</v>
      </c>
      <c r="G95" s="30"/>
      <c r="H95" s="30"/>
      <c r="I95" s="109"/>
      <c r="J95" s="30"/>
      <c r="K95" s="30"/>
      <c r="L95" s="33"/>
      <c r="M95" s="174"/>
      <c r="N95" s="175"/>
      <c r="O95" s="58"/>
      <c r="P95" s="58"/>
      <c r="Q95" s="58"/>
      <c r="R95" s="58"/>
      <c r="S95" s="58"/>
      <c r="T95" s="59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T95" s="11" t="s">
        <v>130</v>
      </c>
      <c r="AU95" s="11" t="s">
        <v>78</v>
      </c>
    </row>
    <row r="96" spans="1:65" s="2" customFormat="1" ht="16.5" customHeight="1">
      <c r="A96" s="28"/>
      <c r="B96" s="29"/>
      <c r="C96" s="158" t="s">
        <v>151</v>
      </c>
      <c r="D96" s="158" t="s">
        <v>123</v>
      </c>
      <c r="E96" s="159" t="s">
        <v>152</v>
      </c>
      <c r="F96" s="160" t="s">
        <v>153</v>
      </c>
      <c r="G96" s="161" t="s">
        <v>134</v>
      </c>
      <c r="H96" s="162">
        <v>6</v>
      </c>
      <c r="I96" s="163"/>
      <c r="J96" s="164">
        <f>ROUND(I96*H96,2)</f>
        <v>0</v>
      </c>
      <c r="K96" s="165"/>
      <c r="L96" s="33"/>
      <c r="M96" s="166" t="s">
        <v>20</v>
      </c>
      <c r="N96" s="167" t="s">
        <v>49</v>
      </c>
      <c r="O96" s="58"/>
      <c r="P96" s="168">
        <f>O96*H96</f>
        <v>0</v>
      </c>
      <c r="Q96" s="168">
        <v>0</v>
      </c>
      <c r="R96" s="168">
        <f>Q96*H96</f>
        <v>0</v>
      </c>
      <c r="S96" s="168">
        <v>0</v>
      </c>
      <c r="T96" s="169">
        <f>S96*H96</f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70" t="s">
        <v>127</v>
      </c>
      <c r="AT96" s="170" t="s">
        <v>123</v>
      </c>
      <c r="AU96" s="170" t="s">
        <v>78</v>
      </c>
      <c r="AY96" s="11" t="s">
        <v>128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11" t="s">
        <v>22</v>
      </c>
      <c r="BK96" s="171">
        <f>ROUND(I96*H96,2)</f>
        <v>0</v>
      </c>
      <c r="BL96" s="11" t="s">
        <v>127</v>
      </c>
      <c r="BM96" s="170" t="s">
        <v>154</v>
      </c>
    </row>
    <row r="97" spans="1:65" s="2" customFormat="1" ht="29.25">
      <c r="A97" s="28"/>
      <c r="B97" s="29"/>
      <c r="C97" s="30"/>
      <c r="D97" s="172" t="s">
        <v>130</v>
      </c>
      <c r="E97" s="30"/>
      <c r="F97" s="173" t="s">
        <v>155</v>
      </c>
      <c r="G97" s="30"/>
      <c r="H97" s="30"/>
      <c r="I97" s="109"/>
      <c r="J97" s="30"/>
      <c r="K97" s="30"/>
      <c r="L97" s="33"/>
      <c r="M97" s="174"/>
      <c r="N97" s="175"/>
      <c r="O97" s="58"/>
      <c r="P97" s="58"/>
      <c r="Q97" s="58"/>
      <c r="R97" s="58"/>
      <c r="S97" s="58"/>
      <c r="T97" s="59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T97" s="11" t="s">
        <v>130</v>
      </c>
      <c r="AU97" s="11" t="s">
        <v>78</v>
      </c>
    </row>
    <row r="98" spans="1:65" s="2" customFormat="1" ht="16.5" customHeight="1">
      <c r="A98" s="28"/>
      <c r="B98" s="29"/>
      <c r="C98" s="158" t="s">
        <v>156</v>
      </c>
      <c r="D98" s="158" t="s">
        <v>123</v>
      </c>
      <c r="E98" s="159" t="s">
        <v>157</v>
      </c>
      <c r="F98" s="160" t="s">
        <v>158</v>
      </c>
      <c r="G98" s="161" t="s">
        <v>134</v>
      </c>
      <c r="H98" s="162">
        <v>6</v>
      </c>
      <c r="I98" s="163"/>
      <c r="J98" s="164">
        <f>ROUND(I98*H98,2)</f>
        <v>0</v>
      </c>
      <c r="K98" s="165"/>
      <c r="L98" s="33"/>
      <c r="M98" s="166" t="s">
        <v>20</v>
      </c>
      <c r="N98" s="167" t="s">
        <v>49</v>
      </c>
      <c r="O98" s="58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70" t="s">
        <v>127</v>
      </c>
      <c r="AT98" s="170" t="s">
        <v>123</v>
      </c>
      <c r="AU98" s="170" t="s">
        <v>78</v>
      </c>
      <c r="AY98" s="11" t="s">
        <v>128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11" t="s">
        <v>22</v>
      </c>
      <c r="BK98" s="171">
        <f>ROUND(I98*H98,2)</f>
        <v>0</v>
      </c>
      <c r="BL98" s="11" t="s">
        <v>127</v>
      </c>
      <c r="BM98" s="170" t="s">
        <v>159</v>
      </c>
    </row>
    <row r="99" spans="1:65" s="2" customFormat="1" ht="29.25">
      <c r="A99" s="28"/>
      <c r="B99" s="29"/>
      <c r="C99" s="30"/>
      <c r="D99" s="172" t="s">
        <v>130</v>
      </c>
      <c r="E99" s="30"/>
      <c r="F99" s="173" t="s">
        <v>160</v>
      </c>
      <c r="G99" s="30"/>
      <c r="H99" s="30"/>
      <c r="I99" s="109"/>
      <c r="J99" s="30"/>
      <c r="K99" s="30"/>
      <c r="L99" s="33"/>
      <c r="M99" s="174"/>
      <c r="N99" s="175"/>
      <c r="O99" s="58"/>
      <c r="P99" s="58"/>
      <c r="Q99" s="58"/>
      <c r="R99" s="58"/>
      <c r="S99" s="58"/>
      <c r="T99" s="59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T99" s="11" t="s">
        <v>130</v>
      </c>
      <c r="AU99" s="11" t="s">
        <v>78</v>
      </c>
    </row>
    <row r="100" spans="1:65" s="2" customFormat="1" ht="16.5" customHeight="1">
      <c r="A100" s="28"/>
      <c r="B100" s="29"/>
      <c r="C100" s="158" t="s">
        <v>161</v>
      </c>
      <c r="D100" s="158" t="s">
        <v>123</v>
      </c>
      <c r="E100" s="159" t="s">
        <v>162</v>
      </c>
      <c r="F100" s="160" t="s">
        <v>163</v>
      </c>
      <c r="G100" s="161" t="s">
        <v>134</v>
      </c>
      <c r="H100" s="162">
        <v>6</v>
      </c>
      <c r="I100" s="163"/>
      <c r="J100" s="164">
        <f>ROUND(I100*H100,2)</f>
        <v>0</v>
      </c>
      <c r="K100" s="165"/>
      <c r="L100" s="33"/>
      <c r="M100" s="166" t="s">
        <v>20</v>
      </c>
      <c r="N100" s="167" t="s">
        <v>49</v>
      </c>
      <c r="O100" s="58"/>
      <c r="P100" s="168">
        <f>O100*H100</f>
        <v>0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R100" s="170" t="s">
        <v>127</v>
      </c>
      <c r="AT100" s="170" t="s">
        <v>123</v>
      </c>
      <c r="AU100" s="170" t="s">
        <v>78</v>
      </c>
      <c r="AY100" s="11" t="s">
        <v>128</v>
      </c>
      <c r="BE100" s="171">
        <f>IF(N100="základní",J100,0)</f>
        <v>0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11" t="s">
        <v>22</v>
      </c>
      <c r="BK100" s="171">
        <f>ROUND(I100*H100,2)</f>
        <v>0</v>
      </c>
      <c r="BL100" s="11" t="s">
        <v>127</v>
      </c>
      <c r="BM100" s="170" t="s">
        <v>164</v>
      </c>
    </row>
    <row r="101" spans="1:65" s="2" customFormat="1" ht="29.25">
      <c r="A101" s="28"/>
      <c r="B101" s="29"/>
      <c r="C101" s="30"/>
      <c r="D101" s="172" t="s">
        <v>130</v>
      </c>
      <c r="E101" s="30"/>
      <c r="F101" s="173" t="s">
        <v>165</v>
      </c>
      <c r="G101" s="30"/>
      <c r="H101" s="30"/>
      <c r="I101" s="109"/>
      <c r="J101" s="30"/>
      <c r="K101" s="30"/>
      <c r="L101" s="33"/>
      <c r="M101" s="174"/>
      <c r="N101" s="175"/>
      <c r="O101" s="58"/>
      <c r="P101" s="58"/>
      <c r="Q101" s="58"/>
      <c r="R101" s="58"/>
      <c r="S101" s="58"/>
      <c r="T101" s="59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T101" s="11" t="s">
        <v>130</v>
      </c>
      <c r="AU101" s="11" t="s">
        <v>78</v>
      </c>
    </row>
    <row r="102" spans="1:65" s="2" customFormat="1" ht="16.5" customHeight="1">
      <c r="A102" s="28"/>
      <c r="B102" s="29"/>
      <c r="C102" s="158" t="s">
        <v>166</v>
      </c>
      <c r="D102" s="158" t="s">
        <v>123</v>
      </c>
      <c r="E102" s="159" t="s">
        <v>167</v>
      </c>
      <c r="F102" s="160" t="s">
        <v>168</v>
      </c>
      <c r="G102" s="161" t="s">
        <v>134</v>
      </c>
      <c r="H102" s="162">
        <v>6</v>
      </c>
      <c r="I102" s="163"/>
      <c r="J102" s="164">
        <f>ROUND(I102*H102,2)</f>
        <v>0</v>
      </c>
      <c r="K102" s="165"/>
      <c r="L102" s="33"/>
      <c r="M102" s="166" t="s">
        <v>20</v>
      </c>
      <c r="N102" s="167" t="s">
        <v>49</v>
      </c>
      <c r="O102" s="58"/>
      <c r="P102" s="168">
        <f>O102*H102</f>
        <v>0</v>
      </c>
      <c r="Q102" s="168">
        <v>0</v>
      </c>
      <c r="R102" s="168">
        <f>Q102*H102</f>
        <v>0</v>
      </c>
      <c r="S102" s="168">
        <v>0</v>
      </c>
      <c r="T102" s="169">
        <f>S102*H102</f>
        <v>0</v>
      </c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R102" s="170" t="s">
        <v>127</v>
      </c>
      <c r="AT102" s="170" t="s">
        <v>123</v>
      </c>
      <c r="AU102" s="170" t="s">
        <v>78</v>
      </c>
      <c r="AY102" s="11" t="s">
        <v>128</v>
      </c>
      <c r="BE102" s="171">
        <f>IF(N102="základní",J102,0)</f>
        <v>0</v>
      </c>
      <c r="BF102" s="171">
        <f>IF(N102="snížená",J102,0)</f>
        <v>0</v>
      </c>
      <c r="BG102" s="171">
        <f>IF(N102="zákl. přenesená",J102,0)</f>
        <v>0</v>
      </c>
      <c r="BH102" s="171">
        <f>IF(N102="sníž. přenesená",J102,0)</f>
        <v>0</v>
      </c>
      <c r="BI102" s="171">
        <f>IF(N102="nulová",J102,0)</f>
        <v>0</v>
      </c>
      <c r="BJ102" s="11" t="s">
        <v>22</v>
      </c>
      <c r="BK102" s="171">
        <f>ROUND(I102*H102,2)</f>
        <v>0</v>
      </c>
      <c r="BL102" s="11" t="s">
        <v>127</v>
      </c>
      <c r="BM102" s="170" t="s">
        <v>169</v>
      </c>
    </row>
    <row r="103" spans="1:65" s="2" customFormat="1" ht="29.25">
      <c r="A103" s="28"/>
      <c r="B103" s="29"/>
      <c r="C103" s="30"/>
      <c r="D103" s="172" t="s">
        <v>130</v>
      </c>
      <c r="E103" s="30"/>
      <c r="F103" s="173" t="s">
        <v>170</v>
      </c>
      <c r="G103" s="30"/>
      <c r="H103" s="30"/>
      <c r="I103" s="109"/>
      <c r="J103" s="30"/>
      <c r="K103" s="30"/>
      <c r="L103" s="33"/>
      <c r="M103" s="174"/>
      <c r="N103" s="175"/>
      <c r="O103" s="58"/>
      <c r="P103" s="58"/>
      <c r="Q103" s="58"/>
      <c r="R103" s="58"/>
      <c r="S103" s="58"/>
      <c r="T103" s="59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T103" s="11" t="s">
        <v>130</v>
      </c>
      <c r="AU103" s="11" t="s">
        <v>78</v>
      </c>
    </row>
    <row r="104" spans="1:65" s="2" customFormat="1" ht="16.5" customHeight="1">
      <c r="A104" s="28"/>
      <c r="B104" s="29"/>
      <c r="C104" s="158" t="s">
        <v>27</v>
      </c>
      <c r="D104" s="158" t="s">
        <v>123</v>
      </c>
      <c r="E104" s="159" t="s">
        <v>171</v>
      </c>
      <c r="F104" s="160" t="s">
        <v>172</v>
      </c>
      <c r="G104" s="161" t="s">
        <v>134</v>
      </c>
      <c r="H104" s="162">
        <v>6</v>
      </c>
      <c r="I104" s="163"/>
      <c r="J104" s="164">
        <f>ROUND(I104*H104,2)</f>
        <v>0</v>
      </c>
      <c r="K104" s="165"/>
      <c r="L104" s="33"/>
      <c r="M104" s="166" t="s">
        <v>20</v>
      </c>
      <c r="N104" s="167" t="s">
        <v>49</v>
      </c>
      <c r="O104" s="58"/>
      <c r="P104" s="168">
        <f>O104*H104</f>
        <v>0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R104" s="170" t="s">
        <v>127</v>
      </c>
      <c r="AT104" s="170" t="s">
        <v>123</v>
      </c>
      <c r="AU104" s="170" t="s">
        <v>78</v>
      </c>
      <c r="AY104" s="11" t="s">
        <v>128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11" t="s">
        <v>22</v>
      </c>
      <c r="BK104" s="171">
        <f>ROUND(I104*H104,2)</f>
        <v>0</v>
      </c>
      <c r="BL104" s="11" t="s">
        <v>127</v>
      </c>
      <c r="BM104" s="170" t="s">
        <v>173</v>
      </c>
    </row>
    <row r="105" spans="1:65" s="2" customFormat="1" ht="29.25">
      <c r="A105" s="28"/>
      <c r="B105" s="29"/>
      <c r="C105" s="30"/>
      <c r="D105" s="172" t="s">
        <v>130</v>
      </c>
      <c r="E105" s="30"/>
      <c r="F105" s="173" t="s">
        <v>174</v>
      </c>
      <c r="G105" s="30"/>
      <c r="H105" s="30"/>
      <c r="I105" s="109"/>
      <c r="J105" s="30"/>
      <c r="K105" s="30"/>
      <c r="L105" s="33"/>
      <c r="M105" s="174"/>
      <c r="N105" s="175"/>
      <c r="O105" s="58"/>
      <c r="P105" s="58"/>
      <c r="Q105" s="58"/>
      <c r="R105" s="58"/>
      <c r="S105" s="58"/>
      <c r="T105" s="59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T105" s="11" t="s">
        <v>130</v>
      </c>
      <c r="AU105" s="11" t="s">
        <v>78</v>
      </c>
    </row>
    <row r="106" spans="1:65" s="2" customFormat="1" ht="16.5" customHeight="1">
      <c r="A106" s="28"/>
      <c r="B106" s="29"/>
      <c r="C106" s="158" t="s">
        <v>175</v>
      </c>
      <c r="D106" s="158" t="s">
        <v>123</v>
      </c>
      <c r="E106" s="159" t="s">
        <v>176</v>
      </c>
      <c r="F106" s="160" t="s">
        <v>177</v>
      </c>
      <c r="G106" s="161" t="s">
        <v>134</v>
      </c>
      <c r="H106" s="162">
        <v>6</v>
      </c>
      <c r="I106" s="163"/>
      <c r="J106" s="164">
        <f>ROUND(I106*H106,2)</f>
        <v>0</v>
      </c>
      <c r="K106" s="165"/>
      <c r="L106" s="33"/>
      <c r="M106" s="166" t="s">
        <v>20</v>
      </c>
      <c r="N106" s="167" t="s">
        <v>49</v>
      </c>
      <c r="O106" s="58"/>
      <c r="P106" s="168">
        <f>O106*H106</f>
        <v>0</v>
      </c>
      <c r="Q106" s="168">
        <v>0</v>
      </c>
      <c r="R106" s="168">
        <f>Q106*H106</f>
        <v>0</v>
      </c>
      <c r="S106" s="168">
        <v>0</v>
      </c>
      <c r="T106" s="169">
        <f>S106*H106</f>
        <v>0</v>
      </c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R106" s="170" t="s">
        <v>127</v>
      </c>
      <c r="AT106" s="170" t="s">
        <v>123</v>
      </c>
      <c r="AU106" s="170" t="s">
        <v>78</v>
      </c>
      <c r="AY106" s="11" t="s">
        <v>128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11" t="s">
        <v>22</v>
      </c>
      <c r="BK106" s="171">
        <f>ROUND(I106*H106,2)</f>
        <v>0</v>
      </c>
      <c r="BL106" s="11" t="s">
        <v>127</v>
      </c>
      <c r="BM106" s="170" t="s">
        <v>178</v>
      </c>
    </row>
    <row r="107" spans="1:65" s="2" customFormat="1" ht="29.25">
      <c r="A107" s="28"/>
      <c r="B107" s="29"/>
      <c r="C107" s="30"/>
      <c r="D107" s="172" t="s">
        <v>130</v>
      </c>
      <c r="E107" s="30"/>
      <c r="F107" s="173" t="s">
        <v>179</v>
      </c>
      <c r="G107" s="30"/>
      <c r="H107" s="30"/>
      <c r="I107" s="109"/>
      <c r="J107" s="30"/>
      <c r="K107" s="30"/>
      <c r="L107" s="33"/>
      <c r="M107" s="174"/>
      <c r="N107" s="175"/>
      <c r="O107" s="58"/>
      <c r="P107" s="58"/>
      <c r="Q107" s="58"/>
      <c r="R107" s="58"/>
      <c r="S107" s="58"/>
      <c r="T107" s="59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T107" s="11" t="s">
        <v>130</v>
      </c>
      <c r="AU107" s="11" t="s">
        <v>78</v>
      </c>
    </row>
    <row r="108" spans="1:65" s="2" customFormat="1" ht="16.5" customHeight="1">
      <c r="A108" s="28"/>
      <c r="B108" s="29"/>
      <c r="C108" s="158" t="s">
        <v>180</v>
      </c>
      <c r="D108" s="158" t="s">
        <v>123</v>
      </c>
      <c r="E108" s="159" t="s">
        <v>181</v>
      </c>
      <c r="F108" s="160" t="s">
        <v>182</v>
      </c>
      <c r="G108" s="161" t="s">
        <v>134</v>
      </c>
      <c r="H108" s="162">
        <v>6</v>
      </c>
      <c r="I108" s="163"/>
      <c r="J108" s="164">
        <f>ROUND(I108*H108,2)</f>
        <v>0</v>
      </c>
      <c r="K108" s="165"/>
      <c r="L108" s="33"/>
      <c r="M108" s="166" t="s">
        <v>20</v>
      </c>
      <c r="N108" s="167" t="s">
        <v>49</v>
      </c>
      <c r="O108" s="58"/>
      <c r="P108" s="168">
        <f>O108*H108</f>
        <v>0</v>
      </c>
      <c r="Q108" s="168">
        <v>0</v>
      </c>
      <c r="R108" s="168">
        <f>Q108*H108</f>
        <v>0</v>
      </c>
      <c r="S108" s="168">
        <v>0</v>
      </c>
      <c r="T108" s="169">
        <f>S108*H108</f>
        <v>0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R108" s="170" t="s">
        <v>127</v>
      </c>
      <c r="AT108" s="170" t="s">
        <v>123</v>
      </c>
      <c r="AU108" s="170" t="s">
        <v>78</v>
      </c>
      <c r="AY108" s="11" t="s">
        <v>128</v>
      </c>
      <c r="BE108" s="171">
        <f>IF(N108="základní",J108,0)</f>
        <v>0</v>
      </c>
      <c r="BF108" s="171">
        <f>IF(N108="snížená",J108,0)</f>
        <v>0</v>
      </c>
      <c r="BG108" s="171">
        <f>IF(N108="zákl. přenesená",J108,0)</f>
        <v>0</v>
      </c>
      <c r="BH108" s="171">
        <f>IF(N108="sníž. přenesená",J108,0)</f>
        <v>0</v>
      </c>
      <c r="BI108" s="171">
        <f>IF(N108="nulová",J108,0)</f>
        <v>0</v>
      </c>
      <c r="BJ108" s="11" t="s">
        <v>22</v>
      </c>
      <c r="BK108" s="171">
        <f>ROUND(I108*H108,2)</f>
        <v>0</v>
      </c>
      <c r="BL108" s="11" t="s">
        <v>127</v>
      </c>
      <c r="BM108" s="170" t="s">
        <v>183</v>
      </c>
    </row>
    <row r="109" spans="1:65" s="2" customFormat="1" ht="29.25">
      <c r="A109" s="28"/>
      <c r="B109" s="29"/>
      <c r="C109" s="30"/>
      <c r="D109" s="172" t="s">
        <v>130</v>
      </c>
      <c r="E109" s="30"/>
      <c r="F109" s="173" t="s">
        <v>184</v>
      </c>
      <c r="G109" s="30"/>
      <c r="H109" s="30"/>
      <c r="I109" s="109"/>
      <c r="J109" s="30"/>
      <c r="K109" s="30"/>
      <c r="L109" s="33"/>
      <c r="M109" s="174"/>
      <c r="N109" s="175"/>
      <c r="O109" s="58"/>
      <c r="P109" s="58"/>
      <c r="Q109" s="58"/>
      <c r="R109" s="58"/>
      <c r="S109" s="58"/>
      <c r="T109" s="59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T109" s="11" t="s">
        <v>130</v>
      </c>
      <c r="AU109" s="11" t="s">
        <v>78</v>
      </c>
    </row>
    <row r="110" spans="1:65" s="2" customFormat="1" ht="16.5" customHeight="1">
      <c r="A110" s="28"/>
      <c r="B110" s="29"/>
      <c r="C110" s="158" t="s">
        <v>185</v>
      </c>
      <c r="D110" s="158" t="s">
        <v>123</v>
      </c>
      <c r="E110" s="159" t="s">
        <v>186</v>
      </c>
      <c r="F110" s="160" t="s">
        <v>187</v>
      </c>
      <c r="G110" s="161" t="s">
        <v>134</v>
      </c>
      <c r="H110" s="162">
        <v>6</v>
      </c>
      <c r="I110" s="163"/>
      <c r="J110" s="164">
        <f>ROUND(I110*H110,2)</f>
        <v>0</v>
      </c>
      <c r="K110" s="165"/>
      <c r="L110" s="33"/>
      <c r="M110" s="166" t="s">
        <v>20</v>
      </c>
      <c r="N110" s="167" t="s">
        <v>49</v>
      </c>
      <c r="O110" s="58"/>
      <c r="P110" s="168">
        <f>O110*H110</f>
        <v>0</v>
      </c>
      <c r="Q110" s="168">
        <v>0</v>
      </c>
      <c r="R110" s="168">
        <f>Q110*H110</f>
        <v>0</v>
      </c>
      <c r="S110" s="168">
        <v>0</v>
      </c>
      <c r="T110" s="169">
        <f>S110*H110</f>
        <v>0</v>
      </c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R110" s="170" t="s">
        <v>127</v>
      </c>
      <c r="AT110" s="170" t="s">
        <v>123</v>
      </c>
      <c r="AU110" s="170" t="s">
        <v>78</v>
      </c>
      <c r="AY110" s="11" t="s">
        <v>128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1" t="s">
        <v>22</v>
      </c>
      <c r="BK110" s="171">
        <f>ROUND(I110*H110,2)</f>
        <v>0</v>
      </c>
      <c r="BL110" s="11" t="s">
        <v>127</v>
      </c>
      <c r="BM110" s="170" t="s">
        <v>188</v>
      </c>
    </row>
    <row r="111" spans="1:65" s="2" customFormat="1" ht="29.25">
      <c r="A111" s="28"/>
      <c r="B111" s="29"/>
      <c r="C111" s="30"/>
      <c r="D111" s="172" t="s">
        <v>130</v>
      </c>
      <c r="E111" s="30"/>
      <c r="F111" s="173" t="s">
        <v>189</v>
      </c>
      <c r="G111" s="30"/>
      <c r="H111" s="30"/>
      <c r="I111" s="109"/>
      <c r="J111" s="30"/>
      <c r="K111" s="30"/>
      <c r="L111" s="33"/>
      <c r="M111" s="174"/>
      <c r="N111" s="175"/>
      <c r="O111" s="58"/>
      <c r="P111" s="58"/>
      <c r="Q111" s="58"/>
      <c r="R111" s="58"/>
      <c r="S111" s="58"/>
      <c r="T111" s="59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T111" s="11" t="s">
        <v>130</v>
      </c>
      <c r="AU111" s="11" t="s">
        <v>78</v>
      </c>
    </row>
    <row r="112" spans="1:65" s="2" customFormat="1" ht="16.5" customHeight="1">
      <c r="A112" s="28"/>
      <c r="B112" s="29"/>
      <c r="C112" s="158" t="s">
        <v>190</v>
      </c>
      <c r="D112" s="158" t="s">
        <v>123</v>
      </c>
      <c r="E112" s="159" t="s">
        <v>191</v>
      </c>
      <c r="F112" s="160" t="s">
        <v>192</v>
      </c>
      <c r="G112" s="161" t="s">
        <v>134</v>
      </c>
      <c r="H112" s="162">
        <v>6</v>
      </c>
      <c r="I112" s="163"/>
      <c r="J112" s="164">
        <f>ROUND(I112*H112,2)</f>
        <v>0</v>
      </c>
      <c r="K112" s="165"/>
      <c r="L112" s="33"/>
      <c r="M112" s="166" t="s">
        <v>20</v>
      </c>
      <c r="N112" s="167" t="s">
        <v>49</v>
      </c>
      <c r="O112" s="58"/>
      <c r="P112" s="168">
        <f>O112*H112</f>
        <v>0</v>
      </c>
      <c r="Q112" s="168">
        <v>0</v>
      </c>
      <c r="R112" s="168">
        <f>Q112*H112</f>
        <v>0</v>
      </c>
      <c r="S112" s="168">
        <v>0</v>
      </c>
      <c r="T112" s="169">
        <f>S112*H112</f>
        <v>0</v>
      </c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R112" s="170" t="s">
        <v>127</v>
      </c>
      <c r="AT112" s="170" t="s">
        <v>123</v>
      </c>
      <c r="AU112" s="170" t="s">
        <v>78</v>
      </c>
      <c r="AY112" s="11" t="s">
        <v>128</v>
      </c>
      <c r="BE112" s="171">
        <f>IF(N112="základní",J112,0)</f>
        <v>0</v>
      </c>
      <c r="BF112" s="171">
        <f>IF(N112="snížená",J112,0)</f>
        <v>0</v>
      </c>
      <c r="BG112" s="171">
        <f>IF(N112="zákl. přenesená",J112,0)</f>
        <v>0</v>
      </c>
      <c r="BH112" s="171">
        <f>IF(N112="sníž. přenesená",J112,0)</f>
        <v>0</v>
      </c>
      <c r="BI112" s="171">
        <f>IF(N112="nulová",J112,0)</f>
        <v>0</v>
      </c>
      <c r="BJ112" s="11" t="s">
        <v>22</v>
      </c>
      <c r="BK112" s="171">
        <f>ROUND(I112*H112,2)</f>
        <v>0</v>
      </c>
      <c r="BL112" s="11" t="s">
        <v>127</v>
      </c>
      <c r="BM112" s="170" t="s">
        <v>193</v>
      </c>
    </row>
    <row r="113" spans="1:65" s="2" customFormat="1" ht="39">
      <c r="A113" s="28"/>
      <c r="B113" s="29"/>
      <c r="C113" s="30"/>
      <c r="D113" s="172" t="s">
        <v>130</v>
      </c>
      <c r="E113" s="30"/>
      <c r="F113" s="173" t="s">
        <v>194</v>
      </c>
      <c r="G113" s="30"/>
      <c r="H113" s="30"/>
      <c r="I113" s="109"/>
      <c r="J113" s="30"/>
      <c r="K113" s="30"/>
      <c r="L113" s="33"/>
      <c r="M113" s="174"/>
      <c r="N113" s="175"/>
      <c r="O113" s="58"/>
      <c r="P113" s="58"/>
      <c r="Q113" s="58"/>
      <c r="R113" s="58"/>
      <c r="S113" s="58"/>
      <c r="T113" s="59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T113" s="11" t="s">
        <v>130</v>
      </c>
      <c r="AU113" s="11" t="s">
        <v>78</v>
      </c>
    </row>
    <row r="114" spans="1:65" s="2" customFormat="1" ht="16.5" customHeight="1">
      <c r="A114" s="28"/>
      <c r="B114" s="29"/>
      <c r="C114" s="158" t="s">
        <v>8</v>
      </c>
      <c r="D114" s="158" t="s">
        <v>123</v>
      </c>
      <c r="E114" s="159" t="s">
        <v>195</v>
      </c>
      <c r="F114" s="160" t="s">
        <v>196</v>
      </c>
      <c r="G114" s="161" t="s">
        <v>134</v>
      </c>
      <c r="H114" s="162">
        <v>6</v>
      </c>
      <c r="I114" s="163"/>
      <c r="J114" s="164">
        <f>ROUND(I114*H114,2)</f>
        <v>0</v>
      </c>
      <c r="K114" s="165"/>
      <c r="L114" s="33"/>
      <c r="M114" s="166" t="s">
        <v>20</v>
      </c>
      <c r="N114" s="167" t="s">
        <v>49</v>
      </c>
      <c r="O114" s="58"/>
      <c r="P114" s="168">
        <f>O114*H114</f>
        <v>0</v>
      </c>
      <c r="Q114" s="168">
        <v>0</v>
      </c>
      <c r="R114" s="168">
        <f>Q114*H114</f>
        <v>0</v>
      </c>
      <c r="S114" s="168">
        <v>0</v>
      </c>
      <c r="T114" s="169">
        <f>S114*H114</f>
        <v>0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R114" s="170" t="s">
        <v>127</v>
      </c>
      <c r="AT114" s="170" t="s">
        <v>123</v>
      </c>
      <c r="AU114" s="170" t="s">
        <v>78</v>
      </c>
      <c r="AY114" s="11" t="s">
        <v>128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11" t="s">
        <v>22</v>
      </c>
      <c r="BK114" s="171">
        <f>ROUND(I114*H114,2)</f>
        <v>0</v>
      </c>
      <c r="BL114" s="11" t="s">
        <v>127</v>
      </c>
      <c r="BM114" s="170" t="s">
        <v>197</v>
      </c>
    </row>
    <row r="115" spans="1:65" s="2" customFormat="1" ht="39">
      <c r="A115" s="28"/>
      <c r="B115" s="29"/>
      <c r="C115" s="30"/>
      <c r="D115" s="172" t="s">
        <v>130</v>
      </c>
      <c r="E115" s="30"/>
      <c r="F115" s="173" t="s">
        <v>198</v>
      </c>
      <c r="G115" s="30"/>
      <c r="H115" s="30"/>
      <c r="I115" s="109"/>
      <c r="J115" s="30"/>
      <c r="K115" s="30"/>
      <c r="L115" s="33"/>
      <c r="M115" s="174"/>
      <c r="N115" s="175"/>
      <c r="O115" s="58"/>
      <c r="P115" s="58"/>
      <c r="Q115" s="58"/>
      <c r="R115" s="58"/>
      <c r="S115" s="58"/>
      <c r="T115" s="59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T115" s="11" t="s">
        <v>130</v>
      </c>
      <c r="AU115" s="11" t="s">
        <v>78</v>
      </c>
    </row>
    <row r="116" spans="1:65" s="2" customFormat="1" ht="16.5" customHeight="1">
      <c r="A116" s="28"/>
      <c r="B116" s="29"/>
      <c r="C116" s="158" t="s">
        <v>199</v>
      </c>
      <c r="D116" s="158" t="s">
        <v>123</v>
      </c>
      <c r="E116" s="159" t="s">
        <v>200</v>
      </c>
      <c r="F116" s="160" t="s">
        <v>201</v>
      </c>
      <c r="G116" s="161" t="s">
        <v>134</v>
      </c>
      <c r="H116" s="162">
        <v>6</v>
      </c>
      <c r="I116" s="163"/>
      <c r="J116" s="164">
        <f>ROUND(I116*H116,2)</f>
        <v>0</v>
      </c>
      <c r="K116" s="165"/>
      <c r="L116" s="33"/>
      <c r="M116" s="166" t="s">
        <v>20</v>
      </c>
      <c r="N116" s="167" t="s">
        <v>49</v>
      </c>
      <c r="O116" s="58"/>
      <c r="P116" s="168">
        <f>O116*H116</f>
        <v>0</v>
      </c>
      <c r="Q116" s="168">
        <v>0</v>
      </c>
      <c r="R116" s="168">
        <f>Q116*H116</f>
        <v>0</v>
      </c>
      <c r="S116" s="168">
        <v>0</v>
      </c>
      <c r="T116" s="169">
        <f>S116*H116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R116" s="170" t="s">
        <v>127</v>
      </c>
      <c r="AT116" s="170" t="s">
        <v>123</v>
      </c>
      <c r="AU116" s="170" t="s">
        <v>78</v>
      </c>
      <c r="AY116" s="11" t="s">
        <v>128</v>
      </c>
      <c r="BE116" s="171">
        <f>IF(N116="základní",J116,0)</f>
        <v>0</v>
      </c>
      <c r="BF116" s="171">
        <f>IF(N116="snížená",J116,0)</f>
        <v>0</v>
      </c>
      <c r="BG116" s="171">
        <f>IF(N116="zákl. přenesená",J116,0)</f>
        <v>0</v>
      </c>
      <c r="BH116" s="171">
        <f>IF(N116="sníž. přenesená",J116,0)</f>
        <v>0</v>
      </c>
      <c r="BI116" s="171">
        <f>IF(N116="nulová",J116,0)</f>
        <v>0</v>
      </c>
      <c r="BJ116" s="11" t="s">
        <v>22</v>
      </c>
      <c r="BK116" s="171">
        <f>ROUND(I116*H116,2)</f>
        <v>0</v>
      </c>
      <c r="BL116" s="11" t="s">
        <v>127</v>
      </c>
      <c r="BM116" s="170" t="s">
        <v>202</v>
      </c>
    </row>
    <row r="117" spans="1:65" s="2" customFormat="1" ht="39">
      <c r="A117" s="28"/>
      <c r="B117" s="29"/>
      <c r="C117" s="30"/>
      <c r="D117" s="172" t="s">
        <v>130</v>
      </c>
      <c r="E117" s="30"/>
      <c r="F117" s="173" t="s">
        <v>203</v>
      </c>
      <c r="G117" s="30"/>
      <c r="H117" s="30"/>
      <c r="I117" s="109"/>
      <c r="J117" s="30"/>
      <c r="K117" s="30"/>
      <c r="L117" s="33"/>
      <c r="M117" s="174"/>
      <c r="N117" s="175"/>
      <c r="O117" s="58"/>
      <c r="P117" s="58"/>
      <c r="Q117" s="58"/>
      <c r="R117" s="58"/>
      <c r="S117" s="58"/>
      <c r="T117" s="59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1" t="s">
        <v>130</v>
      </c>
      <c r="AU117" s="11" t="s">
        <v>78</v>
      </c>
    </row>
    <row r="118" spans="1:65" s="2" customFormat="1" ht="16.5" customHeight="1">
      <c r="A118" s="28"/>
      <c r="B118" s="29"/>
      <c r="C118" s="158" t="s">
        <v>204</v>
      </c>
      <c r="D118" s="158" t="s">
        <v>123</v>
      </c>
      <c r="E118" s="159" t="s">
        <v>205</v>
      </c>
      <c r="F118" s="160" t="s">
        <v>206</v>
      </c>
      <c r="G118" s="161" t="s">
        <v>134</v>
      </c>
      <c r="H118" s="162">
        <v>6</v>
      </c>
      <c r="I118" s="163"/>
      <c r="J118" s="164">
        <f>ROUND(I118*H118,2)</f>
        <v>0</v>
      </c>
      <c r="K118" s="165"/>
      <c r="L118" s="33"/>
      <c r="M118" s="166" t="s">
        <v>20</v>
      </c>
      <c r="N118" s="167" t="s">
        <v>49</v>
      </c>
      <c r="O118" s="58"/>
      <c r="P118" s="168">
        <f>O118*H118</f>
        <v>0</v>
      </c>
      <c r="Q118" s="168">
        <v>0</v>
      </c>
      <c r="R118" s="168">
        <f>Q118*H118</f>
        <v>0</v>
      </c>
      <c r="S118" s="168">
        <v>0</v>
      </c>
      <c r="T118" s="169">
        <f>S118*H118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70" t="s">
        <v>127</v>
      </c>
      <c r="AT118" s="170" t="s">
        <v>123</v>
      </c>
      <c r="AU118" s="170" t="s">
        <v>78</v>
      </c>
      <c r="AY118" s="11" t="s">
        <v>128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1" t="s">
        <v>22</v>
      </c>
      <c r="BK118" s="171">
        <f>ROUND(I118*H118,2)</f>
        <v>0</v>
      </c>
      <c r="BL118" s="11" t="s">
        <v>127</v>
      </c>
      <c r="BM118" s="170" t="s">
        <v>207</v>
      </c>
    </row>
    <row r="119" spans="1:65" s="2" customFormat="1" ht="39">
      <c r="A119" s="28"/>
      <c r="B119" s="29"/>
      <c r="C119" s="30"/>
      <c r="D119" s="172" t="s">
        <v>130</v>
      </c>
      <c r="E119" s="30"/>
      <c r="F119" s="173" t="s">
        <v>208</v>
      </c>
      <c r="G119" s="30"/>
      <c r="H119" s="30"/>
      <c r="I119" s="109"/>
      <c r="J119" s="30"/>
      <c r="K119" s="30"/>
      <c r="L119" s="33"/>
      <c r="M119" s="174"/>
      <c r="N119" s="175"/>
      <c r="O119" s="58"/>
      <c r="P119" s="58"/>
      <c r="Q119" s="58"/>
      <c r="R119" s="58"/>
      <c r="S119" s="58"/>
      <c r="T119" s="59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1" t="s">
        <v>130</v>
      </c>
      <c r="AU119" s="11" t="s">
        <v>78</v>
      </c>
    </row>
    <row r="120" spans="1:65" s="2" customFormat="1" ht="16.5" customHeight="1">
      <c r="A120" s="28"/>
      <c r="B120" s="29"/>
      <c r="C120" s="158" t="s">
        <v>209</v>
      </c>
      <c r="D120" s="158" t="s">
        <v>123</v>
      </c>
      <c r="E120" s="159" t="s">
        <v>210</v>
      </c>
      <c r="F120" s="160" t="s">
        <v>211</v>
      </c>
      <c r="G120" s="161" t="s">
        <v>134</v>
      </c>
      <c r="H120" s="162">
        <v>6</v>
      </c>
      <c r="I120" s="163"/>
      <c r="J120" s="164">
        <f>ROUND(I120*H120,2)</f>
        <v>0</v>
      </c>
      <c r="K120" s="165"/>
      <c r="L120" s="33"/>
      <c r="M120" s="166" t="s">
        <v>20</v>
      </c>
      <c r="N120" s="167" t="s">
        <v>49</v>
      </c>
      <c r="O120" s="58"/>
      <c r="P120" s="168">
        <f>O120*H120</f>
        <v>0</v>
      </c>
      <c r="Q120" s="168">
        <v>0</v>
      </c>
      <c r="R120" s="168">
        <f>Q120*H120</f>
        <v>0</v>
      </c>
      <c r="S120" s="168">
        <v>0</v>
      </c>
      <c r="T120" s="169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0" t="s">
        <v>127</v>
      </c>
      <c r="AT120" s="170" t="s">
        <v>123</v>
      </c>
      <c r="AU120" s="170" t="s">
        <v>78</v>
      </c>
      <c r="AY120" s="11" t="s">
        <v>128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11" t="s">
        <v>22</v>
      </c>
      <c r="BK120" s="171">
        <f>ROUND(I120*H120,2)</f>
        <v>0</v>
      </c>
      <c r="BL120" s="11" t="s">
        <v>127</v>
      </c>
      <c r="BM120" s="170" t="s">
        <v>212</v>
      </c>
    </row>
    <row r="121" spans="1:65" s="2" customFormat="1" ht="39">
      <c r="A121" s="28"/>
      <c r="B121" s="29"/>
      <c r="C121" s="30"/>
      <c r="D121" s="172" t="s">
        <v>130</v>
      </c>
      <c r="E121" s="30"/>
      <c r="F121" s="173" t="s">
        <v>213</v>
      </c>
      <c r="G121" s="30"/>
      <c r="H121" s="30"/>
      <c r="I121" s="109"/>
      <c r="J121" s="30"/>
      <c r="K121" s="30"/>
      <c r="L121" s="33"/>
      <c r="M121" s="174"/>
      <c r="N121" s="175"/>
      <c r="O121" s="58"/>
      <c r="P121" s="58"/>
      <c r="Q121" s="58"/>
      <c r="R121" s="58"/>
      <c r="S121" s="58"/>
      <c r="T121" s="59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1" t="s">
        <v>130</v>
      </c>
      <c r="AU121" s="11" t="s">
        <v>78</v>
      </c>
    </row>
    <row r="122" spans="1:65" s="2" customFormat="1" ht="16.5" customHeight="1">
      <c r="A122" s="28"/>
      <c r="B122" s="29"/>
      <c r="C122" s="158" t="s">
        <v>214</v>
      </c>
      <c r="D122" s="158" t="s">
        <v>123</v>
      </c>
      <c r="E122" s="159" t="s">
        <v>215</v>
      </c>
      <c r="F122" s="160" t="s">
        <v>216</v>
      </c>
      <c r="G122" s="161" t="s">
        <v>134</v>
      </c>
      <c r="H122" s="162">
        <v>6</v>
      </c>
      <c r="I122" s="163"/>
      <c r="J122" s="164">
        <f>ROUND(I122*H122,2)</f>
        <v>0</v>
      </c>
      <c r="K122" s="165"/>
      <c r="L122" s="33"/>
      <c r="M122" s="166" t="s">
        <v>20</v>
      </c>
      <c r="N122" s="167" t="s">
        <v>49</v>
      </c>
      <c r="O122" s="58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9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0" t="s">
        <v>127</v>
      </c>
      <c r="AT122" s="170" t="s">
        <v>123</v>
      </c>
      <c r="AU122" s="170" t="s">
        <v>78</v>
      </c>
      <c r="AY122" s="11" t="s">
        <v>128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1" t="s">
        <v>22</v>
      </c>
      <c r="BK122" s="171">
        <f>ROUND(I122*H122,2)</f>
        <v>0</v>
      </c>
      <c r="BL122" s="11" t="s">
        <v>127</v>
      </c>
      <c r="BM122" s="170" t="s">
        <v>217</v>
      </c>
    </row>
    <row r="123" spans="1:65" s="2" customFormat="1" ht="39">
      <c r="A123" s="28"/>
      <c r="B123" s="29"/>
      <c r="C123" s="30"/>
      <c r="D123" s="172" t="s">
        <v>130</v>
      </c>
      <c r="E123" s="30"/>
      <c r="F123" s="173" t="s">
        <v>218</v>
      </c>
      <c r="G123" s="30"/>
      <c r="H123" s="30"/>
      <c r="I123" s="109"/>
      <c r="J123" s="30"/>
      <c r="K123" s="30"/>
      <c r="L123" s="33"/>
      <c r="M123" s="174"/>
      <c r="N123" s="175"/>
      <c r="O123" s="58"/>
      <c r="P123" s="58"/>
      <c r="Q123" s="58"/>
      <c r="R123" s="58"/>
      <c r="S123" s="58"/>
      <c r="T123" s="59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130</v>
      </c>
      <c r="AU123" s="11" t="s">
        <v>78</v>
      </c>
    </row>
    <row r="124" spans="1:65" s="2" customFormat="1" ht="16.5" customHeight="1">
      <c r="A124" s="28"/>
      <c r="B124" s="29"/>
      <c r="C124" s="158" t="s">
        <v>219</v>
      </c>
      <c r="D124" s="158" t="s">
        <v>123</v>
      </c>
      <c r="E124" s="159" t="s">
        <v>220</v>
      </c>
      <c r="F124" s="160" t="s">
        <v>221</v>
      </c>
      <c r="G124" s="161" t="s">
        <v>134</v>
      </c>
      <c r="H124" s="162">
        <v>6</v>
      </c>
      <c r="I124" s="163"/>
      <c r="J124" s="164">
        <f>ROUND(I124*H124,2)</f>
        <v>0</v>
      </c>
      <c r="K124" s="165"/>
      <c r="L124" s="33"/>
      <c r="M124" s="166" t="s">
        <v>20</v>
      </c>
      <c r="N124" s="167" t="s">
        <v>49</v>
      </c>
      <c r="O124" s="58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9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0" t="s">
        <v>127</v>
      </c>
      <c r="AT124" s="170" t="s">
        <v>123</v>
      </c>
      <c r="AU124" s="170" t="s">
        <v>78</v>
      </c>
      <c r="AY124" s="11" t="s">
        <v>128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1" t="s">
        <v>22</v>
      </c>
      <c r="BK124" s="171">
        <f>ROUND(I124*H124,2)</f>
        <v>0</v>
      </c>
      <c r="BL124" s="11" t="s">
        <v>127</v>
      </c>
      <c r="BM124" s="170" t="s">
        <v>222</v>
      </c>
    </row>
    <row r="125" spans="1:65" s="2" customFormat="1" ht="39">
      <c r="A125" s="28"/>
      <c r="B125" s="29"/>
      <c r="C125" s="30"/>
      <c r="D125" s="172" t="s">
        <v>130</v>
      </c>
      <c r="E125" s="30"/>
      <c r="F125" s="173" t="s">
        <v>223</v>
      </c>
      <c r="G125" s="30"/>
      <c r="H125" s="30"/>
      <c r="I125" s="109"/>
      <c r="J125" s="30"/>
      <c r="K125" s="30"/>
      <c r="L125" s="33"/>
      <c r="M125" s="174"/>
      <c r="N125" s="175"/>
      <c r="O125" s="58"/>
      <c r="P125" s="58"/>
      <c r="Q125" s="58"/>
      <c r="R125" s="58"/>
      <c r="S125" s="58"/>
      <c r="T125" s="59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130</v>
      </c>
      <c r="AU125" s="11" t="s">
        <v>78</v>
      </c>
    </row>
    <row r="126" spans="1:65" s="2" customFormat="1" ht="16.5" customHeight="1">
      <c r="A126" s="28"/>
      <c r="B126" s="29"/>
      <c r="C126" s="158" t="s">
        <v>7</v>
      </c>
      <c r="D126" s="158" t="s">
        <v>123</v>
      </c>
      <c r="E126" s="159" t="s">
        <v>224</v>
      </c>
      <c r="F126" s="160" t="s">
        <v>225</v>
      </c>
      <c r="G126" s="161" t="s">
        <v>134</v>
      </c>
      <c r="H126" s="162">
        <v>6</v>
      </c>
      <c r="I126" s="163"/>
      <c r="J126" s="164">
        <f>ROUND(I126*H126,2)</f>
        <v>0</v>
      </c>
      <c r="K126" s="165"/>
      <c r="L126" s="33"/>
      <c r="M126" s="166" t="s">
        <v>20</v>
      </c>
      <c r="N126" s="167" t="s">
        <v>49</v>
      </c>
      <c r="O126" s="58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0" t="s">
        <v>127</v>
      </c>
      <c r="AT126" s="170" t="s">
        <v>123</v>
      </c>
      <c r="AU126" s="170" t="s">
        <v>78</v>
      </c>
      <c r="AY126" s="11" t="s">
        <v>128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1" t="s">
        <v>22</v>
      </c>
      <c r="BK126" s="171">
        <f>ROUND(I126*H126,2)</f>
        <v>0</v>
      </c>
      <c r="BL126" s="11" t="s">
        <v>127</v>
      </c>
      <c r="BM126" s="170" t="s">
        <v>226</v>
      </c>
    </row>
    <row r="127" spans="1:65" s="2" customFormat="1" ht="39">
      <c r="A127" s="28"/>
      <c r="B127" s="29"/>
      <c r="C127" s="30"/>
      <c r="D127" s="172" t="s">
        <v>130</v>
      </c>
      <c r="E127" s="30"/>
      <c r="F127" s="173" t="s">
        <v>227</v>
      </c>
      <c r="G127" s="30"/>
      <c r="H127" s="30"/>
      <c r="I127" s="109"/>
      <c r="J127" s="30"/>
      <c r="K127" s="30"/>
      <c r="L127" s="33"/>
      <c r="M127" s="174"/>
      <c r="N127" s="175"/>
      <c r="O127" s="58"/>
      <c r="P127" s="58"/>
      <c r="Q127" s="58"/>
      <c r="R127" s="58"/>
      <c r="S127" s="58"/>
      <c r="T127" s="59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1" t="s">
        <v>130</v>
      </c>
      <c r="AU127" s="11" t="s">
        <v>78</v>
      </c>
    </row>
    <row r="128" spans="1:65" s="2" customFormat="1" ht="16.5" customHeight="1">
      <c r="A128" s="28"/>
      <c r="B128" s="29"/>
      <c r="C128" s="158" t="s">
        <v>228</v>
      </c>
      <c r="D128" s="158" t="s">
        <v>123</v>
      </c>
      <c r="E128" s="159" t="s">
        <v>229</v>
      </c>
      <c r="F128" s="160" t="s">
        <v>230</v>
      </c>
      <c r="G128" s="161" t="s">
        <v>134</v>
      </c>
      <c r="H128" s="162">
        <v>6</v>
      </c>
      <c r="I128" s="163"/>
      <c r="J128" s="164">
        <f>ROUND(I128*H128,2)</f>
        <v>0</v>
      </c>
      <c r="K128" s="165"/>
      <c r="L128" s="33"/>
      <c r="M128" s="166" t="s">
        <v>20</v>
      </c>
      <c r="N128" s="167" t="s">
        <v>49</v>
      </c>
      <c r="O128" s="58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0" t="s">
        <v>127</v>
      </c>
      <c r="AT128" s="170" t="s">
        <v>123</v>
      </c>
      <c r="AU128" s="170" t="s">
        <v>78</v>
      </c>
      <c r="AY128" s="11" t="s">
        <v>128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1" t="s">
        <v>22</v>
      </c>
      <c r="BK128" s="171">
        <f>ROUND(I128*H128,2)</f>
        <v>0</v>
      </c>
      <c r="BL128" s="11" t="s">
        <v>127</v>
      </c>
      <c r="BM128" s="170" t="s">
        <v>231</v>
      </c>
    </row>
    <row r="129" spans="1:65" s="2" customFormat="1" ht="39">
      <c r="A129" s="28"/>
      <c r="B129" s="29"/>
      <c r="C129" s="30"/>
      <c r="D129" s="172" t="s">
        <v>130</v>
      </c>
      <c r="E129" s="30"/>
      <c r="F129" s="173" t="s">
        <v>232</v>
      </c>
      <c r="G129" s="30"/>
      <c r="H129" s="30"/>
      <c r="I129" s="109"/>
      <c r="J129" s="30"/>
      <c r="K129" s="30"/>
      <c r="L129" s="33"/>
      <c r="M129" s="174"/>
      <c r="N129" s="175"/>
      <c r="O129" s="58"/>
      <c r="P129" s="58"/>
      <c r="Q129" s="58"/>
      <c r="R129" s="58"/>
      <c r="S129" s="58"/>
      <c r="T129" s="59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1" t="s">
        <v>130</v>
      </c>
      <c r="AU129" s="11" t="s">
        <v>78</v>
      </c>
    </row>
    <row r="130" spans="1:65" s="2" customFormat="1" ht="16.5" customHeight="1">
      <c r="A130" s="28"/>
      <c r="B130" s="29"/>
      <c r="C130" s="158" t="s">
        <v>233</v>
      </c>
      <c r="D130" s="158" t="s">
        <v>123</v>
      </c>
      <c r="E130" s="159" t="s">
        <v>234</v>
      </c>
      <c r="F130" s="160" t="s">
        <v>235</v>
      </c>
      <c r="G130" s="161" t="s">
        <v>134</v>
      </c>
      <c r="H130" s="162">
        <v>6</v>
      </c>
      <c r="I130" s="163"/>
      <c r="J130" s="164">
        <f>ROUND(I130*H130,2)</f>
        <v>0</v>
      </c>
      <c r="K130" s="165"/>
      <c r="L130" s="33"/>
      <c r="M130" s="166" t="s">
        <v>20</v>
      </c>
      <c r="N130" s="167" t="s">
        <v>49</v>
      </c>
      <c r="O130" s="58"/>
      <c r="P130" s="168">
        <f>O130*H130</f>
        <v>0</v>
      </c>
      <c r="Q130" s="168">
        <v>0</v>
      </c>
      <c r="R130" s="168">
        <f>Q130*H130</f>
        <v>0</v>
      </c>
      <c r="S130" s="168">
        <v>0</v>
      </c>
      <c r="T130" s="16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0" t="s">
        <v>127</v>
      </c>
      <c r="AT130" s="170" t="s">
        <v>123</v>
      </c>
      <c r="AU130" s="170" t="s">
        <v>78</v>
      </c>
      <c r="AY130" s="11" t="s">
        <v>128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11" t="s">
        <v>22</v>
      </c>
      <c r="BK130" s="171">
        <f>ROUND(I130*H130,2)</f>
        <v>0</v>
      </c>
      <c r="BL130" s="11" t="s">
        <v>127</v>
      </c>
      <c r="BM130" s="170" t="s">
        <v>236</v>
      </c>
    </row>
    <row r="131" spans="1:65" s="2" customFormat="1" ht="39">
      <c r="A131" s="28"/>
      <c r="B131" s="29"/>
      <c r="C131" s="30"/>
      <c r="D131" s="172" t="s">
        <v>130</v>
      </c>
      <c r="E131" s="30"/>
      <c r="F131" s="173" t="s">
        <v>237</v>
      </c>
      <c r="G131" s="30"/>
      <c r="H131" s="30"/>
      <c r="I131" s="109"/>
      <c r="J131" s="30"/>
      <c r="K131" s="30"/>
      <c r="L131" s="33"/>
      <c r="M131" s="174"/>
      <c r="N131" s="175"/>
      <c r="O131" s="58"/>
      <c r="P131" s="58"/>
      <c r="Q131" s="58"/>
      <c r="R131" s="58"/>
      <c r="S131" s="58"/>
      <c r="T131" s="59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1" t="s">
        <v>130</v>
      </c>
      <c r="AU131" s="11" t="s">
        <v>78</v>
      </c>
    </row>
    <row r="132" spans="1:65" s="2" customFormat="1" ht="16.5" customHeight="1">
      <c r="A132" s="28"/>
      <c r="B132" s="29"/>
      <c r="C132" s="158" t="s">
        <v>238</v>
      </c>
      <c r="D132" s="158" t="s">
        <v>123</v>
      </c>
      <c r="E132" s="159" t="s">
        <v>239</v>
      </c>
      <c r="F132" s="160" t="s">
        <v>240</v>
      </c>
      <c r="G132" s="161" t="s">
        <v>134</v>
      </c>
      <c r="H132" s="162">
        <v>6</v>
      </c>
      <c r="I132" s="163"/>
      <c r="J132" s="164">
        <f>ROUND(I132*H132,2)</f>
        <v>0</v>
      </c>
      <c r="K132" s="165"/>
      <c r="L132" s="33"/>
      <c r="M132" s="166" t="s">
        <v>20</v>
      </c>
      <c r="N132" s="167" t="s">
        <v>49</v>
      </c>
      <c r="O132" s="58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0" t="s">
        <v>127</v>
      </c>
      <c r="AT132" s="170" t="s">
        <v>123</v>
      </c>
      <c r="AU132" s="170" t="s">
        <v>78</v>
      </c>
      <c r="AY132" s="11" t="s">
        <v>128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1" t="s">
        <v>22</v>
      </c>
      <c r="BK132" s="171">
        <f>ROUND(I132*H132,2)</f>
        <v>0</v>
      </c>
      <c r="BL132" s="11" t="s">
        <v>127</v>
      </c>
      <c r="BM132" s="170" t="s">
        <v>241</v>
      </c>
    </row>
    <row r="133" spans="1:65" s="2" customFormat="1" ht="39">
      <c r="A133" s="28"/>
      <c r="B133" s="29"/>
      <c r="C133" s="30"/>
      <c r="D133" s="172" t="s">
        <v>130</v>
      </c>
      <c r="E133" s="30"/>
      <c r="F133" s="173" t="s">
        <v>242</v>
      </c>
      <c r="G133" s="30"/>
      <c r="H133" s="30"/>
      <c r="I133" s="109"/>
      <c r="J133" s="30"/>
      <c r="K133" s="30"/>
      <c r="L133" s="33"/>
      <c r="M133" s="174"/>
      <c r="N133" s="175"/>
      <c r="O133" s="58"/>
      <c r="P133" s="58"/>
      <c r="Q133" s="58"/>
      <c r="R133" s="58"/>
      <c r="S133" s="58"/>
      <c r="T133" s="59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1" t="s">
        <v>130</v>
      </c>
      <c r="AU133" s="11" t="s">
        <v>78</v>
      </c>
    </row>
    <row r="134" spans="1:65" s="2" customFormat="1" ht="16.5" customHeight="1">
      <c r="A134" s="28"/>
      <c r="B134" s="29"/>
      <c r="C134" s="158" t="s">
        <v>243</v>
      </c>
      <c r="D134" s="158" t="s">
        <v>123</v>
      </c>
      <c r="E134" s="159" t="s">
        <v>244</v>
      </c>
      <c r="F134" s="160" t="s">
        <v>245</v>
      </c>
      <c r="G134" s="161" t="s">
        <v>134</v>
      </c>
      <c r="H134" s="162">
        <v>6</v>
      </c>
      <c r="I134" s="163"/>
      <c r="J134" s="164">
        <f>ROUND(I134*H134,2)</f>
        <v>0</v>
      </c>
      <c r="K134" s="165"/>
      <c r="L134" s="33"/>
      <c r="M134" s="166" t="s">
        <v>20</v>
      </c>
      <c r="N134" s="167" t="s">
        <v>49</v>
      </c>
      <c r="O134" s="58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0" t="s">
        <v>127</v>
      </c>
      <c r="AT134" s="170" t="s">
        <v>123</v>
      </c>
      <c r="AU134" s="170" t="s">
        <v>78</v>
      </c>
      <c r="AY134" s="11" t="s">
        <v>128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1" t="s">
        <v>22</v>
      </c>
      <c r="BK134" s="171">
        <f>ROUND(I134*H134,2)</f>
        <v>0</v>
      </c>
      <c r="BL134" s="11" t="s">
        <v>127</v>
      </c>
      <c r="BM134" s="170" t="s">
        <v>246</v>
      </c>
    </row>
    <row r="135" spans="1:65" s="2" customFormat="1" ht="39">
      <c r="A135" s="28"/>
      <c r="B135" s="29"/>
      <c r="C135" s="30"/>
      <c r="D135" s="172" t="s">
        <v>130</v>
      </c>
      <c r="E135" s="30"/>
      <c r="F135" s="173" t="s">
        <v>247</v>
      </c>
      <c r="G135" s="30"/>
      <c r="H135" s="30"/>
      <c r="I135" s="109"/>
      <c r="J135" s="30"/>
      <c r="K135" s="30"/>
      <c r="L135" s="33"/>
      <c r="M135" s="174"/>
      <c r="N135" s="175"/>
      <c r="O135" s="58"/>
      <c r="P135" s="58"/>
      <c r="Q135" s="58"/>
      <c r="R135" s="58"/>
      <c r="S135" s="58"/>
      <c r="T135" s="59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1" t="s">
        <v>130</v>
      </c>
      <c r="AU135" s="11" t="s">
        <v>78</v>
      </c>
    </row>
    <row r="136" spans="1:65" s="2" customFormat="1" ht="16.5" customHeight="1">
      <c r="A136" s="28"/>
      <c r="B136" s="29"/>
      <c r="C136" s="158" t="s">
        <v>248</v>
      </c>
      <c r="D136" s="158" t="s">
        <v>123</v>
      </c>
      <c r="E136" s="159" t="s">
        <v>249</v>
      </c>
      <c r="F136" s="160" t="s">
        <v>250</v>
      </c>
      <c r="G136" s="161" t="s">
        <v>134</v>
      </c>
      <c r="H136" s="162">
        <v>6</v>
      </c>
      <c r="I136" s="163"/>
      <c r="J136" s="164">
        <f>ROUND(I136*H136,2)</f>
        <v>0</v>
      </c>
      <c r="K136" s="165"/>
      <c r="L136" s="33"/>
      <c r="M136" s="166" t="s">
        <v>20</v>
      </c>
      <c r="N136" s="167" t="s">
        <v>49</v>
      </c>
      <c r="O136" s="58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0" t="s">
        <v>127</v>
      </c>
      <c r="AT136" s="170" t="s">
        <v>123</v>
      </c>
      <c r="AU136" s="170" t="s">
        <v>78</v>
      </c>
      <c r="AY136" s="11" t="s">
        <v>128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1" t="s">
        <v>22</v>
      </c>
      <c r="BK136" s="171">
        <f>ROUND(I136*H136,2)</f>
        <v>0</v>
      </c>
      <c r="BL136" s="11" t="s">
        <v>127</v>
      </c>
      <c r="BM136" s="170" t="s">
        <v>251</v>
      </c>
    </row>
    <row r="137" spans="1:65" s="2" customFormat="1" ht="39">
      <c r="A137" s="28"/>
      <c r="B137" s="29"/>
      <c r="C137" s="30"/>
      <c r="D137" s="172" t="s">
        <v>130</v>
      </c>
      <c r="E137" s="30"/>
      <c r="F137" s="173" t="s">
        <v>252</v>
      </c>
      <c r="G137" s="30"/>
      <c r="H137" s="30"/>
      <c r="I137" s="109"/>
      <c r="J137" s="30"/>
      <c r="K137" s="30"/>
      <c r="L137" s="33"/>
      <c r="M137" s="174"/>
      <c r="N137" s="175"/>
      <c r="O137" s="58"/>
      <c r="P137" s="58"/>
      <c r="Q137" s="58"/>
      <c r="R137" s="58"/>
      <c r="S137" s="58"/>
      <c r="T137" s="59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1" t="s">
        <v>130</v>
      </c>
      <c r="AU137" s="11" t="s">
        <v>78</v>
      </c>
    </row>
    <row r="138" spans="1:65" s="2" customFormat="1" ht="16.5" customHeight="1">
      <c r="A138" s="28"/>
      <c r="B138" s="29"/>
      <c r="C138" s="158" t="s">
        <v>253</v>
      </c>
      <c r="D138" s="158" t="s">
        <v>123</v>
      </c>
      <c r="E138" s="159" t="s">
        <v>254</v>
      </c>
      <c r="F138" s="160" t="s">
        <v>255</v>
      </c>
      <c r="G138" s="161" t="s">
        <v>134</v>
      </c>
      <c r="H138" s="162">
        <v>6</v>
      </c>
      <c r="I138" s="163"/>
      <c r="J138" s="164">
        <f>ROUND(I138*H138,2)</f>
        <v>0</v>
      </c>
      <c r="K138" s="165"/>
      <c r="L138" s="33"/>
      <c r="M138" s="166" t="s">
        <v>20</v>
      </c>
      <c r="N138" s="167" t="s">
        <v>49</v>
      </c>
      <c r="O138" s="58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0" t="s">
        <v>127</v>
      </c>
      <c r="AT138" s="170" t="s">
        <v>123</v>
      </c>
      <c r="AU138" s="170" t="s">
        <v>78</v>
      </c>
      <c r="AY138" s="11" t="s">
        <v>128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1" t="s">
        <v>22</v>
      </c>
      <c r="BK138" s="171">
        <f>ROUND(I138*H138,2)</f>
        <v>0</v>
      </c>
      <c r="BL138" s="11" t="s">
        <v>127</v>
      </c>
      <c r="BM138" s="170" t="s">
        <v>256</v>
      </c>
    </row>
    <row r="139" spans="1:65" s="2" customFormat="1" ht="39">
      <c r="A139" s="28"/>
      <c r="B139" s="29"/>
      <c r="C139" s="30"/>
      <c r="D139" s="172" t="s">
        <v>130</v>
      </c>
      <c r="E139" s="30"/>
      <c r="F139" s="173" t="s">
        <v>257</v>
      </c>
      <c r="G139" s="30"/>
      <c r="H139" s="30"/>
      <c r="I139" s="109"/>
      <c r="J139" s="30"/>
      <c r="K139" s="30"/>
      <c r="L139" s="33"/>
      <c r="M139" s="174"/>
      <c r="N139" s="175"/>
      <c r="O139" s="58"/>
      <c r="P139" s="58"/>
      <c r="Q139" s="58"/>
      <c r="R139" s="58"/>
      <c r="S139" s="58"/>
      <c r="T139" s="59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1" t="s">
        <v>130</v>
      </c>
      <c r="AU139" s="11" t="s">
        <v>78</v>
      </c>
    </row>
    <row r="140" spans="1:65" s="2" customFormat="1" ht="16.5" customHeight="1">
      <c r="A140" s="28"/>
      <c r="B140" s="29"/>
      <c r="C140" s="158" t="s">
        <v>258</v>
      </c>
      <c r="D140" s="158" t="s">
        <v>123</v>
      </c>
      <c r="E140" s="159" t="s">
        <v>259</v>
      </c>
      <c r="F140" s="160" t="s">
        <v>260</v>
      </c>
      <c r="G140" s="161" t="s">
        <v>134</v>
      </c>
      <c r="H140" s="162">
        <v>6</v>
      </c>
      <c r="I140" s="163"/>
      <c r="J140" s="164">
        <f>ROUND(I140*H140,2)</f>
        <v>0</v>
      </c>
      <c r="K140" s="165"/>
      <c r="L140" s="33"/>
      <c r="M140" s="166" t="s">
        <v>20</v>
      </c>
      <c r="N140" s="167" t="s">
        <v>49</v>
      </c>
      <c r="O140" s="58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0" t="s">
        <v>127</v>
      </c>
      <c r="AT140" s="170" t="s">
        <v>123</v>
      </c>
      <c r="AU140" s="170" t="s">
        <v>78</v>
      </c>
      <c r="AY140" s="11" t="s">
        <v>128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1" t="s">
        <v>22</v>
      </c>
      <c r="BK140" s="171">
        <f>ROUND(I140*H140,2)</f>
        <v>0</v>
      </c>
      <c r="BL140" s="11" t="s">
        <v>127</v>
      </c>
      <c r="BM140" s="170" t="s">
        <v>261</v>
      </c>
    </row>
    <row r="141" spans="1:65" s="2" customFormat="1" ht="39">
      <c r="A141" s="28"/>
      <c r="B141" s="29"/>
      <c r="C141" s="30"/>
      <c r="D141" s="172" t="s">
        <v>130</v>
      </c>
      <c r="E141" s="30"/>
      <c r="F141" s="173" t="s">
        <v>262</v>
      </c>
      <c r="G141" s="30"/>
      <c r="H141" s="30"/>
      <c r="I141" s="109"/>
      <c r="J141" s="30"/>
      <c r="K141" s="30"/>
      <c r="L141" s="33"/>
      <c r="M141" s="174"/>
      <c r="N141" s="175"/>
      <c r="O141" s="58"/>
      <c r="P141" s="58"/>
      <c r="Q141" s="58"/>
      <c r="R141" s="58"/>
      <c r="S141" s="58"/>
      <c r="T141" s="59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1" t="s">
        <v>130</v>
      </c>
      <c r="AU141" s="11" t="s">
        <v>78</v>
      </c>
    </row>
    <row r="142" spans="1:65" s="2" customFormat="1" ht="16.5" customHeight="1">
      <c r="A142" s="28"/>
      <c r="B142" s="29"/>
      <c r="C142" s="158" t="s">
        <v>263</v>
      </c>
      <c r="D142" s="158" t="s">
        <v>123</v>
      </c>
      <c r="E142" s="159" t="s">
        <v>264</v>
      </c>
      <c r="F142" s="160" t="s">
        <v>265</v>
      </c>
      <c r="G142" s="161" t="s">
        <v>134</v>
      </c>
      <c r="H142" s="162">
        <v>200</v>
      </c>
      <c r="I142" s="163"/>
      <c r="J142" s="164">
        <f>ROUND(I142*H142,2)</f>
        <v>0</v>
      </c>
      <c r="K142" s="165"/>
      <c r="L142" s="33"/>
      <c r="M142" s="166" t="s">
        <v>20</v>
      </c>
      <c r="N142" s="167" t="s">
        <v>49</v>
      </c>
      <c r="O142" s="58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0" t="s">
        <v>127</v>
      </c>
      <c r="AT142" s="170" t="s">
        <v>123</v>
      </c>
      <c r="AU142" s="170" t="s">
        <v>78</v>
      </c>
      <c r="AY142" s="11" t="s">
        <v>128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1" t="s">
        <v>22</v>
      </c>
      <c r="BK142" s="171">
        <f>ROUND(I142*H142,2)</f>
        <v>0</v>
      </c>
      <c r="BL142" s="11" t="s">
        <v>127</v>
      </c>
      <c r="BM142" s="170" t="s">
        <v>266</v>
      </c>
    </row>
    <row r="143" spans="1:65" s="2" customFormat="1" ht="39">
      <c r="A143" s="28"/>
      <c r="B143" s="29"/>
      <c r="C143" s="30"/>
      <c r="D143" s="172" t="s">
        <v>130</v>
      </c>
      <c r="E143" s="30"/>
      <c r="F143" s="173" t="s">
        <v>267</v>
      </c>
      <c r="G143" s="30"/>
      <c r="H143" s="30"/>
      <c r="I143" s="109"/>
      <c r="J143" s="30"/>
      <c r="K143" s="30"/>
      <c r="L143" s="33"/>
      <c r="M143" s="174"/>
      <c r="N143" s="175"/>
      <c r="O143" s="58"/>
      <c r="P143" s="58"/>
      <c r="Q143" s="58"/>
      <c r="R143" s="58"/>
      <c r="S143" s="58"/>
      <c r="T143" s="59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1" t="s">
        <v>130</v>
      </c>
      <c r="AU143" s="11" t="s">
        <v>78</v>
      </c>
    </row>
    <row r="144" spans="1:65" s="2" customFormat="1" ht="16.5" customHeight="1">
      <c r="A144" s="28"/>
      <c r="B144" s="29"/>
      <c r="C144" s="158" t="s">
        <v>268</v>
      </c>
      <c r="D144" s="158" t="s">
        <v>123</v>
      </c>
      <c r="E144" s="159" t="s">
        <v>269</v>
      </c>
      <c r="F144" s="160" t="s">
        <v>270</v>
      </c>
      <c r="G144" s="161" t="s">
        <v>134</v>
      </c>
      <c r="H144" s="162">
        <v>200</v>
      </c>
      <c r="I144" s="163"/>
      <c r="J144" s="164">
        <f>ROUND(I144*H144,2)</f>
        <v>0</v>
      </c>
      <c r="K144" s="165"/>
      <c r="L144" s="33"/>
      <c r="M144" s="166" t="s">
        <v>20</v>
      </c>
      <c r="N144" s="167" t="s">
        <v>49</v>
      </c>
      <c r="O144" s="58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0" t="s">
        <v>127</v>
      </c>
      <c r="AT144" s="170" t="s">
        <v>123</v>
      </c>
      <c r="AU144" s="170" t="s">
        <v>78</v>
      </c>
      <c r="AY144" s="11" t="s">
        <v>128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1" t="s">
        <v>22</v>
      </c>
      <c r="BK144" s="171">
        <f>ROUND(I144*H144,2)</f>
        <v>0</v>
      </c>
      <c r="BL144" s="11" t="s">
        <v>127</v>
      </c>
      <c r="BM144" s="170" t="s">
        <v>271</v>
      </c>
    </row>
    <row r="145" spans="1:65" s="2" customFormat="1" ht="39">
      <c r="A145" s="28"/>
      <c r="B145" s="29"/>
      <c r="C145" s="30"/>
      <c r="D145" s="172" t="s">
        <v>130</v>
      </c>
      <c r="E145" s="30"/>
      <c r="F145" s="173" t="s">
        <v>272</v>
      </c>
      <c r="G145" s="30"/>
      <c r="H145" s="30"/>
      <c r="I145" s="109"/>
      <c r="J145" s="30"/>
      <c r="K145" s="30"/>
      <c r="L145" s="33"/>
      <c r="M145" s="174"/>
      <c r="N145" s="175"/>
      <c r="O145" s="58"/>
      <c r="P145" s="58"/>
      <c r="Q145" s="58"/>
      <c r="R145" s="58"/>
      <c r="S145" s="58"/>
      <c r="T145" s="59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1" t="s">
        <v>130</v>
      </c>
      <c r="AU145" s="11" t="s">
        <v>78</v>
      </c>
    </row>
    <row r="146" spans="1:65" s="2" customFormat="1" ht="16.5" customHeight="1">
      <c r="A146" s="28"/>
      <c r="B146" s="29"/>
      <c r="C146" s="158" t="s">
        <v>273</v>
      </c>
      <c r="D146" s="158" t="s">
        <v>123</v>
      </c>
      <c r="E146" s="159" t="s">
        <v>274</v>
      </c>
      <c r="F146" s="160" t="s">
        <v>275</v>
      </c>
      <c r="G146" s="161" t="s">
        <v>134</v>
      </c>
      <c r="H146" s="162">
        <v>200</v>
      </c>
      <c r="I146" s="163"/>
      <c r="J146" s="164">
        <f>ROUND(I146*H146,2)</f>
        <v>0</v>
      </c>
      <c r="K146" s="165"/>
      <c r="L146" s="33"/>
      <c r="M146" s="166" t="s">
        <v>20</v>
      </c>
      <c r="N146" s="167" t="s">
        <v>49</v>
      </c>
      <c r="O146" s="58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0" t="s">
        <v>127</v>
      </c>
      <c r="AT146" s="170" t="s">
        <v>123</v>
      </c>
      <c r="AU146" s="170" t="s">
        <v>78</v>
      </c>
      <c r="AY146" s="11" t="s">
        <v>128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1" t="s">
        <v>22</v>
      </c>
      <c r="BK146" s="171">
        <f>ROUND(I146*H146,2)</f>
        <v>0</v>
      </c>
      <c r="BL146" s="11" t="s">
        <v>127</v>
      </c>
      <c r="BM146" s="170" t="s">
        <v>276</v>
      </c>
    </row>
    <row r="147" spans="1:65" s="2" customFormat="1" ht="39">
      <c r="A147" s="28"/>
      <c r="B147" s="29"/>
      <c r="C147" s="30"/>
      <c r="D147" s="172" t="s">
        <v>130</v>
      </c>
      <c r="E147" s="30"/>
      <c r="F147" s="173" t="s">
        <v>277</v>
      </c>
      <c r="G147" s="30"/>
      <c r="H147" s="30"/>
      <c r="I147" s="109"/>
      <c r="J147" s="30"/>
      <c r="K147" s="30"/>
      <c r="L147" s="33"/>
      <c r="M147" s="174"/>
      <c r="N147" s="175"/>
      <c r="O147" s="58"/>
      <c r="P147" s="58"/>
      <c r="Q147" s="58"/>
      <c r="R147" s="58"/>
      <c r="S147" s="58"/>
      <c r="T147" s="59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1" t="s">
        <v>130</v>
      </c>
      <c r="AU147" s="11" t="s">
        <v>78</v>
      </c>
    </row>
    <row r="148" spans="1:65" s="2" customFormat="1" ht="16.5" customHeight="1">
      <c r="A148" s="28"/>
      <c r="B148" s="29"/>
      <c r="C148" s="158" t="s">
        <v>278</v>
      </c>
      <c r="D148" s="158" t="s">
        <v>123</v>
      </c>
      <c r="E148" s="159" t="s">
        <v>279</v>
      </c>
      <c r="F148" s="160" t="s">
        <v>280</v>
      </c>
      <c r="G148" s="161" t="s">
        <v>134</v>
      </c>
      <c r="H148" s="162">
        <v>200</v>
      </c>
      <c r="I148" s="163"/>
      <c r="J148" s="164">
        <f>ROUND(I148*H148,2)</f>
        <v>0</v>
      </c>
      <c r="K148" s="165"/>
      <c r="L148" s="33"/>
      <c r="M148" s="166" t="s">
        <v>20</v>
      </c>
      <c r="N148" s="167" t="s">
        <v>49</v>
      </c>
      <c r="O148" s="58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0" t="s">
        <v>127</v>
      </c>
      <c r="AT148" s="170" t="s">
        <v>123</v>
      </c>
      <c r="AU148" s="170" t="s">
        <v>78</v>
      </c>
      <c r="AY148" s="11" t="s">
        <v>128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1" t="s">
        <v>22</v>
      </c>
      <c r="BK148" s="171">
        <f>ROUND(I148*H148,2)</f>
        <v>0</v>
      </c>
      <c r="BL148" s="11" t="s">
        <v>127</v>
      </c>
      <c r="BM148" s="170" t="s">
        <v>281</v>
      </c>
    </row>
    <row r="149" spans="1:65" s="2" customFormat="1" ht="39">
      <c r="A149" s="28"/>
      <c r="B149" s="29"/>
      <c r="C149" s="30"/>
      <c r="D149" s="172" t="s">
        <v>130</v>
      </c>
      <c r="E149" s="30"/>
      <c r="F149" s="173" t="s">
        <v>282</v>
      </c>
      <c r="G149" s="30"/>
      <c r="H149" s="30"/>
      <c r="I149" s="109"/>
      <c r="J149" s="30"/>
      <c r="K149" s="30"/>
      <c r="L149" s="33"/>
      <c r="M149" s="174"/>
      <c r="N149" s="175"/>
      <c r="O149" s="58"/>
      <c r="P149" s="58"/>
      <c r="Q149" s="58"/>
      <c r="R149" s="58"/>
      <c r="S149" s="58"/>
      <c r="T149" s="59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1" t="s">
        <v>130</v>
      </c>
      <c r="AU149" s="11" t="s">
        <v>78</v>
      </c>
    </row>
    <row r="150" spans="1:65" s="2" customFormat="1" ht="16.5" customHeight="1">
      <c r="A150" s="28"/>
      <c r="B150" s="29"/>
      <c r="C150" s="158" t="s">
        <v>283</v>
      </c>
      <c r="D150" s="158" t="s">
        <v>123</v>
      </c>
      <c r="E150" s="159" t="s">
        <v>284</v>
      </c>
      <c r="F150" s="160" t="s">
        <v>285</v>
      </c>
      <c r="G150" s="161" t="s">
        <v>134</v>
      </c>
      <c r="H150" s="162">
        <v>200</v>
      </c>
      <c r="I150" s="163"/>
      <c r="J150" s="164">
        <f>ROUND(I150*H150,2)</f>
        <v>0</v>
      </c>
      <c r="K150" s="165"/>
      <c r="L150" s="33"/>
      <c r="M150" s="166" t="s">
        <v>20</v>
      </c>
      <c r="N150" s="167" t="s">
        <v>49</v>
      </c>
      <c r="O150" s="58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0" t="s">
        <v>127</v>
      </c>
      <c r="AT150" s="170" t="s">
        <v>123</v>
      </c>
      <c r="AU150" s="170" t="s">
        <v>78</v>
      </c>
      <c r="AY150" s="11" t="s">
        <v>128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1" t="s">
        <v>22</v>
      </c>
      <c r="BK150" s="171">
        <f>ROUND(I150*H150,2)</f>
        <v>0</v>
      </c>
      <c r="BL150" s="11" t="s">
        <v>127</v>
      </c>
      <c r="BM150" s="170" t="s">
        <v>286</v>
      </c>
    </row>
    <row r="151" spans="1:65" s="2" customFormat="1" ht="39">
      <c r="A151" s="28"/>
      <c r="B151" s="29"/>
      <c r="C151" s="30"/>
      <c r="D151" s="172" t="s">
        <v>130</v>
      </c>
      <c r="E151" s="30"/>
      <c r="F151" s="173" t="s">
        <v>287</v>
      </c>
      <c r="G151" s="30"/>
      <c r="H151" s="30"/>
      <c r="I151" s="109"/>
      <c r="J151" s="30"/>
      <c r="K151" s="30"/>
      <c r="L151" s="33"/>
      <c r="M151" s="174"/>
      <c r="N151" s="175"/>
      <c r="O151" s="58"/>
      <c r="P151" s="58"/>
      <c r="Q151" s="58"/>
      <c r="R151" s="58"/>
      <c r="S151" s="58"/>
      <c r="T151" s="59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1" t="s">
        <v>130</v>
      </c>
      <c r="AU151" s="11" t="s">
        <v>78</v>
      </c>
    </row>
    <row r="152" spans="1:65" s="2" customFormat="1" ht="16.5" customHeight="1">
      <c r="A152" s="28"/>
      <c r="B152" s="29"/>
      <c r="C152" s="158" t="s">
        <v>288</v>
      </c>
      <c r="D152" s="158" t="s">
        <v>123</v>
      </c>
      <c r="E152" s="159" t="s">
        <v>289</v>
      </c>
      <c r="F152" s="160" t="s">
        <v>290</v>
      </c>
      <c r="G152" s="161" t="s">
        <v>134</v>
      </c>
      <c r="H152" s="162">
        <v>200</v>
      </c>
      <c r="I152" s="163"/>
      <c r="J152" s="164">
        <f>ROUND(I152*H152,2)</f>
        <v>0</v>
      </c>
      <c r="K152" s="165"/>
      <c r="L152" s="33"/>
      <c r="M152" s="166" t="s">
        <v>20</v>
      </c>
      <c r="N152" s="167" t="s">
        <v>49</v>
      </c>
      <c r="O152" s="58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0" t="s">
        <v>127</v>
      </c>
      <c r="AT152" s="170" t="s">
        <v>123</v>
      </c>
      <c r="AU152" s="170" t="s">
        <v>78</v>
      </c>
      <c r="AY152" s="11" t="s">
        <v>128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1" t="s">
        <v>22</v>
      </c>
      <c r="BK152" s="171">
        <f>ROUND(I152*H152,2)</f>
        <v>0</v>
      </c>
      <c r="BL152" s="11" t="s">
        <v>127</v>
      </c>
      <c r="BM152" s="170" t="s">
        <v>291</v>
      </c>
    </row>
    <row r="153" spans="1:65" s="2" customFormat="1" ht="39">
      <c r="A153" s="28"/>
      <c r="B153" s="29"/>
      <c r="C153" s="30"/>
      <c r="D153" s="172" t="s">
        <v>130</v>
      </c>
      <c r="E153" s="30"/>
      <c r="F153" s="173" t="s">
        <v>292</v>
      </c>
      <c r="G153" s="30"/>
      <c r="H153" s="30"/>
      <c r="I153" s="109"/>
      <c r="J153" s="30"/>
      <c r="K153" s="30"/>
      <c r="L153" s="33"/>
      <c r="M153" s="174"/>
      <c r="N153" s="175"/>
      <c r="O153" s="58"/>
      <c r="P153" s="58"/>
      <c r="Q153" s="58"/>
      <c r="R153" s="58"/>
      <c r="S153" s="58"/>
      <c r="T153" s="59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1" t="s">
        <v>130</v>
      </c>
      <c r="AU153" s="11" t="s">
        <v>78</v>
      </c>
    </row>
    <row r="154" spans="1:65" s="2" customFormat="1" ht="16.5" customHeight="1">
      <c r="A154" s="28"/>
      <c r="B154" s="29"/>
      <c r="C154" s="158" t="s">
        <v>293</v>
      </c>
      <c r="D154" s="158" t="s">
        <v>123</v>
      </c>
      <c r="E154" s="159" t="s">
        <v>294</v>
      </c>
      <c r="F154" s="160" t="s">
        <v>295</v>
      </c>
      <c r="G154" s="161" t="s">
        <v>134</v>
      </c>
      <c r="H154" s="162">
        <v>200</v>
      </c>
      <c r="I154" s="163"/>
      <c r="J154" s="164">
        <f>ROUND(I154*H154,2)</f>
        <v>0</v>
      </c>
      <c r="K154" s="165"/>
      <c r="L154" s="33"/>
      <c r="M154" s="166" t="s">
        <v>20</v>
      </c>
      <c r="N154" s="167" t="s">
        <v>49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0" t="s">
        <v>127</v>
      </c>
      <c r="AT154" s="170" t="s">
        <v>123</v>
      </c>
      <c r="AU154" s="170" t="s">
        <v>78</v>
      </c>
      <c r="AY154" s="11" t="s">
        <v>128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1" t="s">
        <v>22</v>
      </c>
      <c r="BK154" s="171">
        <f>ROUND(I154*H154,2)</f>
        <v>0</v>
      </c>
      <c r="BL154" s="11" t="s">
        <v>127</v>
      </c>
      <c r="BM154" s="170" t="s">
        <v>296</v>
      </c>
    </row>
    <row r="155" spans="1:65" s="2" customFormat="1" ht="39">
      <c r="A155" s="28"/>
      <c r="B155" s="29"/>
      <c r="C155" s="30"/>
      <c r="D155" s="172" t="s">
        <v>130</v>
      </c>
      <c r="E155" s="30"/>
      <c r="F155" s="173" t="s">
        <v>297</v>
      </c>
      <c r="G155" s="30"/>
      <c r="H155" s="30"/>
      <c r="I155" s="109"/>
      <c r="J155" s="30"/>
      <c r="K155" s="30"/>
      <c r="L155" s="33"/>
      <c r="M155" s="174"/>
      <c r="N155" s="175"/>
      <c r="O155" s="58"/>
      <c r="P155" s="58"/>
      <c r="Q155" s="58"/>
      <c r="R155" s="58"/>
      <c r="S155" s="58"/>
      <c r="T155" s="59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1" t="s">
        <v>130</v>
      </c>
      <c r="AU155" s="11" t="s">
        <v>78</v>
      </c>
    </row>
    <row r="156" spans="1:65" s="2" customFormat="1" ht="16.5" customHeight="1">
      <c r="A156" s="28"/>
      <c r="B156" s="29"/>
      <c r="C156" s="158" t="s">
        <v>298</v>
      </c>
      <c r="D156" s="158" t="s">
        <v>123</v>
      </c>
      <c r="E156" s="159" t="s">
        <v>299</v>
      </c>
      <c r="F156" s="160" t="s">
        <v>300</v>
      </c>
      <c r="G156" s="161" t="s">
        <v>134</v>
      </c>
      <c r="H156" s="162">
        <v>3600</v>
      </c>
      <c r="I156" s="163"/>
      <c r="J156" s="164">
        <f>ROUND(I156*H156,2)</f>
        <v>0</v>
      </c>
      <c r="K156" s="165"/>
      <c r="L156" s="33"/>
      <c r="M156" s="166" t="s">
        <v>20</v>
      </c>
      <c r="N156" s="167" t="s">
        <v>49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0" t="s">
        <v>127</v>
      </c>
      <c r="AT156" s="170" t="s">
        <v>123</v>
      </c>
      <c r="AU156" s="170" t="s">
        <v>78</v>
      </c>
      <c r="AY156" s="11" t="s">
        <v>128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1" t="s">
        <v>22</v>
      </c>
      <c r="BK156" s="171">
        <f>ROUND(I156*H156,2)</f>
        <v>0</v>
      </c>
      <c r="BL156" s="11" t="s">
        <v>127</v>
      </c>
      <c r="BM156" s="170" t="s">
        <v>301</v>
      </c>
    </row>
    <row r="157" spans="1:65" s="2" customFormat="1" ht="39">
      <c r="A157" s="28"/>
      <c r="B157" s="29"/>
      <c r="C157" s="30"/>
      <c r="D157" s="172" t="s">
        <v>130</v>
      </c>
      <c r="E157" s="30"/>
      <c r="F157" s="173" t="s">
        <v>302</v>
      </c>
      <c r="G157" s="30"/>
      <c r="H157" s="30"/>
      <c r="I157" s="109"/>
      <c r="J157" s="30"/>
      <c r="K157" s="30"/>
      <c r="L157" s="33"/>
      <c r="M157" s="174"/>
      <c r="N157" s="175"/>
      <c r="O157" s="58"/>
      <c r="P157" s="58"/>
      <c r="Q157" s="58"/>
      <c r="R157" s="58"/>
      <c r="S157" s="58"/>
      <c r="T157" s="59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1" t="s">
        <v>130</v>
      </c>
      <c r="AU157" s="11" t="s">
        <v>78</v>
      </c>
    </row>
    <row r="158" spans="1:65" s="2" customFormat="1" ht="16.5" customHeight="1">
      <c r="A158" s="28"/>
      <c r="B158" s="29"/>
      <c r="C158" s="158" t="s">
        <v>303</v>
      </c>
      <c r="D158" s="158" t="s">
        <v>123</v>
      </c>
      <c r="E158" s="159" t="s">
        <v>304</v>
      </c>
      <c r="F158" s="160" t="s">
        <v>305</v>
      </c>
      <c r="G158" s="161" t="s">
        <v>134</v>
      </c>
      <c r="H158" s="162">
        <v>200</v>
      </c>
      <c r="I158" s="163"/>
      <c r="J158" s="164">
        <f>ROUND(I158*H158,2)</f>
        <v>0</v>
      </c>
      <c r="K158" s="165"/>
      <c r="L158" s="33"/>
      <c r="M158" s="166" t="s">
        <v>20</v>
      </c>
      <c r="N158" s="167" t="s">
        <v>49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0" t="s">
        <v>127</v>
      </c>
      <c r="AT158" s="170" t="s">
        <v>123</v>
      </c>
      <c r="AU158" s="170" t="s">
        <v>78</v>
      </c>
      <c r="AY158" s="11" t="s">
        <v>128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1" t="s">
        <v>22</v>
      </c>
      <c r="BK158" s="171">
        <f>ROUND(I158*H158,2)</f>
        <v>0</v>
      </c>
      <c r="BL158" s="11" t="s">
        <v>127</v>
      </c>
      <c r="BM158" s="170" t="s">
        <v>306</v>
      </c>
    </row>
    <row r="159" spans="1:65" s="2" customFormat="1" ht="39">
      <c r="A159" s="28"/>
      <c r="B159" s="29"/>
      <c r="C159" s="30"/>
      <c r="D159" s="172" t="s">
        <v>130</v>
      </c>
      <c r="E159" s="30"/>
      <c r="F159" s="173" t="s">
        <v>307</v>
      </c>
      <c r="G159" s="30"/>
      <c r="H159" s="30"/>
      <c r="I159" s="109"/>
      <c r="J159" s="30"/>
      <c r="K159" s="30"/>
      <c r="L159" s="33"/>
      <c r="M159" s="174"/>
      <c r="N159" s="175"/>
      <c r="O159" s="58"/>
      <c r="P159" s="58"/>
      <c r="Q159" s="58"/>
      <c r="R159" s="58"/>
      <c r="S159" s="58"/>
      <c r="T159" s="59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1" t="s">
        <v>130</v>
      </c>
      <c r="AU159" s="11" t="s">
        <v>78</v>
      </c>
    </row>
    <row r="160" spans="1:65" s="2" customFormat="1" ht="16.5" customHeight="1">
      <c r="A160" s="28"/>
      <c r="B160" s="29"/>
      <c r="C160" s="158" t="s">
        <v>308</v>
      </c>
      <c r="D160" s="158" t="s">
        <v>123</v>
      </c>
      <c r="E160" s="159" t="s">
        <v>309</v>
      </c>
      <c r="F160" s="160" t="s">
        <v>310</v>
      </c>
      <c r="G160" s="161" t="s">
        <v>134</v>
      </c>
      <c r="H160" s="162">
        <v>200</v>
      </c>
      <c r="I160" s="163"/>
      <c r="J160" s="164">
        <f>ROUND(I160*H160,2)</f>
        <v>0</v>
      </c>
      <c r="K160" s="165"/>
      <c r="L160" s="33"/>
      <c r="M160" s="166" t="s">
        <v>20</v>
      </c>
      <c r="N160" s="167" t="s">
        <v>49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0" t="s">
        <v>127</v>
      </c>
      <c r="AT160" s="170" t="s">
        <v>123</v>
      </c>
      <c r="AU160" s="170" t="s">
        <v>78</v>
      </c>
      <c r="AY160" s="11" t="s">
        <v>128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1" t="s">
        <v>22</v>
      </c>
      <c r="BK160" s="171">
        <f>ROUND(I160*H160,2)</f>
        <v>0</v>
      </c>
      <c r="BL160" s="11" t="s">
        <v>127</v>
      </c>
      <c r="BM160" s="170" t="s">
        <v>311</v>
      </c>
    </row>
    <row r="161" spans="1:65" s="2" customFormat="1" ht="39">
      <c r="A161" s="28"/>
      <c r="B161" s="29"/>
      <c r="C161" s="30"/>
      <c r="D161" s="172" t="s">
        <v>130</v>
      </c>
      <c r="E161" s="30"/>
      <c r="F161" s="173" t="s">
        <v>312</v>
      </c>
      <c r="G161" s="30"/>
      <c r="H161" s="30"/>
      <c r="I161" s="109"/>
      <c r="J161" s="30"/>
      <c r="K161" s="30"/>
      <c r="L161" s="33"/>
      <c r="M161" s="174"/>
      <c r="N161" s="175"/>
      <c r="O161" s="58"/>
      <c r="P161" s="58"/>
      <c r="Q161" s="58"/>
      <c r="R161" s="58"/>
      <c r="S161" s="58"/>
      <c r="T161" s="59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1" t="s">
        <v>130</v>
      </c>
      <c r="AU161" s="11" t="s">
        <v>78</v>
      </c>
    </row>
    <row r="162" spans="1:65" s="2" customFormat="1" ht="16.5" customHeight="1">
      <c r="A162" s="28"/>
      <c r="B162" s="29"/>
      <c r="C162" s="158" t="s">
        <v>313</v>
      </c>
      <c r="D162" s="158" t="s">
        <v>123</v>
      </c>
      <c r="E162" s="159" t="s">
        <v>314</v>
      </c>
      <c r="F162" s="160" t="s">
        <v>315</v>
      </c>
      <c r="G162" s="161" t="s">
        <v>134</v>
      </c>
      <c r="H162" s="162">
        <v>200</v>
      </c>
      <c r="I162" s="163"/>
      <c r="J162" s="164">
        <f>ROUND(I162*H162,2)</f>
        <v>0</v>
      </c>
      <c r="K162" s="165"/>
      <c r="L162" s="33"/>
      <c r="M162" s="166" t="s">
        <v>20</v>
      </c>
      <c r="N162" s="167" t="s">
        <v>49</v>
      </c>
      <c r="O162" s="58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0" t="s">
        <v>127</v>
      </c>
      <c r="AT162" s="170" t="s">
        <v>123</v>
      </c>
      <c r="AU162" s="170" t="s">
        <v>78</v>
      </c>
      <c r="AY162" s="11" t="s">
        <v>128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1" t="s">
        <v>22</v>
      </c>
      <c r="BK162" s="171">
        <f>ROUND(I162*H162,2)</f>
        <v>0</v>
      </c>
      <c r="BL162" s="11" t="s">
        <v>127</v>
      </c>
      <c r="BM162" s="170" t="s">
        <v>316</v>
      </c>
    </row>
    <row r="163" spans="1:65" s="2" customFormat="1" ht="39">
      <c r="A163" s="28"/>
      <c r="B163" s="29"/>
      <c r="C163" s="30"/>
      <c r="D163" s="172" t="s">
        <v>130</v>
      </c>
      <c r="E163" s="30"/>
      <c r="F163" s="173" t="s">
        <v>317</v>
      </c>
      <c r="G163" s="30"/>
      <c r="H163" s="30"/>
      <c r="I163" s="109"/>
      <c r="J163" s="30"/>
      <c r="K163" s="30"/>
      <c r="L163" s="33"/>
      <c r="M163" s="174"/>
      <c r="N163" s="175"/>
      <c r="O163" s="58"/>
      <c r="P163" s="58"/>
      <c r="Q163" s="58"/>
      <c r="R163" s="58"/>
      <c r="S163" s="58"/>
      <c r="T163" s="59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1" t="s">
        <v>130</v>
      </c>
      <c r="AU163" s="11" t="s">
        <v>78</v>
      </c>
    </row>
    <row r="164" spans="1:65" s="2" customFormat="1" ht="16.5" customHeight="1">
      <c r="A164" s="28"/>
      <c r="B164" s="29"/>
      <c r="C164" s="158" t="s">
        <v>318</v>
      </c>
      <c r="D164" s="158" t="s">
        <v>123</v>
      </c>
      <c r="E164" s="159" t="s">
        <v>319</v>
      </c>
      <c r="F164" s="160" t="s">
        <v>320</v>
      </c>
      <c r="G164" s="161" t="s">
        <v>134</v>
      </c>
      <c r="H164" s="162">
        <v>200</v>
      </c>
      <c r="I164" s="163"/>
      <c r="J164" s="164">
        <f>ROUND(I164*H164,2)</f>
        <v>0</v>
      </c>
      <c r="K164" s="165"/>
      <c r="L164" s="33"/>
      <c r="M164" s="166" t="s">
        <v>20</v>
      </c>
      <c r="N164" s="167" t="s">
        <v>49</v>
      </c>
      <c r="O164" s="58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0" t="s">
        <v>127</v>
      </c>
      <c r="AT164" s="170" t="s">
        <v>123</v>
      </c>
      <c r="AU164" s="170" t="s">
        <v>78</v>
      </c>
      <c r="AY164" s="11" t="s">
        <v>128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1" t="s">
        <v>22</v>
      </c>
      <c r="BK164" s="171">
        <f>ROUND(I164*H164,2)</f>
        <v>0</v>
      </c>
      <c r="BL164" s="11" t="s">
        <v>127</v>
      </c>
      <c r="BM164" s="170" t="s">
        <v>321</v>
      </c>
    </row>
    <row r="165" spans="1:65" s="2" customFormat="1" ht="39">
      <c r="A165" s="28"/>
      <c r="B165" s="29"/>
      <c r="C165" s="30"/>
      <c r="D165" s="172" t="s">
        <v>130</v>
      </c>
      <c r="E165" s="30"/>
      <c r="F165" s="173" t="s">
        <v>322</v>
      </c>
      <c r="G165" s="30"/>
      <c r="H165" s="30"/>
      <c r="I165" s="109"/>
      <c r="J165" s="30"/>
      <c r="K165" s="30"/>
      <c r="L165" s="33"/>
      <c r="M165" s="174"/>
      <c r="N165" s="175"/>
      <c r="O165" s="58"/>
      <c r="P165" s="58"/>
      <c r="Q165" s="58"/>
      <c r="R165" s="58"/>
      <c r="S165" s="58"/>
      <c r="T165" s="59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1" t="s">
        <v>130</v>
      </c>
      <c r="AU165" s="11" t="s">
        <v>78</v>
      </c>
    </row>
    <row r="166" spans="1:65" s="2" customFormat="1" ht="16.5" customHeight="1">
      <c r="A166" s="28"/>
      <c r="B166" s="29"/>
      <c r="C166" s="158" t="s">
        <v>323</v>
      </c>
      <c r="D166" s="158" t="s">
        <v>123</v>
      </c>
      <c r="E166" s="159" t="s">
        <v>324</v>
      </c>
      <c r="F166" s="160" t="s">
        <v>325</v>
      </c>
      <c r="G166" s="161" t="s">
        <v>134</v>
      </c>
      <c r="H166" s="162">
        <v>200</v>
      </c>
      <c r="I166" s="163"/>
      <c r="J166" s="164">
        <f>ROUND(I166*H166,2)</f>
        <v>0</v>
      </c>
      <c r="K166" s="165"/>
      <c r="L166" s="33"/>
      <c r="M166" s="166" t="s">
        <v>20</v>
      </c>
      <c r="N166" s="167" t="s">
        <v>49</v>
      </c>
      <c r="O166" s="58"/>
      <c r="P166" s="168">
        <f>O166*H166</f>
        <v>0</v>
      </c>
      <c r="Q166" s="168">
        <v>0</v>
      </c>
      <c r="R166" s="168">
        <f>Q166*H166</f>
        <v>0</v>
      </c>
      <c r="S166" s="168">
        <v>0</v>
      </c>
      <c r="T166" s="16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0" t="s">
        <v>127</v>
      </c>
      <c r="AT166" s="170" t="s">
        <v>123</v>
      </c>
      <c r="AU166" s="170" t="s">
        <v>78</v>
      </c>
      <c r="AY166" s="11" t="s">
        <v>128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1" t="s">
        <v>22</v>
      </c>
      <c r="BK166" s="171">
        <f>ROUND(I166*H166,2)</f>
        <v>0</v>
      </c>
      <c r="BL166" s="11" t="s">
        <v>127</v>
      </c>
      <c r="BM166" s="170" t="s">
        <v>326</v>
      </c>
    </row>
    <row r="167" spans="1:65" s="2" customFormat="1" ht="39">
      <c r="A167" s="28"/>
      <c r="B167" s="29"/>
      <c r="C167" s="30"/>
      <c r="D167" s="172" t="s">
        <v>130</v>
      </c>
      <c r="E167" s="30"/>
      <c r="F167" s="173" t="s">
        <v>327</v>
      </c>
      <c r="G167" s="30"/>
      <c r="H167" s="30"/>
      <c r="I167" s="109"/>
      <c r="J167" s="30"/>
      <c r="K167" s="30"/>
      <c r="L167" s="33"/>
      <c r="M167" s="174"/>
      <c r="N167" s="175"/>
      <c r="O167" s="58"/>
      <c r="P167" s="58"/>
      <c r="Q167" s="58"/>
      <c r="R167" s="58"/>
      <c r="S167" s="58"/>
      <c r="T167" s="59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1" t="s">
        <v>130</v>
      </c>
      <c r="AU167" s="11" t="s">
        <v>78</v>
      </c>
    </row>
    <row r="168" spans="1:65" s="2" customFormat="1" ht="16.5" customHeight="1">
      <c r="A168" s="28"/>
      <c r="B168" s="29"/>
      <c r="C168" s="158" t="s">
        <v>328</v>
      </c>
      <c r="D168" s="158" t="s">
        <v>123</v>
      </c>
      <c r="E168" s="159" t="s">
        <v>329</v>
      </c>
      <c r="F168" s="160" t="s">
        <v>330</v>
      </c>
      <c r="G168" s="161" t="s">
        <v>134</v>
      </c>
      <c r="H168" s="162">
        <v>1000</v>
      </c>
      <c r="I168" s="163"/>
      <c r="J168" s="164">
        <f>ROUND(I168*H168,2)</f>
        <v>0</v>
      </c>
      <c r="K168" s="165"/>
      <c r="L168" s="33"/>
      <c r="M168" s="166" t="s">
        <v>20</v>
      </c>
      <c r="N168" s="167" t="s">
        <v>49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0" t="s">
        <v>127</v>
      </c>
      <c r="AT168" s="170" t="s">
        <v>123</v>
      </c>
      <c r="AU168" s="170" t="s">
        <v>78</v>
      </c>
      <c r="AY168" s="11" t="s">
        <v>128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1" t="s">
        <v>22</v>
      </c>
      <c r="BK168" s="171">
        <f>ROUND(I168*H168,2)</f>
        <v>0</v>
      </c>
      <c r="BL168" s="11" t="s">
        <v>127</v>
      </c>
      <c r="BM168" s="170" t="s">
        <v>331</v>
      </c>
    </row>
    <row r="169" spans="1:65" s="2" customFormat="1" ht="39">
      <c r="A169" s="28"/>
      <c r="B169" s="29"/>
      <c r="C169" s="30"/>
      <c r="D169" s="172" t="s">
        <v>130</v>
      </c>
      <c r="E169" s="30"/>
      <c r="F169" s="173" t="s">
        <v>332</v>
      </c>
      <c r="G169" s="30"/>
      <c r="H169" s="30"/>
      <c r="I169" s="109"/>
      <c r="J169" s="30"/>
      <c r="K169" s="30"/>
      <c r="L169" s="33"/>
      <c r="M169" s="174"/>
      <c r="N169" s="175"/>
      <c r="O169" s="58"/>
      <c r="P169" s="58"/>
      <c r="Q169" s="58"/>
      <c r="R169" s="58"/>
      <c r="S169" s="58"/>
      <c r="T169" s="59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1" t="s">
        <v>130</v>
      </c>
      <c r="AU169" s="11" t="s">
        <v>78</v>
      </c>
    </row>
    <row r="170" spans="1:65" s="2" customFormat="1" ht="16.5" customHeight="1">
      <c r="A170" s="28"/>
      <c r="B170" s="29"/>
      <c r="C170" s="158" t="s">
        <v>333</v>
      </c>
      <c r="D170" s="158" t="s">
        <v>123</v>
      </c>
      <c r="E170" s="159" t="s">
        <v>334</v>
      </c>
      <c r="F170" s="160" t="s">
        <v>335</v>
      </c>
      <c r="G170" s="161" t="s">
        <v>134</v>
      </c>
      <c r="H170" s="162">
        <v>1000</v>
      </c>
      <c r="I170" s="163"/>
      <c r="J170" s="164">
        <f>ROUND(I170*H170,2)</f>
        <v>0</v>
      </c>
      <c r="K170" s="165"/>
      <c r="L170" s="33"/>
      <c r="M170" s="166" t="s">
        <v>20</v>
      </c>
      <c r="N170" s="167" t="s">
        <v>49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0" t="s">
        <v>127</v>
      </c>
      <c r="AT170" s="170" t="s">
        <v>123</v>
      </c>
      <c r="AU170" s="170" t="s">
        <v>78</v>
      </c>
      <c r="AY170" s="11" t="s">
        <v>128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1" t="s">
        <v>22</v>
      </c>
      <c r="BK170" s="171">
        <f>ROUND(I170*H170,2)</f>
        <v>0</v>
      </c>
      <c r="BL170" s="11" t="s">
        <v>127</v>
      </c>
      <c r="BM170" s="170" t="s">
        <v>336</v>
      </c>
    </row>
    <row r="171" spans="1:65" s="2" customFormat="1" ht="39">
      <c r="A171" s="28"/>
      <c r="B171" s="29"/>
      <c r="C171" s="30"/>
      <c r="D171" s="172" t="s">
        <v>130</v>
      </c>
      <c r="E171" s="30"/>
      <c r="F171" s="173" t="s">
        <v>337</v>
      </c>
      <c r="G171" s="30"/>
      <c r="H171" s="30"/>
      <c r="I171" s="109"/>
      <c r="J171" s="30"/>
      <c r="K171" s="30"/>
      <c r="L171" s="33"/>
      <c r="M171" s="174"/>
      <c r="N171" s="175"/>
      <c r="O171" s="58"/>
      <c r="P171" s="58"/>
      <c r="Q171" s="58"/>
      <c r="R171" s="58"/>
      <c r="S171" s="58"/>
      <c r="T171" s="59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1" t="s">
        <v>130</v>
      </c>
      <c r="AU171" s="11" t="s">
        <v>78</v>
      </c>
    </row>
    <row r="172" spans="1:65" s="2" customFormat="1" ht="16.5" customHeight="1">
      <c r="A172" s="28"/>
      <c r="B172" s="29"/>
      <c r="C172" s="158" t="s">
        <v>338</v>
      </c>
      <c r="D172" s="158" t="s">
        <v>123</v>
      </c>
      <c r="E172" s="159" t="s">
        <v>339</v>
      </c>
      <c r="F172" s="160" t="s">
        <v>340</v>
      </c>
      <c r="G172" s="161" t="s">
        <v>134</v>
      </c>
      <c r="H172" s="162">
        <v>1000</v>
      </c>
      <c r="I172" s="163"/>
      <c r="J172" s="164">
        <f>ROUND(I172*H172,2)</f>
        <v>0</v>
      </c>
      <c r="K172" s="165"/>
      <c r="L172" s="33"/>
      <c r="M172" s="166" t="s">
        <v>20</v>
      </c>
      <c r="N172" s="167" t="s">
        <v>49</v>
      </c>
      <c r="O172" s="58"/>
      <c r="P172" s="168">
        <f>O172*H172</f>
        <v>0</v>
      </c>
      <c r="Q172" s="168">
        <v>0</v>
      </c>
      <c r="R172" s="168">
        <f>Q172*H172</f>
        <v>0</v>
      </c>
      <c r="S172" s="168">
        <v>0</v>
      </c>
      <c r="T172" s="16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0" t="s">
        <v>127</v>
      </c>
      <c r="AT172" s="170" t="s">
        <v>123</v>
      </c>
      <c r="AU172" s="170" t="s">
        <v>78</v>
      </c>
      <c r="AY172" s="11" t="s">
        <v>128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1" t="s">
        <v>22</v>
      </c>
      <c r="BK172" s="171">
        <f>ROUND(I172*H172,2)</f>
        <v>0</v>
      </c>
      <c r="BL172" s="11" t="s">
        <v>127</v>
      </c>
      <c r="BM172" s="170" t="s">
        <v>341</v>
      </c>
    </row>
    <row r="173" spans="1:65" s="2" customFormat="1" ht="39">
      <c r="A173" s="28"/>
      <c r="B173" s="29"/>
      <c r="C173" s="30"/>
      <c r="D173" s="172" t="s">
        <v>130</v>
      </c>
      <c r="E173" s="30"/>
      <c r="F173" s="173" t="s">
        <v>342</v>
      </c>
      <c r="G173" s="30"/>
      <c r="H173" s="30"/>
      <c r="I173" s="109"/>
      <c r="J173" s="30"/>
      <c r="K173" s="30"/>
      <c r="L173" s="33"/>
      <c r="M173" s="174"/>
      <c r="N173" s="175"/>
      <c r="O173" s="58"/>
      <c r="P173" s="58"/>
      <c r="Q173" s="58"/>
      <c r="R173" s="58"/>
      <c r="S173" s="58"/>
      <c r="T173" s="59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1" t="s">
        <v>130</v>
      </c>
      <c r="AU173" s="11" t="s">
        <v>78</v>
      </c>
    </row>
    <row r="174" spans="1:65" s="2" customFormat="1" ht="16.5" customHeight="1">
      <c r="A174" s="28"/>
      <c r="B174" s="29"/>
      <c r="C174" s="158" t="s">
        <v>343</v>
      </c>
      <c r="D174" s="158" t="s">
        <v>123</v>
      </c>
      <c r="E174" s="159" t="s">
        <v>344</v>
      </c>
      <c r="F174" s="160" t="s">
        <v>345</v>
      </c>
      <c r="G174" s="161" t="s">
        <v>134</v>
      </c>
      <c r="H174" s="162">
        <v>200</v>
      </c>
      <c r="I174" s="163"/>
      <c r="J174" s="164">
        <f>ROUND(I174*H174,2)</f>
        <v>0</v>
      </c>
      <c r="K174" s="165"/>
      <c r="L174" s="33"/>
      <c r="M174" s="166" t="s">
        <v>20</v>
      </c>
      <c r="N174" s="167" t="s">
        <v>49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0</v>
      </c>
      <c r="T174" s="169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0" t="s">
        <v>127</v>
      </c>
      <c r="AT174" s="170" t="s">
        <v>123</v>
      </c>
      <c r="AU174" s="170" t="s">
        <v>78</v>
      </c>
      <c r="AY174" s="11" t="s">
        <v>128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1" t="s">
        <v>22</v>
      </c>
      <c r="BK174" s="171">
        <f>ROUND(I174*H174,2)</f>
        <v>0</v>
      </c>
      <c r="BL174" s="11" t="s">
        <v>127</v>
      </c>
      <c r="BM174" s="170" t="s">
        <v>346</v>
      </c>
    </row>
    <row r="175" spans="1:65" s="2" customFormat="1" ht="39">
      <c r="A175" s="28"/>
      <c r="B175" s="29"/>
      <c r="C175" s="30"/>
      <c r="D175" s="172" t="s">
        <v>130</v>
      </c>
      <c r="E175" s="30"/>
      <c r="F175" s="173" t="s">
        <v>347</v>
      </c>
      <c r="G175" s="30"/>
      <c r="H175" s="30"/>
      <c r="I175" s="109"/>
      <c r="J175" s="30"/>
      <c r="K175" s="30"/>
      <c r="L175" s="33"/>
      <c r="M175" s="174"/>
      <c r="N175" s="175"/>
      <c r="O175" s="58"/>
      <c r="P175" s="58"/>
      <c r="Q175" s="58"/>
      <c r="R175" s="58"/>
      <c r="S175" s="58"/>
      <c r="T175" s="59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1" t="s">
        <v>130</v>
      </c>
      <c r="AU175" s="11" t="s">
        <v>78</v>
      </c>
    </row>
    <row r="176" spans="1:65" s="2" customFormat="1" ht="16.5" customHeight="1">
      <c r="A176" s="28"/>
      <c r="B176" s="29"/>
      <c r="C176" s="158" t="s">
        <v>348</v>
      </c>
      <c r="D176" s="158" t="s">
        <v>123</v>
      </c>
      <c r="E176" s="159" t="s">
        <v>349</v>
      </c>
      <c r="F176" s="160" t="s">
        <v>350</v>
      </c>
      <c r="G176" s="161" t="s">
        <v>134</v>
      </c>
      <c r="H176" s="162">
        <v>6</v>
      </c>
      <c r="I176" s="163"/>
      <c r="J176" s="164">
        <f>ROUND(I176*H176,2)</f>
        <v>0</v>
      </c>
      <c r="K176" s="165"/>
      <c r="L176" s="33"/>
      <c r="M176" s="166" t="s">
        <v>20</v>
      </c>
      <c r="N176" s="167" t="s">
        <v>49</v>
      </c>
      <c r="O176" s="58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9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0" t="s">
        <v>127</v>
      </c>
      <c r="AT176" s="170" t="s">
        <v>123</v>
      </c>
      <c r="AU176" s="170" t="s">
        <v>78</v>
      </c>
      <c r="AY176" s="11" t="s">
        <v>128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1" t="s">
        <v>22</v>
      </c>
      <c r="BK176" s="171">
        <f>ROUND(I176*H176,2)</f>
        <v>0</v>
      </c>
      <c r="BL176" s="11" t="s">
        <v>127</v>
      </c>
      <c r="BM176" s="170" t="s">
        <v>351</v>
      </c>
    </row>
    <row r="177" spans="1:65" s="2" customFormat="1" ht="29.25">
      <c r="A177" s="28"/>
      <c r="B177" s="29"/>
      <c r="C177" s="30"/>
      <c r="D177" s="172" t="s">
        <v>130</v>
      </c>
      <c r="E177" s="30"/>
      <c r="F177" s="173" t="s">
        <v>352</v>
      </c>
      <c r="G177" s="30"/>
      <c r="H177" s="30"/>
      <c r="I177" s="109"/>
      <c r="J177" s="30"/>
      <c r="K177" s="30"/>
      <c r="L177" s="33"/>
      <c r="M177" s="174"/>
      <c r="N177" s="175"/>
      <c r="O177" s="58"/>
      <c r="P177" s="58"/>
      <c r="Q177" s="58"/>
      <c r="R177" s="58"/>
      <c r="S177" s="58"/>
      <c r="T177" s="59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1" t="s">
        <v>130</v>
      </c>
      <c r="AU177" s="11" t="s">
        <v>78</v>
      </c>
    </row>
    <row r="178" spans="1:65" s="2" customFormat="1" ht="16.5" customHeight="1">
      <c r="A178" s="28"/>
      <c r="B178" s="29"/>
      <c r="C178" s="158" t="s">
        <v>353</v>
      </c>
      <c r="D178" s="158" t="s">
        <v>123</v>
      </c>
      <c r="E178" s="159" t="s">
        <v>354</v>
      </c>
      <c r="F178" s="160" t="s">
        <v>355</v>
      </c>
      <c r="G178" s="161" t="s">
        <v>134</v>
      </c>
      <c r="H178" s="162">
        <v>6</v>
      </c>
      <c r="I178" s="163"/>
      <c r="J178" s="164">
        <f>ROUND(I178*H178,2)</f>
        <v>0</v>
      </c>
      <c r="K178" s="165"/>
      <c r="L178" s="33"/>
      <c r="M178" s="166" t="s">
        <v>20</v>
      </c>
      <c r="N178" s="167" t="s">
        <v>49</v>
      </c>
      <c r="O178" s="58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0" t="s">
        <v>127</v>
      </c>
      <c r="AT178" s="170" t="s">
        <v>123</v>
      </c>
      <c r="AU178" s="170" t="s">
        <v>78</v>
      </c>
      <c r="AY178" s="11" t="s">
        <v>128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1" t="s">
        <v>22</v>
      </c>
      <c r="BK178" s="171">
        <f>ROUND(I178*H178,2)</f>
        <v>0</v>
      </c>
      <c r="BL178" s="11" t="s">
        <v>127</v>
      </c>
      <c r="BM178" s="170" t="s">
        <v>356</v>
      </c>
    </row>
    <row r="179" spans="1:65" s="2" customFormat="1" ht="29.25">
      <c r="A179" s="28"/>
      <c r="B179" s="29"/>
      <c r="C179" s="30"/>
      <c r="D179" s="172" t="s">
        <v>130</v>
      </c>
      <c r="E179" s="30"/>
      <c r="F179" s="173" t="s">
        <v>357</v>
      </c>
      <c r="G179" s="30"/>
      <c r="H179" s="30"/>
      <c r="I179" s="109"/>
      <c r="J179" s="30"/>
      <c r="K179" s="30"/>
      <c r="L179" s="33"/>
      <c r="M179" s="174"/>
      <c r="N179" s="175"/>
      <c r="O179" s="58"/>
      <c r="P179" s="58"/>
      <c r="Q179" s="58"/>
      <c r="R179" s="58"/>
      <c r="S179" s="58"/>
      <c r="T179" s="59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1" t="s">
        <v>130</v>
      </c>
      <c r="AU179" s="11" t="s">
        <v>78</v>
      </c>
    </row>
    <row r="180" spans="1:65" s="2" customFormat="1" ht="16.5" customHeight="1">
      <c r="A180" s="28"/>
      <c r="B180" s="29"/>
      <c r="C180" s="158" t="s">
        <v>358</v>
      </c>
      <c r="D180" s="158" t="s">
        <v>123</v>
      </c>
      <c r="E180" s="159" t="s">
        <v>359</v>
      </c>
      <c r="F180" s="160" t="s">
        <v>360</v>
      </c>
      <c r="G180" s="161" t="s">
        <v>134</v>
      </c>
      <c r="H180" s="162">
        <v>6</v>
      </c>
      <c r="I180" s="163"/>
      <c r="J180" s="164">
        <f>ROUND(I180*H180,2)</f>
        <v>0</v>
      </c>
      <c r="K180" s="165"/>
      <c r="L180" s="33"/>
      <c r="M180" s="166" t="s">
        <v>20</v>
      </c>
      <c r="N180" s="167" t="s">
        <v>49</v>
      </c>
      <c r="O180" s="58"/>
      <c r="P180" s="168">
        <f>O180*H180</f>
        <v>0</v>
      </c>
      <c r="Q180" s="168">
        <v>0</v>
      </c>
      <c r="R180" s="168">
        <f>Q180*H180</f>
        <v>0</v>
      </c>
      <c r="S180" s="168">
        <v>0</v>
      </c>
      <c r="T180" s="169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0" t="s">
        <v>127</v>
      </c>
      <c r="AT180" s="170" t="s">
        <v>123</v>
      </c>
      <c r="AU180" s="170" t="s">
        <v>78</v>
      </c>
      <c r="AY180" s="11" t="s">
        <v>128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1" t="s">
        <v>22</v>
      </c>
      <c r="BK180" s="171">
        <f>ROUND(I180*H180,2)</f>
        <v>0</v>
      </c>
      <c r="BL180" s="11" t="s">
        <v>127</v>
      </c>
      <c r="BM180" s="170" t="s">
        <v>361</v>
      </c>
    </row>
    <row r="181" spans="1:65" s="2" customFormat="1" ht="29.25">
      <c r="A181" s="28"/>
      <c r="B181" s="29"/>
      <c r="C181" s="30"/>
      <c r="D181" s="172" t="s">
        <v>130</v>
      </c>
      <c r="E181" s="30"/>
      <c r="F181" s="173" t="s">
        <v>362</v>
      </c>
      <c r="G181" s="30"/>
      <c r="H181" s="30"/>
      <c r="I181" s="109"/>
      <c r="J181" s="30"/>
      <c r="K181" s="30"/>
      <c r="L181" s="33"/>
      <c r="M181" s="174"/>
      <c r="N181" s="175"/>
      <c r="O181" s="58"/>
      <c r="P181" s="58"/>
      <c r="Q181" s="58"/>
      <c r="R181" s="58"/>
      <c r="S181" s="58"/>
      <c r="T181" s="59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1" t="s">
        <v>130</v>
      </c>
      <c r="AU181" s="11" t="s">
        <v>78</v>
      </c>
    </row>
    <row r="182" spans="1:65" s="2" customFormat="1" ht="16.5" customHeight="1">
      <c r="A182" s="28"/>
      <c r="B182" s="29"/>
      <c r="C182" s="158" t="s">
        <v>363</v>
      </c>
      <c r="D182" s="158" t="s">
        <v>123</v>
      </c>
      <c r="E182" s="159" t="s">
        <v>364</v>
      </c>
      <c r="F182" s="160" t="s">
        <v>365</v>
      </c>
      <c r="G182" s="161" t="s">
        <v>134</v>
      </c>
      <c r="H182" s="162">
        <v>200</v>
      </c>
      <c r="I182" s="163"/>
      <c r="J182" s="164">
        <f>ROUND(I182*H182,2)</f>
        <v>0</v>
      </c>
      <c r="K182" s="165"/>
      <c r="L182" s="33"/>
      <c r="M182" s="166" t="s">
        <v>20</v>
      </c>
      <c r="N182" s="167" t="s">
        <v>49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0" t="s">
        <v>127</v>
      </c>
      <c r="AT182" s="170" t="s">
        <v>123</v>
      </c>
      <c r="AU182" s="170" t="s">
        <v>78</v>
      </c>
      <c r="AY182" s="11" t="s">
        <v>128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1" t="s">
        <v>22</v>
      </c>
      <c r="BK182" s="171">
        <f>ROUND(I182*H182,2)</f>
        <v>0</v>
      </c>
      <c r="BL182" s="11" t="s">
        <v>127</v>
      </c>
      <c r="BM182" s="170" t="s">
        <v>366</v>
      </c>
    </row>
    <row r="183" spans="1:65" s="2" customFormat="1" ht="19.5">
      <c r="A183" s="28"/>
      <c r="B183" s="29"/>
      <c r="C183" s="30"/>
      <c r="D183" s="172" t="s">
        <v>130</v>
      </c>
      <c r="E183" s="30"/>
      <c r="F183" s="173" t="s">
        <v>367</v>
      </c>
      <c r="G183" s="30"/>
      <c r="H183" s="30"/>
      <c r="I183" s="109"/>
      <c r="J183" s="30"/>
      <c r="K183" s="30"/>
      <c r="L183" s="33"/>
      <c r="M183" s="174"/>
      <c r="N183" s="175"/>
      <c r="O183" s="58"/>
      <c r="P183" s="58"/>
      <c r="Q183" s="58"/>
      <c r="R183" s="58"/>
      <c r="S183" s="58"/>
      <c r="T183" s="59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1" t="s">
        <v>130</v>
      </c>
      <c r="AU183" s="11" t="s">
        <v>78</v>
      </c>
    </row>
    <row r="184" spans="1:65" s="2" customFormat="1" ht="16.5" customHeight="1">
      <c r="A184" s="28"/>
      <c r="B184" s="29"/>
      <c r="C184" s="158" t="s">
        <v>368</v>
      </c>
      <c r="D184" s="158" t="s">
        <v>123</v>
      </c>
      <c r="E184" s="159" t="s">
        <v>369</v>
      </c>
      <c r="F184" s="160" t="s">
        <v>370</v>
      </c>
      <c r="G184" s="161" t="s">
        <v>134</v>
      </c>
      <c r="H184" s="162">
        <v>200</v>
      </c>
      <c r="I184" s="163"/>
      <c r="J184" s="164">
        <f>ROUND(I184*H184,2)</f>
        <v>0</v>
      </c>
      <c r="K184" s="165"/>
      <c r="L184" s="33"/>
      <c r="M184" s="166" t="s">
        <v>20</v>
      </c>
      <c r="N184" s="167" t="s">
        <v>49</v>
      </c>
      <c r="O184" s="58"/>
      <c r="P184" s="168">
        <f>O184*H184</f>
        <v>0</v>
      </c>
      <c r="Q184" s="168">
        <v>0</v>
      </c>
      <c r="R184" s="168">
        <f>Q184*H184</f>
        <v>0</v>
      </c>
      <c r="S184" s="168">
        <v>0</v>
      </c>
      <c r="T184" s="169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0" t="s">
        <v>127</v>
      </c>
      <c r="AT184" s="170" t="s">
        <v>123</v>
      </c>
      <c r="AU184" s="170" t="s">
        <v>78</v>
      </c>
      <c r="AY184" s="11" t="s">
        <v>128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1" t="s">
        <v>22</v>
      </c>
      <c r="BK184" s="171">
        <f>ROUND(I184*H184,2)</f>
        <v>0</v>
      </c>
      <c r="BL184" s="11" t="s">
        <v>127</v>
      </c>
      <c r="BM184" s="170" t="s">
        <v>371</v>
      </c>
    </row>
    <row r="185" spans="1:65" s="2" customFormat="1" ht="19.5">
      <c r="A185" s="28"/>
      <c r="B185" s="29"/>
      <c r="C185" s="30"/>
      <c r="D185" s="172" t="s">
        <v>130</v>
      </c>
      <c r="E185" s="30"/>
      <c r="F185" s="173" t="s">
        <v>372</v>
      </c>
      <c r="G185" s="30"/>
      <c r="H185" s="30"/>
      <c r="I185" s="109"/>
      <c r="J185" s="30"/>
      <c r="K185" s="30"/>
      <c r="L185" s="33"/>
      <c r="M185" s="174"/>
      <c r="N185" s="175"/>
      <c r="O185" s="58"/>
      <c r="P185" s="58"/>
      <c r="Q185" s="58"/>
      <c r="R185" s="58"/>
      <c r="S185" s="58"/>
      <c r="T185" s="59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1" t="s">
        <v>130</v>
      </c>
      <c r="AU185" s="11" t="s">
        <v>78</v>
      </c>
    </row>
    <row r="186" spans="1:65" s="2" customFormat="1" ht="16.5" customHeight="1">
      <c r="A186" s="28"/>
      <c r="B186" s="29"/>
      <c r="C186" s="158" t="s">
        <v>373</v>
      </c>
      <c r="D186" s="158" t="s">
        <v>123</v>
      </c>
      <c r="E186" s="159" t="s">
        <v>374</v>
      </c>
      <c r="F186" s="160" t="s">
        <v>375</v>
      </c>
      <c r="G186" s="161" t="s">
        <v>134</v>
      </c>
      <c r="H186" s="162">
        <v>6</v>
      </c>
      <c r="I186" s="163"/>
      <c r="J186" s="164">
        <f>ROUND(I186*H186,2)</f>
        <v>0</v>
      </c>
      <c r="K186" s="165"/>
      <c r="L186" s="33"/>
      <c r="M186" s="166" t="s">
        <v>20</v>
      </c>
      <c r="N186" s="167" t="s">
        <v>49</v>
      </c>
      <c r="O186" s="58"/>
      <c r="P186" s="168">
        <f>O186*H186</f>
        <v>0</v>
      </c>
      <c r="Q186" s="168">
        <v>0</v>
      </c>
      <c r="R186" s="168">
        <f>Q186*H186</f>
        <v>0</v>
      </c>
      <c r="S186" s="168">
        <v>0</v>
      </c>
      <c r="T186" s="169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0" t="s">
        <v>127</v>
      </c>
      <c r="AT186" s="170" t="s">
        <v>123</v>
      </c>
      <c r="AU186" s="170" t="s">
        <v>78</v>
      </c>
      <c r="AY186" s="11" t="s">
        <v>128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1" t="s">
        <v>22</v>
      </c>
      <c r="BK186" s="171">
        <f>ROUND(I186*H186,2)</f>
        <v>0</v>
      </c>
      <c r="BL186" s="11" t="s">
        <v>127</v>
      </c>
      <c r="BM186" s="170" t="s">
        <v>376</v>
      </c>
    </row>
    <row r="187" spans="1:65" s="2" customFormat="1" ht="19.5">
      <c r="A187" s="28"/>
      <c r="B187" s="29"/>
      <c r="C187" s="30"/>
      <c r="D187" s="172" t="s">
        <v>130</v>
      </c>
      <c r="E187" s="30"/>
      <c r="F187" s="173" t="s">
        <v>377</v>
      </c>
      <c r="G187" s="30"/>
      <c r="H187" s="30"/>
      <c r="I187" s="109"/>
      <c r="J187" s="30"/>
      <c r="K187" s="30"/>
      <c r="L187" s="33"/>
      <c r="M187" s="174"/>
      <c r="N187" s="175"/>
      <c r="O187" s="58"/>
      <c r="P187" s="58"/>
      <c r="Q187" s="58"/>
      <c r="R187" s="58"/>
      <c r="S187" s="58"/>
      <c r="T187" s="59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1" t="s">
        <v>130</v>
      </c>
      <c r="AU187" s="11" t="s">
        <v>78</v>
      </c>
    </row>
    <row r="188" spans="1:65" s="2" customFormat="1" ht="16.5" customHeight="1">
      <c r="A188" s="28"/>
      <c r="B188" s="29"/>
      <c r="C188" s="158" t="s">
        <v>378</v>
      </c>
      <c r="D188" s="158" t="s">
        <v>123</v>
      </c>
      <c r="E188" s="159" t="s">
        <v>379</v>
      </c>
      <c r="F188" s="160" t="s">
        <v>380</v>
      </c>
      <c r="G188" s="161" t="s">
        <v>381</v>
      </c>
      <c r="H188" s="162">
        <v>6</v>
      </c>
      <c r="I188" s="163"/>
      <c r="J188" s="164">
        <f>ROUND(I188*H188,2)</f>
        <v>0</v>
      </c>
      <c r="K188" s="165"/>
      <c r="L188" s="33"/>
      <c r="M188" s="166" t="s">
        <v>20</v>
      </c>
      <c r="N188" s="167" t="s">
        <v>49</v>
      </c>
      <c r="O188" s="58"/>
      <c r="P188" s="168">
        <f>O188*H188</f>
        <v>0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0" t="s">
        <v>127</v>
      </c>
      <c r="AT188" s="170" t="s">
        <v>123</v>
      </c>
      <c r="AU188" s="170" t="s">
        <v>78</v>
      </c>
      <c r="AY188" s="11" t="s">
        <v>128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1" t="s">
        <v>22</v>
      </c>
      <c r="BK188" s="171">
        <f>ROUND(I188*H188,2)</f>
        <v>0</v>
      </c>
      <c r="BL188" s="11" t="s">
        <v>127</v>
      </c>
      <c r="BM188" s="170" t="s">
        <v>382</v>
      </c>
    </row>
    <row r="189" spans="1:65" s="2" customFormat="1" ht="19.5">
      <c r="A189" s="28"/>
      <c r="B189" s="29"/>
      <c r="C189" s="30"/>
      <c r="D189" s="172" t="s">
        <v>130</v>
      </c>
      <c r="E189" s="30"/>
      <c r="F189" s="173" t="s">
        <v>383</v>
      </c>
      <c r="G189" s="30"/>
      <c r="H189" s="30"/>
      <c r="I189" s="109"/>
      <c r="J189" s="30"/>
      <c r="K189" s="30"/>
      <c r="L189" s="33"/>
      <c r="M189" s="174"/>
      <c r="N189" s="175"/>
      <c r="O189" s="58"/>
      <c r="P189" s="58"/>
      <c r="Q189" s="58"/>
      <c r="R189" s="58"/>
      <c r="S189" s="58"/>
      <c r="T189" s="59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1" t="s">
        <v>130</v>
      </c>
      <c r="AU189" s="11" t="s">
        <v>78</v>
      </c>
    </row>
    <row r="190" spans="1:65" s="2" customFormat="1" ht="16.5" customHeight="1">
      <c r="A190" s="28"/>
      <c r="B190" s="29"/>
      <c r="C190" s="158" t="s">
        <v>384</v>
      </c>
      <c r="D190" s="158" t="s">
        <v>123</v>
      </c>
      <c r="E190" s="159" t="s">
        <v>385</v>
      </c>
      <c r="F190" s="160" t="s">
        <v>386</v>
      </c>
      <c r="G190" s="161" t="s">
        <v>381</v>
      </c>
      <c r="H190" s="162">
        <v>6</v>
      </c>
      <c r="I190" s="163"/>
      <c r="J190" s="164">
        <f>ROUND(I190*H190,2)</f>
        <v>0</v>
      </c>
      <c r="K190" s="165"/>
      <c r="L190" s="33"/>
      <c r="M190" s="166" t="s">
        <v>20</v>
      </c>
      <c r="N190" s="167" t="s">
        <v>49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0" t="s">
        <v>127</v>
      </c>
      <c r="AT190" s="170" t="s">
        <v>123</v>
      </c>
      <c r="AU190" s="170" t="s">
        <v>78</v>
      </c>
      <c r="AY190" s="11" t="s">
        <v>128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1" t="s">
        <v>22</v>
      </c>
      <c r="BK190" s="171">
        <f>ROUND(I190*H190,2)</f>
        <v>0</v>
      </c>
      <c r="BL190" s="11" t="s">
        <v>127</v>
      </c>
      <c r="BM190" s="170" t="s">
        <v>387</v>
      </c>
    </row>
    <row r="191" spans="1:65" s="2" customFormat="1" ht="19.5">
      <c r="A191" s="28"/>
      <c r="B191" s="29"/>
      <c r="C191" s="30"/>
      <c r="D191" s="172" t="s">
        <v>130</v>
      </c>
      <c r="E191" s="30"/>
      <c r="F191" s="173" t="s">
        <v>388</v>
      </c>
      <c r="G191" s="30"/>
      <c r="H191" s="30"/>
      <c r="I191" s="109"/>
      <c r="J191" s="30"/>
      <c r="K191" s="30"/>
      <c r="L191" s="33"/>
      <c r="M191" s="174"/>
      <c r="N191" s="175"/>
      <c r="O191" s="58"/>
      <c r="P191" s="58"/>
      <c r="Q191" s="58"/>
      <c r="R191" s="58"/>
      <c r="S191" s="58"/>
      <c r="T191" s="59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1" t="s">
        <v>130</v>
      </c>
      <c r="AU191" s="11" t="s">
        <v>78</v>
      </c>
    </row>
    <row r="192" spans="1:65" s="2" customFormat="1" ht="16.5" customHeight="1">
      <c r="A192" s="28"/>
      <c r="B192" s="29"/>
      <c r="C192" s="158" t="s">
        <v>389</v>
      </c>
      <c r="D192" s="158" t="s">
        <v>123</v>
      </c>
      <c r="E192" s="159" t="s">
        <v>390</v>
      </c>
      <c r="F192" s="160" t="s">
        <v>391</v>
      </c>
      <c r="G192" s="161" t="s">
        <v>381</v>
      </c>
      <c r="H192" s="162">
        <v>6</v>
      </c>
      <c r="I192" s="163"/>
      <c r="J192" s="164">
        <f>ROUND(I192*H192,2)</f>
        <v>0</v>
      </c>
      <c r="K192" s="165"/>
      <c r="L192" s="33"/>
      <c r="M192" s="166" t="s">
        <v>20</v>
      </c>
      <c r="N192" s="167" t="s">
        <v>49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0" t="s">
        <v>127</v>
      </c>
      <c r="AT192" s="170" t="s">
        <v>123</v>
      </c>
      <c r="AU192" s="170" t="s">
        <v>78</v>
      </c>
      <c r="AY192" s="11" t="s">
        <v>128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1" t="s">
        <v>22</v>
      </c>
      <c r="BK192" s="171">
        <f>ROUND(I192*H192,2)</f>
        <v>0</v>
      </c>
      <c r="BL192" s="11" t="s">
        <v>127</v>
      </c>
      <c r="BM192" s="170" t="s">
        <v>392</v>
      </c>
    </row>
    <row r="193" spans="1:65" s="2" customFormat="1" ht="19.5">
      <c r="A193" s="28"/>
      <c r="B193" s="29"/>
      <c r="C193" s="30"/>
      <c r="D193" s="172" t="s">
        <v>130</v>
      </c>
      <c r="E193" s="30"/>
      <c r="F193" s="173" t="s">
        <v>393</v>
      </c>
      <c r="G193" s="30"/>
      <c r="H193" s="30"/>
      <c r="I193" s="109"/>
      <c r="J193" s="30"/>
      <c r="K193" s="30"/>
      <c r="L193" s="33"/>
      <c r="M193" s="174"/>
      <c r="N193" s="175"/>
      <c r="O193" s="58"/>
      <c r="P193" s="58"/>
      <c r="Q193" s="58"/>
      <c r="R193" s="58"/>
      <c r="S193" s="58"/>
      <c r="T193" s="59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1" t="s">
        <v>130</v>
      </c>
      <c r="AU193" s="11" t="s">
        <v>78</v>
      </c>
    </row>
    <row r="194" spans="1:65" s="2" customFormat="1" ht="16.5" customHeight="1">
      <c r="A194" s="28"/>
      <c r="B194" s="29"/>
      <c r="C194" s="158" t="s">
        <v>394</v>
      </c>
      <c r="D194" s="158" t="s">
        <v>123</v>
      </c>
      <c r="E194" s="159" t="s">
        <v>395</v>
      </c>
      <c r="F194" s="160" t="s">
        <v>396</v>
      </c>
      <c r="G194" s="161" t="s">
        <v>381</v>
      </c>
      <c r="H194" s="162">
        <v>6</v>
      </c>
      <c r="I194" s="163"/>
      <c r="J194" s="164">
        <f>ROUND(I194*H194,2)</f>
        <v>0</v>
      </c>
      <c r="K194" s="165"/>
      <c r="L194" s="33"/>
      <c r="M194" s="166" t="s">
        <v>20</v>
      </c>
      <c r="N194" s="167" t="s">
        <v>49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0" t="s">
        <v>127</v>
      </c>
      <c r="AT194" s="170" t="s">
        <v>123</v>
      </c>
      <c r="AU194" s="170" t="s">
        <v>78</v>
      </c>
      <c r="AY194" s="11" t="s">
        <v>128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1" t="s">
        <v>22</v>
      </c>
      <c r="BK194" s="171">
        <f>ROUND(I194*H194,2)</f>
        <v>0</v>
      </c>
      <c r="BL194" s="11" t="s">
        <v>127</v>
      </c>
      <c r="BM194" s="170" t="s">
        <v>397</v>
      </c>
    </row>
    <row r="195" spans="1:65" s="2" customFormat="1" ht="19.5">
      <c r="A195" s="28"/>
      <c r="B195" s="29"/>
      <c r="C195" s="30"/>
      <c r="D195" s="172" t="s">
        <v>130</v>
      </c>
      <c r="E195" s="30"/>
      <c r="F195" s="173" t="s">
        <v>398</v>
      </c>
      <c r="G195" s="30"/>
      <c r="H195" s="30"/>
      <c r="I195" s="109"/>
      <c r="J195" s="30"/>
      <c r="K195" s="30"/>
      <c r="L195" s="33"/>
      <c r="M195" s="174"/>
      <c r="N195" s="175"/>
      <c r="O195" s="58"/>
      <c r="P195" s="58"/>
      <c r="Q195" s="58"/>
      <c r="R195" s="58"/>
      <c r="S195" s="58"/>
      <c r="T195" s="59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1" t="s">
        <v>130</v>
      </c>
      <c r="AU195" s="11" t="s">
        <v>78</v>
      </c>
    </row>
    <row r="196" spans="1:65" s="2" customFormat="1" ht="16.5" customHeight="1">
      <c r="A196" s="28"/>
      <c r="B196" s="29"/>
      <c r="C196" s="158" t="s">
        <v>399</v>
      </c>
      <c r="D196" s="158" t="s">
        <v>123</v>
      </c>
      <c r="E196" s="159" t="s">
        <v>400</v>
      </c>
      <c r="F196" s="160" t="s">
        <v>401</v>
      </c>
      <c r="G196" s="161" t="s">
        <v>381</v>
      </c>
      <c r="H196" s="162">
        <v>6</v>
      </c>
      <c r="I196" s="163"/>
      <c r="J196" s="164">
        <f>ROUND(I196*H196,2)</f>
        <v>0</v>
      </c>
      <c r="K196" s="165"/>
      <c r="L196" s="33"/>
      <c r="M196" s="166" t="s">
        <v>20</v>
      </c>
      <c r="N196" s="167" t="s">
        <v>49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0" t="s">
        <v>127</v>
      </c>
      <c r="AT196" s="170" t="s">
        <v>123</v>
      </c>
      <c r="AU196" s="170" t="s">
        <v>78</v>
      </c>
      <c r="AY196" s="11" t="s">
        <v>128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1" t="s">
        <v>22</v>
      </c>
      <c r="BK196" s="171">
        <f>ROUND(I196*H196,2)</f>
        <v>0</v>
      </c>
      <c r="BL196" s="11" t="s">
        <v>127</v>
      </c>
      <c r="BM196" s="170" t="s">
        <v>402</v>
      </c>
    </row>
    <row r="197" spans="1:65" s="2" customFormat="1" ht="19.5">
      <c r="A197" s="28"/>
      <c r="B197" s="29"/>
      <c r="C197" s="30"/>
      <c r="D197" s="172" t="s">
        <v>130</v>
      </c>
      <c r="E197" s="30"/>
      <c r="F197" s="173" t="s">
        <v>403</v>
      </c>
      <c r="G197" s="30"/>
      <c r="H197" s="30"/>
      <c r="I197" s="109"/>
      <c r="J197" s="30"/>
      <c r="K197" s="30"/>
      <c r="L197" s="33"/>
      <c r="M197" s="174"/>
      <c r="N197" s="175"/>
      <c r="O197" s="58"/>
      <c r="P197" s="58"/>
      <c r="Q197" s="58"/>
      <c r="R197" s="58"/>
      <c r="S197" s="58"/>
      <c r="T197" s="59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1" t="s">
        <v>130</v>
      </c>
      <c r="AU197" s="11" t="s">
        <v>78</v>
      </c>
    </row>
    <row r="198" spans="1:65" s="2" customFormat="1" ht="16.5" customHeight="1">
      <c r="A198" s="28"/>
      <c r="B198" s="29"/>
      <c r="C198" s="158" t="s">
        <v>404</v>
      </c>
      <c r="D198" s="158" t="s">
        <v>123</v>
      </c>
      <c r="E198" s="159" t="s">
        <v>405</v>
      </c>
      <c r="F198" s="160" t="s">
        <v>406</v>
      </c>
      <c r="G198" s="161" t="s">
        <v>381</v>
      </c>
      <c r="H198" s="162">
        <v>6</v>
      </c>
      <c r="I198" s="163"/>
      <c r="J198" s="164">
        <f>ROUND(I198*H198,2)</f>
        <v>0</v>
      </c>
      <c r="K198" s="165"/>
      <c r="L198" s="33"/>
      <c r="M198" s="166" t="s">
        <v>20</v>
      </c>
      <c r="N198" s="167" t="s">
        <v>49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0" t="s">
        <v>127</v>
      </c>
      <c r="AT198" s="170" t="s">
        <v>123</v>
      </c>
      <c r="AU198" s="170" t="s">
        <v>78</v>
      </c>
      <c r="AY198" s="11" t="s">
        <v>128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1" t="s">
        <v>22</v>
      </c>
      <c r="BK198" s="171">
        <f>ROUND(I198*H198,2)</f>
        <v>0</v>
      </c>
      <c r="BL198" s="11" t="s">
        <v>127</v>
      </c>
      <c r="BM198" s="170" t="s">
        <v>407</v>
      </c>
    </row>
    <row r="199" spans="1:65" s="2" customFormat="1" ht="19.5">
      <c r="A199" s="28"/>
      <c r="B199" s="29"/>
      <c r="C199" s="30"/>
      <c r="D199" s="172" t="s">
        <v>130</v>
      </c>
      <c r="E199" s="30"/>
      <c r="F199" s="173" t="s">
        <v>408</v>
      </c>
      <c r="G199" s="30"/>
      <c r="H199" s="30"/>
      <c r="I199" s="109"/>
      <c r="J199" s="30"/>
      <c r="K199" s="30"/>
      <c r="L199" s="33"/>
      <c r="M199" s="174"/>
      <c r="N199" s="175"/>
      <c r="O199" s="58"/>
      <c r="P199" s="58"/>
      <c r="Q199" s="58"/>
      <c r="R199" s="58"/>
      <c r="S199" s="58"/>
      <c r="T199" s="59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1" t="s">
        <v>130</v>
      </c>
      <c r="AU199" s="11" t="s">
        <v>78</v>
      </c>
    </row>
    <row r="200" spans="1:65" s="2" customFormat="1" ht="16.5" customHeight="1">
      <c r="A200" s="28"/>
      <c r="B200" s="29"/>
      <c r="C200" s="158" t="s">
        <v>409</v>
      </c>
      <c r="D200" s="158" t="s">
        <v>123</v>
      </c>
      <c r="E200" s="159" t="s">
        <v>410</v>
      </c>
      <c r="F200" s="160" t="s">
        <v>411</v>
      </c>
      <c r="G200" s="161" t="s">
        <v>381</v>
      </c>
      <c r="H200" s="162">
        <v>6</v>
      </c>
      <c r="I200" s="163"/>
      <c r="J200" s="164">
        <f>ROUND(I200*H200,2)</f>
        <v>0</v>
      </c>
      <c r="K200" s="165"/>
      <c r="L200" s="33"/>
      <c r="M200" s="166" t="s">
        <v>20</v>
      </c>
      <c r="N200" s="167" t="s">
        <v>49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0" t="s">
        <v>127</v>
      </c>
      <c r="AT200" s="170" t="s">
        <v>123</v>
      </c>
      <c r="AU200" s="170" t="s">
        <v>78</v>
      </c>
      <c r="AY200" s="11" t="s">
        <v>128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1" t="s">
        <v>22</v>
      </c>
      <c r="BK200" s="171">
        <f>ROUND(I200*H200,2)</f>
        <v>0</v>
      </c>
      <c r="BL200" s="11" t="s">
        <v>127</v>
      </c>
      <c r="BM200" s="170" t="s">
        <v>412</v>
      </c>
    </row>
    <row r="201" spans="1:65" s="2" customFormat="1" ht="19.5">
      <c r="A201" s="28"/>
      <c r="B201" s="29"/>
      <c r="C201" s="30"/>
      <c r="D201" s="172" t="s">
        <v>130</v>
      </c>
      <c r="E201" s="30"/>
      <c r="F201" s="173" t="s">
        <v>413</v>
      </c>
      <c r="G201" s="30"/>
      <c r="H201" s="30"/>
      <c r="I201" s="109"/>
      <c r="J201" s="30"/>
      <c r="K201" s="30"/>
      <c r="L201" s="33"/>
      <c r="M201" s="174"/>
      <c r="N201" s="175"/>
      <c r="O201" s="58"/>
      <c r="P201" s="58"/>
      <c r="Q201" s="58"/>
      <c r="R201" s="58"/>
      <c r="S201" s="58"/>
      <c r="T201" s="59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1" t="s">
        <v>130</v>
      </c>
      <c r="AU201" s="11" t="s">
        <v>78</v>
      </c>
    </row>
    <row r="202" spans="1:65" s="2" customFormat="1" ht="16.5" customHeight="1">
      <c r="A202" s="28"/>
      <c r="B202" s="29"/>
      <c r="C202" s="158" t="s">
        <v>414</v>
      </c>
      <c r="D202" s="158" t="s">
        <v>123</v>
      </c>
      <c r="E202" s="159" t="s">
        <v>415</v>
      </c>
      <c r="F202" s="160" t="s">
        <v>416</v>
      </c>
      <c r="G202" s="161" t="s">
        <v>381</v>
      </c>
      <c r="H202" s="162">
        <v>6</v>
      </c>
      <c r="I202" s="163"/>
      <c r="J202" s="164">
        <f>ROUND(I202*H202,2)</f>
        <v>0</v>
      </c>
      <c r="K202" s="165"/>
      <c r="L202" s="33"/>
      <c r="M202" s="166" t="s">
        <v>20</v>
      </c>
      <c r="N202" s="167" t="s">
        <v>49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0" t="s">
        <v>127</v>
      </c>
      <c r="AT202" s="170" t="s">
        <v>123</v>
      </c>
      <c r="AU202" s="170" t="s">
        <v>78</v>
      </c>
      <c r="AY202" s="11" t="s">
        <v>128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1" t="s">
        <v>22</v>
      </c>
      <c r="BK202" s="171">
        <f>ROUND(I202*H202,2)</f>
        <v>0</v>
      </c>
      <c r="BL202" s="11" t="s">
        <v>127</v>
      </c>
      <c r="BM202" s="170" t="s">
        <v>417</v>
      </c>
    </row>
    <row r="203" spans="1:65" s="2" customFormat="1" ht="19.5">
      <c r="A203" s="28"/>
      <c r="B203" s="29"/>
      <c r="C203" s="30"/>
      <c r="D203" s="172" t="s">
        <v>130</v>
      </c>
      <c r="E203" s="30"/>
      <c r="F203" s="173" t="s">
        <v>418</v>
      </c>
      <c r="G203" s="30"/>
      <c r="H203" s="30"/>
      <c r="I203" s="109"/>
      <c r="J203" s="30"/>
      <c r="K203" s="30"/>
      <c r="L203" s="33"/>
      <c r="M203" s="174"/>
      <c r="N203" s="175"/>
      <c r="O203" s="58"/>
      <c r="P203" s="58"/>
      <c r="Q203" s="58"/>
      <c r="R203" s="58"/>
      <c r="S203" s="58"/>
      <c r="T203" s="59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1" t="s">
        <v>130</v>
      </c>
      <c r="AU203" s="11" t="s">
        <v>78</v>
      </c>
    </row>
    <row r="204" spans="1:65" s="2" customFormat="1" ht="16.5" customHeight="1">
      <c r="A204" s="28"/>
      <c r="B204" s="29"/>
      <c r="C204" s="158" t="s">
        <v>419</v>
      </c>
      <c r="D204" s="158" t="s">
        <v>123</v>
      </c>
      <c r="E204" s="159" t="s">
        <v>420</v>
      </c>
      <c r="F204" s="160" t="s">
        <v>421</v>
      </c>
      <c r="G204" s="161" t="s">
        <v>381</v>
      </c>
      <c r="H204" s="162">
        <v>6</v>
      </c>
      <c r="I204" s="163"/>
      <c r="J204" s="164">
        <f>ROUND(I204*H204,2)</f>
        <v>0</v>
      </c>
      <c r="K204" s="165"/>
      <c r="L204" s="33"/>
      <c r="M204" s="166" t="s">
        <v>20</v>
      </c>
      <c r="N204" s="167" t="s">
        <v>49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0" t="s">
        <v>127</v>
      </c>
      <c r="AT204" s="170" t="s">
        <v>123</v>
      </c>
      <c r="AU204" s="170" t="s">
        <v>78</v>
      </c>
      <c r="AY204" s="11" t="s">
        <v>128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1" t="s">
        <v>22</v>
      </c>
      <c r="BK204" s="171">
        <f>ROUND(I204*H204,2)</f>
        <v>0</v>
      </c>
      <c r="BL204" s="11" t="s">
        <v>127</v>
      </c>
      <c r="BM204" s="170" t="s">
        <v>422</v>
      </c>
    </row>
    <row r="205" spans="1:65" s="2" customFormat="1" ht="19.5">
      <c r="A205" s="28"/>
      <c r="B205" s="29"/>
      <c r="C205" s="30"/>
      <c r="D205" s="172" t="s">
        <v>130</v>
      </c>
      <c r="E205" s="30"/>
      <c r="F205" s="173" t="s">
        <v>423</v>
      </c>
      <c r="G205" s="30"/>
      <c r="H205" s="30"/>
      <c r="I205" s="109"/>
      <c r="J205" s="30"/>
      <c r="K205" s="30"/>
      <c r="L205" s="33"/>
      <c r="M205" s="174"/>
      <c r="N205" s="175"/>
      <c r="O205" s="58"/>
      <c r="P205" s="58"/>
      <c r="Q205" s="58"/>
      <c r="R205" s="58"/>
      <c r="S205" s="58"/>
      <c r="T205" s="59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1" t="s">
        <v>130</v>
      </c>
      <c r="AU205" s="11" t="s">
        <v>78</v>
      </c>
    </row>
    <row r="206" spans="1:65" s="2" customFormat="1" ht="16.5" customHeight="1">
      <c r="A206" s="28"/>
      <c r="B206" s="29"/>
      <c r="C206" s="158" t="s">
        <v>424</v>
      </c>
      <c r="D206" s="158" t="s">
        <v>123</v>
      </c>
      <c r="E206" s="159" t="s">
        <v>425</v>
      </c>
      <c r="F206" s="160" t="s">
        <v>426</v>
      </c>
      <c r="G206" s="161" t="s">
        <v>427</v>
      </c>
      <c r="H206" s="162">
        <v>4</v>
      </c>
      <c r="I206" s="163"/>
      <c r="J206" s="164">
        <f>ROUND(I206*H206,2)</f>
        <v>0</v>
      </c>
      <c r="K206" s="165"/>
      <c r="L206" s="33"/>
      <c r="M206" s="166" t="s">
        <v>20</v>
      </c>
      <c r="N206" s="167" t="s">
        <v>49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0" t="s">
        <v>127</v>
      </c>
      <c r="AT206" s="170" t="s">
        <v>123</v>
      </c>
      <c r="AU206" s="170" t="s">
        <v>78</v>
      </c>
      <c r="AY206" s="11" t="s">
        <v>128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1" t="s">
        <v>22</v>
      </c>
      <c r="BK206" s="171">
        <f>ROUND(I206*H206,2)</f>
        <v>0</v>
      </c>
      <c r="BL206" s="11" t="s">
        <v>127</v>
      </c>
      <c r="BM206" s="170" t="s">
        <v>428</v>
      </c>
    </row>
    <row r="207" spans="1:65" s="2" customFormat="1" ht="29.25">
      <c r="A207" s="28"/>
      <c r="B207" s="29"/>
      <c r="C207" s="30"/>
      <c r="D207" s="172" t="s">
        <v>130</v>
      </c>
      <c r="E207" s="30"/>
      <c r="F207" s="173" t="s">
        <v>429</v>
      </c>
      <c r="G207" s="30"/>
      <c r="H207" s="30"/>
      <c r="I207" s="109"/>
      <c r="J207" s="30"/>
      <c r="K207" s="30"/>
      <c r="L207" s="33"/>
      <c r="M207" s="174"/>
      <c r="N207" s="175"/>
      <c r="O207" s="58"/>
      <c r="P207" s="58"/>
      <c r="Q207" s="58"/>
      <c r="R207" s="58"/>
      <c r="S207" s="58"/>
      <c r="T207" s="59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1" t="s">
        <v>130</v>
      </c>
      <c r="AU207" s="11" t="s">
        <v>78</v>
      </c>
    </row>
    <row r="208" spans="1:65" s="2" customFormat="1" ht="16.5" customHeight="1">
      <c r="A208" s="28"/>
      <c r="B208" s="29"/>
      <c r="C208" s="158" t="s">
        <v>430</v>
      </c>
      <c r="D208" s="158" t="s">
        <v>123</v>
      </c>
      <c r="E208" s="159" t="s">
        <v>431</v>
      </c>
      <c r="F208" s="160" t="s">
        <v>432</v>
      </c>
      <c r="G208" s="161" t="s">
        <v>427</v>
      </c>
      <c r="H208" s="162">
        <v>4</v>
      </c>
      <c r="I208" s="163"/>
      <c r="J208" s="164">
        <f>ROUND(I208*H208,2)</f>
        <v>0</v>
      </c>
      <c r="K208" s="165"/>
      <c r="L208" s="33"/>
      <c r="M208" s="166" t="s">
        <v>20</v>
      </c>
      <c r="N208" s="167" t="s">
        <v>49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0" t="s">
        <v>127</v>
      </c>
      <c r="AT208" s="170" t="s">
        <v>123</v>
      </c>
      <c r="AU208" s="170" t="s">
        <v>78</v>
      </c>
      <c r="AY208" s="11" t="s">
        <v>128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1" t="s">
        <v>22</v>
      </c>
      <c r="BK208" s="171">
        <f>ROUND(I208*H208,2)</f>
        <v>0</v>
      </c>
      <c r="BL208" s="11" t="s">
        <v>127</v>
      </c>
      <c r="BM208" s="170" t="s">
        <v>433</v>
      </c>
    </row>
    <row r="209" spans="1:65" s="2" customFormat="1" ht="29.25">
      <c r="A209" s="28"/>
      <c r="B209" s="29"/>
      <c r="C209" s="30"/>
      <c r="D209" s="172" t="s">
        <v>130</v>
      </c>
      <c r="E209" s="30"/>
      <c r="F209" s="173" t="s">
        <v>434</v>
      </c>
      <c r="G209" s="30"/>
      <c r="H209" s="30"/>
      <c r="I209" s="109"/>
      <c r="J209" s="30"/>
      <c r="K209" s="30"/>
      <c r="L209" s="33"/>
      <c r="M209" s="174"/>
      <c r="N209" s="175"/>
      <c r="O209" s="58"/>
      <c r="P209" s="58"/>
      <c r="Q209" s="58"/>
      <c r="R209" s="58"/>
      <c r="S209" s="58"/>
      <c r="T209" s="59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T209" s="11" t="s">
        <v>130</v>
      </c>
      <c r="AU209" s="11" t="s">
        <v>78</v>
      </c>
    </row>
    <row r="210" spans="1:65" s="2" customFormat="1" ht="16.5" customHeight="1">
      <c r="A210" s="28"/>
      <c r="B210" s="29"/>
      <c r="C210" s="158" t="s">
        <v>435</v>
      </c>
      <c r="D210" s="158" t="s">
        <v>123</v>
      </c>
      <c r="E210" s="159" t="s">
        <v>436</v>
      </c>
      <c r="F210" s="160" t="s">
        <v>437</v>
      </c>
      <c r="G210" s="161" t="s">
        <v>427</v>
      </c>
      <c r="H210" s="162">
        <v>4</v>
      </c>
      <c r="I210" s="163"/>
      <c r="J210" s="164">
        <f>ROUND(I210*H210,2)</f>
        <v>0</v>
      </c>
      <c r="K210" s="165"/>
      <c r="L210" s="33"/>
      <c r="M210" s="166" t="s">
        <v>20</v>
      </c>
      <c r="N210" s="167" t="s">
        <v>49</v>
      </c>
      <c r="O210" s="58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0" t="s">
        <v>127</v>
      </c>
      <c r="AT210" s="170" t="s">
        <v>123</v>
      </c>
      <c r="AU210" s="170" t="s">
        <v>78</v>
      </c>
      <c r="AY210" s="11" t="s">
        <v>128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1" t="s">
        <v>22</v>
      </c>
      <c r="BK210" s="171">
        <f>ROUND(I210*H210,2)</f>
        <v>0</v>
      </c>
      <c r="BL210" s="11" t="s">
        <v>127</v>
      </c>
      <c r="BM210" s="170" t="s">
        <v>438</v>
      </c>
    </row>
    <row r="211" spans="1:65" s="2" customFormat="1" ht="29.25">
      <c r="A211" s="28"/>
      <c r="B211" s="29"/>
      <c r="C211" s="30"/>
      <c r="D211" s="172" t="s">
        <v>130</v>
      </c>
      <c r="E211" s="30"/>
      <c r="F211" s="173" t="s">
        <v>439</v>
      </c>
      <c r="G211" s="30"/>
      <c r="H211" s="30"/>
      <c r="I211" s="109"/>
      <c r="J211" s="30"/>
      <c r="K211" s="30"/>
      <c r="L211" s="33"/>
      <c r="M211" s="174"/>
      <c r="N211" s="175"/>
      <c r="O211" s="58"/>
      <c r="P211" s="58"/>
      <c r="Q211" s="58"/>
      <c r="R211" s="58"/>
      <c r="S211" s="58"/>
      <c r="T211" s="59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1" t="s">
        <v>130</v>
      </c>
      <c r="AU211" s="11" t="s">
        <v>78</v>
      </c>
    </row>
    <row r="212" spans="1:65" s="2" customFormat="1" ht="16.5" customHeight="1">
      <c r="A212" s="28"/>
      <c r="B212" s="29"/>
      <c r="C212" s="158" t="s">
        <v>440</v>
      </c>
      <c r="D212" s="158" t="s">
        <v>123</v>
      </c>
      <c r="E212" s="159" t="s">
        <v>441</v>
      </c>
      <c r="F212" s="160" t="s">
        <v>442</v>
      </c>
      <c r="G212" s="161" t="s">
        <v>427</v>
      </c>
      <c r="H212" s="162">
        <v>4</v>
      </c>
      <c r="I212" s="163"/>
      <c r="J212" s="164">
        <f>ROUND(I212*H212,2)</f>
        <v>0</v>
      </c>
      <c r="K212" s="165"/>
      <c r="L212" s="33"/>
      <c r="M212" s="166" t="s">
        <v>20</v>
      </c>
      <c r="N212" s="167" t="s">
        <v>49</v>
      </c>
      <c r="O212" s="58"/>
      <c r="P212" s="168">
        <f>O212*H212</f>
        <v>0</v>
      </c>
      <c r="Q212" s="168">
        <v>0</v>
      </c>
      <c r="R212" s="168">
        <f>Q212*H212</f>
        <v>0</v>
      </c>
      <c r="S212" s="168">
        <v>0</v>
      </c>
      <c r="T212" s="169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0" t="s">
        <v>127</v>
      </c>
      <c r="AT212" s="170" t="s">
        <v>123</v>
      </c>
      <c r="AU212" s="170" t="s">
        <v>78</v>
      </c>
      <c r="AY212" s="11" t="s">
        <v>128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1" t="s">
        <v>22</v>
      </c>
      <c r="BK212" s="171">
        <f>ROUND(I212*H212,2)</f>
        <v>0</v>
      </c>
      <c r="BL212" s="11" t="s">
        <v>127</v>
      </c>
      <c r="BM212" s="170" t="s">
        <v>443</v>
      </c>
    </row>
    <row r="213" spans="1:65" s="2" customFormat="1" ht="39">
      <c r="A213" s="28"/>
      <c r="B213" s="29"/>
      <c r="C213" s="30"/>
      <c r="D213" s="172" t="s">
        <v>130</v>
      </c>
      <c r="E213" s="30"/>
      <c r="F213" s="173" t="s">
        <v>444</v>
      </c>
      <c r="G213" s="30"/>
      <c r="H213" s="30"/>
      <c r="I213" s="109"/>
      <c r="J213" s="30"/>
      <c r="K213" s="30"/>
      <c r="L213" s="33"/>
      <c r="M213" s="174"/>
      <c r="N213" s="175"/>
      <c r="O213" s="58"/>
      <c r="P213" s="58"/>
      <c r="Q213" s="58"/>
      <c r="R213" s="58"/>
      <c r="S213" s="58"/>
      <c r="T213" s="59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1" t="s">
        <v>130</v>
      </c>
      <c r="AU213" s="11" t="s">
        <v>78</v>
      </c>
    </row>
    <row r="214" spans="1:65" s="2" customFormat="1" ht="16.5" customHeight="1">
      <c r="A214" s="28"/>
      <c r="B214" s="29"/>
      <c r="C214" s="158" t="s">
        <v>445</v>
      </c>
      <c r="D214" s="158" t="s">
        <v>123</v>
      </c>
      <c r="E214" s="159" t="s">
        <v>446</v>
      </c>
      <c r="F214" s="160" t="s">
        <v>447</v>
      </c>
      <c r="G214" s="161" t="s">
        <v>427</v>
      </c>
      <c r="H214" s="162">
        <v>8</v>
      </c>
      <c r="I214" s="163"/>
      <c r="J214" s="164">
        <f>ROUND(I214*H214,2)</f>
        <v>0</v>
      </c>
      <c r="K214" s="165"/>
      <c r="L214" s="33"/>
      <c r="M214" s="166" t="s">
        <v>20</v>
      </c>
      <c r="N214" s="167" t="s">
        <v>49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0" t="s">
        <v>127</v>
      </c>
      <c r="AT214" s="170" t="s">
        <v>123</v>
      </c>
      <c r="AU214" s="170" t="s">
        <v>78</v>
      </c>
      <c r="AY214" s="11" t="s">
        <v>128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1" t="s">
        <v>22</v>
      </c>
      <c r="BK214" s="171">
        <f>ROUND(I214*H214,2)</f>
        <v>0</v>
      </c>
      <c r="BL214" s="11" t="s">
        <v>127</v>
      </c>
      <c r="BM214" s="170" t="s">
        <v>448</v>
      </c>
    </row>
    <row r="215" spans="1:65" s="2" customFormat="1" ht="39">
      <c r="A215" s="28"/>
      <c r="B215" s="29"/>
      <c r="C215" s="30"/>
      <c r="D215" s="172" t="s">
        <v>130</v>
      </c>
      <c r="E215" s="30"/>
      <c r="F215" s="173" t="s">
        <v>449</v>
      </c>
      <c r="G215" s="30"/>
      <c r="H215" s="30"/>
      <c r="I215" s="109"/>
      <c r="J215" s="30"/>
      <c r="K215" s="30"/>
      <c r="L215" s="33"/>
      <c r="M215" s="174"/>
      <c r="N215" s="175"/>
      <c r="O215" s="58"/>
      <c r="P215" s="58"/>
      <c r="Q215" s="58"/>
      <c r="R215" s="58"/>
      <c r="S215" s="58"/>
      <c r="T215" s="59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1" t="s">
        <v>130</v>
      </c>
      <c r="AU215" s="11" t="s">
        <v>78</v>
      </c>
    </row>
    <row r="216" spans="1:65" s="2" customFormat="1" ht="16.5" customHeight="1">
      <c r="A216" s="28"/>
      <c r="B216" s="29"/>
      <c r="C216" s="158" t="s">
        <v>450</v>
      </c>
      <c r="D216" s="158" t="s">
        <v>123</v>
      </c>
      <c r="E216" s="159" t="s">
        <v>451</v>
      </c>
      <c r="F216" s="160" t="s">
        <v>452</v>
      </c>
      <c r="G216" s="161" t="s">
        <v>427</v>
      </c>
      <c r="H216" s="162">
        <v>8</v>
      </c>
      <c r="I216" s="163"/>
      <c r="J216" s="164">
        <f>ROUND(I216*H216,2)</f>
        <v>0</v>
      </c>
      <c r="K216" s="165"/>
      <c r="L216" s="33"/>
      <c r="M216" s="166" t="s">
        <v>20</v>
      </c>
      <c r="N216" s="167" t="s">
        <v>49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0" t="s">
        <v>127</v>
      </c>
      <c r="AT216" s="170" t="s">
        <v>123</v>
      </c>
      <c r="AU216" s="170" t="s">
        <v>78</v>
      </c>
      <c r="AY216" s="11" t="s">
        <v>128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1" t="s">
        <v>22</v>
      </c>
      <c r="BK216" s="171">
        <f>ROUND(I216*H216,2)</f>
        <v>0</v>
      </c>
      <c r="BL216" s="11" t="s">
        <v>127</v>
      </c>
      <c r="BM216" s="170" t="s">
        <v>453</v>
      </c>
    </row>
    <row r="217" spans="1:65" s="2" customFormat="1" ht="39">
      <c r="A217" s="28"/>
      <c r="B217" s="29"/>
      <c r="C217" s="30"/>
      <c r="D217" s="172" t="s">
        <v>130</v>
      </c>
      <c r="E217" s="30"/>
      <c r="F217" s="173" t="s">
        <v>454</v>
      </c>
      <c r="G217" s="30"/>
      <c r="H217" s="30"/>
      <c r="I217" s="109"/>
      <c r="J217" s="30"/>
      <c r="K217" s="30"/>
      <c r="L217" s="33"/>
      <c r="M217" s="174"/>
      <c r="N217" s="175"/>
      <c r="O217" s="58"/>
      <c r="P217" s="58"/>
      <c r="Q217" s="58"/>
      <c r="R217" s="58"/>
      <c r="S217" s="58"/>
      <c r="T217" s="59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1" t="s">
        <v>130</v>
      </c>
      <c r="AU217" s="11" t="s">
        <v>78</v>
      </c>
    </row>
    <row r="218" spans="1:65" s="2" customFormat="1" ht="16.5" customHeight="1">
      <c r="A218" s="28"/>
      <c r="B218" s="29"/>
      <c r="C218" s="158" t="s">
        <v>455</v>
      </c>
      <c r="D218" s="158" t="s">
        <v>123</v>
      </c>
      <c r="E218" s="159" t="s">
        <v>456</v>
      </c>
      <c r="F218" s="160" t="s">
        <v>457</v>
      </c>
      <c r="G218" s="161" t="s">
        <v>381</v>
      </c>
      <c r="H218" s="162">
        <v>6</v>
      </c>
      <c r="I218" s="163"/>
      <c r="J218" s="164">
        <f>ROUND(I218*H218,2)</f>
        <v>0</v>
      </c>
      <c r="K218" s="165"/>
      <c r="L218" s="33"/>
      <c r="M218" s="166" t="s">
        <v>20</v>
      </c>
      <c r="N218" s="167" t="s">
        <v>49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70" t="s">
        <v>127</v>
      </c>
      <c r="AT218" s="170" t="s">
        <v>123</v>
      </c>
      <c r="AU218" s="170" t="s">
        <v>78</v>
      </c>
      <c r="AY218" s="11" t="s">
        <v>128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1" t="s">
        <v>22</v>
      </c>
      <c r="BK218" s="171">
        <f>ROUND(I218*H218,2)</f>
        <v>0</v>
      </c>
      <c r="BL218" s="11" t="s">
        <v>127</v>
      </c>
      <c r="BM218" s="170" t="s">
        <v>458</v>
      </c>
    </row>
    <row r="219" spans="1:65" s="2" customFormat="1" ht="19.5">
      <c r="A219" s="28"/>
      <c r="B219" s="29"/>
      <c r="C219" s="30"/>
      <c r="D219" s="172" t="s">
        <v>130</v>
      </c>
      <c r="E219" s="30"/>
      <c r="F219" s="173" t="s">
        <v>459</v>
      </c>
      <c r="G219" s="30"/>
      <c r="H219" s="30"/>
      <c r="I219" s="109"/>
      <c r="J219" s="30"/>
      <c r="K219" s="30"/>
      <c r="L219" s="33"/>
      <c r="M219" s="174"/>
      <c r="N219" s="175"/>
      <c r="O219" s="58"/>
      <c r="P219" s="58"/>
      <c r="Q219" s="58"/>
      <c r="R219" s="58"/>
      <c r="S219" s="58"/>
      <c r="T219" s="59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1" t="s">
        <v>130</v>
      </c>
      <c r="AU219" s="11" t="s">
        <v>78</v>
      </c>
    </row>
    <row r="220" spans="1:65" s="2" customFormat="1" ht="16.5" customHeight="1">
      <c r="A220" s="28"/>
      <c r="B220" s="29"/>
      <c r="C220" s="158" t="s">
        <v>460</v>
      </c>
      <c r="D220" s="158" t="s">
        <v>123</v>
      </c>
      <c r="E220" s="159" t="s">
        <v>461</v>
      </c>
      <c r="F220" s="160" t="s">
        <v>462</v>
      </c>
      <c r="G220" s="161" t="s">
        <v>381</v>
      </c>
      <c r="H220" s="162">
        <v>6</v>
      </c>
      <c r="I220" s="163"/>
      <c r="J220" s="164">
        <f>ROUND(I220*H220,2)</f>
        <v>0</v>
      </c>
      <c r="K220" s="165"/>
      <c r="L220" s="33"/>
      <c r="M220" s="166" t="s">
        <v>20</v>
      </c>
      <c r="N220" s="167" t="s">
        <v>49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0" t="s">
        <v>127</v>
      </c>
      <c r="AT220" s="170" t="s">
        <v>123</v>
      </c>
      <c r="AU220" s="170" t="s">
        <v>78</v>
      </c>
      <c r="AY220" s="11" t="s">
        <v>128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1" t="s">
        <v>22</v>
      </c>
      <c r="BK220" s="171">
        <f>ROUND(I220*H220,2)</f>
        <v>0</v>
      </c>
      <c r="BL220" s="11" t="s">
        <v>127</v>
      </c>
      <c r="BM220" s="170" t="s">
        <v>463</v>
      </c>
    </row>
    <row r="221" spans="1:65" s="2" customFormat="1" ht="19.5">
      <c r="A221" s="28"/>
      <c r="B221" s="29"/>
      <c r="C221" s="30"/>
      <c r="D221" s="172" t="s">
        <v>130</v>
      </c>
      <c r="E221" s="30"/>
      <c r="F221" s="173" t="s">
        <v>464</v>
      </c>
      <c r="G221" s="30"/>
      <c r="H221" s="30"/>
      <c r="I221" s="109"/>
      <c r="J221" s="30"/>
      <c r="K221" s="30"/>
      <c r="L221" s="33"/>
      <c r="M221" s="174"/>
      <c r="N221" s="175"/>
      <c r="O221" s="58"/>
      <c r="P221" s="58"/>
      <c r="Q221" s="58"/>
      <c r="R221" s="58"/>
      <c r="S221" s="58"/>
      <c r="T221" s="59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1" t="s">
        <v>130</v>
      </c>
      <c r="AU221" s="11" t="s">
        <v>78</v>
      </c>
    </row>
    <row r="222" spans="1:65" s="2" customFormat="1" ht="16.5" customHeight="1">
      <c r="A222" s="28"/>
      <c r="B222" s="29"/>
      <c r="C222" s="158" t="s">
        <v>465</v>
      </c>
      <c r="D222" s="158" t="s">
        <v>123</v>
      </c>
      <c r="E222" s="159" t="s">
        <v>466</v>
      </c>
      <c r="F222" s="160" t="s">
        <v>467</v>
      </c>
      <c r="G222" s="161" t="s">
        <v>381</v>
      </c>
      <c r="H222" s="162">
        <v>6</v>
      </c>
      <c r="I222" s="163"/>
      <c r="J222" s="164">
        <f>ROUND(I222*H222,2)</f>
        <v>0</v>
      </c>
      <c r="K222" s="165"/>
      <c r="L222" s="33"/>
      <c r="M222" s="166" t="s">
        <v>20</v>
      </c>
      <c r="N222" s="167" t="s">
        <v>49</v>
      </c>
      <c r="O222" s="58"/>
      <c r="P222" s="168">
        <f>O222*H222</f>
        <v>0</v>
      </c>
      <c r="Q222" s="168">
        <v>0</v>
      </c>
      <c r="R222" s="168">
        <f>Q222*H222</f>
        <v>0</v>
      </c>
      <c r="S222" s="168">
        <v>0</v>
      </c>
      <c r="T222" s="169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0" t="s">
        <v>127</v>
      </c>
      <c r="AT222" s="170" t="s">
        <v>123</v>
      </c>
      <c r="AU222" s="170" t="s">
        <v>78</v>
      </c>
      <c r="AY222" s="11" t="s">
        <v>128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1" t="s">
        <v>22</v>
      </c>
      <c r="BK222" s="171">
        <f>ROUND(I222*H222,2)</f>
        <v>0</v>
      </c>
      <c r="BL222" s="11" t="s">
        <v>127</v>
      </c>
      <c r="BM222" s="170" t="s">
        <v>468</v>
      </c>
    </row>
    <row r="223" spans="1:65" s="2" customFormat="1" ht="29.25">
      <c r="A223" s="28"/>
      <c r="B223" s="29"/>
      <c r="C223" s="30"/>
      <c r="D223" s="172" t="s">
        <v>130</v>
      </c>
      <c r="E223" s="30"/>
      <c r="F223" s="173" t="s">
        <v>469</v>
      </c>
      <c r="G223" s="30"/>
      <c r="H223" s="30"/>
      <c r="I223" s="109"/>
      <c r="J223" s="30"/>
      <c r="K223" s="30"/>
      <c r="L223" s="33"/>
      <c r="M223" s="174"/>
      <c r="N223" s="175"/>
      <c r="O223" s="58"/>
      <c r="P223" s="58"/>
      <c r="Q223" s="58"/>
      <c r="R223" s="58"/>
      <c r="S223" s="58"/>
      <c r="T223" s="59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1" t="s">
        <v>130</v>
      </c>
      <c r="AU223" s="11" t="s">
        <v>78</v>
      </c>
    </row>
    <row r="224" spans="1:65" s="2" customFormat="1" ht="16.5" customHeight="1">
      <c r="A224" s="28"/>
      <c r="B224" s="29"/>
      <c r="C224" s="158" t="s">
        <v>470</v>
      </c>
      <c r="D224" s="158" t="s">
        <v>123</v>
      </c>
      <c r="E224" s="159" t="s">
        <v>471</v>
      </c>
      <c r="F224" s="160" t="s">
        <v>472</v>
      </c>
      <c r="G224" s="161" t="s">
        <v>381</v>
      </c>
      <c r="H224" s="162">
        <v>6</v>
      </c>
      <c r="I224" s="163"/>
      <c r="J224" s="164">
        <f>ROUND(I224*H224,2)</f>
        <v>0</v>
      </c>
      <c r="K224" s="165"/>
      <c r="L224" s="33"/>
      <c r="M224" s="166" t="s">
        <v>20</v>
      </c>
      <c r="N224" s="167" t="s">
        <v>49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0" t="s">
        <v>127</v>
      </c>
      <c r="AT224" s="170" t="s">
        <v>123</v>
      </c>
      <c r="AU224" s="170" t="s">
        <v>78</v>
      </c>
      <c r="AY224" s="11" t="s">
        <v>128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1" t="s">
        <v>22</v>
      </c>
      <c r="BK224" s="171">
        <f>ROUND(I224*H224,2)</f>
        <v>0</v>
      </c>
      <c r="BL224" s="11" t="s">
        <v>127</v>
      </c>
      <c r="BM224" s="170" t="s">
        <v>473</v>
      </c>
    </row>
    <row r="225" spans="1:65" s="2" customFormat="1" ht="29.25">
      <c r="A225" s="28"/>
      <c r="B225" s="29"/>
      <c r="C225" s="30"/>
      <c r="D225" s="172" t="s">
        <v>130</v>
      </c>
      <c r="E225" s="30"/>
      <c r="F225" s="173" t="s">
        <v>474</v>
      </c>
      <c r="G225" s="30"/>
      <c r="H225" s="30"/>
      <c r="I225" s="109"/>
      <c r="J225" s="30"/>
      <c r="K225" s="30"/>
      <c r="L225" s="33"/>
      <c r="M225" s="174"/>
      <c r="N225" s="175"/>
      <c r="O225" s="58"/>
      <c r="P225" s="58"/>
      <c r="Q225" s="58"/>
      <c r="R225" s="58"/>
      <c r="S225" s="58"/>
      <c r="T225" s="59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1" t="s">
        <v>130</v>
      </c>
      <c r="AU225" s="11" t="s">
        <v>78</v>
      </c>
    </row>
    <row r="226" spans="1:65" s="2" customFormat="1" ht="16.5" customHeight="1">
      <c r="A226" s="28"/>
      <c r="B226" s="29"/>
      <c r="C226" s="158" t="s">
        <v>475</v>
      </c>
      <c r="D226" s="158" t="s">
        <v>123</v>
      </c>
      <c r="E226" s="159" t="s">
        <v>476</v>
      </c>
      <c r="F226" s="160" t="s">
        <v>477</v>
      </c>
      <c r="G226" s="161" t="s">
        <v>381</v>
      </c>
      <c r="H226" s="162">
        <v>6</v>
      </c>
      <c r="I226" s="163"/>
      <c r="J226" s="164">
        <f>ROUND(I226*H226,2)</f>
        <v>0</v>
      </c>
      <c r="K226" s="165"/>
      <c r="L226" s="33"/>
      <c r="M226" s="166" t="s">
        <v>20</v>
      </c>
      <c r="N226" s="167" t="s">
        <v>49</v>
      </c>
      <c r="O226" s="58"/>
      <c r="P226" s="168">
        <f>O226*H226</f>
        <v>0</v>
      </c>
      <c r="Q226" s="168">
        <v>0</v>
      </c>
      <c r="R226" s="168">
        <f>Q226*H226</f>
        <v>0</v>
      </c>
      <c r="S226" s="168">
        <v>0</v>
      </c>
      <c r="T226" s="169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0" t="s">
        <v>127</v>
      </c>
      <c r="AT226" s="170" t="s">
        <v>123</v>
      </c>
      <c r="AU226" s="170" t="s">
        <v>78</v>
      </c>
      <c r="AY226" s="11" t="s">
        <v>128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1" t="s">
        <v>22</v>
      </c>
      <c r="BK226" s="171">
        <f>ROUND(I226*H226,2)</f>
        <v>0</v>
      </c>
      <c r="BL226" s="11" t="s">
        <v>127</v>
      </c>
      <c r="BM226" s="170" t="s">
        <v>478</v>
      </c>
    </row>
    <row r="227" spans="1:65" s="2" customFormat="1" ht="19.5">
      <c r="A227" s="28"/>
      <c r="B227" s="29"/>
      <c r="C227" s="30"/>
      <c r="D227" s="172" t="s">
        <v>130</v>
      </c>
      <c r="E227" s="30"/>
      <c r="F227" s="173" t="s">
        <v>479</v>
      </c>
      <c r="G227" s="30"/>
      <c r="H227" s="30"/>
      <c r="I227" s="109"/>
      <c r="J227" s="30"/>
      <c r="K227" s="30"/>
      <c r="L227" s="33"/>
      <c r="M227" s="174"/>
      <c r="N227" s="175"/>
      <c r="O227" s="58"/>
      <c r="P227" s="58"/>
      <c r="Q227" s="58"/>
      <c r="R227" s="58"/>
      <c r="S227" s="58"/>
      <c r="T227" s="59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1" t="s">
        <v>130</v>
      </c>
      <c r="AU227" s="11" t="s">
        <v>78</v>
      </c>
    </row>
    <row r="228" spans="1:65" s="2" customFormat="1" ht="16.5" customHeight="1">
      <c r="A228" s="28"/>
      <c r="B228" s="29"/>
      <c r="C228" s="158" t="s">
        <v>480</v>
      </c>
      <c r="D228" s="158" t="s">
        <v>123</v>
      </c>
      <c r="E228" s="159" t="s">
        <v>481</v>
      </c>
      <c r="F228" s="160" t="s">
        <v>482</v>
      </c>
      <c r="G228" s="161" t="s">
        <v>381</v>
      </c>
      <c r="H228" s="162">
        <v>6</v>
      </c>
      <c r="I228" s="163"/>
      <c r="J228" s="164">
        <f>ROUND(I228*H228,2)</f>
        <v>0</v>
      </c>
      <c r="K228" s="165"/>
      <c r="L228" s="33"/>
      <c r="M228" s="166" t="s">
        <v>20</v>
      </c>
      <c r="N228" s="167" t="s">
        <v>49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70" t="s">
        <v>127</v>
      </c>
      <c r="AT228" s="170" t="s">
        <v>123</v>
      </c>
      <c r="AU228" s="170" t="s">
        <v>78</v>
      </c>
      <c r="AY228" s="11" t="s">
        <v>128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1" t="s">
        <v>22</v>
      </c>
      <c r="BK228" s="171">
        <f>ROUND(I228*H228,2)</f>
        <v>0</v>
      </c>
      <c r="BL228" s="11" t="s">
        <v>127</v>
      </c>
      <c r="BM228" s="170" t="s">
        <v>483</v>
      </c>
    </row>
    <row r="229" spans="1:65" s="2" customFormat="1" ht="29.25">
      <c r="A229" s="28"/>
      <c r="B229" s="29"/>
      <c r="C229" s="30"/>
      <c r="D229" s="172" t="s">
        <v>130</v>
      </c>
      <c r="E229" s="30"/>
      <c r="F229" s="173" t="s">
        <v>484</v>
      </c>
      <c r="G229" s="30"/>
      <c r="H229" s="30"/>
      <c r="I229" s="109"/>
      <c r="J229" s="30"/>
      <c r="K229" s="30"/>
      <c r="L229" s="33"/>
      <c r="M229" s="174"/>
      <c r="N229" s="175"/>
      <c r="O229" s="58"/>
      <c r="P229" s="58"/>
      <c r="Q229" s="58"/>
      <c r="R229" s="58"/>
      <c r="S229" s="58"/>
      <c r="T229" s="59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T229" s="11" t="s">
        <v>130</v>
      </c>
      <c r="AU229" s="11" t="s">
        <v>78</v>
      </c>
    </row>
    <row r="230" spans="1:65" s="2" customFormat="1" ht="16.5" customHeight="1">
      <c r="A230" s="28"/>
      <c r="B230" s="29"/>
      <c r="C230" s="158" t="s">
        <v>485</v>
      </c>
      <c r="D230" s="158" t="s">
        <v>123</v>
      </c>
      <c r="E230" s="159" t="s">
        <v>486</v>
      </c>
      <c r="F230" s="160" t="s">
        <v>487</v>
      </c>
      <c r="G230" s="161" t="s">
        <v>381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20</v>
      </c>
      <c r="N230" s="167" t="s">
        <v>49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0</v>
      </c>
      <c r="T230" s="169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70" t="s">
        <v>127</v>
      </c>
      <c r="AT230" s="170" t="s">
        <v>123</v>
      </c>
      <c r="AU230" s="170" t="s">
        <v>78</v>
      </c>
      <c r="AY230" s="11" t="s">
        <v>128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1" t="s">
        <v>22</v>
      </c>
      <c r="BK230" s="171">
        <f>ROUND(I230*H230,2)</f>
        <v>0</v>
      </c>
      <c r="BL230" s="11" t="s">
        <v>127</v>
      </c>
      <c r="BM230" s="170" t="s">
        <v>488</v>
      </c>
    </row>
    <row r="231" spans="1:65" s="2" customFormat="1" ht="29.25">
      <c r="A231" s="28"/>
      <c r="B231" s="29"/>
      <c r="C231" s="30"/>
      <c r="D231" s="172" t="s">
        <v>130</v>
      </c>
      <c r="E231" s="30"/>
      <c r="F231" s="173" t="s">
        <v>489</v>
      </c>
      <c r="G231" s="30"/>
      <c r="H231" s="30"/>
      <c r="I231" s="109"/>
      <c r="J231" s="30"/>
      <c r="K231" s="30"/>
      <c r="L231" s="33"/>
      <c r="M231" s="174"/>
      <c r="N231" s="175"/>
      <c r="O231" s="58"/>
      <c r="P231" s="58"/>
      <c r="Q231" s="58"/>
      <c r="R231" s="58"/>
      <c r="S231" s="58"/>
      <c r="T231" s="59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T231" s="11" t="s">
        <v>130</v>
      </c>
      <c r="AU231" s="11" t="s">
        <v>78</v>
      </c>
    </row>
    <row r="232" spans="1:65" s="2" customFormat="1" ht="16.5" customHeight="1">
      <c r="A232" s="28"/>
      <c r="B232" s="29"/>
      <c r="C232" s="158" t="s">
        <v>490</v>
      </c>
      <c r="D232" s="158" t="s">
        <v>123</v>
      </c>
      <c r="E232" s="159" t="s">
        <v>491</v>
      </c>
      <c r="F232" s="160" t="s">
        <v>492</v>
      </c>
      <c r="G232" s="161" t="s">
        <v>381</v>
      </c>
      <c r="H232" s="162">
        <v>6</v>
      </c>
      <c r="I232" s="163"/>
      <c r="J232" s="164">
        <f>ROUND(I232*H232,2)</f>
        <v>0</v>
      </c>
      <c r="K232" s="165"/>
      <c r="L232" s="33"/>
      <c r="M232" s="166" t="s">
        <v>20</v>
      </c>
      <c r="N232" s="167" t="s">
        <v>49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70" t="s">
        <v>127</v>
      </c>
      <c r="AT232" s="170" t="s">
        <v>123</v>
      </c>
      <c r="AU232" s="170" t="s">
        <v>78</v>
      </c>
      <c r="AY232" s="11" t="s">
        <v>128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1" t="s">
        <v>22</v>
      </c>
      <c r="BK232" s="171">
        <f>ROUND(I232*H232,2)</f>
        <v>0</v>
      </c>
      <c r="BL232" s="11" t="s">
        <v>127</v>
      </c>
      <c r="BM232" s="170" t="s">
        <v>493</v>
      </c>
    </row>
    <row r="233" spans="1:65" s="2" customFormat="1" ht="29.25">
      <c r="A233" s="28"/>
      <c r="B233" s="29"/>
      <c r="C233" s="30"/>
      <c r="D233" s="172" t="s">
        <v>130</v>
      </c>
      <c r="E233" s="30"/>
      <c r="F233" s="173" t="s">
        <v>494</v>
      </c>
      <c r="G233" s="30"/>
      <c r="H233" s="30"/>
      <c r="I233" s="109"/>
      <c r="J233" s="30"/>
      <c r="K233" s="30"/>
      <c r="L233" s="33"/>
      <c r="M233" s="174"/>
      <c r="N233" s="175"/>
      <c r="O233" s="58"/>
      <c r="P233" s="58"/>
      <c r="Q233" s="58"/>
      <c r="R233" s="58"/>
      <c r="S233" s="58"/>
      <c r="T233" s="59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T233" s="11" t="s">
        <v>130</v>
      </c>
      <c r="AU233" s="11" t="s">
        <v>78</v>
      </c>
    </row>
    <row r="234" spans="1:65" s="2" customFormat="1" ht="16.5" customHeight="1">
      <c r="A234" s="28"/>
      <c r="B234" s="29"/>
      <c r="C234" s="158" t="s">
        <v>495</v>
      </c>
      <c r="D234" s="158" t="s">
        <v>123</v>
      </c>
      <c r="E234" s="159" t="s">
        <v>496</v>
      </c>
      <c r="F234" s="160" t="s">
        <v>497</v>
      </c>
      <c r="G234" s="161" t="s">
        <v>381</v>
      </c>
      <c r="H234" s="162">
        <v>6</v>
      </c>
      <c r="I234" s="163"/>
      <c r="J234" s="164">
        <f>ROUND(I234*H234,2)</f>
        <v>0</v>
      </c>
      <c r="K234" s="165"/>
      <c r="L234" s="33"/>
      <c r="M234" s="166" t="s">
        <v>20</v>
      </c>
      <c r="N234" s="167" t="s">
        <v>49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0</v>
      </c>
      <c r="T234" s="169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70" t="s">
        <v>127</v>
      </c>
      <c r="AT234" s="170" t="s">
        <v>123</v>
      </c>
      <c r="AU234" s="170" t="s">
        <v>78</v>
      </c>
      <c r="AY234" s="11" t="s">
        <v>128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1" t="s">
        <v>22</v>
      </c>
      <c r="BK234" s="171">
        <f>ROUND(I234*H234,2)</f>
        <v>0</v>
      </c>
      <c r="BL234" s="11" t="s">
        <v>127</v>
      </c>
      <c r="BM234" s="170" t="s">
        <v>498</v>
      </c>
    </row>
    <row r="235" spans="1:65" s="2" customFormat="1" ht="29.25">
      <c r="A235" s="28"/>
      <c r="B235" s="29"/>
      <c r="C235" s="30"/>
      <c r="D235" s="172" t="s">
        <v>130</v>
      </c>
      <c r="E235" s="30"/>
      <c r="F235" s="173" t="s">
        <v>499</v>
      </c>
      <c r="G235" s="30"/>
      <c r="H235" s="30"/>
      <c r="I235" s="109"/>
      <c r="J235" s="30"/>
      <c r="K235" s="30"/>
      <c r="L235" s="33"/>
      <c r="M235" s="174"/>
      <c r="N235" s="175"/>
      <c r="O235" s="58"/>
      <c r="P235" s="58"/>
      <c r="Q235" s="58"/>
      <c r="R235" s="58"/>
      <c r="S235" s="58"/>
      <c r="T235" s="59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T235" s="11" t="s">
        <v>130</v>
      </c>
      <c r="AU235" s="11" t="s">
        <v>78</v>
      </c>
    </row>
    <row r="236" spans="1:65" s="2" customFormat="1" ht="16.5" customHeight="1">
      <c r="A236" s="28"/>
      <c r="B236" s="29"/>
      <c r="C236" s="158" t="s">
        <v>500</v>
      </c>
      <c r="D236" s="158" t="s">
        <v>123</v>
      </c>
      <c r="E236" s="159" t="s">
        <v>501</v>
      </c>
      <c r="F236" s="160" t="s">
        <v>502</v>
      </c>
      <c r="G236" s="161" t="s">
        <v>381</v>
      </c>
      <c r="H236" s="162">
        <v>6</v>
      </c>
      <c r="I236" s="163"/>
      <c r="J236" s="164">
        <f>ROUND(I236*H236,2)</f>
        <v>0</v>
      </c>
      <c r="K236" s="165"/>
      <c r="L236" s="33"/>
      <c r="M236" s="166" t="s">
        <v>20</v>
      </c>
      <c r="N236" s="167" t="s">
        <v>49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70" t="s">
        <v>127</v>
      </c>
      <c r="AT236" s="170" t="s">
        <v>123</v>
      </c>
      <c r="AU236" s="170" t="s">
        <v>78</v>
      </c>
      <c r="AY236" s="11" t="s">
        <v>128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1" t="s">
        <v>22</v>
      </c>
      <c r="BK236" s="171">
        <f>ROUND(I236*H236,2)</f>
        <v>0</v>
      </c>
      <c r="BL236" s="11" t="s">
        <v>127</v>
      </c>
      <c r="BM236" s="170" t="s">
        <v>503</v>
      </c>
    </row>
    <row r="237" spans="1:65" s="2" customFormat="1" ht="29.25">
      <c r="A237" s="28"/>
      <c r="B237" s="29"/>
      <c r="C237" s="30"/>
      <c r="D237" s="172" t="s">
        <v>130</v>
      </c>
      <c r="E237" s="30"/>
      <c r="F237" s="173" t="s">
        <v>504</v>
      </c>
      <c r="G237" s="30"/>
      <c r="H237" s="30"/>
      <c r="I237" s="109"/>
      <c r="J237" s="30"/>
      <c r="K237" s="30"/>
      <c r="L237" s="33"/>
      <c r="M237" s="174"/>
      <c r="N237" s="175"/>
      <c r="O237" s="58"/>
      <c r="P237" s="58"/>
      <c r="Q237" s="58"/>
      <c r="R237" s="58"/>
      <c r="S237" s="58"/>
      <c r="T237" s="59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T237" s="11" t="s">
        <v>130</v>
      </c>
      <c r="AU237" s="11" t="s">
        <v>78</v>
      </c>
    </row>
    <row r="238" spans="1:65" s="2" customFormat="1" ht="16.5" customHeight="1">
      <c r="A238" s="28"/>
      <c r="B238" s="29"/>
      <c r="C238" s="158" t="s">
        <v>505</v>
      </c>
      <c r="D238" s="158" t="s">
        <v>123</v>
      </c>
      <c r="E238" s="159" t="s">
        <v>506</v>
      </c>
      <c r="F238" s="160" t="s">
        <v>507</v>
      </c>
      <c r="G238" s="161" t="s">
        <v>381</v>
      </c>
      <c r="H238" s="162">
        <v>6</v>
      </c>
      <c r="I238" s="163"/>
      <c r="J238" s="164">
        <f>ROUND(I238*H238,2)</f>
        <v>0</v>
      </c>
      <c r="K238" s="165"/>
      <c r="L238" s="33"/>
      <c r="M238" s="166" t="s">
        <v>20</v>
      </c>
      <c r="N238" s="167" t="s">
        <v>49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70" t="s">
        <v>127</v>
      </c>
      <c r="AT238" s="170" t="s">
        <v>123</v>
      </c>
      <c r="AU238" s="170" t="s">
        <v>78</v>
      </c>
      <c r="AY238" s="11" t="s">
        <v>128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1" t="s">
        <v>22</v>
      </c>
      <c r="BK238" s="171">
        <f>ROUND(I238*H238,2)</f>
        <v>0</v>
      </c>
      <c r="BL238" s="11" t="s">
        <v>127</v>
      </c>
      <c r="BM238" s="170" t="s">
        <v>508</v>
      </c>
    </row>
    <row r="239" spans="1:65" s="2" customFormat="1" ht="29.25">
      <c r="A239" s="28"/>
      <c r="B239" s="29"/>
      <c r="C239" s="30"/>
      <c r="D239" s="172" t="s">
        <v>130</v>
      </c>
      <c r="E239" s="30"/>
      <c r="F239" s="173" t="s">
        <v>509</v>
      </c>
      <c r="G239" s="30"/>
      <c r="H239" s="30"/>
      <c r="I239" s="109"/>
      <c r="J239" s="30"/>
      <c r="K239" s="30"/>
      <c r="L239" s="33"/>
      <c r="M239" s="174"/>
      <c r="N239" s="175"/>
      <c r="O239" s="58"/>
      <c r="P239" s="58"/>
      <c r="Q239" s="58"/>
      <c r="R239" s="58"/>
      <c r="S239" s="58"/>
      <c r="T239" s="59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T239" s="11" t="s">
        <v>130</v>
      </c>
      <c r="AU239" s="11" t="s">
        <v>78</v>
      </c>
    </row>
    <row r="240" spans="1:65" s="2" customFormat="1" ht="16.5" customHeight="1">
      <c r="A240" s="28"/>
      <c r="B240" s="29"/>
      <c r="C240" s="158" t="s">
        <v>510</v>
      </c>
      <c r="D240" s="158" t="s">
        <v>123</v>
      </c>
      <c r="E240" s="159" t="s">
        <v>511</v>
      </c>
      <c r="F240" s="160" t="s">
        <v>512</v>
      </c>
      <c r="G240" s="161" t="s">
        <v>381</v>
      </c>
      <c r="H240" s="162">
        <v>6</v>
      </c>
      <c r="I240" s="163"/>
      <c r="J240" s="164">
        <f>ROUND(I240*H240,2)</f>
        <v>0</v>
      </c>
      <c r="K240" s="165"/>
      <c r="L240" s="33"/>
      <c r="M240" s="166" t="s">
        <v>20</v>
      </c>
      <c r="N240" s="167" t="s">
        <v>49</v>
      </c>
      <c r="O240" s="58"/>
      <c r="P240" s="168">
        <f>O240*H240</f>
        <v>0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70" t="s">
        <v>127</v>
      </c>
      <c r="AT240" s="170" t="s">
        <v>123</v>
      </c>
      <c r="AU240" s="170" t="s">
        <v>78</v>
      </c>
      <c r="AY240" s="11" t="s">
        <v>128</v>
      </c>
      <c r="BE240" s="171">
        <f>IF(N240="základní",J240,0)</f>
        <v>0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11" t="s">
        <v>22</v>
      </c>
      <c r="BK240" s="171">
        <f>ROUND(I240*H240,2)</f>
        <v>0</v>
      </c>
      <c r="BL240" s="11" t="s">
        <v>127</v>
      </c>
      <c r="BM240" s="170" t="s">
        <v>513</v>
      </c>
    </row>
    <row r="241" spans="1:65" s="2" customFormat="1" ht="29.25">
      <c r="A241" s="28"/>
      <c r="B241" s="29"/>
      <c r="C241" s="30"/>
      <c r="D241" s="172" t="s">
        <v>130</v>
      </c>
      <c r="E241" s="30"/>
      <c r="F241" s="173" t="s">
        <v>514</v>
      </c>
      <c r="G241" s="30"/>
      <c r="H241" s="30"/>
      <c r="I241" s="109"/>
      <c r="J241" s="30"/>
      <c r="K241" s="30"/>
      <c r="L241" s="33"/>
      <c r="M241" s="174"/>
      <c r="N241" s="175"/>
      <c r="O241" s="58"/>
      <c r="P241" s="58"/>
      <c r="Q241" s="58"/>
      <c r="R241" s="58"/>
      <c r="S241" s="58"/>
      <c r="T241" s="59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T241" s="11" t="s">
        <v>130</v>
      </c>
      <c r="AU241" s="11" t="s">
        <v>78</v>
      </c>
    </row>
    <row r="242" spans="1:65" s="2" customFormat="1" ht="16.5" customHeight="1">
      <c r="A242" s="28"/>
      <c r="B242" s="29"/>
      <c r="C242" s="158" t="s">
        <v>515</v>
      </c>
      <c r="D242" s="158" t="s">
        <v>123</v>
      </c>
      <c r="E242" s="159" t="s">
        <v>516</v>
      </c>
      <c r="F242" s="160" t="s">
        <v>517</v>
      </c>
      <c r="G242" s="161" t="s">
        <v>381</v>
      </c>
      <c r="H242" s="162">
        <v>6</v>
      </c>
      <c r="I242" s="163"/>
      <c r="J242" s="164">
        <f>ROUND(I242*H242,2)</f>
        <v>0</v>
      </c>
      <c r="K242" s="165"/>
      <c r="L242" s="33"/>
      <c r="M242" s="166" t="s">
        <v>20</v>
      </c>
      <c r="N242" s="167" t="s">
        <v>49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70" t="s">
        <v>127</v>
      </c>
      <c r="AT242" s="170" t="s">
        <v>123</v>
      </c>
      <c r="AU242" s="170" t="s">
        <v>78</v>
      </c>
      <c r="AY242" s="11" t="s">
        <v>128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1" t="s">
        <v>22</v>
      </c>
      <c r="BK242" s="171">
        <f>ROUND(I242*H242,2)</f>
        <v>0</v>
      </c>
      <c r="BL242" s="11" t="s">
        <v>127</v>
      </c>
      <c r="BM242" s="170" t="s">
        <v>518</v>
      </c>
    </row>
    <row r="243" spans="1:65" s="2" customFormat="1" ht="29.25">
      <c r="A243" s="28"/>
      <c r="B243" s="29"/>
      <c r="C243" s="30"/>
      <c r="D243" s="172" t="s">
        <v>130</v>
      </c>
      <c r="E243" s="30"/>
      <c r="F243" s="173" t="s">
        <v>519</v>
      </c>
      <c r="G243" s="30"/>
      <c r="H243" s="30"/>
      <c r="I243" s="109"/>
      <c r="J243" s="30"/>
      <c r="K243" s="30"/>
      <c r="L243" s="33"/>
      <c r="M243" s="174"/>
      <c r="N243" s="175"/>
      <c r="O243" s="58"/>
      <c r="P243" s="58"/>
      <c r="Q243" s="58"/>
      <c r="R243" s="58"/>
      <c r="S243" s="58"/>
      <c r="T243" s="59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T243" s="11" t="s">
        <v>130</v>
      </c>
      <c r="AU243" s="11" t="s">
        <v>78</v>
      </c>
    </row>
    <row r="244" spans="1:65" s="2" customFormat="1" ht="16.5" customHeight="1">
      <c r="A244" s="28"/>
      <c r="B244" s="29"/>
      <c r="C244" s="158" t="s">
        <v>520</v>
      </c>
      <c r="D244" s="158" t="s">
        <v>123</v>
      </c>
      <c r="E244" s="159" t="s">
        <v>521</v>
      </c>
      <c r="F244" s="160" t="s">
        <v>522</v>
      </c>
      <c r="G244" s="161" t="s">
        <v>381</v>
      </c>
      <c r="H244" s="162">
        <v>6</v>
      </c>
      <c r="I244" s="163"/>
      <c r="J244" s="164">
        <f>ROUND(I244*H244,2)</f>
        <v>0</v>
      </c>
      <c r="K244" s="165"/>
      <c r="L244" s="33"/>
      <c r="M244" s="166" t="s">
        <v>20</v>
      </c>
      <c r="N244" s="167" t="s">
        <v>49</v>
      </c>
      <c r="O244" s="58"/>
      <c r="P244" s="168">
        <f>O244*H244</f>
        <v>0</v>
      </c>
      <c r="Q244" s="168">
        <v>0</v>
      </c>
      <c r="R244" s="168">
        <f>Q244*H244</f>
        <v>0</v>
      </c>
      <c r="S244" s="168">
        <v>0</v>
      </c>
      <c r="T244" s="169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70" t="s">
        <v>127</v>
      </c>
      <c r="AT244" s="170" t="s">
        <v>123</v>
      </c>
      <c r="AU244" s="170" t="s">
        <v>78</v>
      </c>
      <c r="AY244" s="11" t="s">
        <v>128</v>
      </c>
      <c r="BE244" s="171">
        <f>IF(N244="základní",J244,0)</f>
        <v>0</v>
      </c>
      <c r="BF244" s="171">
        <f>IF(N244="snížená",J244,0)</f>
        <v>0</v>
      </c>
      <c r="BG244" s="171">
        <f>IF(N244="zákl. přenesená",J244,0)</f>
        <v>0</v>
      </c>
      <c r="BH244" s="171">
        <f>IF(N244="sníž. přenesená",J244,0)</f>
        <v>0</v>
      </c>
      <c r="BI244" s="171">
        <f>IF(N244="nulová",J244,0)</f>
        <v>0</v>
      </c>
      <c r="BJ244" s="11" t="s">
        <v>22</v>
      </c>
      <c r="BK244" s="171">
        <f>ROUND(I244*H244,2)</f>
        <v>0</v>
      </c>
      <c r="BL244" s="11" t="s">
        <v>127</v>
      </c>
      <c r="BM244" s="170" t="s">
        <v>523</v>
      </c>
    </row>
    <row r="245" spans="1:65" s="2" customFormat="1" ht="29.25">
      <c r="A245" s="28"/>
      <c r="B245" s="29"/>
      <c r="C245" s="30"/>
      <c r="D245" s="172" t="s">
        <v>130</v>
      </c>
      <c r="E245" s="30"/>
      <c r="F245" s="173" t="s">
        <v>524</v>
      </c>
      <c r="G245" s="30"/>
      <c r="H245" s="30"/>
      <c r="I245" s="109"/>
      <c r="J245" s="30"/>
      <c r="K245" s="30"/>
      <c r="L245" s="33"/>
      <c r="M245" s="174"/>
      <c r="N245" s="175"/>
      <c r="O245" s="58"/>
      <c r="P245" s="58"/>
      <c r="Q245" s="58"/>
      <c r="R245" s="58"/>
      <c r="S245" s="58"/>
      <c r="T245" s="59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T245" s="11" t="s">
        <v>130</v>
      </c>
      <c r="AU245" s="11" t="s">
        <v>78</v>
      </c>
    </row>
    <row r="246" spans="1:65" s="2" customFormat="1" ht="16.5" customHeight="1">
      <c r="A246" s="28"/>
      <c r="B246" s="29"/>
      <c r="C246" s="158" t="s">
        <v>525</v>
      </c>
      <c r="D246" s="158" t="s">
        <v>123</v>
      </c>
      <c r="E246" s="159" t="s">
        <v>526</v>
      </c>
      <c r="F246" s="160" t="s">
        <v>527</v>
      </c>
      <c r="G246" s="161" t="s">
        <v>381</v>
      </c>
      <c r="H246" s="162">
        <v>6</v>
      </c>
      <c r="I246" s="163"/>
      <c r="J246" s="164">
        <f>ROUND(I246*H246,2)</f>
        <v>0</v>
      </c>
      <c r="K246" s="165"/>
      <c r="L246" s="33"/>
      <c r="M246" s="166" t="s">
        <v>20</v>
      </c>
      <c r="N246" s="167" t="s">
        <v>49</v>
      </c>
      <c r="O246" s="58"/>
      <c r="P246" s="168">
        <f>O246*H246</f>
        <v>0</v>
      </c>
      <c r="Q246" s="168">
        <v>0</v>
      </c>
      <c r="R246" s="168">
        <f>Q246*H246</f>
        <v>0</v>
      </c>
      <c r="S246" s="168">
        <v>0</v>
      </c>
      <c r="T246" s="169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70" t="s">
        <v>127</v>
      </c>
      <c r="AT246" s="170" t="s">
        <v>123</v>
      </c>
      <c r="AU246" s="170" t="s">
        <v>78</v>
      </c>
      <c r="AY246" s="11" t="s">
        <v>128</v>
      </c>
      <c r="BE246" s="171">
        <f>IF(N246="základní",J246,0)</f>
        <v>0</v>
      </c>
      <c r="BF246" s="171">
        <f>IF(N246="snížená",J246,0)</f>
        <v>0</v>
      </c>
      <c r="BG246" s="171">
        <f>IF(N246="zákl. přenesená",J246,0)</f>
        <v>0</v>
      </c>
      <c r="BH246" s="171">
        <f>IF(N246="sníž. přenesená",J246,0)</f>
        <v>0</v>
      </c>
      <c r="BI246" s="171">
        <f>IF(N246="nulová",J246,0)</f>
        <v>0</v>
      </c>
      <c r="BJ246" s="11" t="s">
        <v>22</v>
      </c>
      <c r="BK246" s="171">
        <f>ROUND(I246*H246,2)</f>
        <v>0</v>
      </c>
      <c r="BL246" s="11" t="s">
        <v>127</v>
      </c>
      <c r="BM246" s="170" t="s">
        <v>528</v>
      </c>
    </row>
    <row r="247" spans="1:65" s="2" customFormat="1" ht="29.25">
      <c r="A247" s="28"/>
      <c r="B247" s="29"/>
      <c r="C247" s="30"/>
      <c r="D247" s="172" t="s">
        <v>130</v>
      </c>
      <c r="E247" s="30"/>
      <c r="F247" s="173" t="s">
        <v>529</v>
      </c>
      <c r="G247" s="30"/>
      <c r="H247" s="30"/>
      <c r="I247" s="109"/>
      <c r="J247" s="30"/>
      <c r="K247" s="30"/>
      <c r="L247" s="33"/>
      <c r="M247" s="174"/>
      <c r="N247" s="175"/>
      <c r="O247" s="58"/>
      <c r="P247" s="58"/>
      <c r="Q247" s="58"/>
      <c r="R247" s="58"/>
      <c r="S247" s="58"/>
      <c r="T247" s="59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T247" s="11" t="s">
        <v>130</v>
      </c>
      <c r="AU247" s="11" t="s">
        <v>78</v>
      </c>
    </row>
    <row r="248" spans="1:65" s="2" customFormat="1" ht="16.5" customHeight="1">
      <c r="A248" s="28"/>
      <c r="B248" s="29"/>
      <c r="C248" s="158" t="s">
        <v>530</v>
      </c>
      <c r="D248" s="158" t="s">
        <v>123</v>
      </c>
      <c r="E248" s="159" t="s">
        <v>531</v>
      </c>
      <c r="F248" s="160" t="s">
        <v>532</v>
      </c>
      <c r="G248" s="161" t="s">
        <v>381</v>
      </c>
      <c r="H248" s="162">
        <v>6</v>
      </c>
      <c r="I248" s="163"/>
      <c r="J248" s="164">
        <f>ROUND(I248*H248,2)</f>
        <v>0</v>
      </c>
      <c r="K248" s="165"/>
      <c r="L248" s="33"/>
      <c r="M248" s="166" t="s">
        <v>20</v>
      </c>
      <c r="N248" s="167" t="s">
        <v>49</v>
      </c>
      <c r="O248" s="58"/>
      <c r="P248" s="168">
        <f>O248*H248</f>
        <v>0</v>
      </c>
      <c r="Q248" s="168">
        <v>0</v>
      </c>
      <c r="R248" s="168">
        <f>Q248*H248</f>
        <v>0</v>
      </c>
      <c r="S248" s="168">
        <v>0</v>
      </c>
      <c r="T248" s="169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70" t="s">
        <v>127</v>
      </c>
      <c r="AT248" s="170" t="s">
        <v>123</v>
      </c>
      <c r="AU248" s="170" t="s">
        <v>78</v>
      </c>
      <c r="AY248" s="11" t="s">
        <v>128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1" t="s">
        <v>22</v>
      </c>
      <c r="BK248" s="171">
        <f>ROUND(I248*H248,2)</f>
        <v>0</v>
      </c>
      <c r="BL248" s="11" t="s">
        <v>127</v>
      </c>
      <c r="BM248" s="170" t="s">
        <v>533</v>
      </c>
    </row>
    <row r="249" spans="1:65" s="2" customFormat="1" ht="29.25">
      <c r="A249" s="28"/>
      <c r="B249" s="29"/>
      <c r="C249" s="30"/>
      <c r="D249" s="172" t="s">
        <v>130</v>
      </c>
      <c r="E249" s="30"/>
      <c r="F249" s="173" t="s">
        <v>534</v>
      </c>
      <c r="G249" s="30"/>
      <c r="H249" s="30"/>
      <c r="I249" s="109"/>
      <c r="J249" s="30"/>
      <c r="K249" s="30"/>
      <c r="L249" s="33"/>
      <c r="M249" s="174"/>
      <c r="N249" s="175"/>
      <c r="O249" s="58"/>
      <c r="P249" s="58"/>
      <c r="Q249" s="58"/>
      <c r="R249" s="58"/>
      <c r="S249" s="58"/>
      <c r="T249" s="59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T249" s="11" t="s">
        <v>130</v>
      </c>
      <c r="AU249" s="11" t="s">
        <v>78</v>
      </c>
    </row>
    <row r="250" spans="1:65" s="2" customFormat="1" ht="16.5" customHeight="1">
      <c r="A250" s="28"/>
      <c r="B250" s="29"/>
      <c r="C250" s="158" t="s">
        <v>535</v>
      </c>
      <c r="D250" s="158" t="s">
        <v>123</v>
      </c>
      <c r="E250" s="159" t="s">
        <v>536</v>
      </c>
      <c r="F250" s="160" t="s">
        <v>537</v>
      </c>
      <c r="G250" s="161" t="s">
        <v>381</v>
      </c>
      <c r="H250" s="162">
        <v>6</v>
      </c>
      <c r="I250" s="163"/>
      <c r="J250" s="164">
        <f>ROUND(I250*H250,2)</f>
        <v>0</v>
      </c>
      <c r="K250" s="165"/>
      <c r="L250" s="33"/>
      <c r="M250" s="166" t="s">
        <v>20</v>
      </c>
      <c r="N250" s="167" t="s">
        <v>49</v>
      </c>
      <c r="O250" s="58"/>
      <c r="P250" s="168">
        <f>O250*H250</f>
        <v>0</v>
      </c>
      <c r="Q250" s="168">
        <v>0</v>
      </c>
      <c r="R250" s="168">
        <f>Q250*H250</f>
        <v>0</v>
      </c>
      <c r="S250" s="168">
        <v>0</v>
      </c>
      <c r="T250" s="169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70" t="s">
        <v>127</v>
      </c>
      <c r="AT250" s="170" t="s">
        <v>123</v>
      </c>
      <c r="AU250" s="170" t="s">
        <v>78</v>
      </c>
      <c r="AY250" s="11" t="s">
        <v>128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1" t="s">
        <v>22</v>
      </c>
      <c r="BK250" s="171">
        <f>ROUND(I250*H250,2)</f>
        <v>0</v>
      </c>
      <c r="BL250" s="11" t="s">
        <v>127</v>
      </c>
      <c r="BM250" s="170" t="s">
        <v>538</v>
      </c>
    </row>
    <row r="251" spans="1:65" s="2" customFormat="1" ht="29.25">
      <c r="A251" s="28"/>
      <c r="B251" s="29"/>
      <c r="C251" s="30"/>
      <c r="D251" s="172" t="s">
        <v>130</v>
      </c>
      <c r="E251" s="30"/>
      <c r="F251" s="173" t="s">
        <v>539</v>
      </c>
      <c r="G251" s="30"/>
      <c r="H251" s="30"/>
      <c r="I251" s="109"/>
      <c r="J251" s="30"/>
      <c r="K251" s="30"/>
      <c r="L251" s="33"/>
      <c r="M251" s="174"/>
      <c r="N251" s="175"/>
      <c r="O251" s="58"/>
      <c r="P251" s="58"/>
      <c r="Q251" s="58"/>
      <c r="R251" s="58"/>
      <c r="S251" s="58"/>
      <c r="T251" s="59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T251" s="11" t="s">
        <v>130</v>
      </c>
      <c r="AU251" s="11" t="s">
        <v>78</v>
      </c>
    </row>
    <row r="252" spans="1:65" s="2" customFormat="1" ht="16.5" customHeight="1">
      <c r="A252" s="28"/>
      <c r="B252" s="29"/>
      <c r="C252" s="158" t="s">
        <v>540</v>
      </c>
      <c r="D252" s="158" t="s">
        <v>123</v>
      </c>
      <c r="E252" s="159" t="s">
        <v>541</v>
      </c>
      <c r="F252" s="160" t="s">
        <v>542</v>
      </c>
      <c r="G252" s="161" t="s">
        <v>381</v>
      </c>
      <c r="H252" s="162">
        <v>6</v>
      </c>
      <c r="I252" s="163"/>
      <c r="J252" s="164">
        <f>ROUND(I252*H252,2)</f>
        <v>0</v>
      </c>
      <c r="K252" s="165"/>
      <c r="L252" s="33"/>
      <c r="M252" s="166" t="s">
        <v>20</v>
      </c>
      <c r="N252" s="167" t="s">
        <v>49</v>
      </c>
      <c r="O252" s="58"/>
      <c r="P252" s="168">
        <f>O252*H252</f>
        <v>0</v>
      </c>
      <c r="Q252" s="168">
        <v>0</v>
      </c>
      <c r="R252" s="168">
        <f>Q252*H252</f>
        <v>0</v>
      </c>
      <c r="S252" s="168">
        <v>0</v>
      </c>
      <c r="T252" s="169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70" t="s">
        <v>127</v>
      </c>
      <c r="AT252" s="170" t="s">
        <v>123</v>
      </c>
      <c r="AU252" s="170" t="s">
        <v>78</v>
      </c>
      <c r="AY252" s="11" t="s">
        <v>128</v>
      </c>
      <c r="BE252" s="171">
        <f>IF(N252="základní",J252,0)</f>
        <v>0</v>
      </c>
      <c r="BF252" s="171">
        <f>IF(N252="snížená",J252,0)</f>
        <v>0</v>
      </c>
      <c r="BG252" s="171">
        <f>IF(N252="zákl. přenesená",J252,0)</f>
        <v>0</v>
      </c>
      <c r="BH252" s="171">
        <f>IF(N252="sníž. přenesená",J252,0)</f>
        <v>0</v>
      </c>
      <c r="BI252" s="171">
        <f>IF(N252="nulová",J252,0)</f>
        <v>0</v>
      </c>
      <c r="BJ252" s="11" t="s">
        <v>22</v>
      </c>
      <c r="BK252" s="171">
        <f>ROUND(I252*H252,2)</f>
        <v>0</v>
      </c>
      <c r="BL252" s="11" t="s">
        <v>127</v>
      </c>
      <c r="BM252" s="170" t="s">
        <v>543</v>
      </c>
    </row>
    <row r="253" spans="1:65" s="2" customFormat="1" ht="11.25">
      <c r="A253" s="28"/>
      <c r="B253" s="29"/>
      <c r="C253" s="30"/>
      <c r="D253" s="172" t="s">
        <v>130</v>
      </c>
      <c r="E253" s="30"/>
      <c r="F253" s="173" t="s">
        <v>542</v>
      </c>
      <c r="G253" s="30"/>
      <c r="H253" s="30"/>
      <c r="I253" s="109"/>
      <c r="J253" s="30"/>
      <c r="K253" s="30"/>
      <c r="L253" s="33"/>
      <c r="M253" s="174"/>
      <c r="N253" s="175"/>
      <c r="O253" s="58"/>
      <c r="P253" s="58"/>
      <c r="Q253" s="58"/>
      <c r="R253" s="58"/>
      <c r="S253" s="58"/>
      <c r="T253" s="59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T253" s="11" t="s">
        <v>130</v>
      </c>
      <c r="AU253" s="11" t="s">
        <v>78</v>
      </c>
    </row>
    <row r="254" spans="1:65" s="2" customFormat="1" ht="16.5" customHeight="1">
      <c r="A254" s="28"/>
      <c r="B254" s="29"/>
      <c r="C254" s="158" t="s">
        <v>544</v>
      </c>
      <c r="D254" s="158" t="s">
        <v>123</v>
      </c>
      <c r="E254" s="159" t="s">
        <v>545</v>
      </c>
      <c r="F254" s="160" t="s">
        <v>546</v>
      </c>
      <c r="G254" s="161" t="s">
        <v>134</v>
      </c>
      <c r="H254" s="162">
        <v>800</v>
      </c>
      <c r="I254" s="163"/>
      <c r="J254" s="164">
        <f>ROUND(I254*H254,2)</f>
        <v>0</v>
      </c>
      <c r="K254" s="165"/>
      <c r="L254" s="33"/>
      <c r="M254" s="166" t="s">
        <v>20</v>
      </c>
      <c r="N254" s="167" t="s">
        <v>49</v>
      </c>
      <c r="O254" s="58"/>
      <c r="P254" s="168">
        <f>O254*H254</f>
        <v>0</v>
      </c>
      <c r="Q254" s="168">
        <v>0</v>
      </c>
      <c r="R254" s="168">
        <f>Q254*H254</f>
        <v>0</v>
      </c>
      <c r="S254" s="168">
        <v>0</v>
      </c>
      <c r="T254" s="169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70" t="s">
        <v>127</v>
      </c>
      <c r="AT254" s="170" t="s">
        <v>123</v>
      </c>
      <c r="AU254" s="170" t="s">
        <v>78</v>
      </c>
      <c r="AY254" s="11" t="s">
        <v>128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1" t="s">
        <v>22</v>
      </c>
      <c r="BK254" s="171">
        <f>ROUND(I254*H254,2)</f>
        <v>0</v>
      </c>
      <c r="BL254" s="11" t="s">
        <v>127</v>
      </c>
      <c r="BM254" s="170" t="s">
        <v>547</v>
      </c>
    </row>
    <row r="255" spans="1:65" s="2" customFormat="1" ht="58.5">
      <c r="A255" s="28"/>
      <c r="B255" s="29"/>
      <c r="C255" s="30"/>
      <c r="D255" s="172" t="s">
        <v>130</v>
      </c>
      <c r="E255" s="30"/>
      <c r="F255" s="173" t="s">
        <v>548</v>
      </c>
      <c r="G255" s="30"/>
      <c r="H255" s="30"/>
      <c r="I255" s="109"/>
      <c r="J255" s="30"/>
      <c r="K255" s="30"/>
      <c r="L255" s="33"/>
      <c r="M255" s="174"/>
      <c r="N255" s="175"/>
      <c r="O255" s="58"/>
      <c r="P255" s="58"/>
      <c r="Q255" s="58"/>
      <c r="R255" s="58"/>
      <c r="S255" s="58"/>
      <c r="T255" s="59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T255" s="11" t="s">
        <v>130</v>
      </c>
      <c r="AU255" s="11" t="s">
        <v>78</v>
      </c>
    </row>
    <row r="256" spans="1:65" s="2" customFormat="1" ht="16.5" customHeight="1">
      <c r="A256" s="28"/>
      <c r="B256" s="29"/>
      <c r="C256" s="158" t="s">
        <v>549</v>
      </c>
      <c r="D256" s="158" t="s">
        <v>123</v>
      </c>
      <c r="E256" s="159" t="s">
        <v>550</v>
      </c>
      <c r="F256" s="160" t="s">
        <v>551</v>
      </c>
      <c r="G256" s="161" t="s">
        <v>134</v>
      </c>
      <c r="H256" s="162">
        <v>2400</v>
      </c>
      <c r="I256" s="163"/>
      <c r="J256" s="164">
        <f>ROUND(I256*H256,2)</f>
        <v>0</v>
      </c>
      <c r="K256" s="165"/>
      <c r="L256" s="33"/>
      <c r="M256" s="166" t="s">
        <v>20</v>
      </c>
      <c r="N256" s="167" t="s">
        <v>49</v>
      </c>
      <c r="O256" s="58"/>
      <c r="P256" s="168">
        <f>O256*H256</f>
        <v>0</v>
      </c>
      <c r="Q256" s="168">
        <v>0</v>
      </c>
      <c r="R256" s="168">
        <f>Q256*H256</f>
        <v>0</v>
      </c>
      <c r="S256" s="168">
        <v>0</v>
      </c>
      <c r="T256" s="169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70" t="s">
        <v>127</v>
      </c>
      <c r="AT256" s="170" t="s">
        <v>123</v>
      </c>
      <c r="AU256" s="170" t="s">
        <v>78</v>
      </c>
      <c r="AY256" s="11" t="s">
        <v>128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1" t="s">
        <v>22</v>
      </c>
      <c r="BK256" s="171">
        <f>ROUND(I256*H256,2)</f>
        <v>0</v>
      </c>
      <c r="BL256" s="11" t="s">
        <v>127</v>
      </c>
      <c r="BM256" s="170" t="s">
        <v>552</v>
      </c>
    </row>
    <row r="257" spans="1:65" s="2" customFormat="1" ht="58.5">
      <c r="A257" s="28"/>
      <c r="B257" s="29"/>
      <c r="C257" s="30"/>
      <c r="D257" s="172" t="s">
        <v>130</v>
      </c>
      <c r="E257" s="30"/>
      <c r="F257" s="173" t="s">
        <v>553</v>
      </c>
      <c r="G257" s="30"/>
      <c r="H257" s="30"/>
      <c r="I257" s="109"/>
      <c r="J257" s="30"/>
      <c r="K257" s="30"/>
      <c r="L257" s="33"/>
      <c r="M257" s="174"/>
      <c r="N257" s="175"/>
      <c r="O257" s="58"/>
      <c r="P257" s="58"/>
      <c r="Q257" s="58"/>
      <c r="R257" s="58"/>
      <c r="S257" s="58"/>
      <c r="T257" s="59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T257" s="11" t="s">
        <v>130</v>
      </c>
      <c r="AU257" s="11" t="s">
        <v>78</v>
      </c>
    </row>
    <row r="258" spans="1:65" s="2" customFormat="1" ht="16.5" customHeight="1">
      <c r="A258" s="28"/>
      <c r="B258" s="29"/>
      <c r="C258" s="158" t="s">
        <v>554</v>
      </c>
      <c r="D258" s="158" t="s">
        <v>123</v>
      </c>
      <c r="E258" s="159" t="s">
        <v>555</v>
      </c>
      <c r="F258" s="160" t="s">
        <v>556</v>
      </c>
      <c r="G258" s="161" t="s">
        <v>134</v>
      </c>
      <c r="H258" s="162">
        <v>800</v>
      </c>
      <c r="I258" s="163"/>
      <c r="J258" s="164">
        <f>ROUND(I258*H258,2)</f>
        <v>0</v>
      </c>
      <c r="K258" s="165"/>
      <c r="L258" s="33"/>
      <c r="M258" s="166" t="s">
        <v>20</v>
      </c>
      <c r="N258" s="167" t="s">
        <v>49</v>
      </c>
      <c r="O258" s="58"/>
      <c r="P258" s="168">
        <f>O258*H258</f>
        <v>0</v>
      </c>
      <c r="Q258" s="168">
        <v>0</v>
      </c>
      <c r="R258" s="168">
        <f>Q258*H258</f>
        <v>0</v>
      </c>
      <c r="S258" s="168">
        <v>0</v>
      </c>
      <c r="T258" s="169">
        <f>S258*H258</f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70" t="s">
        <v>127</v>
      </c>
      <c r="AT258" s="170" t="s">
        <v>123</v>
      </c>
      <c r="AU258" s="170" t="s">
        <v>78</v>
      </c>
      <c r="AY258" s="11" t="s">
        <v>128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1" t="s">
        <v>22</v>
      </c>
      <c r="BK258" s="171">
        <f>ROUND(I258*H258,2)</f>
        <v>0</v>
      </c>
      <c r="BL258" s="11" t="s">
        <v>127</v>
      </c>
      <c r="BM258" s="170" t="s">
        <v>557</v>
      </c>
    </row>
    <row r="259" spans="1:65" s="2" customFormat="1" ht="58.5">
      <c r="A259" s="28"/>
      <c r="B259" s="29"/>
      <c r="C259" s="30"/>
      <c r="D259" s="172" t="s">
        <v>130</v>
      </c>
      <c r="E259" s="30"/>
      <c r="F259" s="173" t="s">
        <v>558</v>
      </c>
      <c r="G259" s="30"/>
      <c r="H259" s="30"/>
      <c r="I259" s="109"/>
      <c r="J259" s="30"/>
      <c r="K259" s="30"/>
      <c r="L259" s="33"/>
      <c r="M259" s="174"/>
      <c r="N259" s="175"/>
      <c r="O259" s="58"/>
      <c r="P259" s="58"/>
      <c r="Q259" s="58"/>
      <c r="R259" s="58"/>
      <c r="S259" s="58"/>
      <c r="T259" s="59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T259" s="11" t="s">
        <v>130</v>
      </c>
      <c r="AU259" s="11" t="s">
        <v>78</v>
      </c>
    </row>
    <row r="260" spans="1:65" s="2" customFormat="1" ht="16.5" customHeight="1">
      <c r="A260" s="28"/>
      <c r="B260" s="29"/>
      <c r="C260" s="158" t="s">
        <v>559</v>
      </c>
      <c r="D260" s="158" t="s">
        <v>123</v>
      </c>
      <c r="E260" s="159" t="s">
        <v>560</v>
      </c>
      <c r="F260" s="160" t="s">
        <v>561</v>
      </c>
      <c r="G260" s="161" t="s">
        <v>134</v>
      </c>
      <c r="H260" s="162">
        <v>2400</v>
      </c>
      <c r="I260" s="163"/>
      <c r="J260" s="164">
        <f>ROUND(I260*H260,2)</f>
        <v>0</v>
      </c>
      <c r="K260" s="165"/>
      <c r="L260" s="33"/>
      <c r="M260" s="166" t="s">
        <v>20</v>
      </c>
      <c r="N260" s="167" t="s">
        <v>49</v>
      </c>
      <c r="O260" s="58"/>
      <c r="P260" s="168">
        <f>O260*H260</f>
        <v>0</v>
      </c>
      <c r="Q260" s="168">
        <v>0</v>
      </c>
      <c r="R260" s="168">
        <f>Q260*H260</f>
        <v>0</v>
      </c>
      <c r="S260" s="168">
        <v>0</v>
      </c>
      <c r="T260" s="169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70" t="s">
        <v>127</v>
      </c>
      <c r="AT260" s="170" t="s">
        <v>123</v>
      </c>
      <c r="AU260" s="170" t="s">
        <v>78</v>
      </c>
      <c r="AY260" s="11" t="s">
        <v>128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11" t="s">
        <v>22</v>
      </c>
      <c r="BK260" s="171">
        <f>ROUND(I260*H260,2)</f>
        <v>0</v>
      </c>
      <c r="BL260" s="11" t="s">
        <v>127</v>
      </c>
      <c r="BM260" s="170" t="s">
        <v>562</v>
      </c>
    </row>
    <row r="261" spans="1:65" s="2" customFormat="1" ht="58.5">
      <c r="A261" s="28"/>
      <c r="B261" s="29"/>
      <c r="C261" s="30"/>
      <c r="D261" s="172" t="s">
        <v>130</v>
      </c>
      <c r="E261" s="30"/>
      <c r="F261" s="173" t="s">
        <v>563</v>
      </c>
      <c r="G261" s="30"/>
      <c r="H261" s="30"/>
      <c r="I261" s="109"/>
      <c r="J261" s="30"/>
      <c r="K261" s="30"/>
      <c r="L261" s="33"/>
      <c r="M261" s="174"/>
      <c r="N261" s="175"/>
      <c r="O261" s="58"/>
      <c r="P261" s="58"/>
      <c r="Q261" s="58"/>
      <c r="R261" s="58"/>
      <c r="S261" s="58"/>
      <c r="T261" s="59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T261" s="11" t="s">
        <v>130</v>
      </c>
      <c r="AU261" s="11" t="s">
        <v>78</v>
      </c>
    </row>
    <row r="262" spans="1:65" s="2" customFormat="1" ht="16.5" customHeight="1">
      <c r="A262" s="28"/>
      <c r="B262" s="29"/>
      <c r="C262" s="158" t="s">
        <v>564</v>
      </c>
      <c r="D262" s="158" t="s">
        <v>123</v>
      </c>
      <c r="E262" s="159" t="s">
        <v>565</v>
      </c>
      <c r="F262" s="160" t="s">
        <v>566</v>
      </c>
      <c r="G262" s="161" t="s">
        <v>567</v>
      </c>
      <c r="H262" s="162">
        <v>16</v>
      </c>
      <c r="I262" s="163"/>
      <c r="J262" s="164">
        <f>ROUND(I262*H262,2)</f>
        <v>0</v>
      </c>
      <c r="K262" s="165"/>
      <c r="L262" s="33"/>
      <c r="M262" s="166" t="s">
        <v>20</v>
      </c>
      <c r="N262" s="167" t="s">
        <v>49</v>
      </c>
      <c r="O262" s="58"/>
      <c r="P262" s="168">
        <f>O262*H262</f>
        <v>0</v>
      </c>
      <c r="Q262" s="168">
        <v>0</v>
      </c>
      <c r="R262" s="168">
        <f>Q262*H262</f>
        <v>0</v>
      </c>
      <c r="S262" s="168">
        <v>0</v>
      </c>
      <c r="T262" s="169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70" t="s">
        <v>127</v>
      </c>
      <c r="AT262" s="170" t="s">
        <v>123</v>
      </c>
      <c r="AU262" s="170" t="s">
        <v>78</v>
      </c>
      <c r="AY262" s="11" t="s">
        <v>128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1" t="s">
        <v>22</v>
      </c>
      <c r="BK262" s="171">
        <f>ROUND(I262*H262,2)</f>
        <v>0</v>
      </c>
      <c r="BL262" s="11" t="s">
        <v>127</v>
      </c>
      <c r="BM262" s="170" t="s">
        <v>568</v>
      </c>
    </row>
    <row r="263" spans="1:65" s="2" customFormat="1" ht="48.75">
      <c r="A263" s="28"/>
      <c r="B263" s="29"/>
      <c r="C263" s="30"/>
      <c r="D263" s="172" t="s">
        <v>130</v>
      </c>
      <c r="E263" s="30"/>
      <c r="F263" s="173" t="s">
        <v>569</v>
      </c>
      <c r="G263" s="30"/>
      <c r="H263" s="30"/>
      <c r="I263" s="109"/>
      <c r="J263" s="30"/>
      <c r="K263" s="30"/>
      <c r="L263" s="33"/>
      <c r="M263" s="174"/>
      <c r="N263" s="175"/>
      <c r="O263" s="58"/>
      <c r="P263" s="58"/>
      <c r="Q263" s="58"/>
      <c r="R263" s="58"/>
      <c r="S263" s="58"/>
      <c r="T263" s="59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T263" s="11" t="s">
        <v>130</v>
      </c>
      <c r="AU263" s="11" t="s">
        <v>78</v>
      </c>
    </row>
    <row r="264" spans="1:65" s="2" customFormat="1" ht="16.5" customHeight="1">
      <c r="A264" s="28"/>
      <c r="B264" s="29"/>
      <c r="C264" s="158" t="s">
        <v>570</v>
      </c>
      <c r="D264" s="158" t="s">
        <v>123</v>
      </c>
      <c r="E264" s="159" t="s">
        <v>571</v>
      </c>
      <c r="F264" s="160" t="s">
        <v>572</v>
      </c>
      <c r="G264" s="161" t="s">
        <v>567</v>
      </c>
      <c r="H264" s="162">
        <v>8</v>
      </c>
      <c r="I264" s="163"/>
      <c r="J264" s="164">
        <f>ROUND(I264*H264,2)</f>
        <v>0</v>
      </c>
      <c r="K264" s="165"/>
      <c r="L264" s="33"/>
      <c r="M264" s="166" t="s">
        <v>20</v>
      </c>
      <c r="N264" s="167" t="s">
        <v>49</v>
      </c>
      <c r="O264" s="58"/>
      <c r="P264" s="168">
        <f>O264*H264</f>
        <v>0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70" t="s">
        <v>127</v>
      </c>
      <c r="AT264" s="170" t="s">
        <v>123</v>
      </c>
      <c r="AU264" s="170" t="s">
        <v>78</v>
      </c>
      <c r="AY264" s="11" t="s">
        <v>128</v>
      </c>
      <c r="BE264" s="171">
        <f>IF(N264="základní",J264,0)</f>
        <v>0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11" t="s">
        <v>22</v>
      </c>
      <c r="BK264" s="171">
        <f>ROUND(I264*H264,2)</f>
        <v>0</v>
      </c>
      <c r="BL264" s="11" t="s">
        <v>127</v>
      </c>
      <c r="BM264" s="170" t="s">
        <v>573</v>
      </c>
    </row>
    <row r="265" spans="1:65" s="2" customFormat="1" ht="48.75">
      <c r="A265" s="28"/>
      <c r="B265" s="29"/>
      <c r="C265" s="30"/>
      <c r="D265" s="172" t="s">
        <v>130</v>
      </c>
      <c r="E265" s="30"/>
      <c r="F265" s="173" t="s">
        <v>574</v>
      </c>
      <c r="G265" s="30"/>
      <c r="H265" s="30"/>
      <c r="I265" s="109"/>
      <c r="J265" s="30"/>
      <c r="K265" s="30"/>
      <c r="L265" s="33"/>
      <c r="M265" s="174"/>
      <c r="N265" s="175"/>
      <c r="O265" s="58"/>
      <c r="P265" s="58"/>
      <c r="Q265" s="58"/>
      <c r="R265" s="58"/>
      <c r="S265" s="58"/>
      <c r="T265" s="59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T265" s="11" t="s">
        <v>130</v>
      </c>
      <c r="AU265" s="11" t="s">
        <v>78</v>
      </c>
    </row>
    <row r="266" spans="1:65" s="2" customFormat="1" ht="16.5" customHeight="1">
      <c r="A266" s="28"/>
      <c r="B266" s="29"/>
      <c r="C266" s="158" t="s">
        <v>575</v>
      </c>
      <c r="D266" s="158" t="s">
        <v>123</v>
      </c>
      <c r="E266" s="159" t="s">
        <v>576</v>
      </c>
      <c r="F266" s="160" t="s">
        <v>577</v>
      </c>
      <c r="G266" s="161" t="s">
        <v>567</v>
      </c>
      <c r="H266" s="162">
        <v>4</v>
      </c>
      <c r="I266" s="163"/>
      <c r="J266" s="164">
        <f>ROUND(I266*H266,2)</f>
        <v>0</v>
      </c>
      <c r="K266" s="165"/>
      <c r="L266" s="33"/>
      <c r="M266" s="166" t="s">
        <v>20</v>
      </c>
      <c r="N266" s="167" t="s">
        <v>49</v>
      </c>
      <c r="O266" s="58"/>
      <c r="P266" s="168">
        <f>O266*H266</f>
        <v>0</v>
      </c>
      <c r="Q266" s="168">
        <v>0</v>
      </c>
      <c r="R266" s="168">
        <f>Q266*H266</f>
        <v>0</v>
      </c>
      <c r="S266" s="168">
        <v>0</v>
      </c>
      <c r="T266" s="169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70" t="s">
        <v>127</v>
      </c>
      <c r="AT266" s="170" t="s">
        <v>123</v>
      </c>
      <c r="AU266" s="170" t="s">
        <v>78</v>
      </c>
      <c r="AY266" s="11" t="s">
        <v>128</v>
      </c>
      <c r="BE266" s="171">
        <f>IF(N266="základní",J266,0)</f>
        <v>0</v>
      </c>
      <c r="BF266" s="171">
        <f>IF(N266="snížená",J266,0)</f>
        <v>0</v>
      </c>
      <c r="BG266" s="171">
        <f>IF(N266="zákl. přenesená",J266,0)</f>
        <v>0</v>
      </c>
      <c r="BH266" s="171">
        <f>IF(N266="sníž. přenesená",J266,0)</f>
        <v>0</v>
      </c>
      <c r="BI266" s="171">
        <f>IF(N266="nulová",J266,0)</f>
        <v>0</v>
      </c>
      <c r="BJ266" s="11" t="s">
        <v>22</v>
      </c>
      <c r="BK266" s="171">
        <f>ROUND(I266*H266,2)</f>
        <v>0</v>
      </c>
      <c r="BL266" s="11" t="s">
        <v>127</v>
      </c>
      <c r="BM266" s="170" t="s">
        <v>578</v>
      </c>
    </row>
    <row r="267" spans="1:65" s="2" customFormat="1" ht="48.75">
      <c r="A267" s="28"/>
      <c r="B267" s="29"/>
      <c r="C267" s="30"/>
      <c r="D267" s="172" t="s">
        <v>130</v>
      </c>
      <c r="E267" s="30"/>
      <c r="F267" s="173" t="s">
        <v>579</v>
      </c>
      <c r="G267" s="30"/>
      <c r="H267" s="30"/>
      <c r="I267" s="109"/>
      <c r="J267" s="30"/>
      <c r="K267" s="30"/>
      <c r="L267" s="33"/>
      <c r="M267" s="174"/>
      <c r="N267" s="175"/>
      <c r="O267" s="58"/>
      <c r="P267" s="58"/>
      <c r="Q267" s="58"/>
      <c r="R267" s="58"/>
      <c r="S267" s="58"/>
      <c r="T267" s="59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T267" s="11" t="s">
        <v>130</v>
      </c>
      <c r="AU267" s="11" t="s">
        <v>78</v>
      </c>
    </row>
    <row r="268" spans="1:65" s="2" customFormat="1" ht="16.5" customHeight="1">
      <c r="A268" s="28"/>
      <c r="B268" s="29"/>
      <c r="C268" s="158" t="s">
        <v>580</v>
      </c>
      <c r="D268" s="158" t="s">
        <v>123</v>
      </c>
      <c r="E268" s="159" t="s">
        <v>581</v>
      </c>
      <c r="F268" s="160" t="s">
        <v>582</v>
      </c>
      <c r="G268" s="161" t="s">
        <v>567</v>
      </c>
      <c r="H268" s="162">
        <v>4</v>
      </c>
      <c r="I268" s="163"/>
      <c r="J268" s="164">
        <f>ROUND(I268*H268,2)</f>
        <v>0</v>
      </c>
      <c r="K268" s="165"/>
      <c r="L268" s="33"/>
      <c r="M268" s="166" t="s">
        <v>20</v>
      </c>
      <c r="N268" s="167" t="s">
        <v>49</v>
      </c>
      <c r="O268" s="58"/>
      <c r="P268" s="168">
        <f>O268*H268</f>
        <v>0</v>
      </c>
      <c r="Q268" s="168">
        <v>0</v>
      </c>
      <c r="R268" s="168">
        <f>Q268*H268</f>
        <v>0</v>
      </c>
      <c r="S268" s="168">
        <v>0</v>
      </c>
      <c r="T268" s="169">
        <f>S268*H268</f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70" t="s">
        <v>127</v>
      </c>
      <c r="AT268" s="170" t="s">
        <v>123</v>
      </c>
      <c r="AU268" s="170" t="s">
        <v>78</v>
      </c>
      <c r="AY268" s="11" t="s">
        <v>128</v>
      </c>
      <c r="BE268" s="171">
        <f>IF(N268="základní",J268,0)</f>
        <v>0</v>
      </c>
      <c r="BF268" s="171">
        <f>IF(N268="snížená",J268,0)</f>
        <v>0</v>
      </c>
      <c r="BG268" s="171">
        <f>IF(N268="zákl. přenesená",J268,0)</f>
        <v>0</v>
      </c>
      <c r="BH268" s="171">
        <f>IF(N268="sníž. přenesená",J268,0)</f>
        <v>0</v>
      </c>
      <c r="BI268" s="171">
        <f>IF(N268="nulová",J268,0)</f>
        <v>0</v>
      </c>
      <c r="BJ268" s="11" t="s">
        <v>22</v>
      </c>
      <c r="BK268" s="171">
        <f>ROUND(I268*H268,2)</f>
        <v>0</v>
      </c>
      <c r="BL268" s="11" t="s">
        <v>127</v>
      </c>
      <c r="BM268" s="170" t="s">
        <v>583</v>
      </c>
    </row>
    <row r="269" spans="1:65" s="2" customFormat="1" ht="48.75">
      <c r="A269" s="28"/>
      <c r="B269" s="29"/>
      <c r="C269" s="30"/>
      <c r="D269" s="172" t="s">
        <v>130</v>
      </c>
      <c r="E269" s="30"/>
      <c r="F269" s="173" t="s">
        <v>584</v>
      </c>
      <c r="G269" s="30"/>
      <c r="H269" s="30"/>
      <c r="I269" s="109"/>
      <c r="J269" s="30"/>
      <c r="K269" s="30"/>
      <c r="L269" s="33"/>
      <c r="M269" s="174"/>
      <c r="N269" s="175"/>
      <c r="O269" s="58"/>
      <c r="P269" s="58"/>
      <c r="Q269" s="58"/>
      <c r="R269" s="58"/>
      <c r="S269" s="58"/>
      <c r="T269" s="59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T269" s="11" t="s">
        <v>130</v>
      </c>
      <c r="AU269" s="11" t="s">
        <v>78</v>
      </c>
    </row>
    <row r="270" spans="1:65" s="2" customFormat="1" ht="16.5" customHeight="1">
      <c r="A270" s="28"/>
      <c r="B270" s="29"/>
      <c r="C270" s="158" t="s">
        <v>585</v>
      </c>
      <c r="D270" s="158" t="s">
        <v>123</v>
      </c>
      <c r="E270" s="159" t="s">
        <v>586</v>
      </c>
      <c r="F270" s="160" t="s">
        <v>587</v>
      </c>
      <c r="G270" s="161" t="s">
        <v>567</v>
      </c>
      <c r="H270" s="162">
        <v>6</v>
      </c>
      <c r="I270" s="163"/>
      <c r="J270" s="164">
        <f>ROUND(I270*H270,2)</f>
        <v>0</v>
      </c>
      <c r="K270" s="165"/>
      <c r="L270" s="33"/>
      <c r="M270" s="166" t="s">
        <v>20</v>
      </c>
      <c r="N270" s="167" t="s">
        <v>49</v>
      </c>
      <c r="O270" s="58"/>
      <c r="P270" s="168">
        <f>O270*H270</f>
        <v>0</v>
      </c>
      <c r="Q270" s="168">
        <v>0</v>
      </c>
      <c r="R270" s="168">
        <f>Q270*H270</f>
        <v>0</v>
      </c>
      <c r="S270" s="168">
        <v>0</v>
      </c>
      <c r="T270" s="169">
        <f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70" t="s">
        <v>127</v>
      </c>
      <c r="AT270" s="170" t="s">
        <v>123</v>
      </c>
      <c r="AU270" s="170" t="s">
        <v>78</v>
      </c>
      <c r="AY270" s="11" t="s">
        <v>128</v>
      </c>
      <c r="BE270" s="171">
        <f>IF(N270="základní",J270,0)</f>
        <v>0</v>
      </c>
      <c r="BF270" s="171">
        <f>IF(N270="snížená",J270,0)</f>
        <v>0</v>
      </c>
      <c r="BG270" s="171">
        <f>IF(N270="zákl. přenesená",J270,0)</f>
        <v>0</v>
      </c>
      <c r="BH270" s="171">
        <f>IF(N270="sníž. přenesená",J270,0)</f>
        <v>0</v>
      </c>
      <c r="BI270" s="171">
        <f>IF(N270="nulová",J270,0)</f>
        <v>0</v>
      </c>
      <c r="BJ270" s="11" t="s">
        <v>22</v>
      </c>
      <c r="BK270" s="171">
        <f>ROUND(I270*H270,2)</f>
        <v>0</v>
      </c>
      <c r="BL270" s="11" t="s">
        <v>127</v>
      </c>
      <c r="BM270" s="170" t="s">
        <v>588</v>
      </c>
    </row>
    <row r="271" spans="1:65" s="2" customFormat="1" ht="39">
      <c r="A271" s="28"/>
      <c r="B271" s="29"/>
      <c r="C271" s="30"/>
      <c r="D271" s="172" t="s">
        <v>130</v>
      </c>
      <c r="E271" s="30"/>
      <c r="F271" s="173" t="s">
        <v>589</v>
      </c>
      <c r="G271" s="30"/>
      <c r="H271" s="30"/>
      <c r="I271" s="109"/>
      <c r="J271" s="30"/>
      <c r="K271" s="30"/>
      <c r="L271" s="33"/>
      <c r="M271" s="174"/>
      <c r="N271" s="175"/>
      <c r="O271" s="58"/>
      <c r="P271" s="58"/>
      <c r="Q271" s="58"/>
      <c r="R271" s="58"/>
      <c r="S271" s="58"/>
      <c r="T271" s="59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T271" s="11" t="s">
        <v>130</v>
      </c>
      <c r="AU271" s="11" t="s">
        <v>78</v>
      </c>
    </row>
    <row r="272" spans="1:65" s="2" customFormat="1" ht="16.5" customHeight="1">
      <c r="A272" s="28"/>
      <c r="B272" s="29"/>
      <c r="C272" s="158" t="s">
        <v>590</v>
      </c>
      <c r="D272" s="158" t="s">
        <v>123</v>
      </c>
      <c r="E272" s="159" t="s">
        <v>591</v>
      </c>
      <c r="F272" s="160" t="s">
        <v>592</v>
      </c>
      <c r="G272" s="161" t="s">
        <v>567</v>
      </c>
      <c r="H272" s="162">
        <v>6</v>
      </c>
      <c r="I272" s="163"/>
      <c r="J272" s="164">
        <f>ROUND(I272*H272,2)</f>
        <v>0</v>
      </c>
      <c r="K272" s="165"/>
      <c r="L272" s="33"/>
      <c r="M272" s="166" t="s">
        <v>20</v>
      </c>
      <c r="N272" s="167" t="s">
        <v>49</v>
      </c>
      <c r="O272" s="58"/>
      <c r="P272" s="168">
        <f>O272*H272</f>
        <v>0</v>
      </c>
      <c r="Q272" s="168">
        <v>0</v>
      </c>
      <c r="R272" s="168">
        <f>Q272*H272</f>
        <v>0</v>
      </c>
      <c r="S272" s="168">
        <v>0</v>
      </c>
      <c r="T272" s="169">
        <f>S272*H272</f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70" t="s">
        <v>127</v>
      </c>
      <c r="AT272" s="170" t="s">
        <v>123</v>
      </c>
      <c r="AU272" s="170" t="s">
        <v>78</v>
      </c>
      <c r="AY272" s="11" t="s">
        <v>128</v>
      </c>
      <c r="BE272" s="171">
        <f>IF(N272="základní",J272,0)</f>
        <v>0</v>
      </c>
      <c r="BF272" s="171">
        <f>IF(N272="snížená",J272,0)</f>
        <v>0</v>
      </c>
      <c r="BG272" s="171">
        <f>IF(N272="zákl. přenesená",J272,0)</f>
        <v>0</v>
      </c>
      <c r="BH272" s="171">
        <f>IF(N272="sníž. přenesená",J272,0)</f>
        <v>0</v>
      </c>
      <c r="BI272" s="171">
        <f>IF(N272="nulová",J272,0)</f>
        <v>0</v>
      </c>
      <c r="BJ272" s="11" t="s">
        <v>22</v>
      </c>
      <c r="BK272" s="171">
        <f>ROUND(I272*H272,2)</f>
        <v>0</v>
      </c>
      <c r="BL272" s="11" t="s">
        <v>127</v>
      </c>
      <c r="BM272" s="170" t="s">
        <v>593</v>
      </c>
    </row>
    <row r="273" spans="1:65" s="2" customFormat="1" ht="39">
      <c r="A273" s="28"/>
      <c r="B273" s="29"/>
      <c r="C273" s="30"/>
      <c r="D273" s="172" t="s">
        <v>130</v>
      </c>
      <c r="E273" s="30"/>
      <c r="F273" s="173" t="s">
        <v>594</v>
      </c>
      <c r="G273" s="30"/>
      <c r="H273" s="30"/>
      <c r="I273" s="109"/>
      <c r="J273" s="30"/>
      <c r="K273" s="30"/>
      <c r="L273" s="33"/>
      <c r="M273" s="174"/>
      <c r="N273" s="175"/>
      <c r="O273" s="58"/>
      <c r="P273" s="58"/>
      <c r="Q273" s="58"/>
      <c r="R273" s="58"/>
      <c r="S273" s="58"/>
      <c r="T273" s="59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T273" s="11" t="s">
        <v>130</v>
      </c>
      <c r="AU273" s="11" t="s">
        <v>78</v>
      </c>
    </row>
    <row r="274" spans="1:65" s="2" customFormat="1" ht="16.5" customHeight="1">
      <c r="A274" s="28"/>
      <c r="B274" s="29"/>
      <c r="C274" s="158" t="s">
        <v>595</v>
      </c>
      <c r="D274" s="158" t="s">
        <v>123</v>
      </c>
      <c r="E274" s="159" t="s">
        <v>596</v>
      </c>
      <c r="F274" s="160" t="s">
        <v>597</v>
      </c>
      <c r="G274" s="161" t="s">
        <v>567</v>
      </c>
      <c r="H274" s="162">
        <v>6</v>
      </c>
      <c r="I274" s="163"/>
      <c r="J274" s="164">
        <f>ROUND(I274*H274,2)</f>
        <v>0</v>
      </c>
      <c r="K274" s="165"/>
      <c r="L274" s="33"/>
      <c r="M274" s="166" t="s">
        <v>20</v>
      </c>
      <c r="N274" s="167" t="s">
        <v>49</v>
      </c>
      <c r="O274" s="58"/>
      <c r="P274" s="168">
        <f>O274*H274</f>
        <v>0</v>
      </c>
      <c r="Q274" s="168">
        <v>0</v>
      </c>
      <c r="R274" s="168">
        <f>Q274*H274</f>
        <v>0</v>
      </c>
      <c r="S274" s="168">
        <v>0</v>
      </c>
      <c r="T274" s="169">
        <f>S274*H274</f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70" t="s">
        <v>127</v>
      </c>
      <c r="AT274" s="170" t="s">
        <v>123</v>
      </c>
      <c r="AU274" s="170" t="s">
        <v>78</v>
      </c>
      <c r="AY274" s="11" t="s">
        <v>128</v>
      </c>
      <c r="BE274" s="171">
        <f>IF(N274="základní",J274,0)</f>
        <v>0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11" t="s">
        <v>22</v>
      </c>
      <c r="BK274" s="171">
        <f>ROUND(I274*H274,2)</f>
        <v>0</v>
      </c>
      <c r="BL274" s="11" t="s">
        <v>127</v>
      </c>
      <c r="BM274" s="170" t="s">
        <v>598</v>
      </c>
    </row>
    <row r="275" spans="1:65" s="2" customFormat="1" ht="39">
      <c r="A275" s="28"/>
      <c r="B275" s="29"/>
      <c r="C275" s="30"/>
      <c r="D275" s="172" t="s">
        <v>130</v>
      </c>
      <c r="E275" s="30"/>
      <c r="F275" s="173" t="s">
        <v>599</v>
      </c>
      <c r="G275" s="30"/>
      <c r="H275" s="30"/>
      <c r="I275" s="109"/>
      <c r="J275" s="30"/>
      <c r="K275" s="30"/>
      <c r="L275" s="33"/>
      <c r="M275" s="174"/>
      <c r="N275" s="175"/>
      <c r="O275" s="58"/>
      <c r="P275" s="58"/>
      <c r="Q275" s="58"/>
      <c r="R275" s="58"/>
      <c r="S275" s="58"/>
      <c r="T275" s="59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T275" s="11" t="s">
        <v>130</v>
      </c>
      <c r="AU275" s="11" t="s">
        <v>78</v>
      </c>
    </row>
    <row r="276" spans="1:65" s="2" customFormat="1" ht="16.5" customHeight="1">
      <c r="A276" s="28"/>
      <c r="B276" s="29"/>
      <c r="C276" s="158" t="s">
        <v>600</v>
      </c>
      <c r="D276" s="158" t="s">
        <v>123</v>
      </c>
      <c r="E276" s="159" t="s">
        <v>601</v>
      </c>
      <c r="F276" s="160" t="s">
        <v>602</v>
      </c>
      <c r="G276" s="161" t="s">
        <v>567</v>
      </c>
      <c r="H276" s="162">
        <v>6</v>
      </c>
      <c r="I276" s="163"/>
      <c r="J276" s="164">
        <f>ROUND(I276*H276,2)</f>
        <v>0</v>
      </c>
      <c r="K276" s="165"/>
      <c r="L276" s="33"/>
      <c r="M276" s="166" t="s">
        <v>20</v>
      </c>
      <c r="N276" s="167" t="s">
        <v>49</v>
      </c>
      <c r="O276" s="58"/>
      <c r="P276" s="168">
        <f>O276*H276</f>
        <v>0</v>
      </c>
      <c r="Q276" s="168">
        <v>0</v>
      </c>
      <c r="R276" s="168">
        <f>Q276*H276</f>
        <v>0</v>
      </c>
      <c r="S276" s="168">
        <v>0</v>
      </c>
      <c r="T276" s="169">
        <f>S276*H276</f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70" t="s">
        <v>127</v>
      </c>
      <c r="AT276" s="170" t="s">
        <v>123</v>
      </c>
      <c r="AU276" s="170" t="s">
        <v>78</v>
      </c>
      <c r="AY276" s="11" t="s">
        <v>128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1" t="s">
        <v>22</v>
      </c>
      <c r="BK276" s="171">
        <f>ROUND(I276*H276,2)</f>
        <v>0</v>
      </c>
      <c r="BL276" s="11" t="s">
        <v>127</v>
      </c>
      <c r="BM276" s="170" t="s">
        <v>603</v>
      </c>
    </row>
    <row r="277" spans="1:65" s="2" customFormat="1" ht="39">
      <c r="A277" s="28"/>
      <c r="B277" s="29"/>
      <c r="C277" s="30"/>
      <c r="D277" s="172" t="s">
        <v>130</v>
      </c>
      <c r="E277" s="30"/>
      <c r="F277" s="173" t="s">
        <v>604</v>
      </c>
      <c r="G277" s="30"/>
      <c r="H277" s="30"/>
      <c r="I277" s="109"/>
      <c r="J277" s="30"/>
      <c r="K277" s="30"/>
      <c r="L277" s="33"/>
      <c r="M277" s="174"/>
      <c r="N277" s="175"/>
      <c r="O277" s="58"/>
      <c r="P277" s="58"/>
      <c r="Q277" s="58"/>
      <c r="R277" s="58"/>
      <c r="S277" s="58"/>
      <c r="T277" s="59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T277" s="11" t="s">
        <v>130</v>
      </c>
      <c r="AU277" s="11" t="s">
        <v>78</v>
      </c>
    </row>
    <row r="278" spans="1:65" s="2" customFormat="1" ht="16.5" customHeight="1">
      <c r="A278" s="28"/>
      <c r="B278" s="29"/>
      <c r="C278" s="158" t="s">
        <v>605</v>
      </c>
      <c r="D278" s="158" t="s">
        <v>123</v>
      </c>
      <c r="E278" s="159" t="s">
        <v>606</v>
      </c>
      <c r="F278" s="160" t="s">
        <v>607</v>
      </c>
      <c r="G278" s="161" t="s">
        <v>567</v>
      </c>
      <c r="H278" s="162">
        <v>6</v>
      </c>
      <c r="I278" s="163"/>
      <c r="J278" s="164">
        <f>ROUND(I278*H278,2)</f>
        <v>0</v>
      </c>
      <c r="K278" s="165"/>
      <c r="L278" s="33"/>
      <c r="M278" s="166" t="s">
        <v>20</v>
      </c>
      <c r="N278" s="167" t="s">
        <v>49</v>
      </c>
      <c r="O278" s="58"/>
      <c r="P278" s="168">
        <f>O278*H278</f>
        <v>0</v>
      </c>
      <c r="Q278" s="168">
        <v>0</v>
      </c>
      <c r="R278" s="168">
        <f>Q278*H278</f>
        <v>0</v>
      </c>
      <c r="S278" s="168">
        <v>0</v>
      </c>
      <c r="T278" s="169">
        <f>S278*H278</f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70" t="s">
        <v>127</v>
      </c>
      <c r="AT278" s="170" t="s">
        <v>123</v>
      </c>
      <c r="AU278" s="170" t="s">
        <v>78</v>
      </c>
      <c r="AY278" s="11" t="s">
        <v>128</v>
      </c>
      <c r="BE278" s="171">
        <f>IF(N278="základní",J278,0)</f>
        <v>0</v>
      </c>
      <c r="BF278" s="171">
        <f>IF(N278="snížená",J278,0)</f>
        <v>0</v>
      </c>
      <c r="BG278" s="171">
        <f>IF(N278="zákl. přenesená",J278,0)</f>
        <v>0</v>
      </c>
      <c r="BH278" s="171">
        <f>IF(N278="sníž. přenesená",J278,0)</f>
        <v>0</v>
      </c>
      <c r="BI278" s="171">
        <f>IF(N278="nulová",J278,0)</f>
        <v>0</v>
      </c>
      <c r="BJ278" s="11" t="s">
        <v>22</v>
      </c>
      <c r="BK278" s="171">
        <f>ROUND(I278*H278,2)</f>
        <v>0</v>
      </c>
      <c r="BL278" s="11" t="s">
        <v>127</v>
      </c>
      <c r="BM278" s="170" t="s">
        <v>608</v>
      </c>
    </row>
    <row r="279" spans="1:65" s="2" customFormat="1" ht="39">
      <c r="A279" s="28"/>
      <c r="B279" s="29"/>
      <c r="C279" s="30"/>
      <c r="D279" s="172" t="s">
        <v>130</v>
      </c>
      <c r="E279" s="30"/>
      <c r="F279" s="173" t="s">
        <v>609</v>
      </c>
      <c r="G279" s="30"/>
      <c r="H279" s="30"/>
      <c r="I279" s="109"/>
      <c r="J279" s="30"/>
      <c r="K279" s="30"/>
      <c r="L279" s="33"/>
      <c r="M279" s="174"/>
      <c r="N279" s="175"/>
      <c r="O279" s="58"/>
      <c r="P279" s="58"/>
      <c r="Q279" s="58"/>
      <c r="R279" s="58"/>
      <c r="S279" s="58"/>
      <c r="T279" s="59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T279" s="11" t="s">
        <v>130</v>
      </c>
      <c r="AU279" s="11" t="s">
        <v>78</v>
      </c>
    </row>
    <row r="280" spans="1:65" s="2" customFormat="1" ht="16.5" customHeight="1">
      <c r="A280" s="28"/>
      <c r="B280" s="29"/>
      <c r="C280" s="158" t="s">
        <v>610</v>
      </c>
      <c r="D280" s="158" t="s">
        <v>123</v>
      </c>
      <c r="E280" s="159" t="s">
        <v>611</v>
      </c>
      <c r="F280" s="160" t="s">
        <v>612</v>
      </c>
      <c r="G280" s="161" t="s">
        <v>567</v>
      </c>
      <c r="H280" s="162">
        <v>6</v>
      </c>
      <c r="I280" s="163"/>
      <c r="J280" s="164">
        <f>ROUND(I280*H280,2)</f>
        <v>0</v>
      </c>
      <c r="K280" s="165"/>
      <c r="L280" s="33"/>
      <c r="M280" s="166" t="s">
        <v>20</v>
      </c>
      <c r="N280" s="167" t="s">
        <v>49</v>
      </c>
      <c r="O280" s="58"/>
      <c r="P280" s="168">
        <f>O280*H280</f>
        <v>0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70" t="s">
        <v>127</v>
      </c>
      <c r="AT280" s="170" t="s">
        <v>123</v>
      </c>
      <c r="AU280" s="170" t="s">
        <v>78</v>
      </c>
      <c r="AY280" s="11" t="s">
        <v>128</v>
      </c>
      <c r="BE280" s="171">
        <f>IF(N280="základní",J280,0)</f>
        <v>0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11" t="s">
        <v>22</v>
      </c>
      <c r="BK280" s="171">
        <f>ROUND(I280*H280,2)</f>
        <v>0</v>
      </c>
      <c r="BL280" s="11" t="s">
        <v>127</v>
      </c>
      <c r="BM280" s="170" t="s">
        <v>613</v>
      </c>
    </row>
    <row r="281" spans="1:65" s="2" customFormat="1" ht="39">
      <c r="A281" s="28"/>
      <c r="B281" s="29"/>
      <c r="C281" s="30"/>
      <c r="D281" s="172" t="s">
        <v>130</v>
      </c>
      <c r="E281" s="30"/>
      <c r="F281" s="173" t="s">
        <v>614</v>
      </c>
      <c r="G281" s="30"/>
      <c r="H281" s="30"/>
      <c r="I281" s="109"/>
      <c r="J281" s="30"/>
      <c r="K281" s="30"/>
      <c r="L281" s="33"/>
      <c r="M281" s="174"/>
      <c r="N281" s="175"/>
      <c r="O281" s="58"/>
      <c r="P281" s="58"/>
      <c r="Q281" s="58"/>
      <c r="R281" s="58"/>
      <c r="S281" s="58"/>
      <c r="T281" s="59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T281" s="11" t="s">
        <v>130</v>
      </c>
      <c r="AU281" s="11" t="s">
        <v>78</v>
      </c>
    </row>
    <row r="282" spans="1:65" s="2" customFormat="1" ht="16.5" customHeight="1">
      <c r="A282" s="28"/>
      <c r="B282" s="29"/>
      <c r="C282" s="158" t="s">
        <v>615</v>
      </c>
      <c r="D282" s="158" t="s">
        <v>123</v>
      </c>
      <c r="E282" s="159" t="s">
        <v>616</v>
      </c>
      <c r="F282" s="160" t="s">
        <v>617</v>
      </c>
      <c r="G282" s="161" t="s">
        <v>567</v>
      </c>
      <c r="H282" s="162">
        <v>6</v>
      </c>
      <c r="I282" s="163"/>
      <c r="J282" s="164">
        <f>ROUND(I282*H282,2)</f>
        <v>0</v>
      </c>
      <c r="K282" s="165"/>
      <c r="L282" s="33"/>
      <c r="M282" s="166" t="s">
        <v>20</v>
      </c>
      <c r="N282" s="167" t="s">
        <v>49</v>
      </c>
      <c r="O282" s="58"/>
      <c r="P282" s="168">
        <f>O282*H282</f>
        <v>0</v>
      </c>
      <c r="Q282" s="168">
        <v>0</v>
      </c>
      <c r="R282" s="168">
        <f>Q282*H282</f>
        <v>0</v>
      </c>
      <c r="S282" s="168">
        <v>0</v>
      </c>
      <c r="T282" s="169">
        <f>S282*H282</f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70" t="s">
        <v>127</v>
      </c>
      <c r="AT282" s="170" t="s">
        <v>123</v>
      </c>
      <c r="AU282" s="170" t="s">
        <v>78</v>
      </c>
      <c r="AY282" s="11" t="s">
        <v>128</v>
      </c>
      <c r="BE282" s="171">
        <f>IF(N282="základní",J282,0)</f>
        <v>0</v>
      </c>
      <c r="BF282" s="171">
        <f>IF(N282="snížená",J282,0)</f>
        <v>0</v>
      </c>
      <c r="BG282" s="171">
        <f>IF(N282="zákl. přenesená",J282,0)</f>
        <v>0</v>
      </c>
      <c r="BH282" s="171">
        <f>IF(N282="sníž. přenesená",J282,0)</f>
        <v>0</v>
      </c>
      <c r="BI282" s="171">
        <f>IF(N282="nulová",J282,0)</f>
        <v>0</v>
      </c>
      <c r="BJ282" s="11" t="s">
        <v>22</v>
      </c>
      <c r="BK282" s="171">
        <f>ROUND(I282*H282,2)</f>
        <v>0</v>
      </c>
      <c r="BL282" s="11" t="s">
        <v>127</v>
      </c>
      <c r="BM282" s="170" t="s">
        <v>618</v>
      </c>
    </row>
    <row r="283" spans="1:65" s="2" customFormat="1" ht="39">
      <c r="A283" s="28"/>
      <c r="B283" s="29"/>
      <c r="C283" s="30"/>
      <c r="D283" s="172" t="s">
        <v>130</v>
      </c>
      <c r="E283" s="30"/>
      <c r="F283" s="173" t="s">
        <v>619</v>
      </c>
      <c r="G283" s="30"/>
      <c r="H283" s="30"/>
      <c r="I283" s="109"/>
      <c r="J283" s="30"/>
      <c r="K283" s="30"/>
      <c r="L283" s="33"/>
      <c r="M283" s="174"/>
      <c r="N283" s="175"/>
      <c r="O283" s="58"/>
      <c r="P283" s="58"/>
      <c r="Q283" s="58"/>
      <c r="R283" s="58"/>
      <c r="S283" s="58"/>
      <c r="T283" s="59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T283" s="11" t="s">
        <v>130</v>
      </c>
      <c r="AU283" s="11" t="s">
        <v>78</v>
      </c>
    </row>
    <row r="284" spans="1:65" s="2" customFormat="1" ht="16.5" customHeight="1">
      <c r="A284" s="28"/>
      <c r="B284" s="29"/>
      <c r="C284" s="158" t="s">
        <v>28</v>
      </c>
      <c r="D284" s="158" t="s">
        <v>123</v>
      </c>
      <c r="E284" s="159" t="s">
        <v>620</v>
      </c>
      <c r="F284" s="160" t="s">
        <v>621</v>
      </c>
      <c r="G284" s="161" t="s">
        <v>567</v>
      </c>
      <c r="H284" s="162">
        <v>6</v>
      </c>
      <c r="I284" s="163"/>
      <c r="J284" s="164">
        <f>ROUND(I284*H284,2)</f>
        <v>0</v>
      </c>
      <c r="K284" s="165"/>
      <c r="L284" s="33"/>
      <c r="M284" s="166" t="s">
        <v>20</v>
      </c>
      <c r="N284" s="167" t="s">
        <v>49</v>
      </c>
      <c r="O284" s="58"/>
      <c r="P284" s="168">
        <f>O284*H284</f>
        <v>0</v>
      </c>
      <c r="Q284" s="168">
        <v>0</v>
      </c>
      <c r="R284" s="168">
        <f>Q284*H284</f>
        <v>0</v>
      </c>
      <c r="S284" s="168">
        <v>0</v>
      </c>
      <c r="T284" s="169">
        <f>S284*H284</f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70" t="s">
        <v>127</v>
      </c>
      <c r="AT284" s="170" t="s">
        <v>123</v>
      </c>
      <c r="AU284" s="170" t="s">
        <v>78</v>
      </c>
      <c r="AY284" s="11" t="s">
        <v>128</v>
      </c>
      <c r="BE284" s="171">
        <f>IF(N284="základní",J284,0)</f>
        <v>0</v>
      </c>
      <c r="BF284" s="171">
        <f>IF(N284="snížená",J284,0)</f>
        <v>0</v>
      </c>
      <c r="BG284" s="171">
        <f>IF(N284="zákl. přenesená",J284,0)</f>
        <v>0</v>
      </c>
      <c r="BH284" s="171">
        <f>IF(N284="sníž. přenesená",J284,0)</f>
        <v>0</v>
      </c>
      <c r="BI284" s="171">
        <f>IF(N284="nulová",J284,0)</f>
        <v>0</v>
      </c>
      <c r="BJ284" s="11" t="s">
        <v>22</v>
      </c>
      <c r="BK284" s="171">
        <f>ROUND(I284*H284,2)</f>
        <v>0</v>
      </c>
      <c r="BL284" s="11" t="s">
        <v>127</v>
      </c>
      <c r="BM284" s="170" t="s">
        <v>622</v>
      </c>
    </row>
    <row r="285" spans="1:65" s="2" customFormat="1" ht="39">
      <c r="A285" s="28"/>
      <c r="B285" s="29"/>
      <c r="C285" s="30"/>
      <c r="D285" s="172" t="s">
        <v>130</v>
      </c>
      <c r="E285" s="30"/>
      <c r="F285" s="173" t="s">
        <v>623</v>
      </c>
      <c r="G285" s="30"/>
      <c r="H285" s="30"/>
      <c r="I285" s="109"/>
      <c r="J285" s="30"/>
      <c r="K285" s="30"/>
      <c r="L285" s="33"/>
      <c r="M285" s="174"/>
      <c r="N285" s="175"/>
      <c r="O285" s="58"/>
      <c r="P285" s="58"/>
      <c r="Q285" s="58"/>
      <c r="R285" s="58"/>
      <c r="S285" s="58"/>
      <c r="T285" s="59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T285" s="11" t="s">
        <v>130</v>
      </c>
      <c r="AU285" s="11" t="s">
        <v>78</v>
      </c>
    </row>
    <row r="286" spans="1:65" s="2" customFormat="1" ht="16.5" customHeight="1">
      <c r="A286" s="28"/>
      <c r="B286" s="29"/>
      <c r="C286" s="158" t="s">
        <v>624</v>
      </c>
      <c r="D286" s="158" t="s">
        <v>123</v>
      </c>
      <c r="E286" s="159" t="s">
        <v>625</v>
      </c>
      <c r="F286" s="160" t="s">
        <v>626</v>
      </c>
      <c r="G286" s="161" t="s">
        <v>567</v>
      </c>
      <c r="H286" s="162">
        <v>6</v>
      </c>
      <c r="I286" s="163"/>
      <c r="J286" s="164">
        <f>ROUND(I286*H286,2)</f>
        <v>0</v>
      </c>
      <c r="K286" s="165"/>
      <c r="L286" s="33"/>
      <c r="M286" s="166" t="s">
        <v>20</v>
      </c>
      <c r="N286" s="167" t="s">
        <v>49</v>
      </c>
      <c r="O286" s="58"/>
      <c r="P286" s="168">
        <f>O286*H286</f>
        <v>0</v>
      </c>
      <c r="Q286" s="168">
        <v>0</v>
      </c>
      <c r="R286" s="168">
        <f>Q286*H286</f>
        <v>0</v>
      </c>
      <c r="S286" s="168">
        <v>0</v>
      </c>
      <c r="T286" s="169">
        <f>S286*H286</f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70" t="s">
        <v>127</v>
      </c>
      <c r="AT286" s="170" t="s">
        <v>123</v>
      </c>
      <c r="AU286" s="170" t="s">
        <v>78</v>
      </c>
      <c r="AY286" s="11" t="s">
        <v>128</v>
      </c>
      <c r="BE286" s="171">
        <f>IF(N286="základní",J286,0)</f>
        <v>0</v>
      </c>
      <c r="BF286" s="171">
        <f>IF(N286="snížená",J286,0)</f>
        <v>0</v>
      </c>
      <c r="BG286" s="171">
        <f>IF(N286="zákl. přenesená",J286,0)</f>
        <v>0</v>
      </c>
      <c r="BH286" s="171">
        <f>IF(N286="sníž. přenesená",J286,0)</f>
        <v>0</v>
      </c>
      <c r="BI286" s="171">
        <f>IF(N286="nulová",J286,0)</f>
        <v>0</v>
      </c>
      <c r="BJ286" s="11" t="s">
        <v>22</v>
      </c>
      <c r="BK286" s="171">
        <f>ROUND(I286*H286,2)</f>
        <v>0</v>
      </c>
      <c r="BL286" s="11" t="s">
        <v>127</v>
      </c>
      <c r="BM286" s="170" t="s">
        <v>627</v>
      </c>
    </row>
    <row r="287" spans="1:65" s="2" customFormat="1" ht="39">
      <c r="A287" s="28"/>
      <c r="B287" s="29"/>
      <c r="C287" s="30"/>
      <c r="D287" s="172" t="s">
        <v>130</v>
      </c>
      <c r="E287" s="30"/>
      <c r="F287" s="173" t="s">
        <v>628</v>
      </c>
      <c r="G287" s="30"/>
      <c r="H287" s="30"/>
      <c r="I287" s="109"/>
      <c r="J287" s="30"/>
      <c r="K287" s="30"/>
      <c r="L287" s="33"/>
      <c r="M287" s="174"/>
      <c r="N287" s="175"/>
      <c r="O287" s="58"/>
      <c r="P287" s="58"/>
      <c r="Q287" s="58"/>
      <c r="R287" s="58"/>
      <c r="S287" s="58"/>
      <c r="T287" s="59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T287" s="11" t="s">
        <v>130</v>
      </c>
      <c r="AU287" s="11" t="s">
        <v>78</v>
      </c>
    </row>
    <row r="288" spans="1:65" s="2" customFormat="1" ht="16.5" customHeight="1">
      <c r="A288" s="28"/>
      <c r="B288" s="29"/>
      <c r="C288" s="158" t="s">
        <v>629</v>
      </c>
      <c r="D288" s="158" t="s">
        <v>123</v>
      </c>
      <c r="E288" s="159" t="s">
        <v>630</v>
      </c>
      <c r="F288" s="160" t="s">
        <v>631</v>
      </c>
      <c r="G288" s="161" t="s">
        <v>567</v>
      </c>
      <c r="H288" s="162">
        <v>6</v>
      </c>
      <c r="I288" s="163"/>
      <c r="J288" s="164">
        <f>ROUND(I288*H288,2)</f>
        <v>0</v>
      </c>
      <c r="K288" s="165"/>
      <c r="L288" s="33"/>
      <c r="M288" s="166" t="s">
        <v>20</v>
      </c>
      <c r="N288" s="167" t="s">
        <v>49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70" t="s">
        <v>127</v>
      </c>
      <c r="AT288" s="170" t="s">
        <v>123</v>
      </c>
      <c r="AU288" s="170" t="s">
        <v>78</v>
      </c>
      <c r="AY288" s="11" t="s">
        <v>128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1" t="s">
        <v>22</v>
      </c>
      <c r="BK288" s="171">
        <f>ROUND(I288*H288,2)</f>
        <v>0</v>
      </c>
      <c r="BL288" s="11" t="s">
        <v>127</v>
      </c>
      <c r="BM288" s="170" t="s">
        <v>632</v>
      </c>
    </row>
    <row r="289" spans="1:65" s="2" customFormat="1" ht="39">
      <c r="A289" s="28"/>
      <c r="B289" s="29"/>
      <c r="C289" s="30"/>
      <c r="D289" s="172" t="s">
        <v>130</v>
      </c>
      <c r="E289" s="30"/>
      <c r="F289" s="173" t="s">
        <v>633</v>
      </c>
      <c r="G289" s="30"/>
      <c r="H289" s="30"/>
      <c r="I289" s="109"/>
      <c r="J289" s="30"/>
      <c r="K289" s="30"/>
      <c r="L289" s="33"/>
      <c r="M289" s="174"/>
      <c r="N289" s="175"/>
      <c r="O289" s="58"/>
      <c r="P289" s="58"/>
      <c r="Q289" s="58"/>
      <c r="R289" s="58"/>
      <c r="S289" s="58"/>
      <c r="T289" s="59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T289" s="11" t="s">
        <v>130</v>
      </c>
      <c r="AU289" s="11" t="s">
        <v>78</v>
      </c>
    </row>
    <row r="290" spans="1:65" s="2" customFormat="1" ht="16.5" customHeight="1">
      <c r="A290" s="28"/>
      <c r="B290" s="29"/>
      <c r="C290" s="158" t="s">
        <v>634</v>
      </c>
      <c r="D290" s="158" t="s">
        <v>123</v>
      </c>
      <c r="E290" s="159" t="s">
        <v>635</v>
      </c>
      <c r="F290" s="160" t="s">
        <v>636</v>
      </c>
      <c r="G290" s="161" t="s">
        <v>567</v>
      </c>
      <c r="H290" s="162">
        <v>6</v>
      </c>
      <c r="I290" s="163"/>
      <c r="J290" s="164">
        <f>ROUND(I290*H290,2)</f>
        <v>0</v>
      </c>
      <c r="K290" s="165"/>
      <c r="L290" s="33"/>
      <c r="M290" s="166" t="s">
        <v>20</v>
      </c>
      <c r="N290" s="167" t="s">
        <v>49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70" t="s">
        <v>127</v>
      </c>
      <c r="AT290" s="170" t="s">
        <v>123</v>
      </c>
      <c r="AU290" s="170" t="s">
        <v>78</v>
      </c>
      <c r="AY290" s="11" t="s">
        <v>128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1" t="s">
        <v>22</v>
      </c>
      <c r="BK290" s="171">
        <f>ROUND(I290*H290,2)</f>
        <v>0</v>
      </c>
      <c r="BL290" s="11" t="s">
        <v>127</v>
      </c>
      <c r="BM290" s="170" t="s">
        <v>637</v>
      </c>
    </row>
    <row r="291" spans="1:65" s="2" customFormat="1" ht="39">
      <c r="A291" s="28"/>
      <c r="B291" s="29"/>
      <c r="C291" s="30"/>
      <c r="D291" s="172" t="s">
        <v>130</v>
      </c>
      <c r="E291" s="30"/>
      <c r="F291" s="173" t="s">
        <v>638</v>
      </c>
      <c r="G291" s="30"/>
      <c r="H291" s="30"/>
      <c r="I291" s="109"/>
      <c r="J291" s="30"/>
      <c r="K291" s="30"/>
      <c r="L291" s="33"/>
      <c r="M291" s="174"/>
      <c r="N291" s="175"/>
      <c r="O291" s="58"/>
      <c r="P291" s="58"/>
      <c r="Q291" s="58"/>
      <c r="R291" s="58"/>
      <c r="S291" s="58"/>
      <c r="T291" s="59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T291" s="11" t="s">
        <v>130</v>
      </c>
      <c r="AU291" s="11" t="s">
        <v>78</v>
      </c>
    </row>
    <row r="292" spans="1:65" s="2" customFormat="1" ht="16.5" customHeight="1">
      <c r="A292" s="28"/>
      <c r="B292" s="29"/>
      <c r="C292" s="158" t="s">
        <v>639</v>
      </c>
      <c r="D292" s="158" t="s">
        <v>123</v>
      </c>
      <c r="E292" s="159" t="s">
        <v>640</v>
      </c>
      <c r="F292" s="160" t="s">
        <v>641</v>
      </c>
      <c r="G292" s="161" t="s">
        <v>567</v>
      </c>
      <c r="H292" s="162">
        <v>6</v>
      </c>
      <c r="I292" s="163"/>
      <c r="J292" s="164">
        <f>ROUND(I292*H292,2)</f>
        <v>0</v>
      </c>
      <c r="K292" s="165"/>
      <c r="L292" s="33"/>
      <c r="M292" s="166" t="s">
        <v>20</v>
      </c>
      <c r="N292" s="167" t="s">
        <v>49</v>
      </c>
      <c r="O292" s="58"/>
      <c r="P292" s="168">
        <f>O292*H292</f>
        <v>0</v>
      </c>
      <c r="Q292" s="168">
        <v>0</v>
      </c>
      <c r="R292" s="168">
        <f>Q292*H292</f>
        <v>0</v>
      </c>
      <c r="S292" s="168">
        <v>0</v>
      </c>
      <c r="T292" s="169">
        <f>S292*H292</f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70" t="s">
        <v>127</v>
      </c>
      <c r="AT292" s="170" t="s">
        <v>123</v>
      </c>
      <c r="AU292" s="170" t="s">
        <v>78</v>
      </c>
      <c r="AY292" s="11" t="s">
        <v>128</v>
      </c>
      <c r="BE292" s="171">
        <f>IF(N292="základní",J292,0)</f>
        <v>0</v>
      </c>
      <c r="BF292" s="171">
        <f>IF(N292="snížená",J292,0)</f>
        <v>0</v>
      </c>
      <c r="BG292" s="171">
        <f>IF(N292="zákl. přenesená",J292,0)</f>
        <v>0</v>
      </c>
      <c r="BH292" s="171">
        <f>IF(N292="sníž. přenesená",J292,0)</f>
        <v>0</v>
      </c>
      <c r="BI292" s="171">
        <f>IF(N292="nulová",J292,0)</f>
        <v>0</v>
      </c>
      <c r="BJ292" s="11" t="s">
        <v>22</v>
      </c>
      <c r="BK292" s="171">
        <f>ROUND(I292*H292,2)</f>
        <v>0</v>
      </c>
      <c r="BL292" s="11" t="s">
        <v>127</v>
      </c>
      <c r="BM292" s="170" t="s">
        <v>642</v>
      </c>
    </row>
    <row r="293" spans="1:65" s="2" customFormat="1" ht="39">
      <c r="A293" s="28"/>
      <c r="B293" s="29"/>
      <c r="C293" s="30"/>
      <c r="D293" s="172" t="s">
        <v>130</v>
      </c>
      <c r="E293" s="30"/>
      <c r="F293" s="173" t="s">
        <v>643</v>
      </c>
      <c r="G293" s="30"/>
      <c r="H293" s="30"/>
      <c r="I293" s="109"/>
      <c r="J293" s="30"/>
      <c r="K293" s="30"/>
      <c r="L293" s="33"/>
      <c r="M293" s="174"/>
      <c r="N293" s="175"/>
      <c r="O293" s="58"/>
      <c r="P293" s="58"/>
      <c r="Q293" s="58"/>
      <c r="R293" s="58"/>
      <c r="S293" s="58"/>
      <c r="T293" s="59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T293" s="11" t="s">
        <v>130</v>
      </c>
      <c r="AU293" s="11" t="s">
        <v>78</v>
      </c>
    </row>
    <row r="294" spans="1:65" s="2" customFormat="1" ht="16.5" customHeight="1">
      <c r="A294" s="28"/>
      <c r="B294" s="29"/>
      <c r="C294" s="158" t="s">
        <v>644</v>
      </c>
      <c r="D294" s="158" t="s">
        <v>123</v>
      </c>
      <c r="E294" s="159" t="s">
        <v>645</v>
      </c>
      <c r="F294" s="160" t="s">
        <v>646</v>
      </c>
      <c r="G294" s="161" t="s">
        <v>567</v>
      </c>
      <c r="H294" s="162">
        <v>200</v>
      </c>
      <c r="I294" s="163"/>
      <c r="J294" s="164">
        <f>ROUND(I294*H294,2)</f>
        <v>0</v>
      </c>
      <c r="K294" s="165"/>
      <c r="L294" s="33"/>
      <c r="M294" s="166" t="s">
        <v>20</v>
      </c>
      <c r="N294" s="167" t="s">
        <v>49</v>
      </c>
      <c r="O294" s="58"/>
      <c r="P294" s="168">
        <f>O294*H294</f>
        <v>0</v>
      </c>
      <c r="Q294" s="168">
        <v>0</v>
      </c>
      <c r="R294" s="168">
        <f>Q294*H294</f>
        <v>0</v>
      </c>
      <c r="S294" s="168">
        <v>0</v>
      </c>
      <c r="T294" s="169">
        <f>S294*H294</f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70" t="s">
        <v>127</v>
      </c>
      <c r="AT294" s="170" t="s">
        <v>123</v>
      </c>
      <c r="AU294" s="170" t="s">
        <v>78</v>
      </c>
      <c r="AY294" s="11" t="s">
        <v>128</v>
      </c>
      <c r="BE294" s="171">
        <f>IF(N294="základní",J294,0)</f>
        <v>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11" t="s">
        <v>22</v>
      </c>
      <c r="BK294" s="171">
        <f>ROUND(I294*H294,2)</f>
        <v>0</v>
      </c>
      <c r="BL294" s="11" t="s">
        <v>127</v>
      </c>
      <c r="BM294" s="170" t="s">
        <v>647</v>
      </c>
    </row>
    <row r="295" spans="1:65" s="2" customFormat="1" ht="39">
      <c r="A295" s="28"/>
      <c r="B295" s="29"/>
      <c r="C295" s="30"/>
      <c r="D295" s="172" t="s">
        <v>130</v>
      </c>
      <c r="E295" s="30"/>
      <c r="F295" s="173" t="s">
        <v>648</v>
      </c>
      <c r="G295" s="30"/>
      <c r="H295" s="30"/>
      <c r="I295" s="109"/>
      <c r="J295" s="30"/>
      <c r="K295" s="30"/>
      <c r="L295" s="33"/>
      <c r="M295" s="174"/>
      <c r="N295" s="175"/>
      <c r="O295" s="58"/>
      <c r="P295" s="58"/>
      <c r="Q295" s="58"/>
      <c r="R295" s="58"/>
      <c r="S295" s="58"/>
      <c r="T295" s="59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T295" s="11" t="s">
        <v>130</v>
      </c>
      <c r="AU295" s="11" t="s">
        <v>78</v>
      </c>
    </row>
    <row r="296" spans="1:65" s="2" customFormat="1" ht="16.5" customHeight="1">
      <c r="A296" s="28"/>
      <c r="B296" s="29"/>
      <c r="C296" s="158" t="s">
        <v>649</v>
      </c>
      <c r="D296" s="158" t="s">
        <v>123</v>
      </c>
      <c r="E296" s="159" t="s">
        <v>650</v>
      </c>
      <c r="F296" s="160" t="s">
        <v>651</v>
      </c>
      <c r="G296" s="161" t="s">
        <v>567</v>
      </c>
      <c r="H296" s="162">
        <v>600</v>
      </c>
      <c r="I296" s="163"/>
      <c r="J296" s="164">
        <f>ROUND(I296*H296,2)</f>
        <v>0</v>
      </c>
      <c r="K296" s="165"/>
      <c r="L296" s="33"/>
      <c r="M296" s="166" t="s">
        <v>20</v>
      </c>
      <c r="N296" s="167" t="s">
        <v>49</v>
      </c>
      <c r="O296" s="58"/>
      <c r="P296" s="168">
        <f>O296*H296</f>
        <v>0</v>
      </c>
      <c r="Q296" s="168">
        <v>0</v>
      </c>
      <c r="R296" s="168">
        <f>Q296*H296</f>
        <v>0</v>
      </c>
      <c r="S296" s="168">
        <v>0</v>
      </c>
      <c r="T296" s="169">
        <f>S296*H296</f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70" t="s">
        <v>127</v>
      </c>
      <c r="AT296" s="170" t="s">
        <v>123</v>
      </c>
      <c r="AU296" s="170" t="s">
        <v>78</v>
      </c>
      <c r="AY296" s="11" t="s">
        <v>128</v>
      </c>
      <c r="BE296" s="171">
        <f>IF(N296="základní",J296,0)</f>
        <v>0</v>
      </c>
      <c r="BF296" s="171">
        <f>IF(N296="snížená",J296,0)</f>
        <v>0</v>
      </c>
      <c r="BG296" s="171">
        <f>IF(N296="zákl. přenesená",J296,0)</f>
        <v>0</v>
      </c>
      <c r="BH296" s="171">
        <f>IF(N296="sníž. přenesená",J296,0)</f>
        <v>0</v>
      </c>
      <c r="BI296" s="171">
        <f>IF(N296="nulová",J296,0)</f>
        <v>0</v>
      </c>
      <c r="BJ296" s="11" t="s">
        <v>22</v>
      </c>
      <c r="BK296" s="171">
        <f>ROUND(I296*H296,2)</f>
        <v>0</v>
      </c>
      <c r="BL296" s="11" t="s">
        <v>127</v>
      </c>
      <c r="BM296" s="170" t="s">
        <v>652</v>
      </c>
    </row>
    <row r="297" spans="1:65" s="2" customFormat="1" ht="39">
      <c r="A297" s="28"/>
      <c r="B297" s="29"/>
      <c r="C297" s="30"/>
      <c r="D297" s="172" t="s">
        <v>130</v>
      </c>
      <c r="E297" s="30"/>
      <c r="F297" s="173" t="s">
        <v>653</v>
      </c>
      <c r="G297" s="30"/>
      <c r="H297" s="30"/>
      <c r="I297" s="109"/>
      <c r="J297" s="30"/>
      <c r="K297" s="30"/>
      <c r="L297" s="33"/>
      <c r="M297" s="174"/>
      <c r="N297" s="175"/>
      <c r="O297" s="58"/>
      <c r="P297" s="58"/>
      <c r="Q297" s="58"/>
      <c r="R297" s="58"/>
      <c r="S297" s="58"/>
      <c r="T297" s="59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T297" s="11" t="s">
        <v>130</v>
      </c>
      <c r="AU297" s="11" t="s">
        <v>78</v>
      </c>
    </row>
    <row r="298" spans="1:65" s="2" customFormat="1" ht="16.5" customHeight="1">
      <c r="A298" s="28"/>
      <c r="B298" s="29"/>
      <c r="C298" s="158" t="s">
        <v>654</v>
      </c>
      <c r="D298" s="158" t="s">
        <v>123</v>
      </c>
      <c r="E298" s="159" t="s">
        <v>655</v>
      </c>
      <c r="F298" s="160" t="s">
        <v>656</v>
      </c>
      <c r="G298" s="161" t="s">
        <v>567</v>
      </c>
      <c r="H298" s="162">
        <v>1400</v>
      </c>
      <c r="I298" s="163"/>
      <c r="J298" s="164">
        <f>ROUND(I298*H298,2)</f>
        <v>0</v>
      </c>
      <c r="K298" s="165"/>
      <c r="L298" s="33"/>
      <c r="M298" s="166" t="s">
        <v>20</v>
      </c>
      <c r="N298" s="167" t="s">
        <v>49</v>
      </c>
      <c r="O298" s="58"/>
      <c r="P298" s="168">
        <f>O298*H298</f>
        <v>0</v>
      </c>
      <c r="Q298" s="168">
        <v>0</v>
      </c>
      <c r="R298" s="168">
        <f>Q298*H298</f>
        <v>0</v>
      </c>
      <c r="S298" s="168">
        <v>0</v>
      </c>
      <c r="T298" s="169">
        <f>S298*H298</f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70" t="s">
        <v>127</v>
      </c>
      <c r="AT298" s="170" t="s">
        <v>123</v>
      </c>
      <c r="AU298" s="170" t="s">
        <v>78</v>
      </c>
      <c r="AY298" s="11" t="s">
        <v>128</v>
      </c>
      <c r="BE298" s="171">
        <f>IF(N298="základní",J298,0)</f>
        <v>0</v>
      </c>
      <c r="BF298" s="171">
        <f>IF(N298="snížená",J298,0)</f>
        <v>0</v>
      </c>
      <c r="BG298" s="171">
        <f>IF(N298="zákl. přenesená",J298,0)</f>
        <v>0</v>
      </c>
      <c r="BH298" s="171">
        <f>IF(N298="sníž. přenesená",J298,0)</f>
        <v>0</v>
      </c>
      <c r="BI298" s="171">
        <f>IF(N298="nulová",J298,0)</f>
        <v>0</v>
      </c>
      <c r="BJ298" s="11" t="s">
        <v>22</v>
      </c>
      <c r="BK298" s="171">
        <f>ROUND(I298*H298,2)</f>
        <v>0</v>
      </c>
      <c r="BL298" s="11" t="s">
        <v>127</v>
      </c>
      <c r="BM298" s="170" t="s">
        <v>657</v>
      </c>
    </row>
    <row r="299" spans="1:65" s="2" customFormat="1" ht="39">
      <c r="A299" s="28"/>
      <c r="B299" s="29"/>
      <c r="C299" s="30"/>
      <c r="D299" s="172" t="s">
        <v>130</v>
      </c>
      <c r="E299" s="30"/>
      <c r="F299" s="173" t="s">
        <v>658</v>
      </c>
      <c r="G299" s="30"/>
      <c r="H299" s="30"/>
      <c r="I299" s="109"/>
      <c r="J299" s="30"/>
      <c r="K299" s="30"/>
      <c r="L299" s="33"/>
      <c r="M299" s="174"/>
      <c r="N299" s="175"/>
      <c r="O299" s="58"/>
      <c r="P299" s="58"/>
      <c r="Q299" s="58"/>
      <c r="R299" s="58"/>
      <c r="S299" s="58"/>
      <c r="T299" s="59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T299" s="11" t="s">
        <v>130</v>
      </c>
      <c r="AU299" s="11" t="s">
        <v>78</v>
      </c>
    </row>
    <row r="300" spans="1:65" s="2" customFormat="1" ht="16.5" customHeight="1">
      <c r="A300" s="28"/>
      <c r="B300" s="29"/>
      <c r="C300" s="158" t="s">
        <v>659</v>
      </c>
      <c r="D300" s="158" t="s">
        <v>123</v>
      </c>
      <c r="E300" s="159" t="s">
        <v>660</v>
      </c>
      <c r="F300" s="160" t="s">
        <v>661</v>
      </c>
      <c r="G300" s="161" t="s">
        <v>567</v>
      </c>
      <c r="H300" s="162">
        <v>100</v>
      </c>
      <c r="I300" s="163"/>
      <c r="J300" s="164">
        <f>ROUND(I300*H300,2)</f>
        <v>0</v>
      </c>
      <c r="K300" s="165"/>
      <c r="L300" s="33"/>
      <c r="M300" s="166" t="s">
        <v>20</v>
      </c>
      <c r="N300" s="167" t="s">
        <v>49</v>
      </c>
      <c r="O300" s="58"/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70" t="s">
        <v>127</v>
      </c>
      <c r="AT300" s="170" t="s">
        <v>123</v>
      </c>
      <c r="AU300" s="170" t="s">
        <v>78</v>
      </c>
      <c r="AY300" s="11" t="s">
        <v>128</v>
      </c>
      <c r="BE300" s="171">
        <f>IF(N300="základní",J300,0)</f>
        <v>0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11" t="s">
        <v>22</v>
      </c>
      <c r="BK300" s="171">
        <f>ROUND(I300*H300,2)</f>
        <v>0</v>
      </c>
      <c r="BL300" s="11" t="s">
        <v>127</v>
      </c>
      <c r="BM300" s="170" t="s">
        <v>662</v>
      </c>
    </row>
    <row r="301" spans="1:65" s="2" customFormat="1" ht="39">
      <c r="A301" s="28"/>
      <c r="B301" s="29"/>
      <c r="C301" s="30"/>
      <c r="D301" s="172" t="s">
        <v>130</v>
      </c>
      <c r="E301" s="30"/>
      <c r="F301" s="173" t="s">
        <v>663</v>
      </c>
      <c r="G301" s="30"/>
      <c r="H301" s="30"/>
      <c r="I301" s="109"/>
      <c r="J301" s="30"/>
      <c r="K301" s="30"/>
      <c r="L301" s="33"/>
      <c r="M301" s="174"/>
      <c r="N301" s="175"/>
      <c r="O301" s="58"/>
      <c r="P301" s="58"/>
      <c r="Q301" s="58"/>
      <c r="R301" s="58"/>
      <c r="S301" s="58"/>
      <c r="T301" s="59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T301" s="11" t="s">
        <v>130</v>
      </c>
      <c r="AU301" s="11" t="s">
        <v>78</v>
      </c>
    </row>
    <row r="302" spans="1:65" s="2" customFormat="1" ht="16.5" customHeight="1">
      <c r="A302" s="28"/>
      <c r="B302" s="29"/>
      <c r="C302" s="158" t="s">
        <v>664</v>
      </c>
      <c r="D302" s="158" t="s">
        <v>123</v>
      </c>
      <c r="E302" s="159" t="s">
        <v>665</v>
      </c>
      <c r="F302" s="160" t="s">
        <v>666</v>
      </c>
      <c r="G302" s="161" t="s">
        <v>567</v>
      </c>
      <c r="H302" s="162">
        <v>200</v>
      </c>
      <c r="I302" s="163"/>
      <c r="J302" s="164">
        <f>ROUND(I302*H302,2)</f>
        <v>0</v>
      </c>
      <c r="K302" s="165"/>
      <c r="L302" s="33"/>
      <c r="M302" s="166" t="s">
        <v>20</v>
      </c>
      <c r="N302" s="167" t="s">
        <v>49</v>
      </c>
      <c r="O302" s="58"/>
      <c r="P302" s="168">
        <f>O302*H302</f>
        <v>0</v>
      </c>
      <c r="Q302" s="168">
        <v>0</v>
      </c>
      <c r="R302" s="168">
        <f>Q302*H302</f>
        <v>0</v>
      </c>
      <c r="S302" s="168">
        <v>0</v>
      </c>
      <c r="T302" s="169">
        <f>S302*H302</f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70" t="s">
        <v>127</v>
      </c>
      <c r="AT302" s="170" t="s">
        <v>123</v>
      </c>
      <c r="AU302" s="170" t="s">
        <v>78</v>
      </c>
      <c r="AY302" s="11" t="s">
        <v>128</v>
      </c>
      <c r="BE302" s="171">
        <f>IF(N302="základní",J302,0)</f>
        <v>0</v>
      </c>
      <c r="BF302" s="171">
        <f>IF(N302="snížená",J302,0)</f>
        <v>0</v>
      </c>
      <c r="BG302" s="171">
        <f>IF(N302="zákl. přenesená",J302,0)</f>
        <v>0</v>
      </c>
      <c r="BH302" s="171">
        <f>IF(N302="sníž. přenesená",J302,0)</f>
        <v>0</v>
      </c>
      <c r="BI302" s="171">
        <f>IF(N302="nulová",J302,0)</f>
        <v>0</v>
      </c>
      <c r="BJ302" s="11" t="s">
        <v>22</v>
      </c>
      <c r="BK302" s="171">
        <f>ROUND(I302*H302,2)</f>
        <v>0</v>
      </c>
      <c r="BL302" s="11" t="s">
        <v>127</v>
      </c>
      <c r="BM302" s="170" t="s">
        <v>667</v>
      </c>
    </row>
    <row r="303" spans="1:65" s="2" customFormat="1" ht="39">
      <c r="A303" s="28"/>
      <c r="B303" s="29"/>
      <c r="C303" s="30"/>
      <c r="D303" s="172" t="s">
        <v>130</v>
      </c>
      <c r="E303" s="30"/>
      <c r="F303" s="173" t="s">
        <v>668</v>
      </c>
      <c r="G303" s="30"/>
      <c r="H303" s="30"/>
      <c r="I303" s="109"/>
      <c r="J303" s="30"/>
      <c r="K303" s="30"/>
      <c r="L303" s="33"/>
      <c r="M303" s="174"/>
      <c r="N303" s="175"/>
      <c r="O303" s="58"/>
      <c r="P303" s="58"/>
      <c r="Q303" s="58"/>
      <c r="R303" s="58"/>
      <c r="S303" s="58"/>
      <c r="T303" s="59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T303" s="11" t="s">
        <v>130</v>
      </c>
      <c r="AU303" s="11" t="s">
        <v>78</v>
      </c>
    </row>
    <row r="304" spans="1:65" s="2" customFormat="1" ht="16.5" customHeight="1">
      <c r="A304" s="28"/>
      <c r="B304" s="29"/>
      <c r="C304" s="158" t="s">
        <v>669</v>
      </c>
      <c r="D304" s="158" t="s">
        <v>123</v>
      </c>
      <c r="E304" s="159" t="s">
        <v>670</v>
      </c>
      <c r="F304" s="160" t="s">
        <v>671</v>
      </c>
      <c r="G304" s="161" t="s">
        <v>567</v>
      </c>
      <c r="H304" s="162">
        <v>400</v>
      </c>
      <c r="I304" s="163"/>
      <c r="J304" s="164">
        <f>ROUND(I304*H304,2)</f>
        <v>0</v>
      </c>
      <c r="K304" s="165"/>
      <c r="L304" s="33"/>
      <c r="M304" s="166" t="s">
        <v>20</v>
      </c>
      <c r="N304" s="167" t="s">
        <v>49</v>
      </c>
      <c r="O304" s="58"/>
      <c r="P304" s="168">
        <f>O304*H304</f>
        <v>0</v>
      </c>
      <c r="Q304" s="168">
        <v>0</v>
      </c>
      <c r="R304" s="168">
        <f>Q304*H304</f>
        <v>0</v>
      </c>
      <c r="S304" s="168">
        <v>0</v>
      </c>
      <c r="T304" s="169">
        <f>S304*H304</f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70" t="s">
        <v>127</v>
      </c>
      <c r="AT304" s="170" t="s">
        <v>123</v>
      </c>
      <c r="AU304" s="170" t="s">
        <v>78</v>
      </c>
      <c r="AY304" s="11" t="s">
        <v>128</v>
      </c>
      <c r="BE304" s="171">
        <f>IF(N304="základní",J304,0)</f>
        <v>0</v>
      </c>
      <c r="BF304" s="171">
        <f>IF(N304="snížená",J304,0)</f>
        <v>0</v>
      </c>
      <c r="BG304" s="171">
        <f>IF(N304="zákl. přenesená",J304,0)</f>
        <v>0</v>
      </c>
      <c r="BH304" s="171">
        <f>IF(N304="sníž. přenesená",J304,0)</f>
        <v>0</v>
      </c>
      <c r="BI304" s="171">
        <f>IF(N304="nulová",J304,0)</f>
        <v>0</v>
      </c>
      <c r="BJ304" s="11" t="s">
        <v>22</v>
      </c>
      <c r="BK304" s="171">
        <f>ROUND(I304*H304,2)</f>
        <v>0</v>
      </c>
      <c r="BL304" s="11" t="s">
        <v>127</v>
      </c>
      <c r="BM304" s="170" t="s">
        <v>672</v>
      </c>
    </row>
    <row r="305" spans="1:65" s="2" customFormat="1" ht="39">
      <c r="A305" s="28"/>
      <c r="B305" s="29"/>
      <c r="C305" s="30"/>
      <c r="D305" s="172" t="s">
        <v>130</v>
      </c>
      <c r="E305" s="30"/>
      <c r="F305" s="173" t="s">
        <v>673</v>
      </c>
      <c r="G305" s="30"/>
      <c r="H305" s="30"/>
      <c r="I305" s="109"/>
      <c r="J305" s="30"/>
      <c r="K305" s="30"/>
      <c r="L305" s="33"/>
      <c r="M305" s="174"/>
      <c r="N305" s="175"/>
      <c r="O305" s="58"/>
      <c r="P305" s="58"/>
      <c r="Q305" s="58"/>
      <c r="R305" s="58"/>
      <c r="S305" s="58"/>
      <c r="T305" s="59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T305" s="11" t="s">
        <v>130</v>
      </c>
      <c r="AU305" s="11" t="s">
        <v>78</v>
      </c>
    </row>
    <row r="306" spans="1:65" s="2" customFormat="1" ht="16.5" customHeight="1">
      <c r="A306" s="28"/>
      <c r="B306" s="29"/>
      <c r="C306" s="158" t="s">
        <v>674</v>
      </c>
      <c r="D306" s="158" t="s">
        <v>123</v>
      </c>
      <c r="E306" s="159" t="s">
        <v>675</v>
      </c>
      <c r="F306" s="160" t="s">
        <v>676</v>
      </c>
      <c r="G306" s="161" t="s">
        <v>567</v>
      </c>
      <c r="H306" s="162">
        <v>1400</v>
      </c>
      <c r="I306" s="163"/>
      <c r="J306" s="164">
        <f>ROUND(I306*H306,2)</f>
        <v>0</v>
      </c>
      <c r="K306" s="165"/>
      <c r="L306" s="33"/>
      <c r="M306" s="166" t="s">
        <v>20</v>
      </c>
      <c r="N306" s="167" t="s">
        <v>49</v>
      </c>
      <c r="O306" s="58"/>
      <c r="P306" s="168">
        <f>O306*H306</f>
        <v>0</v>
      </c>
      <c r="Q306" s="168">
        <v>0</v>
      </c>
      <c r="R306" s="168">
        <f>Q306*H306</f>
        <v>0</v>
      </c>
      <c r="S306" s="168">
        <v>0</v>
      </c>
      <c r="T306" s="169">
        <f>S306*H306</f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70" t="s">
        <v>127</v>
      </c>
      <c r="AT306" s="170" t="s">
        <v>123</v>
      </c>
      <c r="AU306" s="170" t="s">
        <v>78</v>
      </c>
      <c r="AY306" s="11" t="s">
        <v>128</v>
      </c>
      <c r="BE306" s="171">
        <f>IF(N306="základní",J306,0)</f>
        <v>0</v>
      </c>
      <c r="BF306" s="171">
        <f>IF(N306="snížená",J306,0)</f>
        <v>0</v>
      </c>
      <c r="BG306" s="171">
        <f>IF(N306="zákl. přenesená",J306,0)</f>
        <v>0</v>
      </c>
      <c r="BH306" s="171">
        <f>IF(N306="sníž. přenesená",J306,0)</f>
        <v>0</v>
      </c>
      <c r="BI306" s="171">
        <f>IF(N306="nulová",J306,0)</f>
        <v>0</v>
      </c>
      <c r="BJ306" s="11" t="s">
        <v>22</v>
      </c>
      <c r="BK306" s="171">
        <f>ROUND(I306*H306,2)</f>
        <v>0</v>
      </c>
      <c r="BL306" s="11" t="s">
        <v>127</v>
      </c>
      <c r="BM306" s="170" t="s">
        <v>677</v>
      </c>
    </row>
    <row r="307" spans="1:65" s="2" customFormat="1" ht="39">
      <c r="A307" s="28"/>
      <c r="B307" s="29"/>
      <c r="C307" s="30"/>
      <c r="D307" s="172" t="s">
        <v>130</v>
      </c>
      <c r="E307" s="30"/>
      <c r="F307" s="173" t="s">
        <v>678</v>
      </c>
      <c r="G307" s="30"/>
      <c r="H307" s="30"/>
      <c r="I307" s="109"/>
      <c r="J307" s="30"/>
      <c r="K307" s="30"/>
      <c r="L307" s="33"/>
      <c r="M307" s="174"/>
      <c r="N307" s="175"/>
      <c r="O307" s="58"/>
      <c r="P307" s="58"/>
      <c r="Q307" s="58"/>
      <c r="R307" s="58"/>
      <c r="S307" s="58"/>
      <c r="T307" s="59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T307" s="11" t="s">
        <v>130</v>
      </c>
      <c r="AU307" s="11" t="s">
        <v>78</v>
      </c>
    </row>
    <row r="308" spans="1:65" s="2" customFormat="1" ht="16.5" customHeight="1">
      <c r="A308" s="28"/>
      <c r="B308" s="29"/>
      <c r="C308" s="158" t="s">
        <v>679</v>
      </c>
      <c r="D308" s="158" t="s">
        <v>123</v>
      </c>
      <c r="E308" s="159" t="s">
        <v>680</v>
      </c>
      <c r="F308" s="160" t="s">
        <v>681</v>
      </c>
      <c r="G308" s="161" t="s">
        <v>567</v>
      </c>
      <c r="H308" s="162">
        <v>100</v>
      </c>
      <c r="I308" s="163"/>
      <c r="J308" s="164">
        <f>ROUND(I308*H308,2)</f>
        <v>0</v>
      </c>
      <c r="K308" s="165"/>
      <c r="L308" s="33"/>
      <c r="M308" s="166" t="s">
        <v>20</v>
      </c>
      <c r="N308" s="167" t="s">
        <v>49</v>
      </c>
      <c r="O308" s="58"/>
      <c r="P308" s="168">
        <f>O308*H308</f>
        <v>0</v>
      </c>
      <c r="Q308" s="168">
        <v>0</v>
      </c>
      <c r="R308" s="168">
        <f>Q308*H308</f>
        <v>0</v>
      </c>
      <c r="S308" s="168">
        <v>0</v>
      </c>
      <c r="T308" s="169">
        <f>S308*H308</f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70" t="s">
        <v>127</v>
      </c>
      <c r="AT308" s="170" t="s">
        <v>123</v>
      </c>
      <c r="AU308" s="170" t="s">
        <v>78</v>
      </c>
      <c r="AY308" s="11" t="s">
        <v>128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1" t="s">
        <v>22</v>
      </c>
      <c r="BK308" s="171">
        <f>ROUND(I308*H308,2)</f>
        <v>0</v>
      </c>
      <c r="BL308" s="11" t="s">
        <v>127</v>
      </c>
      <c r="BM308" s="170" t="s">
        <v>682</v>
      </c>
    </row>
    <row r="309" spans="1:65" s="2" customFormat="1" ht="39">
      <c r="A309" s="28"/>
      <c r="B309" s="29"/>
      <c r="C309" s="30"/>
      <c r="D309" s="172" t="s">
        <v>130</v>
      </c>
      <c r="E309" s="30"/>
      <c r="F309" s="173" t="s">
        <v>683</v>
      </c>
      <c r="G309" s="30"/>
      <c r="H309" s="30"/>
      <c r="I309" s="109"/>
      <c r="J309" s="30"/>
      <c r="K309" s="30"/>
      <c r="L309" s="33"/>
      <c r="M309" s="174"/>
      <c r="N309" s="175"/>
      <c r="O309" s="58"/>
      <c r="P309" s="58"/>
      <c r="Q309" s="58"/>
      <c r="R309" s="58"/>
      <c r="S309" s="58"/>
      <c r="T309" s="59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T309" s="11" t="s">
        <v>130</v>
      </c>
      <c r="AU309" s="11" t="s">
        <v>78</v>
      </c>
    </row>
    <row r="310" spans="1:65" s="2" customFormat="1" ht="16.5" customHeight="1">
      <c r="A310" s="28"/>
      <c r="B310" s="29"/>
      <c r="C310" s="158" t="s">
        <v>684</v>
      </c>
      <c r="D310" s="158" t="s">
        <v>123</v>
      </c>
      <c r="E310" s="159" t="s">
        <v>685</v>
      </c>
      <c r="F310" s="160" t="s">
        <v>686</v>
      </c>
      <c r="G310" s="161" t="s">
        <v>567</v>
      </c>
      <c r="H310" s="162">
        <v>4</v>
      </c>
      <c r="I310" s="163"/>
      <c r="J310" s="164">
        <f>ROUND(I310*H310,2)</f>
        <v>0</v>
      </c>
      <c r="K310" s="165"/>
      <c r="L310" s="33"/>
      <c r="M310" s="166" t="s">
        <v>20</v>
      </c>
      <c r="N310" s="167" t="s">
        <v>49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70" t="s">
        <v>127</v>
      </c>
      <c r="AT310" s="170" t="s">
        <v>123</v>
      </c>
      <c r="AU310" s="170" t="s">
        <v>78</v>
      </c>
      <c r="AY310" s="11" t="s">
        <v>128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1" t="s">
        <v>22</v>
      </c>
      <c r="BK310" s="171">
        <f>ROUND(I310*H310,2)</f>
        <v>0</v>
      </c>
      <c r="BL310" s="11" t="s">
        <v>127</v>
      </c>
      <c r="BM310" s="170" t="s">
        <v>687</v>
      </c>
    </row>
    <row r="311" spans="1:65" s="2" customFormat="1" ht="39">
      <c r="A311" s="28"/>
      <c r="B311" s="29"/>
      <c r="C311" s="30"/>
      <c r="D311" s="172" t="s">
        <v>130</v>
      </c>
      <c r="E311" s="30"/>
      <c r="F311" s="173" t="s">
        <v>688</v>
      </c>
      <c r="G311" s="30"/>
      <c r="H311" s="30"/>
      <c r="I311" s="109"/>
      <c r="J311" s="30"/>
      <c r="K311" s="30"/>
      <c r="L311" s="33"/>
      <c r="M311" s="174"/>
      <c r="N311" s="175"/>
      <c r="O311" s="58"/>
      <c r="P311" s="58"/>
      <c r="Q311" s="58"/>
      <c r="R311" s="58"/>
      <c r="S311" s="58"/>
      <c r="T311" s="59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T311" s="11" t="s">
        <v>130</v>
      </c>
      <c r="AU311" s="11" t="s">
        <v>78</v>
      </c>
    </row>
    <row r="312" spans="1:65" s="2" customFormat="1" ht="16.5" customHeight="1">
      <c r="A312" s="28"/>
      <c r="B312" s="29"/>
      <c r="C312" s="158" t="s">
        <v>689</v>
      </c>
      <c r="D312" s="158" t="s">
        <v>123</v>
      </c>
      <c r="E312" s="159" t="s">
        <v>690</v>
      </c>
      <c r="F312" s="160" t="s">
        <v>691</v>
      </c>
      <c r="G312" s="161" t="s">
        <v>567</v>
      </c>
      <c r="H312" s="162">
        <v>8</v>
      </c>
      <c r="I312" s="163"/>
      <c r="J312" s="164">
        <f>ROUND(I312*H312,2)</f>
        <v>0</v>
      </c>
      <c r="K312" s="165"/>
      <c r="L312" s="33"/>
      <c r="M312" s="166" t="s">
        <v>20</v>
      </c>
      <c r="N312" s="167" t="s">
        <v>49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70" t="s">
        <v>127</v>
      </c>
      <c r="AT312" s="170" t="s">
        <v>123</v>
      </c>
      <c r="AU312" s="170" t="s">
        <v>78</v>
      </c>
      <c r="AY312" s="11" t="s">
        <v>128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1" t="s">
        <v>22</v>
      </c>
      <c r="BK312" s="171">
        <f>ROUND(I312*H312,2)</f>
        <v>0</v>
      </c>
      <c r="BL312" s="11" t="s">
        <v>127</v>
      </c>
      <c r="BM312" s="170" t="s">
        <v>692</v>
      </c>
    </row>
    <row r="313" spans="1:65" s="2" customFormat="1" ht="39">
      <c r="A313" s="28"/>
      <c r="B313" s="29"/>
      <c r="C313" s="30"/>
      <c r="D313" s="172" t="s">
        <v>130</v>
      </c>
      <c r="E313" s="30"/>
      <c r="F313" s="173" t="s">
        <v>693</v>
      </c>
      <c r="G313" s="30"/>
      <c r="H313" s="30"/>
      <c r="I313" s="109"/>
      <c r="J313" s="30"/>
      <c r="K313" s="30"/>
      <c r="L313" s="33"/>
      <c r="M313" s="174"/>
      <c r="N313" s="175"/>
      <c r="O313" s="58"/>
      <c r="P313" s="58"/>
      <c r="Q313" s="58"/>
      <c r="R313" s="58"/>
      <c r="S313" s="58"/>
      <c r="T313" s="59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T313" s="11" t="s">
        <v>130</v>
      </c>
      <c r="AU313" s="11" t="s">
        <v>78</v>
      </c>
    </row>
    <row r="314" spans="1:65" s="2" customFormat="1" ht="16.5" customHeight="1">
      <c r="A314" s="28"/>
      <c r="B314" s="29"/>
      <c r="C314" s="158" t="s">
        <v>694</v>
      </c>
      <c r="D314" s="158" t="s">
        <v>123</v>
      </c>
      <c r="E314" s="159" t="s">
        <v>695</v>
      </c>
      <c r="F314" s="160" t="s">
        <v>696</v>
      </c>
      <c r="G314" s="161" t="s">
        <v>567</v>
      </c>
      <c r="H314" s="162">
        <v>8</v>
      </c>
      <c r="I314" s="163"/>
      <c r="J314" s="164">
        <f>ROUND(I314*H314,2)</f>
        <v>0</v>
      </c>
      <c r="K314" s="165"/>
      <c r="L314" s="33"/>
      <c r="M314" s="166" t="s">
        <v>20</v>
      </c>
      <c r="N314" s="167" t="s">
        <v>49</v>
      </c>
      <c r="O314" s="58"/>
      <c r="P314" s="168">
        <f>O314*H314</f>
        <v>0</v>
      </c>
      <c r="Q314" s="168">
        <v>0</v>
      </c>
      <c r="R314" s="168">
        <f>Q314*H314</f>
        <v>0</v>
      </c>
      <c r="S314" s="168">
        <v>0</v>
      </c>
      <c r="T314" s="169">
        <f>S314*H314</f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70" t="s">
        <v>127</v>
      </c>
      <c r="AT314" s="170" t="s">
        <v>123</v>
      </c>
      <c r="AU314" s="170" t="s">
        <v>78</v>
      </c>
      <c r="AY314" s="11" t="s">
        <v>128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1" t="s">
        <v>22</v>
      </c>
      <c r="BK314" s="171">
        <f>ROUND(I314*H314,2)</f>
        <v>0</v>
      </c>
      <c r="BL314" s="11" t="s">
        <v>127</v>
      </c>
      <c r="BM314" s="170" t="s">
        <v>697</v>
      </c>
    </row>
    <row r="315" spans="1:65" s="2" customFormat="1" ht="39">
      <c r="A315" s="28"/>
      <c r="B315" s="29"/>
      <c r="C315" s="30"/>
      <c r="D315" s="172" t="s">
        <v>130</v>
      </c>
      <c r="E315" s="30"/>
      <c r="F315" s="173" t="s">
        <v>698</v>
      </c>
      <c r="G315" s="30"/>
      <c r="H315" s="30"/>
      <c r="I315" s="109"/>
      <c r="J315" s="30"/>
      <c r="K315" s="30"/>
      <c r="L315" s="33"/>
      <c r="M315" s="174"/>
      <c r="N315" s="175"/>
      <c r="O315" s="58"/>
      <c r="P315" s="58"/>
      <c r="Q315" s="58"/>
      <c r="R315" s="58"/>
      <c r="S315" s="58"/>
      <c r="T315" s="59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T315" s="11" t="s">
        <v>130</v>
      </c>
      <c r="AU315" s="11" t="s">
        <v>78</v>
      </c>
    </row>
    <row r="316" spans="1:65" s="2" customFormat="1" ht="16.5" customHeight="1">
      <c r="A316" s="28"/>
      <c r="B316" s="29"/>
      <c r="C316" s="158" t="s">
        <v>699</v>
      </c>
      <c r="D316" s="158" t="s">
        <v>123</v>
      </c>
      <c r="E316" s="159" t="s">
        <v>700</v>
      </c>
      <c r="F316" s="160" t="s">
        <v>701</v>
      </c>
      <c r="G316" s="161" t="s">
        <v>567</v>
      </c>
      <c r="H316" s="162">
        <v>4</v>
      </c>
      <c r="I316" s="163"/>
      <c r="J316" s="164">
        <f>ROUND(I316*H316,2)</f>
        <v>0</v>
      </c>
      <c r="K316" s="165"/>
      <c r="L316" s="33"/>
      <c r="M316" s="166" t="s">
        <v>20</v>
      </c>
      <c r="N316" s="167" t="s">
        <v>49</v>
      </c>
      <c r="O316" s="58"/>
      <c r="P316" s="168">
        <f>O316*H316</f>
        <v>0</v>
      </c>
      <c r="Q316" s="168">
        <v>0</v>
      </c>
      <c r="R316" s="168">
        <f>Q316*H316</f>
        <v>0</v>
      </c>
      <c r="S316" s="168">
        <v>0</v>
      </c>
      <c r="T316" s="169">
        <f>S316*H316</f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70" t="s">
        <v>127</v>
      </c>
      <c r="AT316" s="170" t="s">
        <v>123</v>
      </c>
      <c r="AU316" s="170" t="s">
        <v>78</v>
      </c>
      <c r="AY316" s="11" t="s">
        <v>128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1" t="s">
        <v>22</v>
      </c>
      <c r="BK316" s="171">
        <f>ROUND(I316*H316,2)</f>
        <v>0</v>
      </c>
      <c r="BL316" s="11" t="s">
        <v>127</v>
      </c>
      <c r="BM316" s="170" t="s">
        <v>702</v>
      </c>
    </row>
    <row r="317" spans="1:65" s="2" customFormat="1" ht="39">
      <c r="A317" s="28"/>
      <c r="B317" s="29"/>
      <c r="C317" s="30"/>
      <c r="D317" s="172" t="s">
        <v>130</v>
      </c>
      <c r="E317" s="30"/>
      <c r="F317" s="173" t="s">
        <v>703</v>
      </c>
      <c r="G317" s="30"/>
      <c r="H317" s="30"/>
      <c r="I317" s="109"/>
      <c r="J317" s="30"/>
      <c r="K317" s="30"/>
      <c r="L317" s="33"/>
      <c r="M317" s="174"/>
      <c r="N317" s="175"/>
      <c r="O317" s="58"/>
      <c r="P317" s="58"/>
      <c r="Q317" s="58"/>
      <c r="R317" s="58"/>
      <c r="S317" s="58"/>
      <c r="T317" s="59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T317" s="11" t="s">
        <v>130</v>
      </c>
      <c r="AU317" s="11" t="s">
        <v>78</v>
      </c>
    </row>
    <row r="318" spans="1:65" s="2" customFormat="1" ht="16.5" customHeight="1">
      <c r="A318" s="28"/>
      <c r="B318" s="29"/>
      <c r="C318" s="158" t="s">
        <v>704</v>
      </c>
      <c r="D318" s="158" t="s">
        <v>123</v>
      </c>
      <c r="E318" s="159" t="s">
        <v>705</v>
      </c>
      <c r="F318" s="160" t="s">
        <v>706</v>
      </c>
      <c r="G318" s="161" t="s">
        <v>567</v>
      </c>
      <c r="H318" s="162">
        <v>8</v>
      </c>
      <c r="I318" s="163"/>
      <c r="J318" s="164">
        <f>ROUND(I318*H318,2)</f>
        <v>0</v>
      </c>
      <c r="K318" s="165"/>
      <c r="L318" s="33"/>
      <c r="M318" s="166" t="s">
        <v>20</v>
      </c>
      <c r="N318" s="167" t="s">
        <v>49</v>
      </c>
      <c r="O318" s="58"/>
      <c r="P318" s="168">
        <f>O318*H318</f>
        <v>0</v>
      </c>
      <c r="Q318" s="168">
        <v>0</v>
      </c>
      <c r="R318" s="168">
        <f>Q318*H318</f>
        <v>0</v>
      </c>
      <c r="S318" s="168">
        <v>0</v>
      </c>
      <c r="T318" s="169">
        <f>S318*H318</f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70" t="s">
        <v>127</v>
      </c>
      <c r="AT318" s="170" t="s">
        <v>123</v>
      </c>
      <c r="AU318" s="170" t="s">
        <v>78</v>
      </c>
      <c r="AY318" s="11" t="s">
        <v>128</v>
      </c>
      <c r="BE318" s="171">
        <f>IF(N318="základní",J318,0)</f>
        <v>0</v>
      </c>
      <c r="BF318" s="171">
        <f>IF(N318="snížená",J318,0)</f>
        <v>0</v>
      </c>
      <c r="BG318" s="171">
        <f>IF(N318="zákl. přenesená",J318,0)</f>
        <v>0</v>
      </c>
      <c r="BH318" s="171">
        <f>IF(N318="sníž. přenesená",J318,0)</f>
        <v>0</v>
      </c>
      <c r="BI318" s="171">
        <f>IF(N318="nulová",J318,0)</f>
        <v>0</v>
      </c>
      <c r="BJ318" s="11" t="s">
        <v>22</v>
      </c>
      <c r="BK318" s="171">
        <f>ROUND(I318*H318,2)</f>
        <v>0</v>
      </c>
      <c r="BL318" s="11" t="s">
        <v>127</v>
      </c>
      <c r="BM318" s="170" t="s">
        <v>707</v>
      </c>
    </row>
    <row r="319" spans="1:65" s="2" customFormat="1" ht="39">
      <c r="A319" s="28"/>
      <c r="B319" s="29"/>
      <c r="C319" s="30"/>
      <c r="D319" s="172" t="s">
        <v>130</v>
      </c>
      <c r="E319" s="30"/>
      <c r="F319" s="173" t="s">
        <v>708</v>
      </c>
      <c r="G319" s="30"/>
      <c r="H319" s="30"/>
      <c r="I319" s="109"/>
      <c r="J319" s="30"/>
      <c r="K319" s="30"/>
      <c r="L319" s="33"/>
      <c r="M319" s="174"/>
      <c r="N319" s="175"/>
      <c r="O319" s="58"/>
      <c r="P319" s="58"/>
      <c r="Q319" s="58"/>
      <c r="R319" s="58"/>
      <c r="S319" s="58"/>
      <c r="T319" s="59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T319" s="11" t="s">
        <v>130</v>
      </c>
      <c r="AU319" s="11" t="s">
        <v>78</v>
      </c>
    </row>
    <row r="320" spans="1:65" s="2" customFormat="1" ht="16.5" customHeight="1">
      <c r="A320" s="28"/>
      <c r="B320" s="29"/>
      <c r="C320" s="158" t="s">
        <v>709</v>
      </c>
      <c r="D320" s="158" t="s">
        <v>123</v>
      </c>
      <c r="E320" s="159" t="s">
        <v>710</v>
      </c>
      <c r="F320" s="160" t="s">
        <v>711</v>
      </c>
      <c r="G320" s="161" t="s">
        <v>567</v>
      </c>
      <c r="H320" s="162">
        <v>8</v>
      </c>
      <c r="I320" s="163"/>
      <c r="J320" s="164">
        <f>ROUND(I320*H320,2)</f>
        <v>0</v>
      </c>
      <c r="K320" s="165"/>
      <c r="L320" s="33"/>
      <c r="M320" s="166" t="s">
        <v>20</v>
      </c>
      <c r="N320" s="167" t="s">
        <v>49</v>
      </c>
      <c r="O320" s="58"/>
      <c r="P320" s="168">
        <f>O320*H320</f>
        <v>0</v>
      </c>
      <c r="Q320" s="168">
        <v>0</v>
      </c>
      <c r="R320" s="168">
        <f>Q320*H320</f>
        <v>0</v>
      </c>
      <c r="S320" s="168">
        <v>0</v>
      </c>
      <c r="T320" s="169">
        <f>S320*H320</f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70" t="s">
        <v>127</v>
      </c>
      <c r="AT320" s="170" t="s">
        <v>123</v>
      </c>
      <c r="AU320" s="170" t="s">
        <v>78</v>
      </c>
      <c r="AY320" s="11" t="s">
        <v>128</v>
      </c>
      <c r="BE320" s="171">
        <f>IF(N320="základní",J320,0)</f>
        <v>0</v>
      </c>
      <c r="BF320" s="171">
        <f>IF(N320="snížená",J320,0)</f>
        <v>0</v>
      </c>
      <c r="BG320" s="171">
        <f>IF(N320="zákl. přenesená",J320,0)</f>
        <v>0</v>
      </c>
      <c r="BH320" s="171">
        <f>IF(N320="sníž. přenesená",J320,0)</f>
        <v>0</v>
      </c>
      <c r="BI320" s="171">
        <f>IF(N320="nulová",J320,0)</f>
        <v>0</v>
      </c>
      <c r="BJ320" s="11" t="s">
        <v>22</v>
      </c>
      <c r="BK320" s="171">
        <f>ROUND(I320*H320,2)</f>
        <v>0</v>
      </c>
      <c r="BL320" s="11" t="s">
        <v>127</v>
      </c>
      <c r="BM320" s="170" t="s">
        <v>712</v>
      </c>
    </row>
    <row r="321" spans="1:65" s="2" customFormat="1" ht="39">
      <c r="A321" s="28"/>
      <c r="B321" s="29"/>
      <c r="C321" s="30"/>
      <c r="D321" s="172" t="s">
        <v>130</v>
      </c>
      <c r="E321" s="30"/>
      <c r="F321" s="173" t="s">
        <v>713</v>
      </c>
      <c r="G321" s="30"/>
      <c r="H321" s="30"/>
      <c r="I321" s="109"/>
      <c r="J321" s="30"/>
      <c r="K321" s="30"/>
      <c r="L321" s="33"/>
      <c r="M321" s="174"/>
      <c r="N321" s="175"/>
      <c r="O321" s="58"/>
      <c r="P321" s="58"/>
      <c r="Q321" s="58"/>
      <c r="R321" s="58"/>
      <c r="S321" s="58"/>
      <c r="T321" s="59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T321" s="11" t="s">
        <v>130</v>
      </c>
      <c r="AU321" s="11" t="s">
        <v>78</v>
      </c>
    </row>
    <row r="322" spans="1:65" s="2" customFormat="1" ht="16.5" customHeight="1">
      <c r="A322" s="28"/>
      <c r="B322" s="29"/>
      <c r="C322" s="158" t="s">
        <v>714</v>
      </c>
      <c r="D322" s="158" t="s">
        <v>123</v>
      </c>
      <c r="E322" s="159" t="s">
        <v>715</v>
      </c>
      <c r="F322" s="160" t="s">
        <v>716</v>
      </c>
      <c r="G322" s="161" t="s">
        <v>567</v>
      </c>
      <c r="H322" s="162">
        <v>8</v>
      </c>
      <c r="I322" s="163"/>
      <c r="J322" s="164">
        <f>ROUND(I322*H322,2)</f>
        <v>0</v>
      </c>
      <c r="K322" s="165"/>
      <c r="L322" s="33"/>
      <c r="M322" s="166" t="s">
        <v>20</v>
      </c>
      <c r="N322" s="167" t="s">
        <v>49</v>
      </c>
      <c r="O322" s="58"/>
      <c r="P322" s="168">
        <f>O322*H322</f>
        <v>0</v>
      </c>
      <c r="Q322" s="168">
        <v>0</v>
      </c>
      <c r="R322" s="168">
        <f>Q322*H322</f>
        <v>0</v>
      </c>
      <c r="S322" s="168">
        <v>0</v>
      </c>
      <c r="T322" s="169">
        <f>S322*H322</f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70" t="s">
        <v>127</v>
      </c>
      <c r="AT322" s="170" t="s">
        <v>123</v>
      </c>
      <c r="AU322" s="170" t="s">
        <v>78</v>
      </c>
      <c r="AY322" s="11" t="s">
        <v>128</v>
      </c>
      <c r="BE322" s="171">
        <f>IF(N322="základní",J322,0)</f>
        <v>0</v>
      </c>
      <c r="BF322" s="171">
        <f>IF(N322="snížená",J322,0)</f>
        <v>0</v>
      </c>
      <c r="BG322" s="171">
        <f>IF(N322="zákl. přenesená",J322,0)</f>
        <v>0</v>
      </c>
      <c r="BH322" s="171">
        <f>IF(N322="sníž. přenesená",J322,0)</f>
        <v>0</v>
      </c>
      <c r="BI322" s="171">
        <f>IF(N322="nulová",J322,0)</f>
        <v>0</v>
      </c>
      <c r="BJ322" s="11" t="s">
        <v>22</v>
      </c>
      <c r="BK322" s="171">
        <f>ROUND(I322*H322,2)</f>
        <v>0</v>
      </c>
      <c r="BL322" s="11" t="s">
        <v>127</v>
      </c>
      <c r="BM322" s="170" t="s">
        <v>717</v>
      </c>
    </row>
    <row r="323" spans="1:65" s="2" customFormat="1" ht="39">
      <c r="A323" s="28"/>
      <c r="B323" s="29"/>
      <c r="C323" s="30"/>
      <c r="D323" s="172" t="s">
        <v>130</v>
      </c>
      <c r="E323" s="30"/>
      <c r="F323" s="173" t="s">
        <v>718</v>
      </c>
      <c r="G323" s="30"/>
      <c r="H323" s="30"/>
      <c r="I323" s="109"/>
      <c r="J323" s="30"/>
      <c r="K323" s="30"/>
      <c r="L323" s="33"/>
      <c r="M323" s="174"/>
      <c r="N323" s="175"/>
      <c r="O323" s="58"/>
      <c r="P323" s="58"/>
      <c r="Q323" s="58"/>
      <c r="R323" s="58"/>
      <c r="S323" s="58"/>
      <c r="T323" s="59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T323" s="11" t="s">
        <v>130</v>
      </c>
      <c r="AU323" s="11" t="s">
        <v>78</v>
      </c>
    </row>
    <row r="324" spans="1:65" s="2" customFormat="1" ht="16.5" customHeight="1">
      <c r="A324" s="28"/>
      <c r="B324" s="29"/>
      <c r="C324" s="158" t="s">
        <v>719</v>
      </c>
      <c r="D324" s="158" t="s">
        <v>123</v>
      </c>
      <c r="E324" s="159" t="s">
        <v>720</v>
      </c>
      <c r="F324" s="160" t="s">
        <v>721</v>
      </c>
      <c r="G324" s="161" t="s">
        <v>567</v>
      </c>
      <c r="H324" s="162">
        <v>8</v>
      </c>
      <c r="I324" s="163"/>
      <c r="J324" s="164">
        <f>ROUND(I324*H324,2)</f>
        <v>0</v>
      </c>
      <c r="K324" s="165"/>
      <c r="L324" s="33"/>
      <c r="M324" s="166" t="s">
        <v>20</v>
      </c>
      <c r="N324" s="167" t="s">
        <v>49</v>
      </c>
      <c r="O324" s="58"/>
      <c r="P324" s="168">
        <f>O324*H324</f>
        <v>0</v>
      </c>
      <c r="Q324" s="168">
        <v>0</v>
      </c>
      <c r="R324" s="168">
        <f>Q324*H324</f>
        <v>0</v>
      </c>
      <c r="S324" s="168">
        <v>0</v>
      </c>
      <c r="T324" s="169">
        <f>S324*H324</f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70" t="s">
        <v>127</v>
      </c>
      <c r="AT324" s="170" t="s">
        <v>123</v>
      </c>
      <c r="AU324" s="170" t="s">
        <v>78</v>
      </c>
      <c r="AY324" s="11" t="s">
        <v>128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1" t="s">
        <v>22</v>
      </c>
      <c r="BK324" s="171">
        <f>ROUND(I324*H324,2)</f>
        <v>0</v>
      </c>
      <c r="BL324" s="11" t="s">
        <v>127</v>
      </c>
      <c r="BM324" s="170" t="s">
        <v>722</v>
      </c>
    </row>
    <row r="325" spans="1:65" s="2" customFormat="1" ht="39">
      <c r="A325" s="28"/>
      <c r="B325" s="29"/>
      <c r="C325" s="30"/>
      <c r="D325" s="172" t="s">
        <v>130</v>
      </c>
      <c r="E325" s="30"/>
      <c r="F325" s="173" t="s">
        <v>723</v>
      </c>
      <c r="G325" s="30"/>
      <c r="H325" s="30"/>
      <c r="I325" s="109"/>
      <c r="J325" s="30"/>
      <c r="K325" s="30"/>
      <c r="L325" s="33"/>
      <c r="M325" s="174"/>
      <c r="N325" s="175"/>
      <c r="O325" s="58"/>
      <c r="P325" s="58"/>
      <c r="Q325" s="58"/>
      <c r="R325" s="58"/>
      <c r="S325" s="58"/>
      <c r="T325" s="59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T325" s="11" t="s">
        <v>130</v>
      </c>
      <c r="AU325" s="11" t="s">
        <v>78</v>
      </c>
    </row>
    <row r="326" spans="1:65" s="2" customFormat="1" ht="16.5" customHeight="1">
      <c r="A326" s="28"/>
      <c r="B326" s="29"/>
      <c r="C326" s="158" t="s">
        <v>724</v>
      </c>
      <c r="D326" s="158" t="s">
        <v>123</v>
      </c>
      <c r="E326" s="159" t="s">
        <v>725</v>
      </c>
      <c r="F326" s="160" t="s">
        <v>726</v>
      </c>
      <c r="G326" s="161" t="s">
        <v>567</v>
      </c>
      <c r="H326" s="162">
        <v>4</v>
      </c>
      <c r="I326" s="163"/>
      <c r="J326" s="164">
        <f>ROUND(I326*H326,2)</f>
        <v>0</v>
      </c>
      <c r="K326" s="165"/>
      <c r="L326" s="33"/>
      <c r="M326" s="166" t="s">
        <v>20</v>
      </c>
      <c r="N326" s="167" t="s">
        <v>49</v>
      </c>
      <c r="O326" s="58"/>
      <c r="P326" s="168">
        <f>O326*H326</f>
        <v>0</v>
      </c>
      <c r="Q326" s="168">
        <v>0</v>
      </c>
      <c r="R326" s="168">
        <f>Q326*H326</f>
        <v>0</v>
      </c>
      <c r="S326" s="168">
        <v>0</v>
      </c>
      <c r="T326" s="169">
        <f>S326*H326</f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70" t="s">
        <v>127</v>
      </c>
      <c r="AT326" s="170" t="s">
        <v>123</v>
      </c>
      <c r="AU326" s="170" t="s">
        <v>78</v>
      </c>
      <c r="AY326" s="11" t="s">
        <v>128</v>
      </c>
      <c r="BE326" s="171">
        <f>IF(N326="základní",J326,0)</f>
        <v>0</v>
      </c>
      <c r="BF326" s="171">
        <f>IF(N326="snížená",J326,0)</f>
        <v>0</v>
      </c>
      <c r="BG326" s="171">
        <f>IF(N326="zákl. přenesená",J326,0)</f>
        <v>0</v>
      </c>
      <c r="BH326" s="171">
        <f>IF(N326="sníž. přenesená",J326,0)</f>
        <v>0</v>
      </c>
      <c r="BI326" s="171">
        <f>IF(N326="nulová",J326,0)</f>
        <v>0</v>
      </c>
      <c r="BJ326" s="11" t="s">
        <v>22</v>
      </c>
      <c r="BK326" s="171">
        <f>ROUND(I326*H326,2)</f>
        <v>0</v>
      </c>
      <c r="BL326" s="11" t="s">
        <v>127</v>
      </c>
      <c r="BM326" s="170" t="s">
        <v>727</v>
      </c>
    </row>
    <row r="327" spans="1:65" s="2" customFormat="1" ht="39">
      <c r="A327" s="28"/>
      <c r="B327" s="29"/>
      <c r="C327" s="30"/>
      <c r="D327" s="172" t="s">
        <v>130</v>
      </c>
      <c r="E327" s="30"/>
      <c r="F327" s="173" t="s">
        <v>728</v>
      </c>
      <c r="G327" s="30"/>
      <c r="H327" s="30"/>
      <c r="I327" s="109"/>
      <c r="J327" s="30"/>
      <c r="K327" s="30"/>
      <c r="L327" s="33"/>
      <c r="M327" s="174"/>
      <c r="N327" s="175"/>
      <c r="O327" s="58"/>
      <c r="P327" s="58"/>
      <c r="Q327" s="58"/>
      <c r="R327" s="58"/>
      <c r="S327" s="58"/>
      <c r="T327" s="59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T327" s="11" t="s">
        <v>130</v>
      </c>
      <c r="AU327" s="11" t="s">
        <v>78</v>
      </c>
    </row>
    <row r="328" spans="1:65" s="2" customFormat="1" ht="16.5" customHeight="1">
      <c r="A328" s="28"/>
      <c r="B328" s="29"/>
      <c r="C328" s="158" t="s">
        <v>729</v>
      </c>
      <c r="D328" s="158" t="s">
        <v>123</v>
      </c>
      <c r="E328" s="159" t="s">
        <v>730</v>
      </c>
      <c r="F328" s="160" t="s">
        <v>731</v>
      </c>
      <c r="G328" s="161" t="s">
        <v>567</v>
      </c>
      <c r="H328" s="162">
        <v>8</v>
      </c>
      <c r="I328" s="163"/>
      <c r="J328" s="164">
        <f>ROUND(I328*H328,2)</f>
        <v>0</v>
      </c>
      <c r="K328" s="165"/>
      <c r="L328" s="33"/>
      <c r="M328" s="166" t="s">
        <v>20</v>
      </c>
      <c r="N328" s="167" t="s">
        <v>49</v>
      </c>
      <c r="O328" s="58"/>
      <c r="P328" s="168">
        <f>O328*H328</f>
        <v>0</v>
      </c>
      <c r="Q328" s="168">
        <v>0</v>
      </c>
      <c r="R328" s="168">
        <f>Q328*H328</f>
        <v>0</v>
      </c>
      <c r="S328" s="168">
        <v>0</v>
      </c>
      <c r="T328" s="169">
        <f>S328*H328</f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70" t="s">
        <v>127</v>
      </c>
      <c r="AT328" s="170" t="s">
        <v>123</v>
      </c>
      <c r="AU328" s="170" t="s">
        <v>78</v>
      </c>
      <c r="AY328" s="11" t="s">
        <v>128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1" t="s">
        <v>22</v>
      </c>
      <c r="BK328" s="171">
        <f>ROUND(I328*H328,2)</f>
        <v>0</v>
      </c>
      <c r="BL328" s="11" t="s">
        <v>127</v>
      </c>
      <c r="BM328" s="170" t="s">
        <v>732</v>
      </c>
    </row>
    <row r="329" spans="1:65" s="2" customFormat="1" ht="39">
      <c r="A329" s="28"/>
      <c r="B329" s="29"/>
      <c r="C329" s="30"/>
      <c r="D329" s="172" t="s">
        <v>130</v>
      </c>
      <c r="E329" s="30"/>
      <c r="F329" s="173" t="s">
        <v>733</v>
      </c>
      <c r="G329" s="30"/>
      <c r="H329" s="30"/>
      <c r="I329" s="109"/>
      <c r="J329" s="30"/>
      <c r="K329" s="30"/>
      <c r="L329" s="33"/>
      <c r="M329" s="174"/>
      <c r="N329" s="175"/>
      <c r="O329" s="58"/>
      <c r="P329" s="58"/>
      <c r="Q329" s="58"/>
      <c r="R329" s="58"/>
      <c r="S329" s="58"/>
      <c r="T329" s="59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T329" s="11" t="s">
        <v>130</v>
      </c>
      <c r="AU329" s="11" t="s">
        <v>78</v>
      </c>
    </row>
    <row r="330" spans="1:65" s="2" customFormat="1" ht="16.5" customHeight="1">
      <c r="A330" s="28"/>
      <c r="B330" s="29"/>
      <c r="C330" s="158" t="s">
        <v>734</v>
      </c>
      <c r="D330" s="158" t="s">
        <v>123</v>
      </c>
      <c r="E330" s="159" t="s">
        <v>735</v>
      </c>
      <c r="F330" s="160" t="s">
        <v>736</v>
      </c>
      <c r="G330" s="161" t="s">
        <v>567</v>
      </c>
      <c r="H330" s="162">
        <v>8</v>
      </c>
      <c r="I330" s="163"/>
      <c r="J330" s="164">
        <f>ROUND(I330*H330,2)</f>
        <v>0</v>
      </c>
      <c r="K330" s="165"/>
      <c r="L330" s="33"/>
      <c r="M330" s="166" t="s">
        <v>20</v>
      </c>
      <c r="N330" s="167" t="s">
        <v>49</v>
      </c>
      <c r="O330" s="58"/>
      <c r="P330" s="168">
        <f>O330*H330</f>
        <v>0</v>
      </c>
      <c r="Q330" s="168">
        <v>0</v>
      </c>
      <c r="R330" s="168">
        <f>Q330*H330</f>
        <v>0</v>
      </c>
      <c r="S330" s="168">
        <v>0</v>
      </c>
      <c r="T330" s="169">
        <f>S330*H330</f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70" t="s">
        <v>127</v>
      </c>
      <c r="AT330" s="170" t="s">
        <v>123</v>
      </c>
      <c r="AU330" s="170" t="s">
        <v>78</v>
      </c>
      <c r="AY330" s="11" t="s">
        <v>128</v>
      </c>
      <c r="BE330" s="171">
        <f>IF(N330="základní",J330,0)</f>
        <v>0</v>
      </c>
      <c r="BF330" s="171">
        <f>IF(N330="snížená",J330,0)</f>
        <v>0</v>
      </c>
      <c r="BG330" s="171">
        <f>IF(N330="zákl. přenesená",J330,0)</f>
        <v>0</v>
      </c>
      <c r="BH330" s="171">
        <f>IF(N330="sníž. přenesená",J330,0)</f>
        <v>0</v>
      </c>
      <c r="BI330" s="171">
        <f>IF(N330="nulová",J330,0)</f>
        <v>0</v>
      </c>
      <c r="BJ330" s="11" t="s">
        <v>22</v>
      </c>
      <c r="BK330" s="171">
        <f>ROUND(I330*H330,2)</f>
        <v>0</v>
      </c>
      <c r="BL330" s="11" t="s">
        <v>127</v>
      </c>
      <c r="BM330" s="170" t="s">
        <v>737</v>
      </c>
    </row>
    <row r="331" spans="1:65" s="2" customFormat="1" ht="39">
      <c r="A331" s="28"/>
      <c r="B331" s="29"/>
      <c r="C331" s="30"/>
      <c r="D331" s="172" t="s">
        <v>130</v>
      </c>
      <c r="E331" s="30"/>
      <c r="F331" s="173" t="s">
        <v>738</v>
      </c>
      <c r="G331" s="30"/>
      <c r="H331" s="30"/>
      <c r="I331" s="109"/>
      <c r="J331" s="30"/>
      <c r="K331" s="30"/>
      <c r="L331" s="33"/>
      <c r="M331" s="174"/>
      <c r="N331" s="175"/>
      <c r="O331" s="58"/>
      <c r="P331" s="58"/>
      <c r="Q331" s="58"/>
      <c r="R331" s="58"/>
      <c r="S331" s="58"/>
      <c r="T331" s="59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T331" s="11" t="s">
        <v>130</v>
      </c>
      <c r="AU331" s="11" t="s">
        <v>78</v>
      </c>
    </row>
    <row r="332" spans="1:65" s="2" customFormat="1" ht="16.5" customHeight="1">
      <c r="A332" s="28"/>
      <c r="B332" s="29"/>
      <c r="C332" s="158" t="s">
        <v>739</v>
      </c>
      <c r="D332" s="158" t="s">
        <v>123</v>
      </c>
      <c r="E332" s="159" t="s">
        <v>740</v>
      </c>
      <c r="F332" s="160" t="s">
        <v>741</v>
      </c>
      <c r="G332" s="161" t="s">
        <v>567</v>
      </c>
      <c r="H332" s="162">
        <v>4</v>
      </c>
      <c r="I332" s="163"/>
      <c r="J332" s="164">
        <f>ROUND(I332*H332,2)</f>
        <v>0</v>
      </c>
      <c r="K332" s="165"/>
      <c r="L332" s="33"/>
      <c r="M332" s="166" t="s">
        <v>20</v>
      </c>
      <c r="N332" s="167" t="s">
        <v>49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70" t="s">
        <v>127</v>
      </c>
      <c r="AT332" s="170" t="s">
        <v>123</v>
      </c>
      <c r="AU332" s="170" t="s">
        <v>78</v>
      </c>
      <c r="AY332" s="11" t="s">
        <v>128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1" t="s">
        <v>22</v>
      </c>
      <c r="BK332" s="171">
        <f>ROUND(I332*H332,2)</f>
        <v>0</v>
      </c>
      <c r="BL332" s="11" t="s">
        <v>127</v>
      </c>
      <c r="BM332" s="170" t="s">
        <v>742</v>
      </c>
    </row>
    <row r="333" spans="1:65" s="2" customFormat="1" ht="39">
      <c r="A333" s="28"/>
      <c r="B333" s="29"/>
      <c r="C333" s="30"/>
      <c r="D333" s="172" t="s">
        <v>130</v>
      </c>
      <c r="E333" s="30"/>
      <c r="F333" s="173" t="s">
        <v>743</v>
      </c>
      <c r="G333" s="30"/>
      <c r="H333" s="30"/>
      <c r="I333" s="109"/>
      <c r="J333" s="30"/>
      <c r="K333" s="30"/>
      <c r="L333" s="33"/>
      <c r="M333" s="174"/>
      <c r="N333" s="175"/>
      <c r="O333" s="58"/>
      <c r="P333" s="58"/>
      <c r="Q333" s="58"/>
      <c r="R333" s="58"/>
      <c r="S333" s="58"/>
      <c r="T333" s="59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T333" s="11" t="s">
        <v>130</v>
      </c>
      <c r="AU333" s="11" t="s">
        <v>78</v>
      </c>
    </row>
    <row r="334" spans="1:65" s="2" customFormat="1" ht="16.5" customHeight="1">
      <c r="A334" s="28"/>
      <c r="B334" s="29"/>
      <c r="C334" s="158" t="s">
        <v>744</v>
      </c>
      <c r="D334" s="158" t="s">
        <v>123</v>
      </c>
      <c r="E334" s="159" t="s">
        <v>745</v>
      </c>
      <c r="F334" s="160" t="s">
        <v>746</v>
      </c>
      <c r="G334" s="161" t="s">
        <v>567</v>
      </c>
      <c r="H334" s="162">
        <v>8</v>
      </c>
      <c r="I334" s="163"/>
      <c r="J334" s="164">
        <f>ROUND(I334*H334,2)</f>
        <v>0</v>
      </c>
      <c r="K334" s="165"/>
      <c r="L334" s="33"/>
      <c r="M334" s="166" t="s">
        <v>20</v>
      </c>
      <c r="N334" s="167" t="s">
        <v>49</v>
      </c>
      <c r="O334" s="58"/>
      <c r="P334" s="168">
        <f>O334*H334</f>
        <v>0</v>
      </c>
      <c r="Q334" s="168">
        <v>0</v>
      </c>
      <c r="R334" s="168">
        <f>Q334*H334</f>
        <v>0</v>
      </c>
      <c r="S334" s="168">
        <v>0</v>
      </c>
      <c r="T334" s="169">
        <f>S334*H334</f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70" t="s">
        <v>127</v>
      </c>
      <c r="AT334" s="170" t="s">
        <v>123</v>
      </c>
      <c r="AU334" s="170" t="s">
        <v>78</v>
      </c>
      <c r="AY334" s="11" t="s">
        <v>128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1" t="s">
        <v>22</v>
      </c>
      <c r="BK334" s="171">
        <f>ROUND(I334*H334,2)</f>
        <v>0</v>
      </c>
      <c r="BL334" s="11" t="s">
        <v>127</v>
      </c>
      <c r="BM334" s="170" t="s">
        <v>747</v>
      </c>
    </row>
    <row r="335" spans="1:65" s="2" customFormat="1" ht="39">
      <c r="A335" s="28"/>
      <c r="B335" s="29"/>
      <c r="C335" s="30"/>
      <c r="D335" s="172" t="s">
        <v>130</v>
      </c>
      <c r="E335" s="30"/>
      <c r="F335" s="173" t="s">
        <v>748</v>
      </c>
      <c r="G335" s="30"/>
      <c r="H335" s="30"/>
      <c r="I335" s="109"/>
      <c r="J335" s="30"/>
      <c r="K335" s="30"/>
      <c r="L335" s="33"/>
      <c r="M335" s="174"/>
      <c r="N335" s="175"/>
      <c r="O335" s="58"/>
      <c r="P335" s="58"/>
      <c r="Q335" s="58"/>
      <c r="R335" s="58"/>
      <c r="S335" s="58"/>
      <c r="T335" s="59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T335" s="11" t="s">
        <v>130</v>
      </c>
      <c r="AU335" s="11" t="s">
        <v>78</v>
      </c>
    </row>
    <row r="336" spans="1:65" s="2" customFormat="1" ht="16.5" customHeight="1">
      <c r="A336" s="28"/>
      <c r="B336" s="29"/>
      <c r="C336" s="158" t="s">
        <v>749</v>
      </c>
      <c r="D336" s="158" t="s">
        <v>123</v>
      </c>
      <c r="E336" s="159" t="s">
        <v>750</v>
      </c>
      <c r="F336" s="160" t="s">
        <v>751</v>
      </c>
      <c r="G336" s="161" t="s">
        <v>567</v>
      </c>
      <c r="H336" s="162">
        <v>8</v>
      </c>
      <c r="I336" s="163"/>
      <c r="J336" s="164">
        <f>ROUND(I336*H336,2)</f>
        <v>0</v>
      </c>
      <c r="K336" s="165"/>
      <c r="L336" s="33"/>
      <c r="M336" s="166" t="s">
        <v>20</v>
      </c>
      <c r="N336" s="167" t="s">
        <v>49</v>
      </c>
      <c r="O336" s="58"/>
      <c r="P336" s="168">
        <f>O336*H336</f>
        <v>0</v>
      </c>
      <c r="Q336" s="168">
        <v>0</v>
      </c>
      <c r="R336" s="168">
        <f>Q336*H336</f>
        <v>0</v>
      </c>
      <c r="S336" s="168">
        <v>0</v>
      </c>
      <c r="T336" s="169">
        <f>S336*H336</f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70" t="s">
        <v>127</v>
      </c>
      <c r="AT336" s="170" t="s">
        <v>123</v>
      </c>
      <c r="AU336" s="170" t="s">
        <v>78</v>
      </c>
      <c r="AY336" s="11" t="s">
        <v>128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1" t="s">
        <v>22</v>
      </c>
      <c r="BK336" s="171">
        <f>ROUND(I336*H336,2)</f>
        <v>0</v>
      </c>
      <c r="BL336" s="11" t="s">
        <v>127</v>
      </c>
      <c r="BM336" s="170" t="s">
        <v>752</v>
      </c>
    </row>
    <row r="337" spans="1:65" s="2" customFormat="1" ht="39">
      <c r="A337" s="28"/>
      <c r="B337" s="29"/>
      <c r="C337" s="30"/>
      <c r="D337" s="172" t="s">
        <v>130</v>
      </c>
      <c r="E337" s="30"/>
      <c r="F337" s="173" t="s">
        <v>753</v>
      </c>
      <c r="G337" s="30"/>
      <c r="H337" s="30"/>
      <c r="I337" s="109"/>
      <c r="J337" s="30"/>
      <c r="K337" s="30"/>
      <c r="L337" s="33"/>
      <c r="M337" s="174"/>
      <c r="N337" s="175"/>
      <c r="O337" s="58"/>
      <c r="P337" s="58"/>
      <c r="Q337" s="58"/>
      <c r="R337" s="58"/>
      <c r="S337" s="58"/>
      <c r="T337" s="59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T337" s="11" t="s">
        <v>130</v>
      </c>
      <c r="AU337" s="11" t="s">
        <v>78</v>
      </c>
    </row>
    <row r="338" spans="1:65" s="2" customFormat="1" ht="16.5" customHeight="1">
      <c r="A338" s="28"/>
      <c r="B338" s="29"/>
      <c r="C338" s="158" t="s">
        <v>754</v>
      </c>
      <c r="D338" s="158" t="s">
        <v>123</v>
      </c>
      <c r="E338" s="159" t="s">
        <v>755</v>
      </c>
      <c r="F338" s="160" t="s">
        <v>756</v>
      </c>
      <c r="G338" s="161" t="s">
        <v>567</v>
      </c>
      <c r="H338" s="162">
        <v>8</v>
      </c>
      <c r="I338" s="163"/>
      <c r="J338" s="164">
        <f>ROUND(I338*H338,2)</f>
        <v>0</v>
      </c>
      <c r="K338" s="165"/>
      <c r="L338" s="33"/>
      <c r="M338" s="166" t="s">
        <v>20</v>
      </c>
      <c r="N338" s="167" t="s">
        <v>49</v>
      </c>
      <c r="O338" s="58"/>
      <c r="P338" s="168">
        <f>O338*H338</f>
        <v>0</v>
      </c>
      <c r="Q338" s="168">
        <v>0</v>
      </c>
      <c r="R338" s="168">
        <f>Q338*H338</f>
        <v>0</v>
      </c>
      <c r="S338" s="168">
        <v>0</v>
      </c>
      <c r="T338" s="169">
        <f>S338*H338</f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70" t="s">
        <v>127</v>
      </c>
      <c r="AT338" s="170" t="s">
        <v>123</v>
      </c>
      <c r="AU338" s="170" t="s">
        <v>78</v>
      </c>
      <c r="AY338" s="11" t="s">
        <v>128</v>
      </c>
      <c r="BE338" s="171">
        <f>IF(N338="základní",J338,0)</f>
        <v>0</v>
      </c>
      <c r="BF338" s="171">
        <f>IF(N338="snížená",J338,0)</f>
        <v>0</v>
      </c>
      <c r="BG338" s="171">
        <f>IF(N338="zákl. přenesená",J338,0)</f>
        <v>0</v>
      </c>
      <c r="BH338" s="171">
        <f>IF(N338="sníž. přenesená",J338,0)</f>
        <v>0</v>
      </c>
      <c r="BI338" s="171">
        <f>IF(N338="nulová",J338,0)</f>
        <v>0</v>
      </c>
      <c r="BJ338" s="11" t="s">
        <v>22</v>
      </c>
      <c r="BK338" s="171">
        <f>ROUND(I338*H338,2)</f>
        <v>0</v>
      </c>
      <c r="BL338" s="11" t="s">
        <v>127</v>
      </c>
      <c r="BM338" s="170" t="s">
        <v>757</v>
      </c>
    </row>
    <row r="339" spans="1:65" s="2" customFormat="1" ht="39">
      <c r="A339" s="28"/>
      <c r="B339" s="29"/>
      <c r="C339" s="30"/>
      <c r="D339" s="172" t="s">
        <v>130</v>
      </c>
      <c r="E339" s="30"/>
      <c r="F339" s="173" t="s">
        <v>758</v>
      </c>
      <c r="G339" s="30"/>
      <c r="H339" s="30"/>
      <c r="I339" s="109"/>
      <c r="J339" s="30"/>
      <c r="K339" s="30"/>
      <c r="L339" s="33"/>
      <c r="M339" s="174"/>
      <c r="N339" s="175"/>
      <c r="O339" s="58"/>
      <c r="P339" s="58"/>
      <c r="Q339" s="58"/>
      <c r="R339" s="58"/>
      <c r="S339" s="58"/>
      <c r="T339" s="59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T339" s="11" t="s">
        <v>130</v>
      </c>
      <c r="AU339" s="11" t="s">
        <v>78</v>
      </c>
    </row>
    <row r="340" spans="1:65" s="2" customFormat="1" ht="16.5" customHeight="1">
      <c r="A340" s="28"/>
      <c r="B340" s="29"/>
      <c r="C340" s="158" t="s">
        <v>759</v>
      </c>
      <c r="D340" s="158" t="s">
        <v>123</v>
      </c>
      <c r="E340" s="159" t="s">
        <v>760</v>
      </c>
      <c r="F340" s="160" t="s">
        <v>761</v>
      </c>
      <c r="G340" s="161" t="s">
        <v>567</v>
      </c>
      <c r="H340" s="162">
        <v>6</v>
      </c>
      <c r="I340" s="163"/>
      <c r="J340" s="164">
        <f>ROUND(I340*H340,2)</f>
        <v>0</v>
      </c>
      <c r="K340" s="165"/>
      <c r="L340" s="33"/>
      <c r="M340" s="166" t="s">
        <v>20</v>
      </c>
      <c r="N340" s="167" t="s">
        <v>49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70" t="s">
        <v>127</v>
      </c>
      <c r="AT340" s="170" t="s">
        <v>123</v>
      </c>
      <c r="AU340" s="170" t="s">
        <v>78</v>
      </c>
      <c r="AY340" s="11" t="s">
        <v>128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1" t="s">
        <v>22</v>
      </c>
      <c r="BK340" s="171">
        <f>ROUND(I340*H340,2)</f>
        <v>0</v>
      </c>
      <c r="BL340" s="11" t="s">
        <v>127</v>
      </c>
      <c r="BM340" s="170" t="s">
        <v>762</v>
      </c>
    </row>
    <row r="341" spans="1:65" s="2" customFormat="1" ht="39">
      <c r="A341" s="28"/>
      <c r="B341" s="29"/>
      <c r="C341" s="30"/>
      <c r="D341" s="172" t="s">
        <v>130</v>
      </c>
      <c r="E341" s="30"/>
      <c r="F341" s="173" t="s">
        <v>763</v>
      </c>
      <c r="G341" s="30"/>
      <c r="H341" s="30"/>
      <c r="I341" s="109"/>
      <c r="J341" s="30"/>
      <c r="K341" s="30"/>
      <c r="L341" s="33"/>
      <c r="M341" s="174"/>
      <c r="N341" s="175"/>
      <c r="O341" s="58"/>
      <c r="P341" s="58"/>
      <c r="Q341" s="58"/>
      <c r="R341" s="58"/>
      <c r="S341" s="58"/>
      <c r="T341" s="59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T341" s="11" t="s">
        <v>130</v>
      </c>
      <c r="AU341" s="11" t="s">
        <v>78</v>
      </c>
    </row>
    <row r="342" spans="1:65" s="2" customFormat="1" ht="16.5" customHeight="1">
      <c r="A342" s="28"/>
      <c r="B342" s="29"/>
      <c r="C342" s="158" t="s">
        <v>764</v>
      </c>
      <c r="D342" s="158" t="s">
        <v>123</v>
      </c>
      <c r="E342" s="159" t="s">
        <v>765</v>
      </c>
      <c r="F342" s="160" t="s">
        <v>766</v>
      </c>
      <c r="G342" s="161" t="s">
        <v>567</v>
      </c>
      <c r="H342" s="162">
        <v>6</v>
      </c>
      <c r="I342" s="163"/>
      <c r="J342" s="164">
        <f>ROUND(I342*H342,2)</f>
        <v>0</v>
      </c>
      <c r="K342" s="165"/>
      <c r="L342" s="33"/>
      <c r="M342" s="166" t="s">
        <v>20</v>
      </c>
      <c r="N342" s="167" t="s">
        <v>49</v>
      </c>
      <c r="O342" s="58"/>
      <c r="P342" s="168">
        <f>O342*H342</f>
        <v>0</v>
      </c>
      <c r="Q342" s="168">
        <v>0</v>
      </c>
      <c r="R342" s="168">
        <f>Q342*H342</f>
        <v>0</v>
      </c>
      <c r="S342" s="168">
        <v>0</v>
      </c>
      <c r="T342" s="169">
        <f>S342*H342</f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70" t="s">
        <v>127</v>
      </c>
      <c r="AT342" s="170" t="s">
        <v>123</v>
      </c>
      <c r="AU342" s="170" t="s">
        <v>78</v>
      </c>
      <c r="AY342" s="11" t="s">
        <v>128</v>
      </c>
      <c r="BE342" s="171">
        <f>IF(N342="základní",J342,0)</f>
        <v>0</v>
      </c>
      <c r="BF342" s="171">
        <f>IF(N342="snížená",J342,0)</f>
        <v>0</v>
      </c>
      <c r="BG342" s="171">
        <f>IF(N342="zákl. přenesená",J342,0)</f>
        <v>0</v>
      </c>
      <c r="BH342" s="171">
        <f>IF(N342="sníž. přenesená",J342,0)</f>
        <v>0</v>
      </c>
      <c r="BI342" s="171">
        <f>IF(N342="nulová",J342,0)</f>
        <v>0</v>
      </c>
      <c r="BJ342" s="11" t="s">
        <v>22</v>
      </c>
      <c r="BK342" s="171">
        <f>ROUND(I342*H342,2)</f>
        <v>0</v>
      </c>
      <c r="BL342" s="11" t="s">
        <v>127</v>
      </c>
      <c r="BM342" s="170" t="s">
        <v>767</v>
      </c>
    </row>
    <row r="343" spans="1:65" s="2" customFormat="1" ht="39">
      <c r="A343" s="28"/>
      <c r="B343" s="29"/>
      <c r="C343" s="30"/>
      <c r="D343" s="172" t="s">
        <v>130</v>
      </c>
      <c r="E343" s="30"/>
      <c r="F343" s="173" t="s">
        <v>768</v>
      </c>
      <c r="G343" s="30"/>
      <c r="H343" s="30"/>
      <c r="I343" s="109"/>
      <c r="J343" s="30"/>
      <c r="K343" s="30"/>
      <c r="L343" s="33"/>
      <c r="M343" s="174"/>
      <c r="N343" s="175"/>
      <c r="O343" s="58"/>
      <c r="P343" s="58"/>
      <c r="Q343" s="58"/>
      <c r="R343" s="58"/>
      <c r="S343" s="58"/>
      <c r="T343" s="59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T343" s="11" t="s">
        <v>130</v>
      </c>
      <c r="AU343" s="11" t="s">
        <v>78</v>
      </c>
    </row>
    <row r="344" spans="1:65" s="2" customFormat="1" ht="16.5" customHeight="1">
      <c r="A344" s="28"/>
      <c r="B344" s="29"/>
      <c r="C344" s="158" t="s">
        <v>769</v>
      </c>
      <c r="D344" s="158" t="s">
        <v>123</v>
      </c>
      <c r="E344" s="159" t="s">
        <v>770</v>
      </c>
      <c r="F344" s="160" t="s">
        <v>771</v>
      </c>
      <c r="G344" s="161" t="s">
        <v>567</v>
      </c>
      <c r="H344" s="162">
        <v>6</v>
      </c>
      <c r="I344" s="163"/>
      <c r="J344" s="164">
        <f>ROUND(I344*H344,2)</f>
        <v>0</v>
      </c>
      <c r="K344" s="165"/>
      <c r="L344" s="33"/>
      <c r="M344" s="166" t="s">
        <v>20</v>
      </c>
      <c r="N344" s="167" t="s">
        <v>49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0</v>
      </c>
      <c r="T344" s="169">
        <f>S344*H344</f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70" t="s">
        <v>127</v>
      </c>
      <c r="AT344" s="170" t="s">
        <v>123</v>
      </c>
      <c r="AU344" s="170" t="s">
        <v>78</v>
      </c>
      <c r="AY344" s="11" t="s">
        <v>128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1" t="s">
        <v>22</v>
      </c>
      <c r="BK344" s="171">
        <f>ROUND(I344*H344,2)</f>
        <v>0</v>
      </c>
      <c r="BL344" s="11" t="s">
        <v>127</v>
      </c>
      <c r="BM344" s="170" t="s">
        <v>772</v>
      </c>
    </row>
    <row r="345" spans="1:65" s="2" customFormat="1" ht="39">
      <c r="A345" s="28"/>
      <c r="B345" s="29"/>
      <c r="C345" s="30"/>
      <c r="D345" s="172" t="s">
        <v>130</v>
      </c>
      <c r="E345" s="30"/>
      <c r="F345" s="173" t="s">
        <v>773</v>
      </c>
      <c r="G345" s="30"/>
      <c r="H345" s="30"/>
      <c r="I345" s="109"/>
      <c r="J345" s="30"/>
      <c r="K345" s="30"/>
      <c r="L345" s="33"/>
      <c r="M345" s="174"/>
      <c r="N345" s="175"/>
      <c r="O345" s="58"/>
      <c r="P345" s="58"/>
      <c r="Q345" s="58"/>
      <c r="R345" s="58"/>
      <c r="S345" s="58"/>
      <c r="T345" s="59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T345" s="11" t="s">
        <v>130</v>
      </c>
      <c r="AU345" s="11" t="s">
        <v>78</v>
      </c>
    </row>
    <row r="346" spans="1:65" s="2" customFormat="1" ht="16.5" customHeight="1">
      <c r="A346" s="28"/>
      <c r="B346" s="29"/>
      <c r="C346" s="158" t="s">
        <v>774</v>
      </c>
      <c r="D346" s="158" t="s">
        <v>123</v>
      </c>
      <c r="E346" s="159" t="s">
        <v>775</v>
      </c>
      <c r="F346" s="160" t="s">
        <v>776</v>
      </c>
      <c r="G346" s="161" t="s">
        <v>567</v>
      </c>
      <c r="H346" s="162">
        <v>6</v>
      </c>
      <c r="I346" s="163"/>
      <c r="J346" s="164">
        <f>ROUND(I346*H346,2)</f>
        <v>0</v>
      </c>
      <c r="K346" s="165"/>
      <c r="L346" s="33"/>
      <c r="M346" s="166" t="s">
        <v>20</v>
      </c>
      <c r="N346" s="167" t="s">
        <v>49</v>
      </c>
      <c r="O346" s="58"/>
      <c r="P346" s="168">
        <f>O346*H346</f>
        <v>0</v>
      </c>
      <c r="Q346" s="168">
        <v>0</v>
      </c>
      <c r="R346" s="168">
        <f>Q346*H346</f>
        <v>0</v>
      </c>
      <c r="S346" s="168">
        <v>0</v>
      </c>
      <c r="T346" s="169">
        <f>S346*H346</f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70" t="s">
        <v>127</v>
      </c>
      <c r="AT346" s="170" t="s">
        <v>123</v>
      </c>
      <c r="AU346" s="170" t="s">
        <v>78</v>
      </c>
      <c r="AY346" s="11" t="s">
        <v>128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1" t="s">
        <v>22</v>
      </c>
      <c r="BK346" s="171">
        <f>ROUND(I346*H346,2)</f>
        <v>0</v>
      </c>
      <c r="BL346" s="11" t="s">
        <v>127</v>
      </c>
      <c r="BM346" s="170" t="s">
        <v>777</v>
      </c>
    </row>
    <row r="347" spans="1:65" s="2" customFormat="1" ht="39">
      <c r="A347" s="28"/>
      <c r="B347" s="29"/>
      <c r="C347" s="30"/>
      <c r="D347" s="172" t="s">
        <v>130</v>
      </c>
      <c r="E347" s="30"/>
      <c r="F347" s="173" t="s">
        <v>778</v>
      </c>
      <c r="G347" s="30"/>
      <c r="H347" s="30"/>
      <c r="I347" s="109"/>
      <c r="J347" s="30"/>
      <c r="K347" s="30"/>
      <c r="L347" s="33"/>
      <c r="M347" s="174"/>
      <c r="N347" s="175"/>
      <c r="O347" s="58"/>
      <c r="P347" s="58"/>
      <c r="Q347" s="58"/>
      <c r="R347" s="58"/>
      <c r="S347" s="58"/>
      <c r="T347" s="59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T347" s="11" t="s">
        <v>130</v>
      </c>
      <c r="AU347" s="11" t="s">
        <v>78</v>
      </c>
    </row>
    <row r="348" spans="1:65" s="2" customFormat="1" ht="16.5" customHeight="1">
      <c r="A348" s="28"/>
      <c r="B348" s="29"/>
      <c r="C348" s="158" t="s">
        <v>779</v>
      </c>
      <c r="D348" s="158" t="s">
        <v>123</v>
      </c>
      <c r="E348" s="159" t="s">
        <v>780</v>
      </c>
      <c r="F348" s="160" t="s">
        <v>781</v>
      </c>
      <c r="G348" s="161" t="s">
        <v>567</v>
      </c>
      <c r="H348" s="162">
        <v>600</v>
      </c>
      <c r="I348" s="163"/>
      <c r="J348" s="164">
        <f>ROUND(I348*H348,2)</f>
        <v>0</v>
      </c>
      <c r="K348" s="165"/>
      <c r="L348" s="33"/>
      <c r="M348" s="166" t="s">
        <v>20</v>
      </c>
      <c r="N348" s="167" t="s">
        <v>49</v>
      </c>
      <c r="O348" s="58"/>
      <c r="P348" s="168">
        <f>O348*H348</f>
        <v>0</v>
      </c>
      <c r="Q348" s="168">
        <v>0</v>
      </c>
      <c r="R348" s="168">
        <f>Q348*H348</f>
        <v>0</v>
      </c>
      <c r="S348" s="168">
        <v>0</v>
      </c>
      <c r="T348" s="169">
        <f>S348*H348</f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70" t="s">
        <v>127</v>
      </c>
      <c r="AT348" s="170" t="s">
        <v>123</v>
      </c>
      <c r="AU348" s="170" t="s">
        <v>78</v>
      </c>
      <c r="AY348" s="11" t="s">
        <v>128</v>
      </c>
      <c r="BE348" s="171">
        <f>IF(N348="základní",J348,0)</f>
        <v>0</v>
      </c>
      <c r="BF348" s="171">
        <f>IF(N348="snížená",J348,0)</f>
        <v>0</v>
      </c>
      <c r="BG348" s="171">
        <f>IF(N348="zákl. přenesená",J348,0)</f>
        <v>0</v>
      </c>
      <c r="BH348" s="171">
        <f>IF(N348="sníž. přenesená",J348,0)</f>
        <v>0</v>
      </c>
      <c r="BI348" s="171">
        <f>IF(N348="nulová",J348,0)</f>
        <v>0</v>
      </c>
      <c r="BJ348" s="11" t="s">
        <v>22</v>
      </c>
      <c r="BK348" s="171">
        <f>ROUND(I348*H348,2)</f>
        <v>0</v>
      </c>
      <c r="BL348" s="11" t="s">
        <v>127</v>
      </c>
      <c r="BM348" s="170" t="s">
        <v>782</v>
      </c>
    </row>
    <row r="349" spans="1:65" s="2" customFormat="1" ht="19.5">
      <c r="A349" s="28"/>
      <c r="B349" s="29"/>
      <c r="C349" s="30"/>
      <c r="D349" s="172" t="s">
        <v>130</v>
      </c>
      <c r="E349" s="30"/>
      <c r="F349" s="173" t="s">
        <v>783</v>
      </c>
      <c r="G349" s="30"/>
      <c r="H349" s="30"/>
      <c r="I349" s="109"/>
      <c r="J349" s="30"/>
      <c r="K349" s="30"/>
      <c r="L349" s="33"/>
      <c r="M349" s="174"/>
      <c r="N349" s="175"/>
      <c r="O349" s="58"/>
      <c r="P349" s="58"/>
      <c r="Q349" s="58"/>
      <c r="R349" s="58"/>
      <c r="S349" s="58"/>
      <c r="T349" s="59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T349" s="11" t="s">
        <v>130</v>
      </c>
      <c r="AU349" s="11" t="s">
        <v>78</v>
      </c>
    </row>
    <row r="350" spans="1:65" s="2" customFormat="1" ht="16.5" customHeight="1">
      <c r="A350" s="28"/>
      <c r="B350" s="29"/>
      <c r="C350" s="158" t="s">
        <v>784</v>
      </c>
      <c r="D350" s="158" t="s">
        <v>123</v>
      </c>
      <c r="E350" s="159" t="s">
        <v>785</v>
      </c>
      <c r="F350" s="160" t="s">
        <v>786</v>
      </c>
      <c r="G350" s="161" t="s">
        <v>567</v>
      </c>
      <c r="H350" s="162">
        <v>20</v>
      </c>
      <c r="I350" s="163"/>
      <c r="J350" s="164">
        <f>ROUND(I350*H350,2)</f>
        <v>0</v>
      </c>
      <c r="K350" s="165"/>
      <c r="L350" s="33"/>
      <c r="M350" s="166" t="s">
        <v>20</v>
      </c>
      <c r="N350" s="167" t="s">
        <v>49</v>
      </c>
      <c r="O350" s="58"/>
      <c r="P350" s="168">
        <f>O350*H350</f>
        <v>0</v>
      </c>
      <c r="Q350" s="168">
        <v>0</v>
      </c>
      <c r="R350" s="168">
        <f>Q350*H350</f>
        <v>0</v>
      </c>
      <c r="S350" s="168">
        <v>0</v>
      </c>
      <c r="T350" s="169">
        <f>S350*H350</f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70" t="s">
        <v>127</v>
      </c>
      <c r="AT350" s="170" t="s">
        <v>123</v>
      </c>
      <c r="AU350" s="170" t="s">
        <v>78</v>
      </c>
      <c r="AY350" s="11" t="s">
        <v>128</v>
      </c>
      <c r="BE350" s="171">
        <f>IF(N350="základní",J350,0)</f>
        <v>0</v>
      </c>
      <c r="BF350" s="171">
        <f>IF(N350="snížená",J350,0)</f>
        <v>0</v>
      </c>
      <c r="BG350" s="171">
        <f>IF(N350="zákl. přenesená",J350,0)</f>
        <v>0</v>
      </c>
      <c r="BH350" s="171">
        <f>IF(N350="sníž. přenesená",J350,0)</f>
        <v>0</v>
      </c>
      <c r="BI350" s="171">
        <f>IF(N350="nulová",J350,0)</f>
        <v>0</v>
      </c>
      <c r="BJ350" s="11" t="s">
        <v>22</v>
      </c>
      <c r="BK350" s="171">
        <f>ROUND(I350*H350,2)</f>
        <v>0</v>
      </c>
      <c r="BL350" s="11" t="s">
        <v>127</v>
      </c>
      <c r="BM350" s="170" t="s">
        <v>787</v>
      </c>
    </row>
    <row r="351" spans="1:65" s="2" customFormat="1" ht="29.25">
      <c r="A351" s="28"/>
      <c r="B351" s="29"/>
      <c r="C351" s="30"/>
      <c r="D351" s="172" t="s">
        <v>130</v>
      </c>
      <c r="E351" s="30"/>
      <c r="F351" s="173" t="s">
        <v>788</v>
      </c>
      <c r="G351" s="30"/>
      <c r="H351" s="30"/>
      <c r="I351" s="109"/>
      <c r="J351" s="30"/>
      <c r="K351" s="30"/>
      <c r="L351" s="33"/>
      <c r="M351" s="174"/>
      <c r="N351" s="175"/>
      <c r="O351" s="58"/>
      <c r="P351" s="58"/>
      <c r="Q351" s="58"/>
      <c r="R351" s="58"/>
      <c r="S351" s="58"/>
      <c r="T351" s="59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T351" s="11" t="s">
        <v>130</v>
      </c>
      <c r="AU351" s="11" t="s">
        <v>78</v>
      </c>
    </row>
    <row r="352" spans="1:65" s="2" customFormat="1" ht="16.5" customHeight="1">
      <c r="A352" s="28"/>
      <c r="B352" s="29"/>
      <c r="C352" s="158" t="s">
        <v>789</v>
      </c>
      <c r="D352" s="158" t="s">
        <v>123</v>
      </c>
      <c r="E352" s="159" t="s">
        <v>790</v>
      </c>
      <c r="F352" s="160" t="s">
        <v>791</v>
      </c>
      <c r="G352" s="161" t="s">
        <v>567</v>
      </c>
      <c r="H352" s="162">
        <v>40</v>
      </c>
      <c r="I352" s="163"/>
      <c r="J352" s="164">
        <f>ROUND(I352*H352,2)</f>
        <v>0</v>
      </c>
      <c r="K352" s="165"/>
      <c r="L352" s="33"/>
      <c r="M352" s="166" t="s">
        <v>20</v>
      </c>
      <c r="N352" s="167" t="s">
        <v>49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70" t="s">
        <v>127</v>
      </c>
      <c r="AT352" s="170" t="s">
        <v>123</v>
      </c>
      <c r="AU352" s="170" t="s">
        <v>78</v>
      </c>
      <c r="AY352" s="11" t="s">
        <v>128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1" t="s">
        <v>22</v>
      </c>
      <c r="BK352" s="171">
        <f>ROUND(I352*H352,2)</f>
        <v>0</v>
      </c>
      <c r="BL352" s="11" t="s">
        <v>127</v>
      </c>
      <c r="BM352" s="170" t="s">
        <v>792</v>
      </c>
    </row>
    <row r="353" spans="1:65" s="2" customFormat="1" ht="29.25">
      <c r="A353" s="28"/>
      <c r="B353" s="29"/>
      <c r="C353" s="30"/>
      <c r="D353" s="172" t="s">
        <v>130</v>
      </c>
      <c r="E353" s="30"/>
      <c r="F353" s="173" t="s">
        <v>793</v>
      </c>
      <c r="G353" s="30"/>
      <c r="H353" s="30"/>
      <c r="I353" s="109"/>
      <c r="J353" s="30"/>
      <c r="K353" s="30"/>
      <c r="L353" s="33"/>
      <c r="M353" s="174"/>
      <c r="N353" s="175"/>
      <c r="O353" s="58"/>
      <c r="P353" s="58"/>
      <c r="Q353" s="58"/>
      <c r="R353" s="58"/>
      <c r="S353" s="58"/>
      <c r="T353" s="59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T353" s="11" t="s">
        <v>130</v>
      </c>
      <c r="AU353" s="11" t="s">
        <v>78</v>
      </c>
    </row>
    <row r="354" spans="1:65" s="2" customFormat="1" ht="16.5" customHeight="1">
      <c r="A354" s="28"/>
      <c r="B354" s="29"/>
      <c r="C354" s="158" t="s">
        <v>794</v>
      </c>
      <c r="D354" s="158" t="s">
        <v>123</v>
      </c>
      <c r="E354" s="159" t="s">
        <v>795</v>
      </c>
      <c r="F354" s="160" t="s">
        <v>796</v>
      </c>
      <c r="G354" s="161" t="s">
        <v>567</v>
      </c>
      <c r="H354" s="162">
        <v>60</v>
      </c>
      <c r="I354" s="163"/>
      <c r="J354" s="164">
        <f>ROUND(I354*H354,2)</f>
        <v>0</v>
      </c>
      <c r="K354" s="165"/>
      <c r="L354" s="33"/>
      <c r="M354" s="166" t="s">
        <v>20</v>
      </c>
      <c r="N354" s="167" t="s">
        <v>49</v>
      </c>
      <c r="O354" s="58"/>
      <c r="P354" s="168">
        <f>O354*H354</f>
        <v>0</v>
      </c>
      <c r="Q354" s="168">
        <v>0</v>
      </c>
      <c r="R354" s="168">
        <f>Q354*H354</f>
        <v>0</v>
      </c>
      <c r="S354" s="168">
        <v>0</v>
      </c>
      <c r="T354" s="169">
        <f>S354*H354</f>
        <v>0</v>
      </c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70" t="s">
        <v>127</v>
      </c>
      <c r="AT354" s="170" t="s">
        <v>123</v>
      </c>
      <c r="AU354" s="170" t="s">
        <v>78</v>
      </c>
      <c r="AY354" s="11" t="s">
        <v>128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1" t="s">
        <v>22</v>
      </c>
      <c r="BK354" s="171">
        <f>ROUND(I354*H354,2)</f>
        <v>0</v>
      </c>
      <c r="BL354" s="11" t="s">
        <v>127</v>
      </c>
      <c r="BM354" s="170" t="s">
        <v>797</v>
      </c>
    </row>
    <row r="355" spans="1:65" s="2" customFormat="1" ht="29.25">
      <c r="A355" s="28"/>
      <c r="B355" s="29"/>
      <c r="C355" s="30"/>
      <c r="D355" s="172" t="s">
        <v>130</v>
      </c>
      <c r="E355" s="30"/>
      <c r="F355" s="173" t="s">
        <v>798</v>
      </c>
      <c r="G355" s="30"/>
      <c r="H355" s="30"/>
      <c r="I355" s="109"/>
      <c r="J355" s="30"/>
      <c r="K355" s="30"/>
      <c r="L355" s="33"/>
      <c r="M355" s="174"/>
      <c r="N355" s="175"/>
      <c r="O355" s="58"/>
      <c r="P355" s="58"/>
      <c r="Q355" s="58"/>
      <c r="R355" s="58"/>
      <c r="S355" s="58"/>
      <c r="T355" s="59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T355" s="11" t="s">
        <v>130</v>
      </c>
      <c r="AU355" s="11" t="s">
        <v>78</v>
      </c>
    </row>
    <row r="356" spans="1:65" s="2" customFormat="1" ht="16.5" customHeight="1">
      <c r="A356" s="28"/>
      <c r="B356" s="29"/>
      <c r="C356" s="158" t="s">
        <v>799</v>
      </c>
      <c r="D356" s="158" t="s">
        <v>123</v>
      </c>
      <c r="E356" s="159" t="s">
        <v>800</v>
      </c>
      <c r="F356" s="160" t="s">
        <v>801</v>
      </c>
      <c r="G356" s="161" t="s">
        <v>567</v>
      </c>
      <c r="H356" s="162">
        <v>8</v>
      </c>
      <c r="I356" s="163"/>
      <c r="J356" s="164">
        <f>ROUND(I356*H356,2)</f>
        <v>0</v>
      </c>
      <c r="K356" s="165"/>
      <c r="L356" s="33"/>
      <c r="M356" s="166" t="s">
        <v>20</v>
      </c>
      <c r="N356" s="167" t="s">
        <v>49</v>
      </c>
      <c r="O356" s="58"/>
      <c r="P356" s="168">
        <f>O356*H356</f>
        <v>0</v>
      </c>
      <c r="Q356" s="168">
        <v>0</v>
      </c>
      <c r="R356" s="168">
        <f>Q356*H356</f>
        <v>0</v>
      </c>
      <c r="S356" s="168">
        <v>0</v>
      </c>
      <c r="T356" s="169">
        <f>S356*H356</f>
        <v>0</v>
      </c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R356" s="170" t="s">
        <v>127</v>
      </c>
      <c r="AT356" s="170" t="s">
        <v>123</v>
      </c>
      <c r="AU356" s="170" t="s">
        <v>78</v>
      </c>
      <c r="AY356" s="11" t="s">
        <v>128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1" t="s">
        <v>22</v>
      </c>
      <c r="BK356" s="171">
        <f>ROUND(I356*H356,2)</f>
        <v>0</v>
      </c>
      <c r="BL356" s="11" t="s">
        <v>127</v>
      </c>
      <c r="BM356" s="170" t="s">
        <v>802</v>
      </c>
    </row>
    <row r="357" spans="1:65" s="2" customFormat="1" ht="29.25">
      <c r="A357" s="28"/>
      <c r="B357" s="29"/>
      <c r="C357" s="30"/>
      <c r="D357" s="172" t="s">
        <v>130</v>
      </c>
      <c r="E357" s="30"/>
      <c r="F357" s="173" t="s">
        <v>803</v>
      </c>
      <c r="G357" s="30"/>
      <c r="H357" s="30"/>
      <c r="I357" s="109"/>
      <c r="J357" s="30"/>
      <c r="K357" s="30"/>
      <c r="L357" s="33"/>
      <c r="M357" s="174"/>
      <c r="N357" s="175"/>
      <c r="O357" s="58"/>
      <c r="P357" s="58"/>
      <c r="Q357" s="58"/>
      <c r="R357" s="58"/>
      <c r="S357" s="58"/>
      <c r="T357" s="59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T357" s="11" t="s">
        <v>130</v>
      </c>
      <c r="AU357" s="11" t="s">
        <v>78</v>
      </c>
    </row>
    <row r="358" spans="1:65" s="2" customFormat="1" ht="16.5" customHeight="1">
      <c r="A358" s="28"/>
      <c r="B358" s="29"/>
      <c r="C358" s="158" t="s">
        <v>804</v>
      </c>
      <c r="D358" s="158" t="s">
        <v>123</v>
      </c>
      <c r="E358" s="159" t="s">
        <v>805</v>
      </c>
      <c r="F358" s="160" t="s">
        <v>806</v>
      </c>
      <c r="G358" s="161" t="s">
        <v>567</v>
      </c>
      <c r="H358" s="162">
        <v>8</v>
      </c>
      <c r="I358" s="163"/>
      <c r="J358" s="164">
        <f>ROUND(I358*H358,2)</f>
        <v>0</v>
      </c>
      <c r="K358" s="165"/>
      <c r="L358" s="33"/>
      <c r="M358" s="166" t="s">
        <v>20</v>
      </c>
      <c r="N358" s="167" t="s">
        <v>49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0</v>
      </c>
      <c r="T358" s="169">
        <f>S358*H358</f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70" t="s">
        <v>127</v>
      </c>
      <c r="AT358" s="170" t="s">
        <v>123</v>
      </c>
      <c r="AU358" s="170" t="s">
        <v>78</v>
      </c>
      <c r="AY358" s="11" t="s">
        <v>128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1" t="s">
        <v>22</v>
      </c>
      <c r="BK358" s="171">
        <f>ROUND(I358*H358,2)</f>
        <v>0</v>
      </c>
      <c r="BL358" s="11" t="s">
        <v>127</v>
      </c>
      <c r="BM358" s="170" t="s">
        <v>807</v>
      </c>
    </row>
    <row r="359" spans="1:65" s="2" customFormat="1" ht="29.25">
      <c r="A359" s="28"/>
      <c r="B359" s="29"/>
      <c r="C359" s="30"/>
      <c r="D359" s="172" t="s">
        <v>130</v>
      </c>
      <c r="E359" s="30"/>
      <c r="F359" s="173" t="s">
        <v>808</v>
      </c>
      <c r="G359" s="30"/>
      <c r="H359" s="30"/>
      <c r="I359" s="109"/>
      <c r="J359" s="30"/>
      <c r="K359" s="30"/>
      <c r="L359" s="33"/>
      <c r="M359" s="174"/>
      <c r="N359" s="175"/>
      <c r="O359" s="58"/>
      <c r="P359" s="58"/>
      <c r="Q359" s="58"/>
      <c r="R359" s="58"/>
      <c r="S359" s="58"/>
      <c r="T359" s="59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T359" s="11" t="s">
        <v>130</v>
      </c>
      <c r="AU359" s="11" t="s">
        <v>78</v>
      </c>
    </row>
    <row r="360" spans="1:65" s="2" customFormat="1" ht="16.5" customHeight="1">
      <c r="A360" s="28"/>
      <c r="B360" s="29"/>
      <c r="C360" s="158" t="s">
        <v>809</v>
      </c>
      <c r="D360" s="158" t="s">
        <v>123</v>
      </c>
      <c r="E360" s="159" t="s">
        <v>810</v>
      </c>
      <c r="F360" s="160" t="s">
        <v>811</v>
      </c>
      <c r="G360" s="161" t="s">
        <v>567</v>
      </c>
      <c r="H360" s="162">
        <v>20</v>
      </c>
      <c r="I360" s="163"/>
      <c r="J360" s="164">
        <f>ROUND(I360*H360,2)</f>
        <v>0</v>
      </c>
      <c r="K360" s="165"/>
      <c r="L360" s="33"/>
      <c r="M360" s="166" t="s">
        <v>20</v>
      </c>
      <c r="N360" s="167" t="s">
        <v>49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70" t="s">
        <v>127</v>
      </c>
      <c r="AT360" s="170" t="s">
        <v>123</v>
      </c>
      <c r="AU360" s="170" t="s">
        <v>78</v>
      </c>
      <c r="AY360" s="11" t="s">
        <v>128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1" t="s">
        <v>22</v>
      </c>
      <c r="BK360" s="171">
        <f>ROUND(I360*H360,2)</f>
        <v>0</v>
      </c>
      <c r="BL360" s="11" t="s">
        <v>127</v>
      </c>
      <c r="BM360" s="170" t="s">
        <v>812</v>
      </c>
    </row>
    <row r="361" spans="1:65" s="2" customFormat="1" ht="29.25">
      <c r="A361" s="28"/>
      <c r="B361" s="29"/>
      <c r="C361" s="30"/>
      <c r="D361" s="172" t="s">
        <v>130</v>
      </c>
      <c r="E361" s="30"/>
      <c r="F361" s="173" t="s">
        <v>813</v>
      </c>
      <c r="G361" s="30"/>
      <c r="H361" s="30"/>
      <c r="I361" s="109"/>
      <c r="J361" s="30"/>
      <c r="K361" s="30"/>
      <c r="L361" s="33"/>
      <c r="M361" s="174"/>
      <c r="N361" s="175"/>
      <c r="O361" s="58"/>
      <c r="P361" s="58"/>
      <c r="Q361" s="58"/>
      <c r="R361" s="58"/>
      <c r="S361" s="58"/>
      <c r="T361" s="59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T361" s="11" t="s">
        <v>130</v>
      </c>
      <c r="AU361" s="11" t="s">
        <v>78</v>
      </c>
    </row>
    <row r="362" spans="1:65" s="2" customFormat="1" ht="16.5" customHeight="1">
      <c r="A362" s="28"/>
      <c r="B362" s="29"/>
      <c r="C362" s="158" t="s">
        <v>814</v>
      </c>
      <c r="D362" s="158" t="s">
        <v>123</v>
      </c>
      <c r="E362" s="159" t="s">
        <v>815</v>
      </c>
      <c r="F362" s="160" t="s">
        <v>816</v>
      </c>
      <c r="G362" s="161" t="s">
        <v>567</v>
      </c>
      <c r="H362" s="162">
        <v>20</v>
      </c>
      <c r="I362" s="163"/>
      <c r="J362" s="164">
        <f>ROUND(I362*H362,2)</f>
        <v>0</v>
      </c>
      <c r="K362" s="165"/>
      <c r="L362" s="33"/>
      <c r="M362" s="166" t="s">
        <v>20</v>
      </c>
      <c r="N362" s="167" t="s">
        <v>49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0</v>
      </c>
      <c r="T362" s="169">
        <f>S362*H362</f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70" t="s">
        <v>127</v>
      </c>
      <c r="AT362" s="170" t="s">
        <v>123</v>
      </c>
      <c r="AU362" s="170" t="s">
        <v>78</v>
      </c>
      <c r="AY362" s="11" t="s">
        <v>128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1" t="s">
        <v>22</v>
      </c>
      <c r="BK362" s="171">
        <f>ROUND(I362*H362,2)</f>
        <v>0</v>
      </c>
      <c r="BL362" s="11" t="s">
        <v>127</v>
      </c>
      <c r="BM362" s="170" t="s">
        <v>817</v>
      </c>
    </row>
    <row r="363" spans="1:65" s="2" customFormat="1" ht="29.25">
      <c r="A363" s="28"/>
      <c r="B363" s="29"/>
      <c r="C363" s="30"/>
      <c r="D363" s="172" t="s">
        <v>130</v>
      </c>
      <c r="E363" s="30"/>
      <c r="F363" s="173" t="s">
        <v>818</v>
      </c>
      <c r="G363" s="30"/>
      <c r="H363" s="30"/>
      <c r="I363" s="109"/>
      <c r="J363" s="30"/>
      <c r="K363" s="30"/>
      <c r="L363" s="33"/>
      <c r="M363" s="174"/>
      <c r="N363" s="175"/>
      <c r="O363" s="58"/>
      <c r="P363" s="58"/>
      <c r="Q363" s="58"/>
      <c r="R363" s="58"/>
      <c r="S363" s="58"/>
      <c r="T363" s="59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T363" s="11" t="s">
        <v>130</v>
      </c>
      <c r="AU363" s="11" t="s">
        <v>78</v>
      </c>
    </row>
    <row r="364" spans="1:65" s="2" customFormat="1" ht="16.5" customHeight="1">
      <c r="A364" s="28"/>
      <c r="B364" s="29"/>
      <c r="C364" s="158" t="s">
        <v>819</v>
      </c>
      <c r="D364" s="158" t="s">
        <v>123</v>
      </c>
      <c r="E364" s="159" t="s">
        <v>820</v>
      </c>
      <c r="F364" s="160" t="s">
        <v>821</v>
      </c>
      <c r="G364" s="161" t="s">
        <v>567</v>
      </c>
      <c r="H364" s="162">
        <v>4</v>
      </c>
      <c r="I364" s="163"/>
      <c r="J364" s="164">
        <f>ROUND(I364*H364,2)</f>
        <v>0</v>
      </c>
      <c r="K364" s="165"/>
      <c r="L364" s="33"/>
      <c r="M364" s="166" t="s">
        <v>20</v>
      </c>
      <c r="N364" s="167" t="s">
        <v>49</v>
      </c>
      <c r="O364" s="58"/>
      <c r="P364" s="168">
        <f>O364*H364</f>
        <v>0</v>
      </c>
      <c r="Q364" s="168">
        <v>0</v>
      </c>
      <c r="R364" s="168">
        <f>Q364*H364</f>
        <v>0</v>
      </c>
      <c r="S364" s="168">
        <v>0</v>
      </c>
      <c r="T364" s="169">
        <f>S364*H364</f>
        <v>0</v>
      </c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70" t="s">
        <v>127</v>
      </c>
      <c r="AT364" s="170" t="s">
        <v>123</v>
      </c>
      <c r="AU364" s="170" t="s">
        <v>78</v>
      </c>
      <c r="AY364" s="11" t="s">
        <v>128</v>
      </c>
      <c r="BE364" s="171">
        <f>IF(N364="základní",J364,0)</f>
        <v>0</v>
      </c>
      <c r="BF364" s="171">
        <f>IF(N364="snížená",J364,0)</f>
        <v>0</v>
      </c>
      <c r="BG364" s="171">
        <f>IF(N364="zákl. přenesená",J364,0)</f>
        <v>0</v>
      </c>
      <c r="BH364" s="171">
        <f>IF(N364="sníž. přenesená",J364,0)</f>
        <v>0</v>
      </c>
      <c r="BI364" s="171">
        <f>IF(N364="nulová",J364,0)</f>
        <v>0</v>
      </c>
      <c r="BJ364" s="11" t="s">
        <v>22</v>
      </c>
      <c r="BK364" s="171">
        <f>ROUND(I364*H364,2)</f>
        <v>0</v>
      </c>
      <c r="BL364" s="11" t="s">
        <v>127</v>
      </c>
      <c r="BM364" s="170" t="s">
        <v>822</v>
      </c>
    </row>
    <row r="365" spans="1:65" s="2" customFormat="1" ht="29.25">
      <c r="A365" s="28"/>
      <c r="B365" s="29"/>
      <c r="C365" s="30"/>
      <c r="D365" s="172" t="s">
        <v>130</v>
      </c>
      <c r="E365" s="30"/>
      <c r="F365" s="173" t="s">
        <v>823</v>
      </c>
      <c r="G365" s="30"/>
      <c r="H365" s="30"/>
      <c r="I365" s="109"/>
      <c r="J365" s="30"/>
      <c r="K365" s="30"/>
      <c r="L365" s="33"/>
      <c r="M365" s="174"/>
      <c r="N365" s="175"/>
      <c r="O365" s="58"/>
      <c r="P365" s="58"/>
      <c r="Q365" s="58"/>
      <c r="R365" s="58"/>
      <c r="S365" s="58"/>
      <c r="T365" s="59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T365" s="11" t="s">
        <v>130</v>
      </c>
      <c r="AU365" s="11" t="s">
        <v>78</v>
      </c>
    </row>
    <row r="366" spans="1:65" s="2" customFormat="1" ht="21.75" customHeight="1">
      <c r="A366" s="28"/>
      <c r="B366" s="29"/>
      <c r="C366" s="158" t="s">
        <v>824</v>
      </c>
      <c r="D366" s="158" t="s">
        <v>123</v>
      </c>
      <c r="E366" s="159" t="s">
        <v>825</v>
      </c>
      <c r="F366" s="160" t="s">
        <v>826</v>
      </c>
      <c r="G366" s="161" t="s">
        <v>134</v>
      </c>
      <c r="H366" s="162">
        <v>800</v>
      </c>
      <c r="I366" s="163"/>
      <c r="J366" s="164">
        <f>ROUND(I366*H366,2)</f>
        <v>0</v>
      </c>
      <c r="K366" s="165"/>
      <c r="L366" s="33"/>
      <c r="M366" s="166" t="s">
        <v>20</v>
      </c>
      <c r="N366" s="167" t="s">
        <v>49</v>
      </c>
      <c r="O366" s="58"/>
      <c r="P366" s="168">
        <f>O366*H366</f>
        <v>0</v>
      </c>
      <c r="Q366" s="168">
        <v>0</v>
      </c>
      <c r="R366" s="168">
        <f>Q366*H366</f>
        <v>0</v>
      </c>
      <c r="S366" s="168">
        <v>0</v>
      </c>
      <c r="T366" s="169">
        <f>S366*H366</f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70" t="s">
        <v>127</v>
      </c>
      <c r="AT366" s="170" t="s">
        <v>123</v>
      </c>
      <c r="AU366" s="170" t="s">
        <v>78</v>
      </c>
      <c r="AY366" s="11" t="s">
        <v>128</v>
      </c>
      <c r="BE366" s="171">
        <f>IF(N366="základní",J366,0)</f>
        <v>0</v>
      </c>
      <c r="BF366" s="171">
        <f>IF(N366="snížená",J366,0)</f>
        <v>0</v>
      </c>
      <c r="BG366" s="171">
        <f>IF(N366="zákl. přenesená",J366,0)</f>
        <v>0</v>
      </c>
      <c r="BH366" s="171">
        <f>IF(N366="sníž. přenesená",J366,0)</f>
        <v>0</v>
      </c>
      <c r="BI366" s="171">
        <f>IF(N366="nulová",J366,0)</f>
        <v>0</v>
      </c>
      <c r="BJ366" s="11" t="s">
        <v>22</v>
      </c>
      <c r="BK366" s="171">
        <f>ROUND(I366*H366,2)</f>
        <v>0</v>
      </c>
      <c r="BL366" s="11" t="s">
        <v>127</v>
      </c>
      <c r="BM366" s="170" t="s">
        <v>827</v>
      </c>
    </row>
    <row r="367" spans="1:65" s="2" customFormat="1" ht="29.25">
      <c r="A367" s="28"/>
      <c r="B367" s="29"/>
      <c r="C367" s="30"/>
      <c r="D367" s="172" t="s">
        <v>130</v>
      </c>
      <c r="E367" s="30"/>
      <c r="F367" s="173" t="s">
        <v>828</v>
      </c>
      <c r="G367" s="30"/>
      <c r="H367" s="30"/>
      <c r="I367" s="109"/>
      <c r="J367" s="30"/>
      <c r="K367" s="30"/>
      <c r="L367" s="33"/>
      <c r="M367" s="174"/>
      <c r="N367" s="175"/>
      <c r="O367" s="58"/>
      <c r="P367" s="58"/>
      <c r="Q367" s="58"/>
      <c r="R367" s="58"/>
      <c r="S367" s="58"/>
      <c r="T367" s="59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T367" s="11" t="s">
        <v>130</v>
      </c>
      <c r="AU367" s="11" t="s">
        <v>78</v>
      </c>
    </row>
    <row r="368" spans="1:65" s="2" customFormat="1" ht="21.75" customHeight="1">
      <c r="A368" s="28"/>
      <c r="B368" s="29"/>
      <c r="C368" s="158" t="s">
        <v>829</v>
      </c>
      <c r="D368" s="158" t="s">
        <v>123</v>
      </c>
      <c r="E368" s="159" t="s">
        <v>830</v>
      </c>
      <c r="F368" s="160" t="s">
        <v>831</v>
      </c>
      <c r="G368" s="161" t="s">
        <v>134</v>
      </c>
      <c r="H368" s="162">
        <v>1000</v>
      </c>
      <c r="I368" s="163"/>
      <c r="J368" s="164">
        <f>ROUND(I368*H368,2)</f>
        <v>0</v>
      </c>
      <c r="K368" s="165"/>
      <c r="L368" s="33"/>
      <c r="M368" s="166" t="s">
        <v>20</v>
      </c>
      <c r="N368" s="167" t="s">
        <v>49</v>
      </c>
      <c r="O368" s="58"/>
      <c r="P368" s="168">
        <f>O368*H368</f>
        <v>0</v>
      </c>
      <c r="Q368" s="168">
        <v>0</v>
      </c>
      <c r="R368" s="168">
        <f>Q368*H368</f>
        <v>0</v>
      </c>
      <c r="S368" s="168">
        <v>0</v>
      </c>
      <c r="T368" s="169">
        <f>S368*H368</f>
        <v>0</v>
      </c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70" t="s">
        <v>127</v>
      </c>
      <c r="AT368" s="170" t="s">
        <v>123</v>
      </c>
      <c r="AU368" s="170" t="s">
        <v>78</v>
      </c>
      <c r="AY368" s="11" t="s">
        <v>128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1" t="s">
        <v>22</v>
      </c>
      <c r="BK368" s="171">
        <f>ROUND(I368*H368,2)</f>
        <v>0</v>
      </c>
      <c r="BL368" s="11" t="s">
        <v>127</v>
      </c>
      <c r="BM368" s="170" t="s">
        <v>832</v>
      </c>
    </row>
    <row r="369" spans="1:65" s="2" customFormat="1" ht="29.25">
      <c r="A369" s="28"/>
      <c r="B369" s="29"/>
      <c r="C369" s="30"/>
      <c r="D369" s="172" t="s">
        <v>130</v>
      </c>
      <c r="E369" s="30"/>
      <c r="F369" s="173" t="s">
        <v>833</v>
      </c>
      <c r="G369" s="30"/>
      <c r="H369" s="30"/>
      <c r="I369" s="109"/>
      <c r="J369" s="30"/>
      <c r="K369" s="30"/>
      <c r="L369" s="33"/>
      <c r="M369" s="174"/>
      <c r="N369" s="175"/>
      <c r="O369" s="58"/>
      <c r="P369" s="58"/>
      <c r="Q369" s="58"/>
      <c r="R369" s="58"/>
      <c r="S369" s="58"/>
      <c r="T369" s="59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T369" s="11" t="s">
        <v>130</v>
      </c>
      <c r="AU369" s="11" t="s">
        <v>78</v>
      </c>
    </row>
    <row r="370" spans="1:65" s="2" customFormat="1" ht="21.75" customHeight="1">
      <c r="A370" s="28"/>
      <c r="B370" s="29"/>
      <c r="C370" s="158" t="s">
        <v>834</v>
      </c>
      <c r="D370" s="158" t="s">
        <v>123</v>
      </c>
      <c r="E370" s="159" t="s">
        <v>835</v>
      </c>
      <c r="F370" s="160" t="s">
        <v>836</v>
      </c>
      <c r="G370" s="161" t="s">
        <v>134</v>
      </c>
      <c r="H370" s="162">
        <v>1000</v>
      </c>
      <c r="I370" s="163"/>
      <c r="J370" s="164">
        <f>ROUND(I370*H370,2)</f>
        <v>0</v>
      </c>
      <c r="K370" s="165"/>
      <c r="L370" s="33"/>
      <c r="M370" s="166" t="s">
        <v>20</v>
      </c>
      <c r="N370" s="167" t="s">
        <v>49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R370" s="170" t="s">
        <v>127</v>
      </c>
      <c r="AT370" s="170" t="s">
        <v>123</v>
      </c>
      <c r="AU370" s="170" t="s">
        <v>78</v>
      </c>
      <c r="AY370" s="11" t="s">
        <v>128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1" t="s">
        <v>22</v>
      </c>
      <c r="BK370" s="171">
        <f>ROUND(I370*H370,2)</f>
        <v>0</v>
      </c>
      <c r="BL370" s="11" t="s">
        <v>127</v>
      </c>
      <c r="BM370" s="170" t="s">
        <v>837</v>
      </c>
    </row>
    <row r="371" spans="1:65" s="2" customFormat="1" ht="29.25">
      <c r="A371" s="28"/>
      <c r="B371" s="29"/>
      <c r="C371" s="30"/>
      <c r="D371" s="172" t="s">
        <v>130</v>
      </c>
      <c r="E371" s="30"/>
      <c r="F371" s="173" t="s">
        <v>838</v>
      </c>
      <c r="G371" s="30"/>
      <c r="H371" s="30"/>
      <c r="I371" s="109"/>
      <c r="J371" s="30"/>
      <c r="K371" s="30"/>
      <c r="L371" s="33"/>
      <c r="M371" s="174"/>
      <c r="N371" s="175"/>
      <c r="O371" s="58"/>
      <c r="P371" s="58"/>
      <c r="Q371" s="58"/>
      <c r="R371" s="58"/>
      <c r="S371" s="58"/>
      <c r="T371" s="59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T371" s="11" t="s">
        <v>130</v>
      </c>
      <c r="AU371" s="11" t="s">
        <v>78</v>
      </c>
    </row>
    <row r="372" spans="1:65" s="2" customFormat="1" ht="21.75" customHeight="1">
      <c r="A372" s="28"/>
      <c r="B372" s="29"/>
      <c r="C372" s="158" t="s">
        <v>839</v>
      </c>
      <c r="D372" s="158" t="s">
        <v>123</v>
      </c>
      <c r="E372" s="159" t="s">
        <v>840</v>
      </c>
      <c r="F372" s="160" t="s">
        <v>841</v>
      </c>
      <c r="G372" s="161" t="s">
        <v>134</v>
      </c>
      <c r="H372" s="162">
        <v>800</v>
      </c>
      <c r="I372" s="163"/>
      <c r="J372" s="164">
        <f>ROUND(I372*H372,2)</f>
        <v>0</v>
      </c>
      <c r="K372" s="165"/>
      <c r="L372" s="33"/>
      <c r="M372" s="166" t="s">
        <v>20</v>
      </c>
      <c r="N372" s="167" t="s">
        <v>49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R372" s="170" t="s">
        <v>127</v>
      </c>
      <c r="AT372" s="170" t="s">
        <v>123</v>
      </c>
      <c r="AU372" s="170" t="s">
        <v>78</v>
      </c>
      <c r="AY372" s="11" t="s">
        <v>128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1" t="s">
        <v>22</v>
      </c>
      <c r="BK372" s="171">
        <f>ROUND(I372*H372,2)</f>
        <v>0</v>
      </c>
      <c r="BL372" s="11" t="s">
        <v>127</v>
      </c>
      <c r="BM372" s="170" t="s">
        <v>842</v>
      </c>
    </row>
    <row r="373" spans="1:65" s="2" customFormat="1" ht="29.25">
      <c r="A373" s="28"/>
      <c r="B373" s="29"/>
      <c r="C373" s="30"/>
      <c r="D373" s="172" t="s">
        <v>130</v>
      </c>
      <c r="E373" s="30"/>
      <c r="F373" s="173" t="s">
        <v>843</v>
      </c>
      <c r="G373" s="30"/>
      <c r="H373" s="30"/>
      <c r="I373" s="109"/>
      <c r="J373" s="30"/>
      <c r="K373" s="30"/>
      <c r="L373" s="33"/>
      <c r="M373" s="174"/>
      <c r="N373" s="175"/>
      <c r="O373" s="58"/>
      <c r="P373" s="58"/>
      <c r="Q373" s="58"/>
      <c r="R373" s="58"/>
      <c r="S373" s="58"/>
      <c r="T373" s="59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T373" s="11" t="s">
        <v>130</v>
      </c>
      <c r="AU373" s="11" t="s">
        <v>78</v>
      </c>
    </row>
    <row r="374" spans="1:65" s="2" customFormat="1" ht="16.5" customHeight="1">
      <c r="A374" s="28"/>
      <c r="B374" s="29"/>
      <c r="C374" s="158" t="s">
        <v>844</v>
      </c>
      <c r="D374" s="158" t="s">
        <v>123</v>
      </c>
      <c r="E374" s="159" t="s">
        <v>845</v>
      </c>
      <c r="F374" s="160" t="s">
        <v>846</v>
      </c>
      <c r="G374" s="161" t="s">
        <v>134</v>
      </c>
      <c r="H374" s="162">
        <v>400</v>
      </c>
      <c r="I374" s="163"/>
      <c r="J374" s="164">
        <f>ROUND(I374*H374,2)</f>
        <v>0</v>
      </c>
      <c r="K374" s="165"/>
      <c r="L374" s="33"/>
      <c r="M374" s="166" t="s">
        <v>20</v>
      </c>
      <c r="N374" s="167" t="s">
        <v>49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0</v>
      </c>
      <c r="T374" s="169">
        <f>S374*H374</f>
        <v>0</v>
      </c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R374" s="170" t="s">
        <v>127</v>
      </c>
      <c r="AT374" s="170" t="s">
        <v>123</v>
      </c>
      <c r="AU374" s="170" t="s">
        <v>78</v>
      </c>
      <c r="AY374" s="11" t="s">
        <v>128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1" t="s">
        <v>22</v>
      </c>
      <c r="BK374" s="171">
        <f>ROUND(I374*H374,2)</f>
        <v>0</v>
      </c>
      <c r="BL374" s="11" t="s">
        <v>127</v>
      </c>
      <c r="BM374" s="170" t="s">
        <v>847</v>
      </c>
    </row>
    <row r="375" spans="1:65" s="2" customFormat="1" ht="19.5">
      <c r="A375" s="28"/>
      <c r="B375" s="29"/>
      <c r="C375" s="30"/>
      <c r="D375" s="172" t="s">
        <v>130</v>
      </c>
      <c r="E375" s="30"/>
      <c r="F375" s="173" t="s">
        <v>848</v>
      </c>
      <c r="G375" s="30"/>
      <c r="H375" s="30"/>
      <c r="I375" s="109"/>
      <c r="J375" s="30"/>
      <c r="K375" s="30"/>
      <c r="L375" s="33"/>
      <c r="M375" s="174"/>
      <c r="N375" s="175"/>
      <c r="O375" s="58"/>
      <c r="P375" s="58"/>
      <c r="Q375" s="58"/>
      <c r="R375" s="58"/>
      <c r="S375" s="58"/>
      <c r="T375" s="59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T375" s="11" t="s">
        <v>130</v>
      </c>
      <c r="AU375" s="11" t="s">
        <v>78</v>
      </c>
    </row>
    <row r="376" spans="1:65" s="2" customFormat="1" ht="16.5" customHeight="1">
      <c r="A376" s="28"/>
      <c r="B376" s="29"/>
      <c r="C376" s="158" t="s">
        <v>849</v>
      </c>
      <c r="D376" s="158" t="s">
        <v>123</v>
      </c>
      <c r="E376" s="159" t="s">
        <v>850</v>
      </c>
      <c r="F376" s="160" t="s">
        <v>851</v>
      </c>
      <c r="G376" s="161" t="s">
        <v>134</v>
      </c>
      <c r="H376" s="162">
        <v>800</v>
      </c>
      <c r="I376" s="163"/>
      <c r="J376" s="164">
        <f>ROUND(I376*H376,2)</f>
        <v>0</v>
      </c>
      <c r="K376" s="165"/>
      <c r="L376" s="33"/>
      <c r="M376" s="166" t="s">
        <v>20</v>
      </c>
      <c r="N376" s="167" t="s">
        <v>49</v>
      </c>
      <c r="O376" s="58"/>
      <c r="P376" s="168">
        <f>O376*H376</f>
        <v>0</v>
      </c>
      <c r="Q376" s="168">
        <v>0</v>
      </c>
      <c r="R376" s="168">
        <f>Q376*H376</f>
        <v>0</v>
      </c>
      <c r="S376" s="168">
        <v>0</v>
      </c>
      <c r="T376" s="169">
        <f>S376*H376</f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70" t="s">
        <v>127</v>
      </c>
      <c r="AT376" s="170" t="s">
        <v>123</v>
      </c>
      <c r="AU376" s="170" t="s">
        <v>78</v>
      </c>
      <c r="AY376" s="11" t="s">
        <v>128</v>
      </c>
      <c r="BE376" s="171">
        <f>IF(N376="základní",J376,0)</f>
        <v>0</v>
      </c>
      <c r="BF376" s="171">
        <f>IF(N376="snížená",J376,0)</f>
        <v>0</v>
      </c>
      <c r="BG376" s="171">
        <f>IF(N376="zákl. přenesená",J376,0)</f>
        <v>0</v>
      </c>
      <c r="BH376" s="171">
        <f>IF(N376="sníž. přenesená",J376,0)</f>
        <v>0</v>
      </c>
      <c r="BI376" s="171">
        <f>IF(N376="nulová",J376,0)</f>
        <v>0</v>
      </c>
      <c r="BJ376" s="11" t="s">
        <v>22</v>
      </c>
      <c r="BK376" s="171">
        <f>ROUND(I376*H376,2)</f>
        <v>0</v>
      </c>
      <c r="BL376" s="11" t="s">
        <v>127</v>
      </c>
      <c r="BM376" s="170" t="s">
        <v>852</v>
      </c>
    </row>
    <row r="377" spans="1:65" s="2" customFormat="1" ht="19.5">
      <c r="A377" s="28"/>
      <c r="B377" s="29"/>
      <c r="C377" s="30"/>
      <c r="D377" s="172" t="s">
        <v>130</v>
      </c>
      <c r="E377" s="30"/>
      <c r="F377" s="173" t="s">
        <v>853</v>
      </c>
      <c r="G377" s="30"/>
      <c r="H377" s="30"/>
      <c r="I377" s="109"/>
      <c r="J377" s="30"/>
      <c r="K377" s="30"/>
      <c r="L377" s="33"/>
      <c r="M377" s="174"/>
      <c r="N377" s="175"/>
      <c r="O377" s="58"/>
      <c r="P377" s="58"/>
      <c r="Q377" s="58"/>
      <c r="R377" s="58"/>
      <c r="S377" s="58"/>
      <c r="T377" s="59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T377" s="11" t="s">
        <v>130</v>
      </c>
      <c r="AU377" s="11" t="s">
        <v>78</v>
      </c>
    </row>
    <row r="378" spans="1:65" s="2" customFormat="1" ht="16.5" customHeight="1">
      <c r="A378" s="28"/>
      <c r="B378" s="29"/>
      <c r="C378" s="158" t="s">
        <v>854</v>
      </c>
      <c r="D378" s="158" t="s">
        <v>123</v>
      </c>
      <c r="E378" s="159" t="s">
        <v>855</v>
      </c>
      <c r="F378" s="160" t="s">
        <v>856</v>
      </c>
      <c r="G378" s="161" t="s">
        <v>134</v>
      </c>
      <c r="H378" s="162">
        <v>800</v>
      </c>
      <c r="I378" s="163"/>
      <c r="J378" s="164">
        <f>ROUND(I378*H378,2)</f>
        <v>0</v>
      </c>
      <c r="K378" s="165"/>
      <c r="L378" s="33"/>
      <c r="M378" s="166" t="s">
        <v>20</v>
      </c>
      <c r="N378" s="167" t="s">
        <v>49</v>
      </c>
      <c r="O378" s="58"/>
      <c r="P378" s="168">
        <f>O378*H378</f>
        <v>0</v>
      </c>
      <c r="Q378" s="168">
        <v>0</v>
      </c>
      <c r="R378" s="168">
        <f>Q378*H378</f>
        <v>0</v>
      </c>
      <c r="S378" s="168">
        <v>0</v>
      </c>
      <c r="T378" s="169">
        <f>S378*H378</f>
        <v>0</v>
      </c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R378" s="170" t="s">
        <v>127</v>
      </c>
      <c r="AT378" s="170" t="s">
        <v>123</v>
      </c>
      <c r="AU378" s="170" t="s">
        <v>78</v>
      </c>
      <c r="AY378" s="11" t="s">
        <v>128</v>
      </c>
      <c r="BE378" s="171">
        <f>IF(N378="základní",J378,0)</f>
        <v>0</v>
      </c>
      <c r="BF378" s="171">
        <f>IF(N378="snížená",J378,0)</f>
        <v>0</v>
      </c>
      <c r="BG378" s="171">
        <f>IF(N378="zákl. přenesená",J378,0)</f>
        <v>0</v>
      </c>
      <c r="BH378" s="171">
        <f>IF(N378="sníž. přenesená",J378,0)</f>
        <v>0</v>
      </c>
      <c r="BI378" s="171">
        <f>IF(N378="nulová",J378,0)</f>
        <v>0</v>
      </c>
      <c r="BJ378" s="11" t="s">
        <v>22</v>
      </c>
      <c r="BK378" s="171">
        <f>ROUND(I378*H378,2)</f>
        <v>0</v>
      </c>
      <c r="BL378" s="11" t="s">
        <v>127</v>
      </c>
      <c r="BM378" s="170" t="s">
        <v>857</v>
      </c>
    </row>
    <row r="379" spans="1:65" s="2" customFormat="1" ht="19.5">
      <c r="A379" s="28"/>
      <c r="B379" s="29"/>
      <c r="C379" s="30"/>
      <c r="D379" s="172" t="s">
        <v>130</v>
      </c>
      <c r="E379" s="30"/>
      <c r="F379" s="173" t="s">
        <v>858</v>
      </c>
      <c r="G379" s="30"/>
      <c r="H379" s="30"/>
      <c r="I379" s="109"/>
      <c r="J379" s="30"/>
      <c r="K379" s="30"/>
      <c r="L379" s="33"/>
      <c r="M379" s="174"/>
      <c r="N379" s="175"/>
      <c r="O379" s="58"/>
      <c r="P379" s="58"/>
      <c r="Q379" s="58"/>
      <c r="R379" s="58"/>
      <c r="S379" s="58"/>
      <c r="T379" s="59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T379" s="11" t="s">
        <v>130</v>
      </c>
      <c r="AU379" s="11" t="s">
        <v>78</v>
      </c>
    </row>
    <row r="380" spans="1:65" s="2" customFormat="1" ht="16.5" customHeight="1">
      <c r="A380" s="28"/>
      <c r="B380" s="29"/>
      <c r="C380" s="158" t="s">
        <v>859</v>
      </c>
      <c r="D380" s="158" t="s">
        <v>123</v>
      </c>
      <c r="E380" s="159" t="s">
        <v>860</v>
      </c>
      <c r="F380" s="160" t="s">
        <v>861</v>
      </c>
      <c r="G380" s="161" t="s">
        <v>134</v>
      </c>
      <c r="H380" s="162">
        <v>400</v>
      </c>
      <c r="I380" s="163"/>
      <c r="J380" s="164">
        <f>ROUND(I380*H380,2)</f>
        <v>0</v>
      </c>
      <c r="K380" s="165"/>
      <c r="L380" s="33"/>
      <c r="M380" s="166" t="s">
        <v>20</v>
      </c>
      <c r="N380" s="167" t="s">
        <v>49</v>
      </c>
      <c r="O380" s="58"/>
      <c r="P380" s="168">
        <f>O380*H380</f>
        <v>0</v>
      </c>
      <c r="Q380" s="168">
        <v>0</v>
      </c>
      <c r="R380" s="168">
        <f>Q380*H380</f>
        <v>0</v>
      </c>
      <c r="S380" s="168">
        <v>0</v>
      </c>
      <c r="T380" s="169">
        <f>S380*H380</f>
        <v>0</v>
      </c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R380" s="170" t="s">
        <v>127</v>
      </c>
      <c r="AT380" s="170" t="s">
        <v>123</v>
      </c>
      <c r="AU380" s="170" t="s">
        <v>78</v>
      </c>
      <c r="AY380" s="11" t="s">
        <v>128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1" t="s">
        <v>22</v>
      </c>
      <c r="BK380" s="171">
        <f>ROUND(I380*H380,2)</f>
        <v>0</v>
      </c>
      <c r="BL380" s="11" t="s">
        <v>127</v>
      </c>
      <c r="BM380" s="170" t="s">
        <v>862</v>
      </c>
    </row>
    <row r="381" spans="1:65" s="2" customFormat="1" ht="19.5">
      <c r="A381" s="28"/>
      <c r="B381" s="29"/>
      <c r="C381" s="30"/>
      <c r="D381" s="172" t="s">
        <v>130</v>
      </c>
      <c r="E381" s="30"/>
      <c r="F381" s="173" t="s">
        <v>863</v>
      </c>
      <c r="G381" s="30"/>
      <c r="H381" s="30"/>
      <c r="I381" s="109"/>
      <c r="J381" s="30"/>
      <c r="K381" s="30"/>
      <c r="L381" s="33"/>
      <c r="M381" s="174"/>
      <c r="N381" s="175"/>
      <c r="O381" s="58"/>
      <c r="P381" s="58"/>
      <c r="Q381" s="58"/>
      <c r="R381" s="58"/>
      <c r="S381" s="58"/>
      <c r="T381" s="59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T381" s="11" t="s">
        <v>130</v>
      </c>
      <c r="AU381" s="11" t="s">
        <v>78</v>
      </c>
    </row>
    <row r="382" spans="1:65" s="2" customFormat="1" ht="16.5" customHeight="1">
      <c r="A382" s="28"/>
      <c r="B382" s="29"/>
      <c r="C382" s="158" t="s">
        <v>864</v>
      </c>
      <c r="D382" s="158" t="s">
        <v>123</v>
      </c>
      <c r="E382" s="159" t="s">
        <v>865</v>
      </c>
      <c r="F382" s="160" t="s">
        <v>866</v>
      </c>
      <c r="G382" s="161" t="s">
        <v>134</v>
      </c>
      <c r="H382" s="162">
        <v>200</v>
      </c>
      <c r="I382" s="163"/>
      <c r="J382" s="164">
        <f>ROUND(I382*H382,2)</f>
        <v>0</v>
      </c>
      <c r="K382" s="165"/>
      <c r="L382" s="33"/>
      <c r="M382" s="166" t="s">
        <v>20</v>
      </c>
      <c r="N382" s="167" t="s">
        <v>49</v>
      </c>
      <c r="O382" s="58"/>
      <c r="P382" s="168">
        <f>O382*H382</f>
        <v>0</v>
      </c>
      <c r="Q382" s="168">
        <v>0</v>
      </c>
      <c r="R382" s="168">
        <f>Q382*H382</f>
        <v>0</v>
      </c>
      <c r="S382" s="168">
        <v>0</v>
      </c>
      <c r="T382" s="169">
        <f>S382*H382</f>
        <v>0</v>
      </c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R382" s="170" t="s">
        <v>127</v>
      </c>
      <c r="AT382" s="170" t="s">
        <v>123</v>
      </c>
      <c r="AU382" s="170" t="s">
        <v>78</v>
      </c>
      <c r="AY382" s="11" t="s">
        <v>128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1" t="s">
        <v>22</v>
      </c>
      <c r="BK382" s="171">
        <f>ROUND(I382*H382,2)</f>
        <v>0</v>
      </c>
      <c r="BL382" s="11" t="s">
        <v>127</v>
      </c>
      <c r="BM382" s="170" t="s">
        <v>867</v>
      </c>
    </row>
    <row r="383" spans="1:65" s="2" customFormat="1" ht="19.5">
      <c r="A383" s="28"/>
      <c r="B383" s="29"/>
      <c r="C383" s="30"/>
      <c r="D383" s="172" t="s">
        <v>130</v>
      </c>
      <c r="E383" s="30"/>
      <c r="F383" s="173" t="s">
        <v>868</v>
      </c>
      <c r="G383" s="30"/>
      <c r="H383" s="30"/>
      <c r="I383" s="109"/>
      <c r="J383" s="30"/>
      <c r="K383" s="30"/>
      <c r="L383" s="33"/>
      <c r="M383" s="174"/>
      <c r="N383" s="175"/>
      <c r="O383" s="58"/>
      <c r="P383" s="58"/>
      <c r="Q383" s="58"/>
      <c r="R383" s="58"/>
      <c r="S383" s="58"/>
      <c r="T383" s="59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T383" s="11" t="s">
        <v>130</v>
      </c>
      <c r="AU383" s="11" t="s">
        <v>78</v>
      </c>
    </row>
    <row r="384" spans="1:65" s="2" customFormat="1" ht="16.5" customHeight="1">
      <c r="A384" s="28"/>
      <c r="B384" s="29"/>
      <c r="C384" s="158" t="s">
        <v>869</v>
      </c>
      <c r="D384" s="158" t="s">
        <v>123</v>
      </c>
      <c r="E384" s="159" t="s">
        <v>870</v>
      </c>
      <c r="F384" s="160" t="s">
        <v>871</v>
      </c>
      <c r="G384" s="161" t="s">
        <v>134</v>
      </c>
      <c r="H384" s="162">
        <v>200</v>
      </c>
      <c r="I384" s="163"/>
      <c r="J384" s="164">
        <f>ROUND(I384*H384,2)</f>
        <v>0</v>
      </c>
      <c r="K384" s="165"/>
      <c r="L384" s="33"/>
      <c r="M384" s="166" t="s">
        <v>20</v>
      </c>
      <c r="N384" s="167" t="s">
        <v>49</v>
      </c>
      <c r="O384" s="58"/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R384" s="170" t="s">
        <v>127</v>
      </c>
      <c r="AT384" s="170" t="s">
        <v>123</v>
      </c>
      <c r="AU384" s="170" t="s">
        <v>78</v>
      </c>
      <c r="AY384" s="11" t="s">
        <v>128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1" t="s">
        <v>22</v>
      </c>
      <c r="BK384" s="171">
        <f>ROUND(I384*H384,2)</f>
        <v>0</v>
      </c>
      <c r="BL384" s="11" t="s">
        <v>127</v>
      </c>
      <c r="BM384" s="170" t="s">
        <v>872</v>
      </c>
    </row>
    <row r="385" spans="1:65" s="2" customFormat="1" ht="19.5">
      <c r="A385" s="28"/>
      <c r="B385" s="29"/>
      <c r="C385" s="30"/>
      <c r="D385" s="172" t="s">
        <v>130</v>
      </c>
      <c r="E385" s="30"/>
      <c r="F385" s="173" t="s">
        <v>873</v>
      </c>
      <c r="G385" s="30"/>
      <c r="H385" s="30"/>
      <c r="I385" s="109"/>
      <c r="J385" s="30"/>
      <c r="K385" s="30"/>
      <c r="L385" s="33"/>
      <c r="M385" s="174"/>
      <c r="N385" s="175"/>
      <c r="O385" s="58"/>
      <c r="P385" s="58"/>
      <c r="Q385" s="58"/>
      <c r="R385" s="58"/>
      <c r="S385" s="58"/>
      <c r="T385" s="59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T385" s="11" t="s">
        <v>130</v>
      </c>
      <c r="AU385" s="11" t="s">
        <v>78</v>
      </c>
    </row>
    <row r="386" spans="1:65" s="2" customFormat="1" ht="16.5" customHeight="1">
      <c r="A386" s="28"/>
      <c r="B386" s="29"/>
      <c r="C386" s="158" t="s">
        <v>874</v>
      </c>
      <c r="D386" s="158" t="s">
        <v>123</v>
      </c>
      <c r="E386" s="159" t="s">
        <v>875</v>
      </c>
      <c r="F386" s="160" t="s">
        <v>876</v>
      </c>
      <c r="G386" s="161" t="s">
        <v>134</v>
      </c>
      <c r="H386" s="162">
        <v>1000</v>
      </c>
      <c r="I386" s="163"/>
      <c r="J386" s="164">
        <f>ROUND(I386*H386,2)</f>
        <v>0</v>
      </c>
      <c r="K386" s="165"/>
      <c r="L386" s="33"/>
      <c r="M386" s="166" t="s">
        <v>20</v>
      </c>
      <c r="N386" s="167" t="s">
        <v>49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R386" s="170" t="s">
        <v>127</v>
      </c>
      <c r="AT386" s="170" t="s">
        <v>123</v>
      </c>
      <c r="AU386" s="170" t="s">
        <v>78</v>
      </c>
      <c r="AY386" s="11" t="s">
        <v>128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1" t="s">
        <v>22</v>
      </c>
      <c r="BK386" s="171">
        <f>ROUND(I386*H386,2)</f>
        <v>0</v>
      </c>
      <c r="BL386" s="11" t="s">
        <v>127</v>
      </c>
      <c r="BM386" s="170" t="s">
        <v>877</v>
      </c>
    </row>
    <row r="387" spans="1:65" s="2" customFormat="1" ht="19.5">
      <c r="A387" s="28"/>
      <c r="B387" s="29"/>
      <c r="C387" s="30"/>
      <c r="D387" s="172" t="s">
        <v>130</v>
      </c>
      <c r="E387" s="30"/>
      <c r="F387" s="173" t="s">
        <v>878</v>
      </c>
      <c r="G387" s="30"/>
      <c r="H387" s="30"/>
      <c r="I387" s="109"/>
      <c r="J387" s="30"/>
      <c r="K387" s="30"/>
      <c r="L387" s="33"/>
      <c r="M387" s="174"/>
      <c r="N387" s="175"/>
      <c r="O387" s="58"/>
      <c r="P387" s="58"/>
      <c r="Q387" s="58"/>
      <c r="R387" s="58"/>
      <c r="S387" s="58"/>
      <c r="T387" s="59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T387" s="11" t="s">
        <v>130</v>
      </c>
      <c r="AU387" s="11" t="s">
        <v>78</v>
      </c>
    </row>
    <row r="388" spans="1:65" s="2" customFormat="1" ht="16.5" customHeight="1">
      <c r="A388" s="28"/>
      <c r="B388" s="29"/>
      <c r="C388" s="158" t="s">
        <v>879</v>
      </c>
      <c r="D388" s="158" t="s">
        <v>123</v>
      </c>
      <c r="E388" s="159" t="s">
        <v>880</v>
      </c>
      <c r="F388" s="160" t="s">
        <v>881</v>
      </c>
      <c r="G388" s="161" t="s">
        <v>134</v>
      </c>
      <c r="H388" s="162">
        <v>400</v>
      </c>
      <c r="I388" s="163"/>
      <c r="J388" s="164">
        <f>ROUND(I388*H388,2)</f>
        <v>0</v>
      </c>
      <c r="K388" s="165"/>
      <c r="L388" s="33"/>
      <c r="M388" s="166" t="s">
        <v>20</v>
      </c>
      <c r="N388" s="167" t="s">
        <v>49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R388" s="170" t="s">
        <v>127</v>
      </c>
      <c r="AT388" s="170" t="s">
        <v>123</v>
      </c>
      <c r="AU388" s="170" t="s">
        <v>78</v>
      </c>
      <c r="AY388" s="11" t="s">
        <v>128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1" t="s">
        <v>22</v>
      </c>
      <c r="BK388" s="171">
        <f>ROUND(I388*H388,2)</f>
        <v>0</v>
      </c>
      <c r="BL388" s="11" t="s">
        <v>127</v>
      </c>
      <c r="BM388" s="170" t="s">
        <v>882</v>
      </c>
    </row>
    <row r="389" spans="1:65" s="2" customFormat="1" ht="19.5">
      <c r="A389" s="28"/>
      <c r="B389" s="29"/>
      <c r="C389" s="30"/>
      <c r="D389" s="172" t="s">
        <v>130</v>
      </c>
      <c r="E389" s="30"/>
      <c r="F389" s="173" t="s">
        <v>883</v>
      </c>
      <c r="G389" s="30"/>
      <c r="H389" s="30"/>
      <c r="I389" s="109"/>
      <c r="J389" s="30"/>
      <c r="K389" s="30"/>
      <c r="L389" s="33"/>
      <c r="M389" s="174"/>
      <c r="N389" s="175"/>
      <c r="O389" s="58"/>
      <c r="P389" s="58"/>
      <c r="Q389" s="58"/>
      <c r="R389" s="58"/>
      <c r="S389" s="58"/>
      <c r="T389" s="59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T389" s="11" t="s">
        <v>130</v>
      </c>
      <c r="AU389" s="11" t="s">
        <v>78</v>
      </c>
    </row>
    <row r="390" spans="1:65" s="2" customFormat="1" ht="16.5" customHeight="1">
      <c r="A390" s="28"/>
      <c r="B390" s="29"/>
      <c r="C390" s="158" t="s">
        <v>884</v>
      </c>
      <c r="D390" s="158" t="s">
        <v>123</v>
      </c>
      <c r="E390" s="159" t="s">
        <v>885</v>
      </c>
      <c r="F390" s="160" t="s">
        <v>886</v>
      </c>
      <c r="G390" s="161" t="s">
        <v>134</v>
      </c>
      <c r="H390" s="162">
        <v>800</v>
      </c>
      <c r="I390" s="163"/>
      <c r="J390" s="164">
        <f>ROUND(I390*H390,2)</f>
        <v>0</v>
      </c>
      <c r="K390" s="165"/>
      <c r="L390" s="33"/>
      <c r="M390" s="166" t="s">
        <v>20</v>
      </c>
      <c r="N390" s="167" t="s">
        <v>49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R390" s="170" t="s">
        <v>127</v>
      </c>
      <c r="AT390" s="170" t="s">
        <v>123</v>
      </c>
      <c r="AU390" s="170" t="s">
        <v>78</v>
      </c>
      <c r="AY390" s="11" t="s">
        <v>128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1" t="s">
        <v>22</v>
      </c>
      <c r="BK390" s="171">
        <f>ROUND(I390*H390,2)</f>
        <v>0</v>
      </c>
      <c r="BL390" s="11" t="s">
        <v>127</v>
      </c>
      <c r="BM390" s="170" t="s">
        <v>887</v>
      </c>
    </row>
    <row r="391" spans="1:65" s="2" customFormat="1" ht="19.5">
      <c r="A391" s="28"/>
      <c r="B391" s="29"/>
      <c r="C391" s="30"/>
      <c r="D391" s="172" t="s">
        <v>130</v>
      </c>
      <c r="E391" s="30"/>
      <c r="F391" s="173" t="s">
        <v>888</v>
      </c>
      <c r="G391" s="30"/>
      <c r="H391" s="30"/>
      <c r="I391" s="109"/>
      <c r="J391" s="30"/>
      <c r="K391" s="30"/>
      <c r="L391" s="33"/>
      <c r="M391" s="174"/>
      <c r="N391" s="175"/>
      <c r="O391" s="58"/>
      <c r="P391" s="58"/>
      <c r="Q391" s="58"/>
      <c r="R391" s="58"/>
      <c r="S391" s="58"/>
      <c r="T391" s="59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T391" s="11" t="s">
        <v>130</v>
      </c>
      <c r="AU391" s="11" t="s">
        <v>78</v>
      </c>
    </row>
    <row r="392" spans="1:65" s="2" customFormat="1" ht="16.5" customHeight="1">
      <c r="A392" s="28"/>
      <c r="B392" s="29"/>
      <c r="C392" s="158" t="s">
        <v>889</v>
      </c>
      <c r="D392" s="158" t="s">
        <v>123</v>
      </c>
      <c r="E392" s="159" t="s">
        <v>890</v>
      </c>
      <c r="F392" s="160" t="s">
        <v>891</v>
      </c>
      <c r="G392" s="161" t="s">
        <v>134</v>
      </c>
      <c r="H392" s="162">
        <v>800</v>
      </c>
      <c r="I392" s="163"/>
      <c r="J392" s="164">
        <f>ROUND(I392*H392,2)</f>
        <v>0</v>
      </c>
      <c r="K392" s="165"/>
      <c r="L392" s="33"/>
      <c r="M392" s="166" t="s">
        <v>20</v>
      </c>
      <c r="N392" s="167" t="s">
        <v>49</v>
      </c>
      <c r="O392" s="58"/>
      <c r="P392" s="168">
        <f>O392*H392</f>
        <v>0</v>
      </c>
      <c r="Q392" s="168">
        <v>0</v>
      </c>
      <c r="R392" s="168">
        <f>Q392*H392</f>
        <v>0</v>
      </c>
      <c r="S392" s="168">
        <v>0</v>
      </c>
      <c r="T392" s="169">
        <f>S392*H392</f>
        <v>0</v>
      </c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R392" s="170" t="s">
        <v>127</v>
      </c>
      <c r="AT392" s="170" t="s">
        <v>123</v>
      </c>
      <c r="AU392" s="170" t="s">
        <v>78</v>
      </c>
      <c r="AY392" s="11" t="s">
        <v>128</v>
      </c>
      <c r="BE392" s="171">
        <f>IF(N392="základní",J392,0)</f>
        <v>0</v>
      </c>
      <c r="BF392" s="171">
        <f>IF(N392="snížená",J392,0)</f>
        <v>0</v>
      </c>
      <c r="BG392" s="171">
        <f>IF(N392="zákl. přenesená",J392,0)</f>
        <v>0</v>
      </c>
      <c r="BH392" s="171">
        <f>IF(N392="sníž. přenesená",J392,0)</f>
        <v>0</v>
      </c>
      <c r="BI392" s="171">
        <f>IF(N392="nulová",J392,0)</f>
        <v>0</v>
      </c>
      <c r="BJ392" s="11" t="s">
        <v>22</v>
      </c>
      <c r="BK392" s="171">
        <f>ROUND(I392*H392,2)</f>
        <v>0</v>
      </c>
      <c r="BL392" s="11" t="s">
        <v>127</v>
      </c>
      <c r="BM392" s="170" t="s">
        <v>892</v>
      </c>
    </row>
    <row r="393" spans="1:65" s="2" customFormat="1" ht="19.5">
      <c r="A393" s="28"/>
      <c r="B393" s="29"/>
      <c r="C393" s="30"/>
      <c r="D393" s="172" t="s">
        <v>130</v>
      </c>
      <c r="E393" s="30"/>
      <c r="F393" s="173" t="s">
        <v>893</v>
      </c>
      <c r="G393" s="30"/>
      <c r="H393" s="30"/>
      <c r="I393" s="109"/>
      <c r="J393" s="30"/>
      <c r="K393" s="30"/>
      <c r="L393" s="33"/>
      <c r="M393" s="174"/>
      <c r="N393" s="175"/>
      <c r="O393" s="58"/>
      <c r="P393" s="58"/>
      <c r="Q393" s="58"/>
      <c r="R393" s="58"/>
      <c r="S393" s="58"/>
      <c r="T393" s="59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T393" s="11" t="s">
        <v>130</v>
      </c>
      <c r="AU393" s="11" t="s">
        <v>78</v>
      </c>
    </row>
    <row r="394" spans="1:65" s="2" customFormat="1" ht="16.5" customHeight="1">
      <c r="A394" s="28"/>
      <c r="B394" s="29"/>
      <c r="C394" s="158" t="s">
        <v>894</v>
      </c>
      <c r="D394" s="158" t="s">
        <v>123</v>
      </c>
      <c r="E394" s="159" t="s">
        <v>895</v>
      </c>
      <c r="F394" s="160" t="s">
        <v>896</v>
      </c>
      <c r="G394" s="161" t="s">
        <v>134</v>
      </c>
      <c r="H394" s="162">
        <v>400</v>
      </c>
      <c r="I394" s="163"/>
      <c r="J394" s="164">
        <f>ROUND(I394*H394,2)</f>
        <v>0</v>
      </c>
      <c r="K394" s="165"/>
      <c r="L394" s="33"/>
      <c r="M394" s="166" t="s">
        <v>20</v>
      </c>
      <c r="N394" s="167" t="s">
        <v>49</v>
      </c>
      <c r="O394" s="58"/>
      <c r="P394" s="168">
        <f>O394*H394</f>
        <v>0</v>
      </c>
      <c r="Q394" s="168">
        <v>0</v>
      </c>
      <c r="R394" s="168">
        <f>Q394*H394</f>
        <v>0</v>
      </c>
      <c r="S394" s="168">
        <v>0</v>
      </c>
      <c r="T394" s="169">
        <f>S394*H394</f>
        <v>0</v>
      </c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R394" s="170" t="s">
        <v>127</v>
      </c>
      <c r="AT394" s="170" t="s">
        <v>123</v>
      </c>
      <c r="AU394" s="170" t="s">
        <v>78</v>
      </c>
      <c r="AY394" s="11" t="s">
        <v>128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1" t="s">
        <v>22</v>
      </c>
      <c r="BK394" s="171">
        <f>ROUND(I394*H394,2)</f>
        <v>0</v>
      </c>
      <c r="BL394" s="11" t="s">
        <v>127</v>
      </c>
      <c r="BM394" s="170" t="s">
        <v>897</v>
      </c>
    </row>
    <row r="395" spans="1:65" s="2" customFormat="1" ht="19.5">
      <c r="A395" s="28"/>
      <c r="B395" s="29"/>
      <c r="C395" s="30"/>
      <c r="D395" s="172" t="s">
        <v>130</v>
      </c>
      <c r="E395" s="30"/>
      <c r="F395" s="173" t="s">
        <v>898</v>
      </c>
      <c r="G395" s="30"/>
      <c r="H395" s="30"/>
      <c r="I395" s="109"/>
      <c r="J395" s="30"/>
      <c r="K395" s="30"/>
      <c r="L395" s="33"/>
      <c r="M395" s="174"/>
      <c r="N395" s="175"/>
      <c r="O395" s="58"/>
      <c r="P395" s="58"/>
      <c r="Q395" s="58"/>
      <c r="R395" s="58"/>
      <c r="S395" s="58"/>
      <c r="T395" s="59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T395" s="11" t="s">
        <v>130</v>
      </c>
      <c r="AU395" s="11" t="s">
        <v>78</v>
      </c>
    </row>
    <row r="396" spans="1:65" s="2" customFormat="1" ht="16.5" customHeight="1">
      <c r="A396" s="28"/>
      <c r="B396" s="29"/>
      <c r="C396" s="158" t="s">
        <v>899</v>
      </c>
      <c r="D396" s="158" t="s">
        <v>123</v>
      </c>
      <c r="E396" s="159" t="s">
        <v>900</v>
      </c>
      <c r="F396" s="160" t="s">
        <v>901</v>
      </c>
      <c r="G396" s="161" t="s">
        <v>134</v>
      </c>
      <c r="H396" s="162">
        <v>400</v>
      </c>
      <c r="I396" s="163"/>
      <c r="J396" s="164">
        <f>ROUND(I396*H396,2)</f>
        <v>0</v>
      </c>
      <c r="K396" s="165"/>
      <c r="L396" s="33"/>
      <c r="M396" s="166" t="s">
        <v>20</v>
      </c>
      <c r="N396" s="167" t="s">
        <v>49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R396" s="170" t="s">
        <v>127</v>
      </c>
      <c r="AT396" s="170" t="s">
        <v>123</v>
      </c>
      <c r="AU396" s="170" t="s">
        <v>78</v>
      </c>
      <c r="AY396" s="11" t="s">
        <v>128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1" t="s">
        <v>22</v>
      </c>
      <c r="BK396" s="171">
        <f>ROUND(I396*H396,2)</f>
        <v>0</v>
      </c>
      <c r="BL396" s="11" t="s">
        <v>127</v>
      </c>
      <c r="BM396" s="170" t="s">
        <v>902</v>
      </c>
    </row>
    <row r="397" spans="1:65" s="2" customFormat="1" ht="19.5">
      <c r="A397" s="28"/>
      <c r="B397" s="29"/>
      <c r="C397" s="30"/>
      <c r="D397" s="172" t="s">
        <v>130</v>
      </c>
      <c r="E397" s="30"/>
      <c r="F397" s="173" t="s">
        <v>903</v>
      </c>
      <c r="G397" s="30"/>
      <c r="H397" s="30"/>
      <c r="I397" s="109"/>
      <c r="J397" s="30"/>
      <c r="K397" s="30"/>
      <c r="L397" s="33"/>
      <c r="M397" s="174"/>
      <c r="N397" s="175"/>
      <c r="O397" s="58"/>
      <c r="P397" s="58"/>
      <c r="Q397" s="58"/>
      <c r="R397" s="58"/>
      <c r="S397" s="58"/>
      <c r="T397" s="59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T397" s="11" t="s">
        <v>130</v>
      </c>
      <c r="AU397" s="11" t="s">
        <v>78</v>
      </c>
    </row>
    <row r="398" spans="1:65" s="2" customFormat="1" ht="21.75" customHeight="1">
      <c r="A398" s="28"/>
      <c r="B398" s="29"/>
      <c r="C398" s="158" t="s">
        <v>904</v>
      </c>
      <c r="D398" s="158" t="s">
        <v>123</v>
      </c>
      <c r="E398" s="159" t="s">
        <v>905</v>
      </c>
      <c r="F398" s="160" t="s">
        <v>906</v>
      </c>
      <c r="G398" s="161" t="s">
        <v>134</v>
      </c>
      <c r="H398" s="162">
        <v>100</v>
      </c>
      <c r="I398" s="163"/>
      <c r="J398" s="164">
        <f>ROUND(I398*H398,2)</f>
        <v>0</v>
      </c>
      <c r="K398" s="165"/>
      <c r="L398" s="33"/>
      <c r="M398" s="166" t="s">
        <v>20</v>
      </c>
      <c r="N398" s="167" t="s">
        <v>49</v>
      </c>
      <c r="O398" s="58"/>
      <c r="P398" s="168">
        <f>O398*H398</f>
        <v>0</v>
      </c>
      <c r="Q398" s="168">
        <v>0</v>
      </c>
      <c r="R398" s="168">
        <f>Q398*H398</f>
        <v>0</v>
      </c>
      <c r="S398" s="168">
        <v>0</v>
      </c>
      <c r="T398" s="169">
        <f>S398*H398</f>
        <v>0</v>
      </c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R398" s="170" t="s">
        <v>127</v>
      </c>
      <c r="AT398" s="170" t="s">
        <v>123</v>
      </c>
      <c r="AU398" s="170" t="s">
        <v>78</v>
      </c>
      <c r="AY398" s="11" t="s">
        <v>128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1" t="s">
        <v>22</v>
      </c>
      <c r="BK398" s="171">
        <f>ROUND(I398*H398,2)</f>
        <v>0</v>
      </c>
      <c r="BL398" s="11" t="s">
        <v>127</v>
      </c>
      <c r="BM398" s="170" t="s">
        <v>907</v>
      </c>
    </row>
    <row r="399" spans="1:65" s="2" customFormat="1" ht="48.75">
      <c r="A399" s="28"/>
      <c r="B399" s="29"/>
      <c r="C399" s="30"/>
      <c r="D399" s="172" t="s">
        <v>130</v>
      </c>
      <c r="E399" s="30"/>
      <c r="F399" s="173" t="s">
        <v>908</v>
      </c>
      <c r="G399" s="30"/>
      <c r="H399" s="30"/>
      <c r="I399" s="109"/>
      <c r="J399" s="30"/>
      <c r="K399" s="30"/>
      <c r="L399" s="33"/>
      <c r="M399" s="174"/>
      <c r="N399" s="175"/>
      <c r="O399" s="58"/>
      <c r="P399" s="58"/>
      <c r="Q399" s="58"/>
      <c r="R399" s="58"/>
      <c r="S399" s="58"/>
      <c r="T399" s="59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T399" s="11" t="s">
        <v>130</v>
      </c>
      <c r="AU399" s="11" t="s">
        <v>78</v>
      </c>
    </row>
    <row r="400" spans="1:65" s="2" customFormat="1" ht="21.75" customHeight="1">
      <c r="A400" s="28"/>
      <c r="B400" s="29"/>
      <c r="C400" s="158" t="s">
        <v>909</v>
      </c>
      <c r="D400" s="158" t="s">
        <v>123</v>
      </c>
      <c r="E400" s="159" t="s">
        <v>910</v>
      </c>
      <c r="F400" s="160" t="s">
        <v>911</v>
      </c>
      <c r="G400" s="161" t="s">
        <v>134</v>
      </c>
      <c r="H400" s="162">
        <v>200</v>
      </c>
      <c r="I400" s="163"/>
      <c r="J400" s="164">
        <f>ROUND(I400*H400,2)</f>
        <v>0</v>
      </c>
      <c r="K400" s="165"/>
      <c r="L400" s="33"/>
      <c r="M400" s="166" t="s">
        <v>20</v>
      </c>
      <c r="N400" s="167" t="s">
        <v>49</v>
      </c>
      <c r="O400" s="58"/>
      <c r="P400" s="168">
        <f>O400*H400</f>
        <v>0</v>
      </c>
      <c r="Q400" s="168">
        <v>0</v>
      </c>
      <c r="R400" s="168">
        <f>Q400*H400</f>
        <v>0</v>
      </c>
      <c r="S400" s="168">
        <v>0</v>
      </c>
      <c r="T400" s="169">
        <f>S400*H400</f>
        <v>0</v>
      </c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R400" s="170" t="s">
        <v>127</v>
      </c>
      <c r="AT400" s="170" t="s">
        <v>123</v>
      </c>
      <c r="AU400" s="170" t="s">
        <v>78</v>
      </c>
      <c r="AY400" s="11" t="s">
        <v>128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1" t="s">
        <v>22</v>
      </c>
      <c r="BK400" s="171">
        <f>ROUND(I400*H400,2)</f>
        <v>0</v>
      </c>
      <c r="BL400" s="11" t="s">
        <v>127</v>
      </c>
      <c r="BM400" s="170" t="s">
        <v>912</v>
      </c>
    </row>
    <row r="401" spans="1:65" s="2" customFormat="1" ht="58.5">
      <c r="A401" s="28"/>
      <c r="B401" s="29"/>
      <c r="C401" s="30"/>
      <c r="D401" s="172" t="s">
        <v>130</v>
      </c>
      <c r="E401" s="30"/>
      <c r="F401" s="173" t="s">
        <v>913</v>
      </c>
      <c r="G401" s="30"/>
      <c r="H401" s="30"/>
      <c r="I401" s="109"/>
      <c r="J401" s="30"/>
      <c r="K401" s="30"/>
      <c r="L401" s="33"/>
      <c r="M401" s="174"/>
      <c r="N401" s="175"/>
      <c r="O401" s="58"/>
      <c r="P401" s="58"/>
      <c r="Q401" s="58"/>
      <c r="R401" s="58"/>
      <c r="S401" s="58"/>
      <c r="T401" s="59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T401" s="11" t="s">
        <v>130</v>
      </c>
      <c r="AU401" s="11" t="s">
        <v>78</v>
      </c>
    </row>
    <row r="402" spans="1:65" s="2" customFormat="1" ht="21.75" customHeight="1">
      <c r="A402" s="28"/>
      <c r="B402" s="29"/>
      <c r="C402" s="158" t="s">
        <v>914</v>
      </c>
      <c r="D402" s="158" t="s">
        <v>123</v>
      </c>
      <c r="E402" s="159" t="s">
        <v>915</v>
      </c>
      <c r="F402" s="160" t="s">
        <v>916</v>
      </c>
      <c r="G402" s="161" t="s">
        <v>134</v>
      </c>
      <c r="H402" s="162">
        <v>100</v>
      </c>
      <c r="I402" s="163"/>
      <c r="J402" s="164">
        <f>ROUND(I402*H402,2)</f>
        <v>0</v>
      </c>
      <c r="K402" s="165"/>
      <c r="L402" s="33"/>
      <c r="M402" s="166" t="s">
        <v>20</v>
      </c>
      <c r="N402" s="167" t="s">
        <v>49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R402" s="170" t="s">
        <v>127</v>
      </c>
      <c r="AT402" s="170" t="s">
        <v>123</v>
      </c>
      <c r="AU402" s="170" t="s">
        <v>78</v>
      </c>
      <c r="AY402" s="11" t="s">
        <v>128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1" t="s">
        <v>22</v>
      </c>
      <c r="BK402" s="171">
        <f>ROUND(I402*H402,2)</f>
        <v>0</v>
      </c>
      <c r="BL402" s="11" t="s">
        <v>127</v>
      </c>
      <c r="BM402" s="170" t="s">
        <v>917</v>
      </c>
    </row>
    <row r="403" spans="1:65" s="2" customFormat="1" ht="48.75">
      <c r="A403" s="28"/>
      <c r="B403" s="29"/>
      <c r="C403" s="30"/>
      <c r="D403" s="172" t="s">
        <v>130</v>
      </c>
      <c r="E403" s="30"/>
      <c r="F403" s="173" t="s">
        <v>918</v>
      </c>
      <c r="G403" s="30"/>
      <c r="H403" s="30"/>
      <c r="I403" s="109"/>
      <c r="J403" s="30"/>
      <c r="K403" s="30"/>
      <c r="L403" s="33"/>
      <c r="M403" s="174"/>
      <c r="N403" s="175"/>
      <c r="O403" s="58"/>
      <c r="P403" s="58"/>
      <c r="Q403" s="58"/>
      <c r="R403" s="58"/>
      <c r="S403" s="58"/>
      <c r="T403" s="59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T403" s="11" t="s">
        <v>130</v>
      </c>
      <c r="AU403" s="11" t="s">
        <v>78</v>
      </c>
    </row>
    <row r="404" spans="1:65" s="2" customFormat="1" ht="16.5" customHeight="1">
      <c r="A404" s="28"/>
      <c r="B404" s="29"/>
      <c r="C404" s="158" t="s">
        <v>919</v>
      </c>
      <c r="D404" s="158" t="s">
        <v>123</v>
      </c>
      <c r="E404" s="159" t="s">
        <v>920</v>
      </c>
      <c r="F404" s="160" t="s">
        <v>921</v>
      </c>
      <c r="G404" s="161" t="s">
        <v>134</v>
      </c>
      <c r="H404" s="162">
        <v>100</v>
      </c>
      <c r="I404" s="163"/>
      <c r="J404" s="164">
        <f>ROUND(I404*H404,2)</f>
        <v>0</v>
      </c>
      <c r="K404" s="165"/>
      <c r="L404" s="33"/>
      <c r="M404" s="166" t="s">
        <v>20</v>
      </c>
      <c r="N404" s="167" t="s">
        <v>49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R404" s="170" t="s">
        <v>127</v>
      </c>
      <c r="AT404" s="170" t="s">
        <v>123</v>
      </c>
      <c r="AU404" s="170" t="s">
        <v>78</v>
      </c>
      <c r="AY404" s="11" t="s">
        <v>128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1" t="s">
        <v>22</v>
      </c>
      <c r="BK404" s="171">
        <f>ROUND(I404*H404,2)</f>
        <v>0</v>
      </c>
      <c r="BL404" s="11" t="s">
        <v>127</v>
      </c>
      <c r="BM404" s="170" t="s">
        <v>922</v>
      </c>
    </row>
    <row r="405" spans="1:65" s="2" customFormat="1" ht="48.75">
      <c r="A405" s="28"/>
      <c r="B405" s="29"/>
      <c r="C405" s="30"/>
      <c r="D405" s="172" t="s">
        <v>130</v>
      </c>
      <c r="E405" s="30"/>
      <c r="F405" s="173" t="s">
        <v>923</v>
      </c>
      <c r="G405" s="30"/>
      <c r="H405" s="30"/>
      <c r="I405" s="109"/>
      <c r="J405" s="30"/>
      <c r="K405" s="30"/>
      <c r="L405" s="33"/>
      <c r="M405" s="174"/>
      <c r="N405" s="175"/>
      <c r="O405" s="58"/>
      <c r="P405" s="58"/>
      <c r="Q405" s="58"/>
      <c r="R405" s="58"/>
      <c r="S405" s="58"/>
      <c r="T405" s="59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T405" s="11" t="s">
        <v>130</v>
      </c>
      <c r="AU405" s="11" t="s">
        <v>78</v>
      </c>
    </row>
    <row r="406" spans="1:65" s="2" customFormat="1" ht="16.5" customHeight="1">
      <c r="A406" s="28"/>
      <c r="B406" s="29"/>
      <c r="C406" s="158" t="s">
        <v>924</v>
      </c>
      <c r="D406" s="158" t="s">
        <v>123</v>
      </c>
      <c r="E406" s="159" t="s">
        <v>925</v>
      </c>
      <c r="F406" s="160" t="s">
        <v>926</v>
      </c>
      <c r="G406" s="161" t="s">
        <v>134</v>
      </c>
      <c r="H406" s="162">
        <v>200</v>
      </c>
      <c r="I406" s="163"/>
      <c r="J406" s="164">
        <f>ROUND(I406*H406,2)</f>
        <v>0</v>
      </c>
      <c r="K406" s="165"/>
      <c r="L406" s="33"/>
      <c r="M406" s="166" t="s">
        <v>20</v>
      </c>
      <c r="N406" s="167" t="s">
        <v>49</v>
      </c>
      <c r="O406" s="58"/>
      <c r="P406" s="168">
        <f>O406*H406</f>
        <v>0</v>
      </c>
      <c r="Q406" s="168">
        <v>0</v>
      </c>
      <c r="R406" s="168">
        <f>Q406*H406</f>
        <v>0</v>
      </c>
      <c r="S406" s="168">
        <v>0</v>
      </c>
      <c r="T406" s="169">
        <f>S406*H406</f>
        <v>0</v>
      </c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R406" s="170" t="s">
        <v>127</v>
      </c>
      <c r="AT406" s="170" t="s">
        <v>123</v>
      </c>
      <c r="AU406" s="170" t="s">
        <v>78</v>
      </c>
      <c r="AY406" s="11" t="s">
        <v>128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1" t="s">
        <v>22</v>
      </c>
      <c r="BK406" s="171">
        <f>ROUND(I406*H406,2)</f>
        <v>0</v>
      </c>
      <c r="BL406" s="11" t="s">
        <v>127</v>
      </c>
      <c r="BM406" s="170" t="s">
        <v>927</v>
      </c>
    </row>
    <row r="407" spans="1:65" s="2" customFormat="1" ht="48.75">
      <c r="A407" s="28"/>
      <c r="B407" s="29"/>
      <c r="C407" s="30"/>
      <c r="D407" s="172" t="s">
        <v>130</v>
      </c>
      <c r="E407" s="30"/>
      <c r="F407" s="173" t="s">
        <v>928</v>
      </c>
      <c r="G407" s="30"/>
      <c r="H407" s="30"/>
      <c r="I407" s="109"/>
      <c r="J407" s="30"/>
      <c r="K407" s="30"/>
      <c r="L407" s="33"/>
      <c r="M407" s="174"/>
      <c r="N407" s="175"/>
      <c r="O407" s="58"/>
      <c r="P407" s="58"/>
      <c r="Q407" s="58"/>
      <c r="R407" s="58"/>
      <c r="S407" s="58"/>
      <c r="T407" s="59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T407" s="11" t="s">
        <v>130</v>
      </c>
      <c r="AU407" s="11" t="s">
        <v>78</v>
      </c>
    </row>
    <row r="408" spans="1:65" s="2" customFormat="1" ht="21.75" customHeight="1">
      <c r="A408" s="28"/>
      <c r="B408" s="29"/>
      <c r="C408" s="158" t="s">
        <v>929</v>
      </c>
      <c r="D408" s="158" t="s">
        <v>123</v>
      </c>
      <c r="E408" s="159" t="s">
        <v>930</v>
      </c>
      <c r="F408" s="160" t="s">
        <v>931</v>
      </c>
      <c r="G408" s="161" t="s">
        <v>134</v>
      </c>
      <c r="H408" s="162">
        <v>100</v>
      </c>
      <c r="I408" s="163"/>
      <c r="J408" s="164">
        <f>ROUND(I408*H408,2)</f>
        <v>0</v>
      </c>
      <c r="K408" s="165"/>
      <c r="L408" s="33"/>
      <c r="M408" s="166" t="s">
        <v>20</v>
      </c>
      <c r="N408" s="167" t="s">
        <v>49</v>
      </c>
      <c r="O408" s="58"/>
      <c r="P408" s="168">
        <f>O408*H408</f>
        <v>0</v>
      </c>
      <c r="Q408" s="168">
        <v>0</v>
      </c>
      <c r="R408" s="168">
        <f>Q408*H408</f>
        <v>0</v>
      </c>
      <c r="S408" s="168">
        <v>0</v>
      </c>
      <c r="T408" s="169">
        <f>S408*H408</f>
        <v>0</v>
      </c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R408" s="170" t="s">
        <v>127</v>
      </c>
      <c r="AT408" s="170" t="s">
        <v>123</v>
      </c>
      <c r="AU408" s="170" t="s">
        <v>78</v>
      </c>
      <c r="AY408" s="11" t="s">
        <v>128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1" t="s">
        <v>22</v>
      </c>
      <c r="BK408" s="171">
        <f>ROUND(I408*H408,2)</f>
        <v>0</v>
      </c>
      <c r="BL408" s="11" t="s">
        <v>127</v>
      </c>
      <c r="BM408" s="170" t="s">
        <v>932</v>
      </c>
    </row>
    <row r="409" spans="1:65" s="2" customFormat="1" ht="48.75">
      <c r="A409" s="28"/>
      <c r="B409" s="29"/>
      <c r="C409" s="30"/>
      <c r="D409" s="172" t="s">
        <v>130</v>
      </c>
      <c r="E409" s="30"/>
      <c r="F409" s="173" t="s">
        <v>933</v>
      </c>
      <c r="G409" s="30"/>
      <c r="H409" s="30"/>
      <c r="I409" s="109"/>
      <c r="J409" s="30"/>
      <c r="K409" s="30"/>
      <c r="L409" s="33"/>
      <c r="M409" s="174"/>
      <c r="N409" s="175"/>
      <c r="O409" s="58"/>
      <c r="P409" s="58"/>
      <c r="Q409" s="58"/>
      <c r="R409" s="58"/>
      <c r="S409" s="58"/>
      <c r="T409" s="59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T409" s="11" t="s">
        <v>130</v>
      </c>
      <c r="AU409" s="11" t="s">
        <v>78</v>
      </c>
    </row>
    <row r="410" spans="1:65" s="2" customFormat="1" ht="21.75" customHeight="1">
      <c r="A410" s="28"/>
      <c r="B410" s="29"/>
      <c r="C410" s="158" t="s">
        <v>934</v>
      </c>
      <c r="D410" s="158" t="s">
        <v>123</v>
      </c>
      <c r="E410" s="159" t="s">
        <v>935</v>
      </c>
      <c r="F410" s="160" t="s">
        <v>936</v>
      </c>
      <c r="G410" s="161" t="s">
        <v>134</v>
      </c>
      <c r="H410" s="162">
        <v>100</v>
      </c>
      <c r="I410" s="163"/>
      <c r="J410" s="164">
        <f>ROUND(I410*H410,2)</f>
        <v>0</v>
      </c>
      <c r="K410" s="165"/>
      <c r="L410" s="33"/>
      <c r="M410" s="166" t="s">
        <v>20</v>
      </c>
      <c r="N410" s="167" t="s">
        <v>49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R410" s="170" t="s">
        <v>127</v>
      </c>
      <c r="AT410" s="170" t="s">
        <v>123</v>
      </c>
      <c r="AU410" s="170" t="s">
        <v>78</v>
      </c>
      <c r="AY410" s="11" t="s">
        <v>128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1" t="s">
        <v>22</v>
      </c>
      <c r="BK410" s="171">
        <f>ROUND(I410*H410,2)</f>
        <v>0</v>
      </c>
      <c r="BL410" s="11" t="s">
        <v>127</v>
      </c>
      <c r="BM410" s="170" t="s">
        <v>937</v>
      </c>
    </row>
    <row r="411" spans="1:65" s="2" customFormat="1" ht="58.5">
      <c r="A411" s="28"/>
      <c r="B411" s="29"/>
      <c r="C411" s="30"/>
      <c r="D411" s="172" t="s">
        <v>130</v>
      </c>
      <c r="E411" s="30"/>
      <c r="F411" s="173" t="s">
        <v>938</v>
      </c>
      <c r="G411" s="30"/>
      <c r="H411" s="30"/>
      <c r="I411" s="109"/>
      <c r="J411" s="30"/>
      <c r="K411" s="30"/>
      <c r="L411" s="33"/>
      <c r="M411" s="174"/>
      <c r="N411" s="175"/>
      <c r="O411" s="58"/>
      <c r="P411" s="58"/>
      <c r="Q411" s="58"/>
      <c r="R411" s="58"/>
      <c r="S411" s="58"/>
      <c r="T411" s="59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T411" s="11" t="s">
        <v>130</v>
      </c>
      <c r="AU411" s="11" t="s">
        <v>78</v>
      </c>
    </row>
    <row r="412" spans="1:65" s="2" customFormat="1" ht="21.75" customHeight="1">
      <c r="A412" s="28"/>
      <c r="B412" s="29"/>
      <c r="C412" s="158" t="s">
        <v>939</v>
      </c>
      <c r="D412" s="158" t="s">
        <v>123</v>
      </c>
      <c r="E412" s="159" t="s">
        <v>940</v>
      </c>
      <c r="F412" s="160" t="s">
        <v>941</v>
      </c>
      <c r="G412" s="161" t="s">
        <v>134</v>
      </c>
      <c r="H412" s="162">
        <v>100</v>
      </c>
      <c r="I412" s="163"/>
      <c r="J412" s="164">
        <f>ROUND(I412*H412,2)</f>
        <v>0</v>
      </c>
      <c r="K412" s="165"/>
      <c r="L412" s="33"/>
      <c r="M412" s="166" t="s">
        <v>20</v>
      </c>
      <c r="N412" s="167" t="s">
        <v>49</v>
      </c>
      <c r="O412" s="58"/>
      <c r="P412" s="168">
        <f>O412*H412</f>
        <v>0</v>
      </c>
      <c r="Q412" s="168">
        <v>0</v>
      </c>
      <c r="R412" s="168">
        <f>Q412*H412</f>
        <v>0</v>
      </c>
      <c r="S412" s="168">
        <v>0</v>
      </c>
      <c r="T412" s="169">
        <f>S412*H412</f>
        <v>0</v>
      </c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R412" s="170" t="s">
        <v>127</v>
      </c>
      <c r="AT412" s="170" t="s">
        <v>123</v>
      </c>
      <c r="AU412" s="170" t="s">
        <v>78</v>
      </c>
      <c r="AY412" s="11" t="s">
        <v>128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1" t="s">
        <v>22</v>
      </c>
      <c r="BK412" s="171">
        <f>ROUND(I412*H412,2)</f>
        <v>0</v>
      </c>
      <c r="BL412" s="11" t="s">
        <v>127</v>
      </c>
      <c r="BM412" s="170" t="s">
        <v>942</v>
      </c>
    </row>
    <row r="413" spans="1:65" s="2" customFormat="1" ht="48.75">
      <c r="A413" s="28"/>
      <c r="B413" s="29"/>
      <c r="C413" s="30"/>
      <c r="D413" s="172" t="s">
        <v>130</v>
      </c>
      <c r="E413" s="30"/>
      <c r="F413" s="173" t="s">
        <v>943</v>
      </c>
      <c r="G413" s="30"/>
      <c r="H413" s="30"/>
      <c r="I413" s="109"/>
      <c r="J413" s="30"/>
      <c r="K413" s="30"/>
      <c r="L413" s="33"/>
      <c r="M413" s="174"/>
      <c r="N413" s="175"/>
      <c r="O413" s="58"/>
      <c r="P413" s="58"/>
      <c r="Q413" s="58"/>
      <c r="R413" s="58"/>
      <c r="S413" s="58"/>
      <c r="T413" s="59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T413" s="11" t="s">
        <v>130</v>
      </c>
      <c r="AU413" s="11" t="s">
        <v>78</v>
      </c>
    </row>
    <row r="414" spans="1:65" s="2" customFormat="1" ht="16.5" customHeight="1">
      <c r="A414" s="28"/>
      <c r="B414" s="29"/>
      <c r="C414" s="158" t="s">
        <v>944</v>
      </c>
      <c r="D414" s="158" t="s">
        <v>123</v>
      </c>
      <c r="E414" s="159" t="s">
        <v>945</v>
      </c>
      <c r="F414" s="160" t="s">
        <v>946</v>
      </c>
      <c r="G414" s="161" t="s">
        <v>134</v>
      </c>
      <c r="H414" s="162">
        <v>100</v>
      </c>
      <c r="I414" s="163"/>
      <c r="J414" s="164">
        <f>ROUND(I414*H414,2)</f>
        <v>0</v>
      </c>
      <c r="K414" s="165"/>
      <c r="L414" s="33"/>
      <c r="M414" s="166" t="s">
        <v>20</v>
      </c>
      <c r="N414" s="167" t="s">
        <v>49</v>
      </c>
      <c r="O414" s="58"/>
      <c r="P414" s="168">
        <f>O414*H414</f>
        <v>0</v>
      </c>
      <c r="Q414" s="168">
        <v>0</v>
      </c>
      <c r="R414" s="168">
        <f>Q414*H414</f>
        <v>0</v>
      </c>
      <c r="S414" s="168">
        <v>0</v>
      </c>
      <c r="T414" s="169">
        <f>S414*H414</f>
        <v>0</v>
      </c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R414" s="170" t="s">
        <v>127</v>
      </c>
      <c r="AT414" s="170" t="s">
        <v>123</v>
      </c>
      <c r="AU414" s="170" t="s">
        <v>78</v>
      </c>
      <c r="AY414" s="11" t="s">
        <v>128</v>
      </c>
      <c r="BE414" s="171">
        <f>IF(N414="základní",J414,0)</f>
        <v>0</v>
      </c>
      <c r="BF414" s="171">
        <f>IF(N414="snížená",J414,0)</f>
        <v>0</v>
      </c>
      <c r="BG414" s="171">
        <f>IF(N414="zákl. přenesená",J414,0)</f>
        <v>0</v>
      </c>
      <c r="BH414" s="171">
        <f>IF(N414="sníž. přenesená",J414,0)</f>
        <v>0</v>
      </c>
      <c r="BI414" s="171">
        <f>IF(N414="nulová",J414,0)</f>
        <v>0</v>
      </c>
      <c r="BJ414" s="11" t="s">
        <v>22</v>
      </c>
      <c r="BK414" s="171">
        <f>ROUND(I414*H414,2)</f>
        <v>0</v>
      </c>
      <c r="BL414" s="11" t="s">
        <v>127</v>
      </c>
      <c r="BM414" s="170" t="s">
        <v>947</v>
      </c>
    </row>
    <row r="415" spans="1:65" s="2" customFormat="1" ht="48.75">
      <c r="A415" s="28"/>
      <c r="B415" s="29"/>
      <c r="C415" s="30"/>
      <c r="D415" s="172" t="s">
        <v>130</v>
      </c>
      <c r="E415" s="30"/>
      <c r="F415" s="173" t="s">
        <v>948</v>
      </c>
      <c r="G415" s="30"/>
      <c r="H415" s="30"/>
      <c r="I415" s="109"/>
      <c r="J415" s="30"/>
      <c r="K415" s="30"/>
      <c r="L415" s="33"/>
      <c r="M415" s="174"/>
      <c r="N415" s="175"/>
      <c r="O415" s="58"/>
      <c r="P415" s="58"/>
      <c r="Q415" s="58"/>
      <c r="R415" s="58"/>
      <c r="S415" s="58"/>
      <c r="T415" s="59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T415" s="11" t="s">
        <v>130</v>
      </c>
      <c r="AU415" s="11" t="s">
        <v>78</v>
      </c>
    </row>
    <row r="416" spans="1:65" s="2" customFormat="1" ht="16.5" customHeight="1">
      <c r="A416" s="28"/>
      <c r="B416" s="29"/>
      <c r="C416" s="158" t="s">
        <v>949</v>
      </c>
      <c r="D416" s="158" t="s">
        <v>123</v>
      </c>
      <c r="E416" s="159" t="s">
        <v>950</v>
      </c>
      <c r="F416" s="160" t="s">
        <v>951</v>
      </c>
      <c r="G416" s="161" t="s">
        <v>134</v>
      </c>
      <c r="H416" s="162">
        <v>200</v>
      </c>
      <c r="I416" s="163"/>
      <c r="J416" s="164">
        <f>ROUND(I416*H416,2)</f>
        <v>0</v>
      </c>
      <c r="K416" s="165"/>
      <c r="L416" s="33"/>
      <c r="M416" s="166" t="s">
        <v>20</v>
      </c>
      <c r="N416" s="167" t="s">
        <v>49</v>
      </c>
      <c r="O416" s="58"/>
      <c r="P416" s="168">
        <f>O416*H416</f>
        <v>0</v>
      </c>
      <c r="Q416" s="168">
        <v>0</v>
      </c>
      <c r="R416" s="168">
        <f>Q416*H416</f>
        <v>0</v>
      </c>
      <c r="S416" s="168">
        <v>0</v>
      </c>
      <c r="T416" s="169">
        <f>S416*H416</f>
        <v>0</v>
      </c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R416" s="170" t="s">
        <v>127</v>
      </c>
      <c r="AT416" s="170" t="s">
        <v>123</v>
      </c>
      <c r="AU416" s="170" t="s">
        <v>78</v>
      </c>
      <c r="AY416" s="11" t="s">
        <v>128</v>
      </c>
      <c r="BE416" s="171">
        <f>IF(N416="základní",J416,0)</f>
        <v>0</v>
      </c>
      <c r="BF416" s="171">
        <f>IF(N416="snížená",J416,0)</f>
        <v>0</v>
      </c>
      <c r="BG416" s="171">
        <f>IF(N416="zákl. přenesená",J416,0)</f>
        <v>0</v>
      </c>
      <c r="BH416" s="171">
        <f>IF(N416="sníž. přenesená",J416,0)</f>
        <v>0</v>
      </c>
      <c r="BI416" s="171">
        <f>IF(N416="nulová",J416,0)</f>
        <v>0</v>
      </c>
      <c r="BJ416" s="11" t="s">
        <v>22</v>
      </c>
      <c r="BK416" s="171">
        <f>ROUND(I416*H416,2)</f>
        <v>0</v>
      </c>
      <c r="BL416" s="11" t="s">
        <v>127</v>
      </c>
      <c r="BM416" s="170" t="s">
        <v>952</v>
      </c>
    </row>
    <row r="417" spans="1:65" s="2" customFormat="1" ht="48.75">
      <c r="A417" s="28"/>
      <c r="B417" s="29"/>
      <c r="C417" s="30"/>
      <c r="D417" s="172" t="s">
        <v>130</v>
      </c>
      <c r="E417" s="30"/>
      <c r="F417" s="173" t="s">
        <v>953</v>
      </c>
      <c r="G417" s="30"/>
      <c r="H417" s="30"/>
      <c r="I417" s="109"/>
      <c r="J417" s="30"/>
      <c r="K417" s="30"/>
      <c r="L417" s="33"/>
      <c r="M417" s="174"/>
      <c r="N417" s="175"/>
      <c r="O417" s="58"/>
      <c r="P417" s="58"/>
      <c r="Q417" s="58"/>
      <c r="R417" s="58"/>
      <c r="S417" s="58"/>
      <c r="T417" s="59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T417" s="11" t="s">
        <v>130</v>
      </c>
      <c r="AU417" s="11" t="s">
        <v>78</v>
      </c>
    </row>
    <row r="418" spans="1:65" s="2" customFormat="1" ht="16.5" customHeight="1">
      <c r="A418" s="28"/>
      <c r="B418" s="29"/>
      <c r="C418" s="158" t="s">
        <v>954</v>
      </c>
      <c r="D418" s="158" t="s">
        <v>123</v>
      </c>
      <c r="E418" s="159" t="s">
        <v>955</v>
      </c>
      <c r="F418" s="160" t="s">
        <v>956</v>
      </c>
      <c r="G418" s="161" t="s">
        <v>381</v>
      </c>
      <c r="H418" s="162">
        <v>48</v>
      </c>
      <c r="I418" s="163"/>
      <c r="J418" s="164">
        <f>ROUND(I418*H418,2)</f>
        <v>0</v>
      </c>
      <c r="K418" s="165"/>
      <c r="L418" s="33"/>
      <c r="M418" s="166" t="s">
        <v>20</v>
      </c>
      <c r="N418" s="167" t="s">
        <v>49</v>
      </c>
      <c r="O418" s="58"/>
      <c r="P418" s="168">
        <f>O418*H418</f>
        <v>0</v>
      </c>
      <c r="Q418" s="168">
        <v>0</v>
      </c>
      <c r="R418" s="168">
        <f>Q418*H418</f>
        <v>0</v>
      </c>
      <c r="S418" s="168">
        <v>0</v>
      </c>
      <c r="T418" s="169">
        <f>S418*H418</f>
        <v>0</v>
      </c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R418" s="170" t="s">
        <v>127</v>
      </c>
      <c r="AT418" s="170" t="s">
        <v>123</v>
      </c>
      <c r="AU418" s="170" t="s">
        <v>78</v>
      </c>
      <c r="AY418" s="11" t="s">
        <v>128</v>
      </c>
      <c r="BE418" s="171">
        <f>IF(N418="základní",J418,0)</f>
        <v>0</v>
      </c>
      <c r="BF418" s="171">
        <f>IF(N418="snížená",J418,0)</f>
        <v>0</v>
      </c>
      <c r="BG418" s="171">
        <f>IF(N418="zákl. přenesená",J418,0)</f>
        <v>0</v>
      </c>
      <c r="BH418" s="171">
        <f>IF(N418="sníž. přenesená",J418,0)</f>
        <v>0</v>
      </c>
      <c r="BI418" s="171">
        <f>IF(N418="nulová",J418,0)</f>
        <v>0</v>
      </c>
      <c r="BJ418" s="11" t="s">
        <v>22</v>
      </c>
      <c r="BK418" s="171">
        <f>ROUND(I418*H418,2)</f>
        <v>0</v>
      </c>
      <c r="BL418" s="11" t="s">
        <v>127</v>
      </c>
      <c r="BM418" s="170" t="s">
        <v>957</v>
      </c>
    </row>
    <row r="419" spans="1:65" s="2" customFormat="1" ht="19.5">
      <c r="A419" s="28"/>
      <c r="B419" s="29"/>
      <c r="C419" s="30"/>
      <c r="D419" s="172" t="s">
        <v>130</v>
      </c>
      <c r="E419" s="30"/>
      <c r="F419" s="173" t="s">
        <v>958</v>
      </c>
      <c r="G419" s="30"/>
      <c r="H419" s="30"/>
      <c r="I419" s="109"/>
      <c r="J419" s="30"/>
      <c r="K419" s="30"/>
      <c r="L419" s="33"/>
      <c r="M419" s="174"/>
      <c r="N419" s="175"/>
      <c r="O419" s="58"/>
      <c r="P419" s="58"/>
      <c r="Q419" s="58"/>
      <c r="R419" s="58"/>
      <c r="S419" s="58"/>
      <c r="T419" s="59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T419" s="11" t="s">
        <v>130</v>
      </c>
      <c r="AU419" s="11" t="s">
        <v>78</v>
      </c>
    </row>
    <row r="420" spans="1:65" s="2" customFormat="1" ht="16.5" customHeight="1">
      <c r="A420" s="28"/>
      <c r="B420" s="29"/>
      <c r="C420" s="158" t="s">
        <v>959</v>
      </c>
      <c r="D420" s="158" t="s">
        <v>123</v>
      </c>
      <c r="E420" s="159" t="s">
        <v>960</v>
      </c>
      <c r="F420" s="160" t="s">
        <v>961</v>
      </c>
      <c r="G420" s="161" t="s">
        <v>381</v>
      </c>
      <c r="H420" s="162">
        <v>16</v>
      </c>
      <c r="I420" s="163"/>
      <c r="J420" s="164">
        <f>ROUND(I420*H420,2)</f>
        <v>0</v>
      </c>
      <c r="K420" s="165"/>
      <c r="L420" s="33"/>
      <c r="M420" s="166" t="s">
        <v>20</v>
      </c>
      <c r="N420" s="167" t="s">
        <v>49</v>
      </c>
      <c r="O420" s="58"/>
      <c r="P420" s="168">
        <f>O420*H420</f>
        <v>0</v>
      </c>
      <c r="Q420" s="168">
        <v>0</v>
      </c>
      <c r="R420" s="168">
        <f>Q420*H420</f>
        <v>0</v>
      </c>
      <c r="S420" s="168">
        <v>0</v>
      </c>
      <c r="T420" s="169">
        <f>S420*H420</f>
        <v>0</v>
      </c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R420" s="170" t="s">
        <v>127</v>
      </c>
      <c r="AT420" s="170" t="s">
        <v>123</v>
      </c>
      <c r="AU420" s="170" t="s">
        <v>78</v>
      </c>
      <c r="AY420" s="11" t="s">
        <v>128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11" t="s">
        <v>22</v>
      </c>
      <c r="BK420" s="171">
        <f>ROUND(I420*H420,2)</f>
        <v>0</v>
      </c>
      <c r="BL420" s="11" t="s">
        <v>127</v>
      </c>
      <c r="BM420" s="170" t="s">
        <v>962</v>
      </c>
    </row>
    <row r="421" spans="1:65" s="2" customFormat="1" ht="19.5">
      <c r="A421" s="28"/>
      <c r="B421" s="29"/>
      <c r="C421" s="30"/>
      <c r="D421" s="172" t="s">
        <v>130</v>
      </c>
      <c r="E421" s="30"/>
      <c r="F421" s="173" t="s">
        <v>963</v>
      </c>
      <c r="G421" s="30"/>
      <c r="H421" s="30"/>
      <c r="I421" s="109"/>
      <c r="J421" s="30"/>
      <c r="K421" s="30"/>
      <c r="L421" s="33"/>
      <c r="M421" s="174"/>
      <c r="N421" s="175"/>
      <c r="O421" s="58"/>
      <c r="P421" s="58"/>
      <c r="Q421" s="58"/>
      <c r="R421" s="58"/>
      <c r="S421" s="58"/>
      <c r="T421" s="59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T421" s="11" t="s">
        <v>130</v>
      </c>
      <c r="AU421" s="11" t="s">
        <v>78</v>
      </c>
    </row>
    <row r="422" spans="1:65" s="2" customFormat="1" ht="16.5" customHeight="1">
      <c r="A422" s="28"/>
      <c r="B422" s="29"/>
      <c r="C422" s="158" t="s">
        <v>964</v>
      </c>
      <c r="D422" s="158" t="s">
        <v>123</v>
      </c>
      <c r="E422" s="159" t="s">
        <v>965</v>
      </c>
      <c r="F422" s="160" t="s">
        <v>966</v>
      </c>
      <c r="G422" s="161" t="s">
        <v>134</v>
      </c>
      <c r="H422" s="162">
        <v>1600</v>
      </c>
      <c r="I422" s="163"/>
      <c r="J422" s="164">
        <f>ROUND(I422*H422,2)</f>
        <v>0</v>
      </c>
      <c r="K422" s="165"/>
      <c r="L422" s="33"/>
      <c r="M422" s="166" t="s">
        <v>20</v>
      </c>
      <c r="N422" s="167" t="s">
        <v>49</v>
      </c>
      <c r="O422" s="58"/>
      <c r="P422" s="168">
        <f>O422*H422</f>
        <v>0</v>
      </c>
      <c r="Q422" s="168">
        <v>0</v>
      </c>
      <c r="R422" s="168">
        <f>Q422*H422</f>
        <v>0</v>
      </c>
      <c r="S422" s="168">
        <v>0</v>
      </c>
      <c r="T422" s="169">
        <f>S422*H422</f>
        <v>0</v>
      </c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R422" s="170" t="s">
        <v>127</v>
      </c>
      <c r="AT422" s="170" t="s">
        <v>123</v>
      </c>
      <c r="AU422" s="170" t="s">
        <v>78</v>
      </c>
      <c r="AY422" s="11" t="s">
        <v>128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1" t="s">
        <v>22</v>
      </c>
      <c r="BK422" s="171">
        <f>ROUND(I422*H422,2)</f>
        <v>0</v>
      </c>
      <c r="BL422" s="11" t="s">
        <v>127</v>
      </c>
      <c r="BM422" s="170" t="s">
        <v>967</v>
      </c>
    </row>
    <row r="423" spans="1:65" s="2" customFormat="1" ht="39">
      <c r="A423" s="28"/>
      <c r="B423" s="29"/>
      <c r="C423" s="30"/>
      <c r="D423" s="172" t="s">
        <v>130</v>
      </c>
      <c r="E423" s="30"/>
      <c r="F423" s="173" t="s">
        <v>968</v>
      </c>
      <c r="G423" s="30"/>
      <c r="H423" s="30"/>
      <c r="I423" s="109"/>
      <c r="J423" s="30"/>
      <c r="K423" s="30"/>
      <c r="L423" s="33"/>
      <c r="M423" s="174"/>
      <c r="N423" s="175"/>
      <c r="O423" s="58"/>
      <c r="P423" s="58"/>
      <c r="Q423" s="58"/>
      <c r="R423" s="58"/>
      <c r="S423" s="58"/>
      <c r="T423" s="59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T423" s="11" t="s">
        <v>130</v>
      </c>
      <c r="AU423" s="11" t="s">
        <v>78</v>
      </c>
    </row>
    <row r="424" spans="1:65" s="2" customFormat="1" ht="16.5" customHeight="1">
      <c r="A424" s="28"/>
      <c r="B424" s="29"/>
      <c r="C424" s="158" t="s">
        <v>969</v>
      </c>
      <c r="D424" s="158" t="s">
        <v>123</v>
      </c>
      <c r="E424" s="159" t="s">
        <v>970</v>
      </c>
      <c r="F424" s="160" t="s">
        <v>971</v>
      </c>
      <c r="G424" s="161" t="s">
        <v>134</v>
      </c>
      <c r="H424" s="162">
        <v>3600</v>
      </c>
      <c r="I424" s="163"/>
      <c r="J424" s="164">
        <f>ROUND(I424*H424,2)</f>
        <v>0</v>
      </c>
      <c r="K424" s="165"/>
      <c r="L424" s="33"/>
      <c r="M424" s="166" t="s">
        <v>20</v>
      </c>
      <c r="N424" s="167" t="s">
        <v>49</v>
      </c>
      <c r="O424" s="58"/>
      <c r="P424" s="168">
        <f>O424*H424</f>
        <v>0</v>
      </c>
      <c r="Q424" s="168">
        <v>0</v>
      </c>
      <c r="R424" s="168">
        <f>Q424*H424</f>
        <v>0</v>
      </c>
      <c r="S424" s="168">
        <v>0</v>
      </c>
      <c r="T424" s="169">
        <f>S424*H424</f>
        <v>0</v>
      </c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R424" s="170" t="s">
        <v>127</v>
      </c>
      <c r="AT424" s="170" t="s">
        <v>123</v>
      </c>
      <c r="AU424" s="170" t="s">
        <v>78</v>
      </c>
      <c r="AY424" s="11" t="s">
        <v>128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1" t="s">
        <v>22</v>
      </c>
      <c r="BK424" s="171">
        <f>ROUND(I424*H424,2)</f>
        <v>0</v>
      </c>
      <c r="BL424" s="11" t="s">
        <v>127</v>
      </c>
      <c r="BM424" s="170" t="s">
        <v>972</v>
      </c>
    </row>
    <row r="425" spans="1:65" s="2" customFormat="1" ht="19.5">
      <c r="A425" s="28"/>
      <c r="B425" s="29"/>
      <c r="C425" s="30"/>
      <c r="D425" s="172" t="s">
        <v>130</v>
      </c>
      <c r="E425" s="30"/>
      <c r="F425" s="173" t="s">
        <v>973</v>
      </c>
      <c r="G425" s="30"/>
      <c r="H425" s="30"/>
      <c r="I425" s="109"/>
      <c r="J425" s="30"/>
      <c r="K425" s="30"/>
      <c r="L425" s="33"/>
      <c r="M425" s="174"/>
      <c r="N425" s="175"/>
      <c r="O425" s="58"/>
      <c r="P425" s="58"/>
      <c r="Q425" s="58"/>
      <c r="R425" s="58"/>
      <c r="S425" s="58"/>
      <c r="T425" s="59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T425" s="11" t="s">
        <v>130</v>
      </c>
      <c r="AU425" s="11" t="s">
        <v>78</v>
      </c>
    </row>
    <row r="426" spans="1:65" s="2" customFormat="1" ht="16.5" customHeight="1">
      <c r="A426" s="28"/>
      <c r="B426" s="29"/>
      <c r="C426" s="158" t="s">
        <v>974</v>
      </c>
      <c r="D426" s="158" t="s">
        <v>123</v>
      </c>
      <c r="E426" s="159" t="s">
        <v>975</v>
      </c>
      <c r="F426" s="160" t="s">
        <v>976</v>
      </c>
      <c r="G426" s="161" t="s">
        <v>134</v>
      </c>
      <c r="H426" s="162">
        <v>3600</v>
      </c>
      <c r="I426" s="163"/>
      <c r="J426" s="164">
        <f>ROUND(I426*H426,2)</f>
        <v>0</v>
      </c>
      <c r="K426" s="165"/>
      <c r="L426" s="33"/>
      <c r="M426" s="166" t="s">
        <v>20</v>
      </c>
      <c r="N426" s="167" t="s">
        <v>49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R426" s="170" t="s">
        <v>127</v>
      </c>
      <c r="AT426" s="170" t="s">
        <v>123</v>
      </c>
      <c r="AU426" s="170" t="s">
        <v>78</v>
      </c>
      <c r="AY426" s="11" t="s">
        <v>128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1" t="s">
        <v>22</v>
      </c>
      <c r="BK426" s="171">
        <f>ROUND(I426*H426,2)</f>
        <v>0</v>
      </c>
      <c r="BL426" s="11" t="s">
        <v>127</v>
      </c>
      <c r="BM426" s="170" t="s">
        <v>977</v>
      </c>
    </row>
    <row r="427" spans="1:65" s="2" customFormat="1" ht="19.5">
      <c r="A427" s="28"/>
      <c r="B427" s="29"/>
      <c r="C427" s="30"/>
      <c r="D427" s="172" t="s">
        <v>130</v>
      </c>
      <c r="E427" s="30"/>
      <c r="F427" s="173" t="s">
        <v>978</v>
      </c>
      <c r="G427" s="30"/>
      <c r="H427" s="30"/>
      <c r="I427" s="109"/>
      <c r="J427" s="30"/>
      <c r="K427" s="30"/>
      <c r="L427" s="33"/>
      <c r="M427" s="174"/>
      <c r="N427" s="175"/>
      <c r="O427" s="58"/>
      <c r="P427" s="58"/>
      <c r="Q427" s="58"/>
      <c r="R427" s="58"/>
      <c r="S427" s="58"/>
      <c r="T427" s="59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T427" s="11" t="s">
        <v>130</v>
      </c>
      <c r="AU427" s="11" t="s">
        <v>78</v>
      </c>
    </row>
    <row r="428" spans="1:65" s="2" customFormat="1" ht="16.5" customHeight="1">
      <c r="A428" s="28"/>
      <c r="B428" s="29"/>
      <c r="C428" s="158" t="s">
        <v>979</v>
      </c>
      <c r="D428" s="158" t="s">
        <v>123</v>
      </c>
      <c r="E428" s="159" t="s">
        <v>980</v>
      </c>
      <c r="F428" s="160" t="s">
        <v>981</v>
      </c>
      <c r="G428" s="161" t="s">
        <v>134</v>
      </c>
      <c r="H428" s="162">
        <v>1000</v>
      </c>
      <c r="I428" s="163"/>
      <c r="J428" s="164">
        <f>ROUND(I428*H428,2)</f>
        <v>0</v>
      </c>
      <c r="K428" s="165"/>
      <c r="L428" s="33"/>
      <c r="M428" s="166" t="s">
        <v>20</v>
      </c>
      <c r="N428" s="167" t="s">
        <v>49</v>
      </c>
      <c r="O428" s="58"/>
      <c r="P428" s="168">
        <f>O428*H428</f>
        <v>0</v>
      </c>
      <c r="Q428" s="168">
        <v>0</v>
      </c>
      <c r="R428" s="168">
        <f>Q428*H428</f>
        <v>0</v>
      </c>
      <c r="S428" s="168">
        <v>0</v>
      </c>
      <c r="T428" s="169">
        <f>S428*H428</f>
        <v>0</v>
      </c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R428" s="170" t="s">
        <v>127</v>
      </c>
      <c r="AT428" s="170" t="s">
        <v>123</v>
      </c>
      <c r="AU428" s="170" t="s">
        <v>78</v>
      </c>
      <c r="AY428" s="11" t="s">
        <v>128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1" t="s">
        <v>22</v>
      </c>
      <c r="BK428" s="171">
        <f>ROUND(I428*H428,2)</f>
        <v>0</v>
      </c>
      <c r="BL428" s="11" t="s">
        <v>127</v>
      </c>
      <c r="BM428" s="170" t="s">
        <v>982</v>
      </c>
    </row>
    <row r="429" spans="1:65" s="2" customFormat="1" ht="19.5">
      <c r="A429" s="28"/>
      <c r="B429" s="29"/>
      <c r="C429" s="30"/>
      <c r="D429" s="172" t="s">
        <v>130</v>
      </c>
      <c r="E429" s="30"/>
      <c r="F429" s="173" t="s">
        <v>983</v>
      </c>
      <c r="G429" s="30"/>
      <c r="H429" s="30"/>
      <c r="I429" s="109"/>
      <c r="J429" s="30"/>
      <c r="K429" s="30"/>
      <c r="L429" s="33"/>
      <c r="M429" s="174"/>
      <c r="N429" s="175"/>
      <c r="O429" s="58"/>
      <c r="P429" s="58"/>
      <c r="Q429" s="58"/>
      <c r="R429" s="58"/>
      <c r="S429" s="58"/>
      <c r="T429" s="59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T429" s="11" t="s">
        <v>130</v>
      </c>
      <c r="AU429" s="11" t="s">
        <v>78</v>
      </c>
    </row>
    <row r="430" spans="1:65" s="2" customFormat="1" ht="16.5" customHeight="1">
      <c r="A430" s="28"/>
      <c r="B430" s="29"/>
      <c r="C430" s="158" t="s">
        <v>984</v>
      </c>
      <c r="D430" s="158" t="s">
        <v>123</v>
      </c>
      <c r="E430" s="159" t="s">
        <v>985</v>
      </c>
      <c r="F430" s="160" t="s">
        <v>986</v>
      </c>
      <c r="G430" s="161" t="s">
        <v>134</v>
      </c>
      <c r="H430" s="162">
        <v>5000</v>
      </c>
      <c r="I430" s="163"/>
      <c r="J430" s="164">
        <f>ROUND(I430*H430,2)</f>
        <v>0</v>
      </c>
      <c r="K430" s="165"/>
      <c r="L430" s="33"/>
      <c r="M430" s="166" t="s">
        <v>20</v>
      </c>
      <c r="N430" s="167" t="s">
        <v>49</v>
      </c>
      <c r="O430" s="58"/>
      <c r="P430" s="168">
        <f>O430*H430</f>
        <v>0</v>
      </c>
      <c r="Q430" s="168">
        <v>0</v>
      </c>
      <c r="R430" s="168">
        <f>Q430*H430</f>
        <v>0</v>
      </c>
      <c r="S430" s="168">
        <v>0</v>
      </c>
      <c r="T430" s="169">
        <f>S430*H430</f>
        <v>0</v>
      </c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R430" s="170" t="s">
        <v>127</v>
      </c>
      <c r="AT430" s="170" t="s">
        <v>123</v>
      </c>
      <c r="AU430" s="170" t="s">
        <v>78</v>
      </c>
      <c r="AY430" s="11" t="s">
        <v>128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1" t="s">
        <v>22</v>
      </c>
      <c r="BK430" s="171">
        <f>ROUND(I430*H430,2)</f>
        <v>0</v>
      </c>
      <c r="BL430" s="11" t="s">
        <v>127</v>
      </c>
      <c r="BM430" s="170" t="s">
        <v>987</v>
      </c>
    </row>
    <row r="431" spans="1:65" s="2" customFormat="1" ht="19.5">
      <c r="A431" s="28"/>
      <c r="B431" s="29"/>
      <c r="C431" s="30"/>
      <c r="D431" s="172" t="s">
        <v>130</v>
      </c>
      <c r="E431" s="30"/>
      <c r="F431" s="173" t="s">
        <v>988</v>
      </c>
      <c r="G431" s="30"/>
      <c r="H431" s="30"/>
      <c r="I431" s="109"/>
      <c r="J431" s="30"/>
      <c r="K431" s="30"/>
      <c r="L431" s="33"/>
      <c r="M431" s="174"/>
      <c r="N431" s="175"/>
      <c r="O431" s="58"/>
      <c r="P431" s="58"/>
      <c r="Q431" s="58"/>
      <c r="R431" s="58"/>
      <c r="S431" s="58"/>
      <c r="T431" s="59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T431" s="11" t="s">
        <v>130</v>
      </c>
      <c r="AU431" s="11" t="s">
        <v>78</v>
      </c>
    </row>
    <row r="432" spans="1:65" s="2" customFormat="1" ht="16.5" customHeight="1">
      <c r="A432" s="28"/>
      <c r="B432" s="29"/>
      <c r="C432" s="158" t="s">
        <v>989</v>
      </c>
      <c r="D432" s="158" t="s">
        <v>123</v>
      </c>
      <c r="E432" s="159" t="s">
        <v>990</v>
      </c>
      <c r="F432" s="160" t="s">
        <v>991</v>
      </c>
      <c r="G432" s="161" t="s">
        <v>134</v>
      </c>
      <c r="H432" s="162">
        <v>3000</v>
      </c>
      <c r="I432" s="163"/>
      <c r="J432" s="164">
        <f>ROUND(I432*H432,2)</f>
        <v>0</v>
      </c>
      <c r="K432" s="165"/>
      <c r="L432" s="33"/>
      <c r="M432" s="166" t="s">
        <v>20</v>
      </c>
      <c r="N432" s="167" t="s">
        <v>49</v>
      </c>
      <c r="O432" s="58"/>
      <c r="P432" s="168">
        <f>O432*H432</f>
        <v>0</v>
      </c>
      <c r="Q432" s="168">
        <v>0</v>
      </c>
      <c r="R432" s="168">
        <f>Q432*H432</f>
        <v>0</v>
      </c>
      <c r="S432" s="168">
        <v>0</v>
      </c>
      <c r="T432" s="169">
        <f>S432*H432</f>
        <v>0</v>
      </c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R432" s="170" t="s">
        <v>127</v>
      </c>
      <c r="AT432" s="170" t="s">
        <v>123</v>
      </c>
      <c r="AU432" s="170" t="s">
        <v>78</v>
      </c>
      <c r="AY432" s="11" t="s">
        <v>128</v>
      </c>
      <c r="BE432" s="171">
        <f>IF(N432="základní",J432,0)</f>
        <v>0</v>
      </c>
      <c r="BF432" s="171">
        <f>IF(N432="snížená",J432,0)</f>
        <v>0</v>
      </c>
      <c r="BG432" s="171">
        <f>IF(N432="zákl. přenesená",J432,0)</f>
        <v>0</v>
      </c>
      <c r="BH432" s="171">
        <f>IF(N432="sníž. přenesená",J432,0)</f>
        <v>0</v>
      </c>
      <c r="BI432" s="171">
        <f>IF(N432="nulová",J432,0)</f>
        <v>0</v>
      </c>
      <c r="BJ432" s="11" t="s">
        <v>22</v>
      </c>
      <c r="BK432" s="171">
        <f>ROUND(I432*H432,2)</f>
        <v>0</v>
      </c>
      <c r="BL432" s="11" t="s">
        <v>127</v>
      </c>
      <c r="BM432" s="170" t="s">
        <v>992</v>
      </c>
    </row>
    <row r="433" spans="1:65" s="2" customFormat="1" ht="19.5">
      <c r="A433" s="28"/>
      <c r="B433" s="29"/>
      <c r="C433" s="30"/>
      <c r="D433" s="172" t="s">
        <v>130</v>
      </c>
      <c r="E433" s="30"/>
      <c r="F433" s="173" t="s">
        <v>993</v>
      </c>
      <c r="G433" s="30"/>
      <c r="H433" s="30"/>
      <c r="I433" s="109"/>
      <c r="J433" s="30"/>
      <c r="K433" s="30"/>
      <c r="L433" s="33"/>
      <c r="M433" s="174"/>
      <c r="N433" s="175"/>
      <c r="O433" s="58"/>
      <c r="P433" s="58"/>
      <c r="Q433" s="58"/>
      <c r="R433" s="58"/>
      <c r="S433" s="58"/>
      <c r="T433" s="59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T433" s="11" t="s">
        <v>130</v>
      </c>
      <c r="AU433" s="11" t="s">
        <v>78</v>
      </c>
    </row>
    <row r="434" spans="1:65" s="2" customFormat="1" ht="16.5" customHeight="1">
      <c r="A434" s="28"/>
      <c r="B434" s="29"/>
      <c r="C434" s="158" t="s">
        <v>994</v>
      </c>
      <c r="D434" s="158" t="s">
        <v>123</v>
      </c>
      <c r="E434" s="159" t="s">
        <v>995</v>
      </c>
      <c r="F434" s="160" t="s">
        <v>996</v>
      </c>
      <c r="G434" s="161" t="s">
        <v>134</v>
      </c>
      <c r="H434" s="162">
        <v>4000</v>
      </c>
      <c r="I434" s="163"/>
      <c r="J434" s="164">
        <f>ROUND(I434*H434,2)</f>
        <v>0</v>
      </c>
      <c r="K434" s="165"/>
      <c r="L434" s="33"/>
      <c r="M434" s="166" t="s">
        <v>20</v>
      </c>
      <c r="N434" s="167" t="s">
        <v>49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R434" s="170" t="s">
        <v>127</v>
      </c>
      <c r="AT434" s="170" t="s">
        <v>123</v>
      </c>
      <c r="AU434" s="170" t="s">
        <v>78</v>
      </c>
      <c r="AY434" s="11" t="s">
        <v>128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1" t="s">
        <v>22</v>
      </c>
      <c r="BK434" s="171">
        <f>ROUND(I434*H434,2)</f>
        <v>0</v>
      </c>
      <c r="BL434" s="11" t="s">
        <v>127</v>
      </c>
      <c r="BM434" s="170" t="s">
        <v>997</v>
      </c>
    </row>
    <row r="435" spans="1:65" s="2" customFormat="1" ht="19.5">
      <c r="A435" s="28"/>
      <c r="B435" s="29"/>
      <c r="C435" s="30"/>
      <c r="D435" s="172" t="s">
        <v>130</v>
      </c>
      <c r="E435" s="30"/>
      <c r="F435" s="173" t="s">
        <v>998</v>
      </c>
      <c r="G435" s="30"/>
      <c r="H435" s="30"/>
      <c r="I435" s="109"/>
      <c r="J435" s="30"/>
      <c r="K435" s="30"/>
      <c r="L435" s="33"/>
      <c r="M435" s="174"/>
      <c r="N435" s="175"/>
      <c r="O435" s="58"/>
      <c r="P435" s="58"/>
      <c r="Q435" s="58"/>
      <c r="R435" s="58"/>
      <c r="S435" s="58"/>
      <c r="T435" s="59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T435" s="11" t="s">
        <v>130</v>
      </c>
      <c r="AU435" s="11" t="s">
        <v>78</v>
      </c>
    </row>
    <row r="436" spans="1:65" s="2" customFormat="1" ht="16.5" customHeight="1">
      <c r="A436" s="28"/>
      <c r="B436" s="29"/>
      <c r="C436" s="158" t="s">
        <v>999</v>
      </c>
      <c r="D436" s="158" t="s">
        <v>123</v>
      </c>
      <c r="E436" s="159" t="s">
        <v>1000</v>
      </c>
      <c r="F436" s="160" t="s">
        <v>1001</v>
      </c>
      <c r="G436" s="161" t="s">
        <v>134</v>
      </c>
      <c r="H436" s="162">
        <v>1000</v>
      </c>
      <c r="I436" s="163"/>
      <c r="J436" s="164">
        <f>ROUND(I436*H436,2)</f>
        <v>0</v>
      </c>
      <c r="K436" s="165"/>
      <c r="L436" s="33"/>
      <c r="M436" s="166" t="s">
        <v>20</v>
      </c>
      <c r="N436" s="167" t="s">
        <v>49</v>
      </c>
      <c r="O436" s="58"/>
      <c r="P436" s="168">
        <f>O436*H436</f>
        <v>0</v>
      </c>
      <c r="Q436" s="168">
        <v>0</v>
      </c>
      <c r="R436" s="168">
        <f>Q436*H436</f>
        <v>0</v>
      </c>
      <c r="S436" s="168">
        <v>0</v>
      </c>
      <c r="T436" s="169">
        <f>S436*H436</f>
        <v>0</v>
      </c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R436" s="170" t="s">
        <v>127</v>
      </c>
      <c r="AT436" s="170" t="s">
        <v>123</v>
      </c>
      <c r="AU436" s="170" t="s">
        <v>78</v>
      </c>
      <c r="AY436" s="11" t="s">
        <v>128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1" t="s">
        <v>22</v>
      </c>
      <c r="BK436" s="171">
        <f>ROUND(I436*H436,2)</f>
        <v>0</v>
      </c>
      <c r="BL436" s="11" t="s">
        <v>127</v>
      </c>
      <c r="BM436" s="170" t="s">
        <v>1002</v>
      </c>
    </row>
    <row r="437" spans="1:65" s="2" customFormat="1" ht="19.5">
      <c r="A437" s="28"/>
      <c r="B437" s="29"/>
      <c r="C437" s="30"/>
      <c r="D437" s="172" t="s">
        <v>130</v>
      </c>
      <c r="E437" s="30"/>
      <c r="F437" s="173" t="s">
        <v>1003</v>
      </c>
      <c r="G437" s="30"/>
      <c r="H437" s="30"/>
      <c r="I437" s="109"/>
      <c r="J437" s="30"/>
      <c r="K437" s="30"/>
      <c r="L437" s="33"/>
      <c r="M437" s="174"/>
      <c r="N437" s="175"/>
      <c r="O437" s="58"/>
      <c r="P437" s="58"/>
      <c r="Q437" s="58"/>
      <c r="R437" s="58"/>
      <c r="S437" s="58"/>
      <c r="T437" s="59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T437" s="11" t="s">
        <v>130</v>
      </c>
      <c r="AU437" s="11" t="s">
        <v>78</v>
      </c>
    </row>
    <row r="438" spans="1:65" s="2" customFormat="1" ht="16.5" customHeight="1">
      <c r="A438" s="28"/>
      <c r="B438" s="29"/>
      <c r="C438" s="158" t="s">
        <v>1004</v>
      </c>
      <c r="D438" s="158" t="s">
        <v>123</v>
      </c>
      <c r="E438" s="159" t="s">
        <v>1005</v>
      </c>
      <c r="F438" s="160" t="s">
        <v>1006</v>
      </c>
      <c r="G438" s="161" t="s">
        <v>134</v>
      </c>
      <c r="H438" s="162">
        <v>6000</v>
      </c>
      <c r="I438" s="163"/>
      <c r="J438" s="164">
        <f>ROUND(I438*H438,2)</f>
        <v>0</v>
      </c>
      <c r="K438" s="165"/>
      <c r="L438" s="33"/>
      <c r="M438" s="166" t="s">
        <v>20</v>
      </c>
      <c r="N438" s="167" t="s">
        <v>49</v>
      </c>
      <c r="O438" s="58"/>
      <c r="P438" s="168">
        <f>O438*H438</f>
        <v>0</v>
      </c>
      <c r="Q438" s="168">
        <v>0</v>
      </c>
      <c r="R438" s="168">
        <f>Q438*H438</f>
        <v>0</v>
      </c>
      <c r="S438" s="168">
        <v>0</v>
      </c>
      <c r="T438" s="169">
        <f>S438*H438</f>
        <v>0</v>
      </c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R438" s="170" t="s">
        <v>127</v>
      </c>
      <c r="AT438" s="170" t="s">
        <v>123</v>
      </c>
      <c r="AU438" s="170" t="s">
        <v>78</v>
      </c>
      <c r="AY438" s="11" t="s">
        <v>128</v>
      </c>
      <c r="BE438" s="171">
        <f>IF(N438="základní",J438,0)</f>
        <v>0</v>
      </c>
      <c r="BF438" s="171">
        <f>IF(N438="snížená",J438,0)</f>
        <v>0</v>
      </c>
      <c r="BG438" s="171">
        <f>IF(N438="zákl. přenesená",J438,0)</f>
        <v>0</v>
      </c>
      <c r="BH438" s="171">
        <f>IF(N438="sníž. přenesená",J438,0)</f>
        <v>0</v>
      </c>
      <c r="BI438" s="171">
        <f>IF(N438="nulová",J438,0)</f>
        <v>0</v>
      </c>
      <c r="BJ438" s="11" t="s">
        <v>22</v>
      </c>
      <c r="BK438" s="171">
        <f>ROUND(I438*H438,2)</f>
        <v>0</v>
      </c>
      <c r="BL438" s="11" t="s">
        <v>127</v>
      </c>
      <c r="BM438" s="170" t="s">
        <v>1007</v>
      </c>
    </row>
    <row r="439" spans="1:65" s="2" customFormat="1" ht="19.5">
      <c r="A439" s="28"/>
      <c r="B439" s="29"/>
      <c r="C439" s="30"/>
      <c r="D439" s="172" t="s">
        <v>130</v>
      </c>
      <c r="E439" s="30"/>
      <c r="F439" s="173" t="s">
        <v>1008</v>
      </c>
      <c r="G439" s="30"/>
      <c r="H439" s="30"/>
      <c r="I439" s="109"/>
      <c r="J439" s="30"/>
      <c r="K439" s="30"/>
      <c r="L439" s="33"/>
      <c r="M439" s="174"/>
      <c r="N439" s="175"/>
      <c r="O439" s="58"/>
      <c r="P439" s="58"/>
      <c r="Q439" s="58"/>
      <c r="R439" s="58"/>
      <c r="S439" s="58"/>
      <c r="T439" s="59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T439" s="11" t="s">
        <v>130</v>
      </c>
      <c r="AU439" s="11" t="s">
        <v>78</v>
      </c>
    </row>
    <row r="440" spans="1:65" s="2" customFormat="1" ht="16.5" customHeight="1">
      <c r="A440" s="28"/>
      <c r="B440" s="29"/>
      <c r="C440" s="158" t="s">
        <v>1009</v>
      </c>
      <c r="D440" s="158" t="s">
        <v>123</v>
      </c>
      <c r="E440" s="159" t="s">
        <v>1010</v>
      </c>
      <c r="F440" s="160" t="s">
        <v>1011</v>
      </c>
      <c r="G440" s="161" t="s">
        <v>134</v>
      </c>
      <c r="H440" s="162">
        <v>4000</v>
      </c>
      <c r="I440" s="163"/>
      <c r="J440" s="164">
        <f>ROUND(I440*H440,2)</f>
        <v>0</v>
      </c>
      <c r="K440" s="165"/>
      <c r="L440" s="33"/>
      <c r="M440" s="166" t="s">
        <v>20</v>
      </c>
      <c r="N440" s="167" t="s">
        <v>49</v>
      </c>
      <c r="O440" s="58"/>
      <c r="P440" s="168">
        <f>O440*H440</f>
        <v>0</v>
      </c>
      <c r="Q440" s="168">
        <v>0</v>
      </c>
      <c r="R440" s="168">
        <f>Q440*H440</f>
        <v>0</v>
      </c>
      <c r="S440" s="168">
        <v>0</v>
      </c>
      <c r="T440" s="169">
        <f>S440*H440</f>
        <v>0</v>
      </c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R440" s="170" t="s">
        <v>127</v>
      </c>
      <c r="AT440" s="170" t="s">
        <v>123</v>
      </c>
      <c r="AU440" s="170" t="s">
        <v>78</v>
      </c>
      <c r="AY440" s="11" t="s">
        <v>128</v>
      </c>
      <c r="BE440" s="171">
        <f>IF(N440="základní",J440,0)</f>
        <v>0</v>
      </c>
      <c r="BF440" s="171">
        <f>IF(N440="snížená",J440,0)</f>
        <v>0</v>
      </c>
      <c r="BG440" s="171">
        <f>IF(N440="zákl. přenesená",J440,0)</f>
        <v>0</v>
      </c>
      <c r="BH440" s="171">
        <f>IF(N440="sníž. přenesená",J440,0)</f>
        <v>0</v>
      </c>
      <c r="BI440" s="171">
        <f>IF(N440="nulová",J440,0)</f>
        <v>0</v>
      </c>
      <c r="BJ440" s="11" t="s">
        <v>22</v>
      </c>
      <c r="BK440" s="171">
        <f>ROUND(I440*H440,2)</f>
        <v>0</v>
      </c>
      <c r="BL440" s="11" t="s">
        <v>127</v>
      </c>
      <c r="BM440" s="170" t="s">
        <v>1012</v>
      </c>
    </row>
    <row r="441" spans="1:65" s="2" customFormat="1" ht="19.5">
      <c r="A441" s="28"/>
      <c r="B441" s="29"/>
      <c r="C441" s="30"/>
      <c r="D441" s="172" t="s">
        <v>130</v>
      </c>
      <c r="E441" s="30"/>
      <c r="F441" s="173" t="s">
        <v>1013</v>
      </c>
      <c r="G441" s="30"/>
      <c r="H441" s="30"/>
      <c r="I441" s="109"/>
      <c r="J441" s="30"/>
      <c r="K441" s="30"/>
      <c r="L441" s="33"/>
      <c r="M441" s="174"/>
      <c r="N441" s="175"/>
      <c r="O441" s="58"/>
      <c r="P441" s="58"/>
      <c r="Q441" s="58"/>
      <c r="R441" s="58"/>
      <c r="S441" s="58"/>
      <c r="T441" s="59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T441" s="11" t="s">
        <v>130</v>
      </c>
      <c r="AU441" s="11" t="s">
        <v>78</v>
      </c>
    </row>
    <row r="442" spans="1:65" s="2" customFormat="1" ht="16.5" customHeight="1">
      <c r="A442" s="28"/>
      <c r="B442" s="29"/>
      <c r="C442" s="158" t="s">
        <v>1014</v>
      </c>
      <c r="D442" s="158" t="s">
        <v>123</v>
      </c>
      <c r="E442" s="159" t="s">
        <v>1015</v>
      </c>
      <c r="F442" s="160" t="s">
        <v>1016</v>
      </c>
      <c r="G442" s="161" t="s">
        <v>134</v>
      </c>
      <c r="H442" s="162">
        <v>4000</v>
      </c>
      <c r="I442" s="163"/>
      <c r="J442" s="164">
        <f>ROUND(I442*H442,2)</f>
        <v>0</v>
      </c>
      <c r="K442" s="165"/>
      <c r="L442" s="33"/>
      <c r="M442" s="166" t="s">
        <v>20</v>
      </c>
      <c r="N442" s="167" t="s">
        <v>49</v>
      </c>
      <c r="O442" s="58"/>
      <c r="P442" s="168">
        <f>O442*H442</f>
        <v>0</v>
      </c>
      <c r="Q442" s="168">
        <v>0</v>
      </c>
      <c r="R442" s="168">
        <f>Q442*H442</f>
        <v>0</v>
      </c>
      <c r="S442" s="168">
        <v>0</v>
      </c>
      <c r="T442" s="169">
        <f>S442*H442</f>
        <v>0</v>
      </c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R442" s="170" t="s">
        <v>127</v>
      </c>
      <c r="AT442" s="170" t="s">
        <v>123</v>
      </c>
      <c r="AU442" s="170" t="s">
        <v>78</v>
      </c>
      <c r="AY442" s="11" t="s">
        <v>128</v>
      </c>
      <c r="BE442" s="171">
        <f>IF(N442="základní",J442,0)</f>
        <v>0</v>
      </c>
      <c r="BF442" s="171">
        <f>IF(N442="snížená",J442,0)</f>
        <v>0</v>
      </c>
      <c r="BG442" s="171">
        <f>IF(N442="zákl. přenesená",J442,0)</f>
        <v>0</v>
      </c>
      <c r="BH442" s="171">
        <f>IF(N442="sníž. přenesená",J442,0)</f>
        <v>0</v>
      </c>
      <c r="BI442" s="171">
        <f>IF(N442="nulová",J442,0)</f>
        <v>0</v>
      </c>
      <c r="BJ442" s="11" t="s">
        <v>22</v>
      </c>
      <c r="BK442" s="171">
        <f>ROUND(I442*H442,2)</f>
        <v>0</v>
      </c>
      <c r="BL442" s="11" t="s">
        <v>127</v>
      </c>
      <c r="BM442" s="170" t="s">
        <v>1017</v>
      </c>
    </row>
    <row r="443" spans="1:65" s="2" customFormat="1" ht="19.5">
      <c r="A443" s="28"/>
      <c r="B443" s="29"/>
      <c r="C443" s="30"/>
      <c r="D443" s="172" t="s">
        <v>130</v>
      </c>
      <c r="E443" s="30"/>
      <c r="F443" s="173" t="s">
        <v>1018</v>
      </c>
      <c r="G443" s="30"/>
      <c r="H443" s="30"/>
      <c r="I443" s="109"/>
      <c r="J443" s="30"/>
      <c r="K443" s="30"/>
      <c r="L443" s="33"/>
      <c r="M443" s="174"/>
      <c r="N443" s="175"/>
      <c r="O443" s="58"/>
      <c r="P443" s="58"/>
      <c r="Q443" s="58"/>
      <c r="R443" s="58"/>
      <c r="S443" s="58"/>
      <c r="T443" s="59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T443" s="11" t="s">
        <v>130</v>
      </c>
      <c r="AU443" s="11" t="s">
        <v>78</v>
      </c>
    </row>
    <row r="444" spans="1:65" s="2" customFormat="1" ht="16.5" customHeight="1">
      <c r="A444" s="28"/>
      <c r="B444" s="29"/>
      <c r="C444" s="158" t="s">
        <v>1019</v>
      </c>
      <c r="D444" s="158" t="s">
        <v>123</v>
      </c>
      <c r="E444" s="159" t="s">
        <v>1020</v>
      </c>
      <c r="F444" s="160" t="s">
        <v>1021</v>
      </c>
      <c r="G444" s="161" t="s">
        <v>134</v>
      </c>
      <c r="H444" s="162">
        <v>4000</v>
      </c>
      <c r="I444" s="163"/>
      <c r="J444" s="164">
        <f>ROUND(I444*H444,2)</f>
        <v>0</v>
      </c>
      <c r="K444" s="165"/>
      <c r="L444" s="33"/>
      <c r="M444" s="166" t="s">
        <v>20</v>
      </c>
      <c r="N444" s="167" t="s">
        <v>49</v>
      </c>
      <c r="O444" s="58"/>
      <c r="P444" s="168">
        <f>O444*H444</f>
        <v>0</v>
      </c>
      <c r="Q444" s="168">
        <v>0</v>
      </c>
      <c r="R444" s="168">
        <f>Q444*H444</f>
        <v>0</v>
      </c>
      <c r="S444" s="168">
        <v>0</v>
      </c>
      <c r="T444" s="169">
        <f>S444*H444</f>
        <v>0</v>
      </c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R444" s="170" t="s">
        <v>127</v>
      </c>
      <c r="AT444" s="170" t="s">
        <v>123</v>
      </c>
      <c r="AU444" s="170" t="s">
        <v>78</v>
      </c>
      <c r="AY444" s="11" t="s">
        <v>128</v>
      </c>
      <c r="BE444" s="171">
        <f>IF(N444="základní",J444,0)</f>
        <v>0</v>
      </c>
      <c r="BF444" s="171">
        <f>IF(N444="snížená",J444,0)</f>
        <v>0</v>
      </c>
      <c r="BG444" s="171">
        <f>IF(N444="zákl. přenesená",J444,0)</f>
        <v>0</v>
      </c>
      <c r="BH444" s="171">
        <f>IF(N444="sníž. přenesená",J444,0)</f>
        <v>0</v>
      </c>
      <c r="BI444" s="171">
        <f>IF(N444="nulová",J444,0)</f>
        <v>0</v>
      </c>
      <c r="BJ444" s="11" t="s">
        <v>22</v>
      </c>
      <c r="BK444" s="171">
        <f>ROUND(I444*H444,2)</f>
        <v>0</v>
      </c>
      <c r="BL444" s="11" t="s">
        <v>127</v>
      </c>
      <c r="BM444" s="170" t="s">
        <v>1022</v>
      </c>
    </row>
    <row r="445" spans="1:65" s="2" customFormat="1" ht="19.5">
      <c r="A445" s="28"/>
      <c r="B445" s="29"/>
      <c r="C445" s="30"/>
      <c r="D445" s="172" t="s">
        <v>130</v>
      </c>
      <c r="E445" s="30"/>
      <c r="F445" s="173" t="s">
        <v>1023</v>
      </c>
      <c r="G445" s="30"/>
      <c r="H445" s="30"/>
      <c r="I445" s="109"/>
      <c r="J445" s="30"/>
      <c r="K445" s="30"/>
      <c r="L445" s="33"/>
      <c r="M445" s="174"/>
      <c r="N445" s="175"/>
      <c r="O445" s="58"/>
      <c r="P445" s="58"/>
      <c r="Q445" s="58"/>
      <c r="R445" s="58"/>
      <c r="S445" s="58"/>
      <c r="T445" s="59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T445" s="11" t="s">
        <v>130</v>
      </c>
      <c r="AU445" s="11" t="s">
        <v>78</v>
      </c>
    </row>
    <row r="446" spans="1:65" s="2" customFormat="1" ht="16.5" customHeight="1">
      <c r="A446" s="28"/>
      <c r="B446" s="29"/>
      <c r="C446" s="158" t="s">
        <v>1024</v>
      </c>
      <c r="D446" s="158" t="s">
        <v>123</v>
      </c>
      <c r="E446" s="159" t="s">
        <v>1025</v>
      </c>
      <c r="F446" s="160" t="s">
        <v>1026</v>
      </c>
      <c r="G446" s="161" t="s">
        <v>134</v>
      </c>
      <c r="H446" s="162">
        <v>4000</v>
      </c>
      <c r="I446" s="163"/>
      <c r="J446" s="164">
        <f>ROUND(I446*H446,2)</f>
        <v>0</v>
      </c>
      <c r="K446" s="165"/>
      <c r="L446" s="33"/>
      <c r="M446" s="166" t="s">
        <v>20</v>
      </c>
      <c r="N446" s="167" t="s">
        <v>49</v>
      </c>
      <c r="O446" s="58"/>
      <c r="P446" s="168">
        <f>O446*H446</f>
        <v>0</v>
      </c>
      <c r="Q446" s="168">
        <v>0</v>
      </c>
      <c r="R446" s="168">
        <f>Q446*H446</f>
        <v>0</v>
      </c>
      <c r="S446" s="168">
        <v>0</v>
      </c>
      <c r="T446" s="169">
        <f>S446*H446</f>
        <v>0</v>
      </c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R446" s="170" t="s">
        <v>127</v>
      </c>
      <c r="AT446" s="170" t="s">
        <v>123</v>
      </c>
      <c r="AU446" s="170" t="s">
        <v>78</v>
      </c>
      <c r="AY446" s="11" t="s">
        <v>128</v>
      </c>
      <c r="BE446" s="171">
        <f>IF(N446="základní",J446,0)</f>
        <v>0</v>
      </c>
      <c r="BF446" s="171">
        <f>IF(N446="snížená",J446,0)</f>
        <v>0</v>
      </c>
      <c r="BG446" s="171">
        <f>IF(N446="zákl. přenesená",J446,0)</f>
        <v>0</v>
      </c>
      <c r="BH446" s="171">
        <f>IF(N446="sníž. přenesená",J446,0)</f>
        <v>0</v>
      </c>
      <c r="BI446" s="171">
        <f>IF(N446="nulová",J446,0)</f>
        <v>0</v>
      </c>
      <c r="BJ446" s="11" t="s">
        <v>22</v>
      </c>
      <c r="BK446" s="171">
        <f>ROUND(I446*H446,2)</f>
        <v>0</v>
      </c>
      <c r="BL446" s="11" t="s">
        <v>127</v>
      </c>
      <c r="BM446" s="170" t="s">
        <v>1027</v>
      </c>
    </row>
    <row r="447" spans="1:65" s="2" customFormat="1" ht="19.5">
      <c r="A447" s="28"/>
      <c r="B447" s="29"/>
      <c r="C447" s="30"/>
      <c r="D447" s="172" t="s">
        <v>130</v>
      </c>
      <c r="E447" s="30"/>
      <c r="F447" s="173" t="s">
        <v>1028</v>
      </c>
      <c r="G447" s="30"/>
      <c r="H447" s="30"/>
      <c r="I447" s="109"/>
      <c r="J447" s="30"/>
      <c r="K447" s="30"/>
      <c r="L447" s="33"/>
      <c r="M447" s="174"/>
      <c r="N447" s="175"/>
      <c r="O447" s="58"/>
      <c r="P447" s="58"/>
      <c r="Q447" s="58"/>
      <c r="R447" s="58"/>
      <c r="S447" s="58"/>
      <c r="T447" s="59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T447" s="11" t="s">
        <v>130</v>
      </c>
      <c r="AU447" s="11" t="s">
        <v>78</v>
      </c>
    </row>
    <row r="448" spans="1:65" s="2" customFormat="1" ht="16.5" customHeight="1">
      <c r="A448" s="28"/>
      <c r="B448" s="29"/>
      <c r="C448" s="158" t="s">
        <v>1029</v>
      </c>
      <c r="D448" s="158" t="s">
        <v>123</v>
      </c>
      <c r="E448" s="159" t="s">
        <v>1030</v>
      </c>
      <c r="F448" s="160" t="s">
        <v>1031</v>
      </c>
      <c r="G448" s="161" t="s">
        <v>134</v>
      </c>
      <c r="H448" s="162">
        <v>60</v>
      </c>
      <c r="I448" s="163"/>
      <c r="J448" s="164">
        <f>ROUND(I448*H448,2)</f>
        <v>0</v>
      </c>
      <c r="K448" s="165"/>
      <c r="L448" s="33"/>
      <c r="M448" s="166" t="s">
        <v>20</v>
      </c>
      <c r="N448" s="167" t="s">
        <v>49</v>
      </c>
      <c r="O448" s="58"/>
      <c r="P448" s="168">
        <f>O448*H448</f>
        <v>0</v>
      </c>
      <c r="Q448" s="168">
        <v>0</v>
      </c>
      <c r="R448" s="168">
        <f>Q448*H448</f>
        <v>0</v>
      </c>
      <c r="S448" s="168">
        <v>0</v>
      </c>
      <c r="T448" s="169">
        <f>S448*H448</f>
        <v>0</v>
      </c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R448" s="170" t="s">
        <v>127</v>
      </c>
      <c r="AT448" s="170" t="s">
        <v>123</v>
      </c>
      <c r="AU448" s="170" t="s">
        <v>78</v>
      </c>
      <c r="AY448" s="11" t="s">
        <v>128</v>
      </c>
      <c r="BE448" s="171">
        <f>IF(N448="základní",J448,0)</f>
        <v>0</v>
      </c>
      <c r="BF448" s="171">
        <f>IF(N448="snížená",J448,0)</f>
        <v>0</v>
      </c>
      <c r="BG448" s="171">
        <f>IF(N448="zákl. přenesená",J448,0)</f>
        <v>0</v>
      </c>
      <c r="BH448" s="171">
        <f>IF(N448="sníž. přenesená",J448,0)</f>
        <v>0</v>
      </c>
      <c r="BI448" s="171">
        <f>IF(N448="nulová",J448,0)</f>
        <v>0</v>
      </c>
      <c r="BJ448" s="11" t="s">
        <v>22</v>
      </c>
      <c r="BK448" s="171">
        <f>ROUND(I448*H448,2)</f>
        <v>0</v>
      </c>
      <c r="BL448" s="11" t="s">
        <v>127</v>
      </c>
      <c r="BM448" s="170" t="s">
        <v>1032</v>
      </c>
    </row>
    <row r="449" spans="1:65" s="2" customFormat="1" ht="19.5">
      <c r="A449" s="28"/>
      <c r="B449" s="29"/>
      <c r="C449" s="30"/>
      <c r="D449" s="172" t="s">
        <v>130</v>
      </c>
      <c r="E449" s="30"/>
      <c r="F449" s="173" t="s">
        <v>1033</v>
      </c>
      <c r="G449" s="30"/>
      <c r="H449" s="30"/>
      <c r="I449" s="109"/>
      <c r="J449" s="30"/>
      <c r="K449" s="30"/>
      <c r="L449" s="33"/>
      <c r="M449" s="174"/>
      <c r="N449" s="175"/>
      <c r="O449" s="58"/>
      <c r="P449" s="58"/>
      <c r="Q449" s="58"/>
      <c r="R449" s="58"/>
      <c r="S449" s="58"/>
      <c r="T449" s="59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T449" s="11" t="s">
        <v>130</v>
      </c>
      <c r="AU449" s="11" t="s">
        <v>78</v>
      </c>
    </row>
    <row r="450" spans="1:65" s="2" customFormat="1" ht="16.5" customHeight="1">
      <c r="A450" s="28"/>
      <c r="B450" s="29"/>
      <c r="C450" s="158" t="s">
        <v>1034</v>
      </c>
      <c r="D450" s="158" t="s">
        <v>123</v>
      </c>
      <c r="E450" s="159" t="s">
        <v>1035</v>
      </c>
      <c r="F450" s="160" t="s">
        <v>1036</v>
      </c>
      <c r="G450" s="161" t="s">
        <v>134</v>
      </c>
      <c r="H450" s="162">
        <v>60</v>
      </c>
      <c r="I450" s="163"/>
      <c r="J450" s="164">
        <f>ROUND(I450*H450,2)</f>
        <v>0</v>
      </c>
      <c r="K450" s="165"/>
      <c r="L450" s="33"/>
      <c r="M450" s="166" t="s">
        <v>20</v>
      </c>
      <c r="N450" s="167" t="s">
        <v>49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R450" s="170" t="s">
        <v>127</v>
      </c>
      <c r="AT450" s="170" t="s">
        <v>123</v>
      </c>
      <c r="AU450" s="170" t="s">
        <v>78</v>
      </c>
      <c r="AY450" s="11" t="s">
        <v>128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1" t="s">
        <v>22</v>
      </c>
      <c r="BK450" s="171">
        <f>ROUND(I450*H450,2)</f>
        <v>0</v>
      </c>
      <c r="BL450" s="11" t="s">
        <v>127</v>
      </c>
      <c r="BM450" s="170" t="s">
        <v>1037</v>
      </c>
    </row>
    <row r="451" spans="1:65" s="2" customFormat="1" ht="19.5">
      <c r="A451" s="28"/>
      <c r="B451" s="29"/>
      <c r="C451" s="30"/>
      <c r="D451" s="172" t="s">
        <v>130</v>
      </c>
      <c r="E451" s="30"/>
      <c r="F451" s="173" t="s">
        <v>1038</v>
      </c>
      <c r="G451" s="30"/>
      <c r="H451" s="30"/>
      <c r="I451" s="109"/>
      <c r="J451" s="30"/>
      <c r="K451" s="30"/>
      <c r="L451" s="33"/>
      <c r="M451" s="174"/>
      <c r="N451" s="175"/>
      <c r="O451" s="58"/>
      <c r="P451" s="58"/>
      <c r="Q451" s="58"/>
      <c r="R451" s="58"/>
      <c r="S451" s="58"/>
      <c r="T451" s="59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T451" s="11" t="s">
        <v>130</v>
      </c>
      <c r="AU451" s="11" t="s">
        <v>78</v>
      </c>
    </row>
    <row r="452" spans="1:65" s="2" customFormat="1" ht="16.5" customHeight="1">
      <c r="A452" s="28"/>
      <c r="B452" s="29"/>
      <c r="C452" s="158" t="s">
        <v>1039</v>
      </c>
      <c r="D452" s="158" t="s">
        <v>123</v>
      </c>
      <c r="E452" s="159" t="s">
        <v>1040</v>
      </c>
      <c r="F452" s="160" t="s">
        <v>1041</v>
      </c>
      <c r="G452" s="161" t="s">
        <v>134</v>
      </c>
      <c r="H452" s="162">
        <v>60</v>
      </c>
      <c r="I452" s="163"/>
      <c r="J452" s="164">
        <f>ROUND(I452*H452,2)</f>
        <v>0</v>
      </c>
      <c r="K452" s="165"/>
      <c r="L452" s="33"/>
      <c r="M452" s="166" t="s">
        <v>20</v>
      </c>
      <c r="N452" s="167" t="s">
        <v>49</v>
      </c>
      <c r="O452" s="58"/>
      <c r="P452" s="168">
        <f>O452*H452</f>
        <v>0</v>
      </c>
      <c r="Q452" s="168">
        <v>0</v>
      </c>
      <c r="R452" s="168">
        <f>Q452*H452</f>
        <v>0</v>
      </c>
      <c r="S452" s="168">
        <v>0</v>
      </c>
      <c r="T452" s="169">
        <f>S452*H452</f>
        <v>0</v>
      </c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R452" s="170" t="s">
        <v>127</v>
      </c>
      <c r="AT452" s="170" t="s">
        <v>123</v>
      </c>
      <c r="AU452" s="170" t="s">
        <v>78</v>
      </c>
      <c r="AY452" s="11" t="s">
        <v>128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11" t="s">
        <v>22</v>
      </c>
      <c r="BK452" s="171">
        <f>ROUND(I452*H452,2)</f>
        <v>0</v>
      </c>
      <c r="BL452" s="11" t="s">
        <v>127</v>
      </c>
      <c r="BM452" s="170" t="s">
        <v>1042</v>
      </c>
    </row>
    <row r="453" spans="1:65" s="2" customFormat="1" ht="19.5">
      <c r="A453" s="28"/>
      <c r="B453" s="29"/>
      <c r="C453" s="30"/>
      <c r="D453" s="172" t="s">
        <v>130</v>
      </c>
      <c r="E453" s="30"/>
      <c r="F453" s="173" t="s">
        <v>1043</v>
      </c>
      <c r="G453" s="30"/>
      <c r="H453" s="30"/>
      <c r="I453" s="109"/>
      <c r="J453" s="30"/>
      <c r="K453" s="30"/>
      <c r="L453" s="33"/>
      <c r="M453" s="174"/>
      <c r="N453" s="175"/>
      <c r="O453" s="58"/>
      <c r="P453" s="58"/>
      <c r="Q453" s="58"/>
      <c r="R453" s="58"/>
      <c r="S453" s="58"/>
      <c r="T453" s="59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T453" s="11" t="s">
        <v>130</v>
      </c>
      <c r="AU453" s="11" t="s">
        <v>78</v>
      </c>
    </row>
    <row r="454" spans="1:65" s="2" customFormat="1" ht="16.5" customHeight="1">
      <c r="A454" s="28"/>
      <c r="B454" s="29"/>
      <c r="C454" s="158" t="s">
        <v>1044</v>
      </c>
      <c r="D454" s="158" t="s">
        <v>123</v>
      </c>
      <c r="E454" s="159" t="s">
        <v>1045</v>
      </c>
      <c r="F454" s="160" t="s">
        <v>1046</v>
      </c>
      <c r="G454" s="161" t="s">
        <v>134</v>
      </c>
      <c r="H454" s="162">
        <v>60</v>
      </c>
      <c r="I454" s="163"/>
      <c r="J454" s="164">
        <f>ROUND(I454*H454,2)</f>
        <v>0</v>
      </c>
      <c r="K454" s="165"/>
      <c r="L454" s="33"/>
      <c r="M454" s="166" t="s">
        <v>20</v>
      </c>
      <c r="N454" s="167" t="s">
        <v>49</v>
      </c>
      <c r="O454" s="58"/>
      <c r="P454" s="168">
        <f>O454*H454</f>
        <v>0</v>
      </c>
      <c r="Q454" s="168">
        <v>0</v>
      </c>
      <c r="R454" s="168">
        <f>Q454*H454</f>
        <v>0</v>
      </c>
      <c r="S454" s="168">
        <v>0</v>
      </c>
      <c r="T454" s="169">
        <f>S454*H454</f>
        <v>0</v>
      </c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R454" s="170" t="s">
        <v>127</v>
      </c>
      <c r="AT454" s="170" t="s">
        <v>123</v>
      </c>
      <c r="AU454" s="170" t="s">
        <v>78</v>
      </c>
      <c r="AY454" s="11" t="s">
        <v>128</v>
      </c>
      <c r="BE454" s="171">
        <f>IF(N454="základní",J454,0)</f>
        <v>0</v>
      </c>
      <c r="BF454" s="171">
        <f>IF(N454="snížená",J454,0)</f>
        <v>0</v>
      </c>
      <c r="BG454" s="171">
        <f>IF(N454="zákl. přenesená",J454,0)</f>
        <v>0</v>
      </c>
      <c r="BH454" s="171">
        <f>IF(N454="sníž. přenesená",J454,0)</f>
        <v>0</v>
      </c>
      <c r="BI454" s="171">
        <f>IF(N454="nulová",J454,0)</f>
        <v>0</v>
      </c>
      <c r="BJ454" s="11" t="s">
        <v>22</v>
      </c>
      <c r="BK454" s="171">
        <f>ROUND(I454*H454,2)</f>
        <v>0</v>
      </c>
      <c r="BL454" s="11" t="s">
        <v>127</v>
      </c>
      <c r="BM454" s="170" t="s">
        <v>1047</v>
      </c>
    </row>
    <row r="455" spans="1:65" s="2" customFormat="1" ht="19.5">
      <c r="A455" s="28"/>
      <c r="B455" s="29"/>
      <c r="C455" s="30"/>
      <c r="D455" s="172" t="s">
        <v>130</v>
      </c>
      <c r="E455" s="30"/>
      <c r="F455" s="173" t="s">
        <v>1048</v>
      </c>
      <c r="G455" s="30"/>
      <c r="H455" s="30"/>
      <c r="I455" s="109"/>
      <c r="J455" s="30"/>
      <c r="K455" s="30"/>
      <c r="L455" s="33"/>
      <c r="M455" s="174"/>
      <c r="N455" s="175"/>
      <c r="O455" s="58"/>
      <c r="P455" s="58"/>
      <c r="Q455" s="58"/>
      <c r="R455" s="58"/>
      <c r="S455" s="58"/>
      <c r="T455" s="59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T455" s="11" t="s">
        <v>130</v>
      </c>
      <c r="AU455" s="11" t="s">
        <v>78</v>
      </c>
    </row>
    <row r="456" spans="1:65" s="2" customFormat="1" ht="16.5" customHeight="1">
      <c r="A456" s="28"/>
      <c r="B456" s="29"/>
      <c r="C456" s="158" t="s">
        <v>1049</v>
      </c>
      <c r="D456" s="158" t="s">
        <v>123</v>
      </c>
      <c r="E456" s="159" t="s">
        <v>1050</v>
      </c>
      <c r="F456" s="160" t="s">
        <v>1051</v>
      </c>
      <c r="G456" s="161" t="s">
        <v>381</v>
      </c>
      <c r="H456" s="162">
        <v>16</v>
      </c>
      <c r="I456" s="163"/>
      <c r="J456" s="164">
        <f>ROUND(I456*H456,2)</f>
        <v>0</v>
      </c>
      <c r="K456" s="165"/>
      <c r="L456" s="33"/>
      <c r="M456" s="166" t="s">
        <v>20</v>
      </c>
      <c r="N456" s="167" t="s">
        <v>49</v>
      </c>
      <c r="O456" s="58"/>
      <c r="P456" s="168">
        <f>O456*H456</f>
        <v>0</v>
      </c>
      <c r="Q456" s="168">
        <v>0</v>
      </c>
      <c r="R456" s="168">
        <f>Q456*H456</f>
        <v>0</v>
      </c>
      <c r="S456" s="168">
        <v>0</v>
      </c>
      <c r="T456" s="169">
        <f>S456*H456</f>
        <v>0</v>
      </c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R456" s="170" t="s">
        <v>127</v>
      </c>
      <c r="AT456" s="170" t="s">
        <v>123</v>
      </c>
      <c r="AU456" s="170" t="s">
        <v>78</v>
      </c>
      <c r="AY456" s="11" t="s">
        <v>128</v>
      </c>
      <c r="BE456" s="171">
        <f>IF(N456="základní",J456,0)</f>
        <v>0</v>
      </c>
      <c r="BF456" s="171">
        <f>IF(N456="snížená",J456,0)</f>
        <v>0</v>
      </c>
      <c r="BG456" s="171">
        <f>IF(N456="zákl. přenesená",J456,0)</f>
        <v>0</v>
      </c>
      <c r="BH456" s="171">
        <f>IF(N456="sníž. přenesená",J456,0)</f>
        <v>0</v>
      </c>
      <c r="BI456" s="171">
        <f>IF(N456="nulová",J456,0)</f>
        <v>0</v>
      </c>
      <c r="BJ456" s="11" t="s">
        <v>22</v>
      </c>
      <c r="BK456" s="171">
        <f>ROUND(I456*H456,2)</f>
        <v>0</v>
      </c>
      <c r="BL456" s="11" t="s">
        <v>127</v>
      </c>
      <c r="BM456" s="170" t="s">
        <v>1052</v>
      </c>
    </row>
    <row r="457" spans="1:65" s="2" customFormat="1" ht="19.5">
      <c r="A457" s="28"/>
      <c r="B457" s="29"/>
      <c r="C457" s="30"/>
      <c r="D457" s="172" t="s">
        <v>130</v>
      </c>
      <c r="E457" s="30"/>
      <c r="F457" s="173" t="s">
        <v>1053</v>
      </c>
      <c r="G457" s="30"/>
      <c r="H457" s="30"/>
      <c r="I457" s="109"/>
      <c r="J457" s="30"/>
      <c r="K457" s="30"/>
      <c r="L457" s="33"/>
      <c r="M457" s="174"/>
      <c r="N457" s="175"/>
      <c r="O457" s="58"/>
      <c r="P457" s="58"/>
      <c r="Q457" s="58"/>
      <c r="R457" s="58"/>
      <c r="S457" s="58"/>
      <c r="T457" s="59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T457" s="11" t="s">
        <v>130</v>
      </c>
      <c r="AU457" s="11" t="s">
        <v>78</v>
      </c>
    </row>
    <row r="458" spans="1:65" s="2" customFormat="1" ht="16.5" customHeight="1">
      <c r="A458" s="28"/>
      <c r="B458" s="29"/>
      <c r="C458" s="158" t="s">
        <v>1054</v>
      </c>
      <c r="D458" s="158" t="s">
        <v>123</v>
      </c>
      <c r="E458" s="159" t="s">
        <v>1055</v>
      </c>
      <c r="F458" s="160" t="s">
        <v>1056</v>
      </c>
      <c r="G458" s="161" t="s">
        <v>381</v>
      </c>
      <c r="H458" s="162">
        <v>16</v>
      </c>
      <c r="I458" s="163"/>
      <c r="J458" s="164">
        <f>ROUND(I458*H458,2)</f>
        <v>0</v>
      </c>
      <c r="K458" s="165"/>
      <c r="L458" s="33"/>
      <c r="M458" s="166" t="s">
        <v>20</v>
      </c>
      <c r="N458" s="167" t="s">
        <v>49</v>
      </c>
      <c r="O458" s="58"/>
      <c r="P458" s="168">
        <f>O458*H458</f>
        <v>0</v>
      </c>
      <c r="Q458" s="168">
        <v>0</v>
      </c>
      <c r="R458" s="168">
        <f>Q458*H458</f>
        <v>0</v>
      </c>
      <c r="S458" s="168">
        <v>0</v>
      </c>
      <c r="T458" s="169">
        <f>S458*H458</f>
        <v>0</v>
      </c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R458" s="170" t="s">
        <v>127</v>
      </c>
      <c r="AT458" s="170" t="s">
        <v>123</v>
      </c>
      <c r="AU458" s="170" t="s">
        <v>78</v>
      </c>
      <c r="AY458" s="11" t="s">
        <v>128</v>
      </c>
      <c r="BE458" s="171">
        <f>IF(N458="základní",J458,0)</f>
        <v>0</v>
      </c>
      <c r="BF458" s="171">
        <f>IF(N458="snížená",J458,0)</f>
        <v>0</v>
      </c>
      <c r="BG458" s="171">
        <f>IF(N458="zákl. přenesená",J458,0)</f>
        <v>0</v>
      </c>
      <c r="BH458" s="171">
        <f>IF(N458="sníž. přenesená",J458,0)</f>
        <v>0</v>
      </c>
      <c r="BI458" s="171">
        <f>IF(N458="nulová",J458,0)</f>
        <v>0</v>
      </c>
      <c r="BJ458" s="11" t="s">
        <v>22</v>
      </c>
      <c r="BK458" s="171">
        <f>ROUND(I458*H458,2)</f>
        <v>0</v>
      </c>
      <c r="BL458" s="11" t="s">
        <v>127</v>
      </c>
      <c r="BM458" s="170" t="s">
        <v>1057</v>
      </c>
    </row>
    <row r="459" spans="1:65" s="2" customFormat="1" ht="19.5">
      <c r="A459" s="28"/>
      <c r="B459" s="29"/>
      <c r="C459" s="30"/>
      <c r="D459" s="172" t="s">
        <v>130</v>
      </c>
      <c r="E459" s="30"/>
      <c r="F459" s="173" t="s">
        <v>1058</v>
      </c>
      <c r="G459" s="30"/>
      <c r="H459" s="30"/>
      <c r="I459" s="109"/>
      <c r="J459" s="30"/>
      <c r="K459" s="30"/>
      <c r="L459" s="33"/>
      <c r="M459" s="174"/>
      <c r="N459" s="175"/>
      <c r="O459" s="58"/>
      <c r="P459" s="58"/>
      <c r="Q459" s="58"/>
      <c r="R459" s="58"/>
      <c r="S459" s="58"/>
      <c r="T459" s="59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T459" s="11" t="s">
        <v>130</v>
      </c>
      <c r="AU459" s="11" t="s">
        <v>78</v>
      </c>
    </row>
    <row r="460" spans="1:65" s="2" customFormat="1" ht="16.5" customHeight="1">
      <c r="A460" s="28"/>
      <c r="B460" s="29"/>
      <c r="C460" s="158" t="s">
        <v>1059</v>
      </c>
      <c r="D460" s="158" t="s">
        <v>123</v>
      </c>
      <c r="E460" s="159" t="s">
        <v>1060</v>
      </c>
      <c r="F460" s="160" t="s">
        <v>1061</v>
      </c>
      <c r="G460" s="161" t="s">
        <v>381</v>
      </c>
      <c r="H460" s="162">
        <v>140</v>
      </c>
      <c r="I460" s="163"/>
      <c r="J460" s="164">
        <f>ROUND(I460*H460,2)</f>
        <v>0</v>
      </c>
      <c r="K460" s="165"/>
      <c r="L460" s="33"/>
      <c r="M460" s="166" t="s">
        <v>20</v>
      </c>
      <c r="N460" s="167" t="s">
        <v>49</v>
      </c>
      <c r="O460" s="58"/>
      <c r="P460" s="168">
        <f>O460*H460</f>
        <v>0</v>
      </c>
      <c r="Q460" s="168">
        <v>0</v>
      </c>
      <c r="R460" s="168">
        <f>Q460*H460</f>
        <v>0</v>
      </c>
      <c r="S460" s="168">
        <v>0</v>
      </c>
      <c r="T460" s="169">
        <f>S460*H460</f>
        <v>0</v>
      </c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R460" s="170" t="s">
        <v>127</v>
      </c>
      <c r="AT460" s="170" t="s">
        <v>123</v>
      </c>
      <c r="AU460" s="170" t="s">
        <v>78</v>
      </c>
      <c r="AY460" s="11" t="s">
        <v>128</v>
      </c>
      <c r="BE460" s="171">
        <f>IF(N460="základní",J460,0)</f>
        <v>0</v>
      </c>
      <c r="BF460" s="171">
        <f>IF(N460="snížená",J460,0)</f>
        <v>0</v>
      </c>
      <c r="BG460" s="171">
        <f>IF(N460="zákl. přenesená",J460,0)</f>
        <v>0</v>
      </c>
      <c r="BH460" s="171">
        <f>IF(N460="sníž. přenesená",J460,0)</f>
        <v>0</v>
      </c>
      <c r="BI460" s="171">
        <f>IF(N460="nulová",J460,0)</f>
        <v>0</v>
      </c>
      <c r="BJ460" s="11" t="s">
        <v>22</v>
      </c>
      <c r="BK460" s="171">
        <f>ROUND(I460*H460,2)</f>
        <v>0</v>
      </c>
      <c r="BL460" s="11" t="s">
        <v>127</v>
      </c>
      <c r="BM460" s="170" t="s">
        <v>1062</v>
      </c>
    </row>
    <row r="461" spans="1:65" s="2" customFormat="1" ht="19.5">
      <c r="A461" s="28"/>
      <c r="B461" s="29"/>
      <c r="C461" s="30"/>
      <c r="D461" s="172" t="s">
        <v>130</v>
      </c>
      <c r="E461" s="30"/>
      <c r="F461" s="173" t="s">
        <v>1063</v>
      </c>
      <c r="G461" s="30"/>
      <c r="H461" s="30"/>
      <c r="I461" s="109"/>
      <c r="J461" s="30"/>
      <c r="K461" s="30"/>
      <c r="L461" s="33"/>
      <c r="M461" s="174"/>
      <c r="N461" s="175"/>
      <c r="O461" s="58"/>
      <c r="P461" s="58"/>
      <c r="Q461" s="58"/>
      <c r="R461" s="58"/>
      <c r="S461" s="58"/>
      <c r="T461" s="59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T461" s="11" t="s">
        <v>130</v>
      </c>
      <c r="AU461" s="11" t="s">
        <v>78</v>
      </c>
    </row>
    <row r="462" spans="1:65" s="2" customFormat="1" ht="16.5" customHeight="1">
      <c r="A462" s="28"/>
      <c r="B462" s="29"/>
      <c r="C462" s="158" t="s">
        <v>1064</v>
      </c>
      <c r="D462" s="158" t="s">
        <v>123</v>
      </c>
      <c r="E462" s="159" t="s">
        <v>1065</v>
      </c>
      <c r="F462" s="160" t="s">
        <v>1066</v>
      </c>
      <c r="G462" s="161" t="s">
        <v>381</v>
      </c>
      <c r="H462" s="162">
        <v>140</v>
      </c>
      <c r="I462" s="163"/>
      <c r="J462" s="164">
        <f>ROUND(I462*H462,2)</f>
        <v>0</v>
      </c>
      <c r="K462" s="165"/>
      <c r="L462" s="33"/>
      <c r="M462" s="166" t="s">
        <v>20</v>
      </c>
      <c r="N462" s="167" t="s">
        <v>49</v>
      </c>
      <c r="O462" s="58"/>
      <c r="P462" s="168">
        <f>O462*H462</f>
        <v>0</v>
      </c>
      <c r="Q462" s="168">
        <v>0</v>
      </c>
      <c r="R462" s="168">
        <f>Q462*H462</f>
        <v>0</v>
      </c>
      <c r="S462" s="168">
        <v>0</v>
      </c>
      <c r="T462" s="169">
        <f>S462*H462</f>
        <v>0</v>
      </c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R462" s="170" t="s">
        <v>127</v>
      </c>
      <c r="AT462" s="170" t="s">
        <v>123</v>
      </c>
      <c r="AU462" s="170" t="s">
        <v>78</v>
      </c>
      <c r="AY462" s="11" t="s">
        <v>128</v>
      </c>
      <c r="BE462" s="171">
        <f>IF(N462="základní",J462,0)</f>
        <v>0</v>
      </c>
      <c r="BF462" s="171">
        <f>IF(N462="snížená",J462,0)</f>
        <v>0</v>
      </c>
      <c r="BG462" s="171">
        <f>IF(N462="zákl. přenesená",J462,0)</f>
        <v>0</v>
      </c>
      <c r="BH462" s="171">
        <f>IF(N462="sníž. přenesená",J462,0)</f>
        <v>0</v>
      </c>
      <c r="BI462" s="171">
        <f>IF(N462="nulová",J462,0)</f>
        <v>0</v>
      </c>
      <c r="BJ462" s="11" t="s">
        <v>22</v>
      </c>
      <c r="BK462" s="171">
        <f>ROUND(I462*H462,2)</f>
        <v>0</v>
      </c>
      <c r="BL462" s="11" t="s">
        <v>127</v>
      </c>
      <c r="BM462" s="170" t="s">
        <v>1067</v>
      </c>
    </row>
    <row r="463" spans="1:65" s="2" customFormat="1" ht="19.5">
      <c r="A463" s="28"/>
      <c r="B463" s="29"/>
      <c r="C463" s="30"/>
      <c r="D463" s="172" t="s">
        <v>130</v>
      </c>
      <c r="E463" s="30"/>
      <c r="F463" s="173" t="s">
        <v>1068</v>
      </c>
      <c r="G463" s="30"/>
      <c r="H463" s="30"/>
      <c r="I463" s="109"/>
      <c r="J463" s="30"/>
      <c r="K463" s="30"/>
      <c r="L463" s="33"/>
      <c r="M463" s="174"/>
      <c r="N463" s="175"/>
      <c r="O463" s="58"/>
      <c r="P463" s="58"/>
      <c r="Q463" s="58"/>
      <c r="R463" s="58"/>
      <c r="S463" s="58"/>
      <c r="T463" s="59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T463" s="11" t="s">
        <v>130</v>
      </c>
      <c r="AU463" s="11" t="s">
        <v>78</v>
      </c>
    </row>
    <row r="464" spans="1:65" s="2" customFormat="1" ht="16.5" customHeight="1">
      <c r="A464" s="28"/>
      <c r="B464" s="29"/>
      <c r="C464" s="158" t="s">
        <v>1069</v>
      </c>
      <c r="D464" s="158" t="s">
        <v>123</v>
      </c>
      <c r="E464" s="159" t="s">
        <v>1070</v>
      </c>
      <c r="F464" s="160" t="s">
        <v>1071</v>
      </c>
      <c r="G464" s="161" t="s">
        <v>381</v>
      </c>
      <c r="H464" s="162">
        <v>30</v>
      </c>
      <c r="I464" s="163"/>
      <c r="J464" s="164">
        <f>ROUND(I464*H464,2)</f>
        <v>0</v>
      </c>
      <c r="K464" s="165"/>
      <c r="L464" s="33"/>
      <c r="M464" s="166" t="s">
        <v>20</v>
      </c>
      <c r="N464" s="167" t="s">
        <v>49</v>
      </c>
      <c r="O464" s="58"/>
      <c r="P464" s="168">
        <f>O464*H464</f>
        <v>0</v>
      </c>
      <c r="Q464" s="168">
        <v>0</v>
      </c>
      <c r="R464" s="168">
        <f>Q464*H464</f>
        <v>0</v>
      </c>
      <c r="S464" s="168">
        <v>0</v>
      </c>
      <c r="T464" s="169">
        <f>S464*H464</f>
        <v>0</v>
      </c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R464" s="170" t="s">
        <v>127</v>
      </c>
      <c r="AT464" s="170" t="s">
        <v>123</v>
      </c>
      <c r="AU464" s="170" t="s">
        <v>78</v>
      </c>
      <c r="AY464" s="11" t="s">
        <v>128</v>
      </c>
      <c r="BE464" s="171">
        <f>IF(N464="základní",J464,0)</f>
        <v>0</v>
      </c>
      <c r="BF464" s="171">
        <f>IF(N464="snížená",J464,0)</f>
        <v>0</v>
      </c>
      <c r="BG464" s="171">
        <f>IF(N464="zákl. přenesená",J464,0)</f>
        <v>0</v>
      </c>
      <c r="BH464" s="171">
        <f>IF(N464="sníž. přenesená",J464,0)</f>
        <v>0</v>
      </c>
      <c r="BI464" s="171">
        <f>IF(N464="nulová",J464,0)</f>
        <v>0</v>
      </c>
      <c r="BJ464" s="11" t="s">
        <v>22</v>
      </c>
      <c r="BK464" s="171">
        <f>ROUND(I464*H464,2)</f>
        <v>0</v>
      </c>
      <c r="BL464" s="11" t="s">
        <v>127</v>
      </c>
      <c r="BM464" s="170" t="s">
        <v>1072</v>
      </c>
    </row>
    <row r="465" spans="1:65" s="2" customFormat="1" ht="19.5">
      <c r="A465" s="28"/>
      <c r="B465" s="29"/>
      <c r="C465" s="30"/>
      <c r="D465" s="172" t="s">
        <v>130</v>
      </c>
      <c r="E465" s="30"/>
      <c r="F465" s="173" t="s">
        <v>1073</v>
      </c>
      <c r="G465" s="30"/>
      <c r="H465" s="30"/>
      <c r="I465" s="109"/>
      <c r="J465" s="30"/>
      <c r="K465" s="30"/>
      <c r="L465" s="33"/>
      <c r="M465" s="174"/>
      <c r="N465" s="175"/>
      <c r="O465" s="58"/>
      <c r="P465" s="58"/>
      <c r="Q465" s="58"/>
      <c r="R465" s="58"/>
      <c r="S465" s="58"/>
      <c r="T465" s="59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T465" s="11" t="s">
        <v>130</v>
      </c>
      <c r="AU465" s="11" t="s">
        <v>78</v>
      </c>
    </row>
    <row r="466" spans="1:65" s="2" customFormat="1" ht="16.5" customHeight="1">
      <c r="A466" s="28"/>
      <c r="B466" s="29"/>
      <c r="C466" s="158" t="s">
        <v>1074</v>
      </c>
      <c r="D466" s="158" t="s">
        <v>123</v>
      </c>
      <c r="E466" s="159" t="s">
        <v>1075</v>
      </c>
      <c r="F466" s="160" t="s">
        <v>1076</v>
      </c>
      <c r="G466" s="161" t="s">
        <v>381</v>
      </c>
      <c r="H466" s="162">
        <v>30</v>
      </c>
      <c r="I466" s="163"/>
      <c r="J466" s="164">
        <f>ROUND(I466*H466,2)</f>
        <v>0</v>
      </c>
      <c r="K466" s="165"/>
      <c r="L466" s="33"/>
      <c r="M466" s="166" t="s">
        <v>20</v>
      </c>
      <c r="N466" s="167" t="s">
        <v>49</v>
      </c>
      <c r="O466" s="58"/>
      <c r="P466" s="168">
        <f>O466*H466</f>
        <v>0</v>
      </c>
      <c r="Q466" s="168">
        <v>0</v>
      </c>
      <c r="R466" s="168">
        <f>Q466*H466</f>
        <v>0</v>
      </c>
      <c r="S466" s="168">
        <v>0</v>
      </c>
      <c r="T466" s="169">
        <f>S466*H466</f>
        <v>0</v>
      </c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R466" s="170" t="s">
        <v>127</v>
      </c>
      <c r="AT466" s="170" t="s">
        <v>123</v>
      </c>
      <c r="AU466" s="170" t="s">
        <v>78</v>
      </c>
      <c r="AY466" s="11" t="s">
        <v>128</v>
      </c>
      <c r="BE466" s="171">
        <f>IF(N466="základní",J466,0)</f>
        <v>0</v>
      </c>
      <c r="BF466" s="171">
        <f>IF(N466="snížená",J466,0)</f>
        <v>0</v>
      </c>
      <c r="BG466" s="171">
        <f>IF(N466="zákl. přenesená",J466,0)</f>
        <v>0</v>
      </c>
      <c r="BH466" s="171">
        <f>IF(N466="sníž. přenesená",J466,0)</f>
        <v>0</v>
      </c>
      <c r="BI466" s="171">
        <f>IF(N466="nulová",J466,0)</f>
        <v>0</v>
      </c>
      <c r="BJ466" s="11" t="s">
        <v>22</v>
      </c>
      <c r="BK466" s="171">
        <f>ROUND(I466*H466,2)</f>
        <v>0</v>
      </c>
      <c r="BL466" s="11" t="s">
        <v>127</v>
      </c>
      <c r="BM466" s="170" t="s">
        <v>1077</v>
      </c>
    </row>
    <row r="467" spans="1:65" s="2" customFormat="1" ht="19.5">
      <c r="A467" s="28"/>
      <c r="B467" s="29"/>
      <c r="C467" s="30"/>
      <c r="D467" s="172" t="s">
        <v>130</v>
      </c>
      <c r="E467" s="30"/>
      <c r="F467" s="173" t="s">
        <v>1078</v>
      </c>
      <c r="G467" s="30"/>
      <c r="H467" s="30"/>
      <c r="I467" s="109"/>
      <c r="J467" s="30"/>
      <c r="K467" s="30"/>
      <c r="L467" s="33"/>
      <c r="M467" s="174"/>
      <c r="N467" s="175"/>
      <c r="O467" s="58"/>
      <c r="P467" s="58"/>
      <c r="Q467" s="58"/>
      <c r="R467" s="58"/>
      <c r="S467" s="58"/>
      <c r="T467" s="59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T467" s="11" t="s">
        <v>130</v>
      </c>
      <c r="AU467" s="11" t="s">
        <v>78</v>
      </c>
    </row>
    <row r="468" spans="1:65" s="2" customFormat="1" ht="16.5" customHeight="1">
      <c r="A468" s="28"/>
      <c r="B468" s="29"/>
      <c r="C468" s="158" t="s">
        <v>1079</v>
      </c>
      <c r="D468" s="158" t="s">
        <v>123</v>
      </c>
      <c r="E468" s="159" t="s">
        <v>1080</v>
      </c>
      <c r="F468" s="160" t="s">
        <v>1081</v>
      </c>
      <c r="G468" s="161" t="s">
        <v>381</v>
      </c>
      <c r="H468" s="162">
        <v>20</v>
      </c>
      <c r="I468" s="163"/>
      <c r="J468" s="164">
        <f>ROUND(I468*H468,2)</f>
        <v>0</v>
      </c>
      <c r="K468" s="165"/>
      <c r="L468" s="33"/>
      <c r="M468" s="166" t="s">
        <v>20</v>
      </c>
      <c r="N468" s="167" t="s">
        <v>49</v>
      </c>
      <c r="O468" s="58"/>
      <c r="P468" s="168">
        <f>O468*H468</f>
        <v>0</v>
      </c>
      <c r="Q468" s="168">
        <v>0</v>
      </c>
      <c r="R468" s="168">
        <f>Q468*H468</f>
        <v>0</v>
      </c>
      <c r="S468" s="168">
        <v>0</v>
      </c>
      <c r="T468" s="169">
        <f>S468*H468</f>
        <v>0</v>
      </c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R468" s="170" t="s">
        <v>127</v>
      </c>
      <c r="AT468" s="170" t="s">
        <v>123</v>
      </c>
      <c r="AU468" s="170" t="s">
        <v>78</v>
      </c>
      <c r="AY468" s="11" t="s">
        <v>128</v>
      </c>
      <c r="BE468" s="171">
        <f>IF(N468="základní",J468,0)</f>
        <v>0</v>
      </c>
      <c r="BF468" s="171">
        <f>IF(N468="snížená",J468,0)</f>
        <v>0</v>
      </c>
      <c r="BG468" s="171">
        <f>IF(N468="zákl. přenesená",J468,0)</f>
        <v>0</v>
      </c>
      <c r="BH468" s="171">
        <f>IF(N468="sníž. přenesená",J468,0)</f>
        <v>0</v>
      </c>
      <c r="BI468" s="171">
        <f>IF(N468="nulová",J468,0)</f>
        <v>0</v>
      </c>
      <c r="BJ468" s="11" t="s">
        <v>22</v>
      </c>
      <c r="BK468" s="171">
        <f>ROUND(I468*H468,2)</f>
        <v>0</v>
      </c>
      <c r="BL468" s="11" t="s">
        <v>127</v>
      </c>
      <c r="BM468" s="170" t="s">
        <v>1082</v>
      </c>
    </row>
    <row r="469" spans="1:65" s="2" customFormat="1" ht="19.5">
      <c r="A469" s="28"/>
      <c r="B469" s="29"/>
      <c r="C469" s="30"/>
      <c r="D469" s="172" t="s">
        <v>130</v>
      </c>
      <c r="E469" s="30"/>
      <c r="F469" s="173" t="s">
        <v>1083</v>
      </c>
      <c r="G469" s="30"/>
      <c r="H469" s="30"/>
      <c r="I469" s="109"/>
      <c r="J469" s="30"/>
      <c r="K469" s="30"/>
      <c r="L469" s="33"/>
      <c r="M469" s="174"/>
      <c r="N469" s="175"/>
      <c r="O469" s="58"/>
      <c r="P469" s="58"/>
      <c r="Q469" s="58"/>
      <c r="R469" s="58"/>
      <c r="S469" s="58"/>
      <c r="T469" s="59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T469" s="11" t="s">
        <v>130</v>
      </c>
      <c r="AU469" s="11" t="s">
        <v>78</v>
      </c>
    </row>
    <row r="470" spans="1:65" s="2" customFormat="1" ht="16.5" customHeight="1">
      <c r="A470" s="28"/>
      <c r="B470" s="29"/>
      <c r="C470" s="158" t="s">
        <v>1084</v>
      </c>
      <c r="D470" s="158" t="s">
        <v>123</v>
      </c>
      <c r="E470" s="159" t="s">
        <v>1085</v>
      </c>
      <c r="F470" s="160" t="s">
        <v>1086</v>
      </c>
      <c r="G470" s="161" t="s">
        <v>381</v>
      </c>
      <c r="H470" s="162">
        <v>20</v>
      </c>
      <c r="I470" s="163"/>
      <c r="J470" s="164">
        <f>ROUND(I470*H470,2)</f>
        <v>0</v>
      </c>
      <c r="K470" s="165"/>
      <c r="L470" s="33"/>
      <c r="M470" s="166" t="s">
        <v>20</v>
      </c>
      <c r="N470" s="167" t="s">
        <v>49</v>
      </c>
      <c r="O470" s="58"/>
      <c r="P470" s="168">
        <f>O470*H470</f>
        <v>0</v>
      </c>
      <c r="Q470" s="168">
        <v>0</v>
      </c>
      <c r="R470" s="168">
        <f>Q470*H470</f>
        <v>0</v>
      </c>
      <c r="S470" s="168">
        <v>0</v>
      </c>
      <c r="T470" s="169">
        <f>S470*H470</f>
        <v>0</v>
      </c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R470" s="170" t="s">
        <v>127</v>
      </c>
      <c r="AT470" s="170" t="s">
        <v>123</v>
      </c>
      <c r="AU470" s="170" t="s">
        <v>78</v>
      </c>
      <c r="AY470" s="11" t="s">
        <v>128</v>
      </c>
      <c r="BE470" s="171">
        <f>IF(N470="základní",J470,0)</f>
        <v>0</v>
      </c>
      <c r="BF470" s="171">
        <f>IF(N470="snížená",J470,0)</f>
        <v>0</v>
      </c>
      <c r="BG470" s="171">
        <f>IF(N470="zákl. přenesená",J470,0)</f>
        <v>0</v>
      </c>
      <c r="BH470" s="171">
        <f>IF(N470="sníž. přenesená",J470,0)</f>
        <v>0</v>
      </c>
      <c r="BI470" s="171">
        <f>IF(N470="nulová",J470,0)</f>
        <v>0</v>
      </c>
      <c r="BJ470" s="11" t="s">
        <v>22</v>
      </c>
      <c r="BK470" s="171">
        <f>ROUND(I470*H470,2)</f>
        <v>0</v>
      </c>
      <c r="BL470" s="11" t="s">
        <v>127</v>
      </c>
      <c r="BM470" s="170" t="s">
        <v>1087</v>
      </c>
    </row>
    <row r="471" spans="1:65" s="2" customFormat="1" ht="19.5">
      <c r="A471" s="28"/>
      <c r="B471" s="29"/>
      <c r="C471" s="30"/>
      <c r="D471" s="172" t="s">
        <v>130</v>
      </c>
      <c r="E471" s="30"/>
      <c r="F471" s="173" t="s">
        <v>1088</v>
      </c>
      <c r="G471" s="30"/>
      <c r="H471" s="30"/>
      <c r="I471" s="109"/>
      <c r="J471" s="30"/>
      <c r="K471" s="30"/>
      <c r="L471" s="33"/>
      <c r="M471" s="174"/>
      <c r="N471" s="175"/>
      <c r="O471" s="58"/>
      <c r="P471" s="58"/>
      <c r="Q471" s="58"/>
      <c r="R471" s="58"/>
      <c r="S471" s="58"/>
      <c r="T471" s="59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T471" s="11" t="s">
        <v>130</v>
      </c>
      <c r="AU471" s="11" t="s">
        <v>78</v>
      </c>
    </row>
    <row r="472" spans="1:65" s="2" customFormat="1" ht="16.5" customHeight="1">
      <c r="A472" s="28"/>
      <c r="B472" s="29"/>
      <c r="C472" s="158" t="s">
        <v>1089</v>
      </c>
      <c r="D472" s="158" t="s">
        <v>123</v>
      </c>
      <c r="E472" s="159" t="s">
        <v>1090</v>
      </c>
      <c r="F472" s="160" t="s">
        <v>1091</v>
      </c>
      <c r="G472" s="161" t="s">
        <v>381</v>
      </c>
      <c r="H472" s="162">
        <v>16</v>
      </c>
      <c r="I472" s="163"/>
      <c r="J472" s="164">
        <f>ROUND(I472*H472,2)</f>
        <v>0</v>
      </c>
      <c r="K472" s="165"/>
      <c r="L472" s="33"/>
      <c r="M472" s="166" t="s">
        <v>20</v>
      </c>
      <c r="N472" s="167" t="s">
        <v>49</v>
      </c>
      <c r="O472" s="58"/>
      <c r="P472" s="168">
        <f>O472*H472</f>
        <v>0</v>
      </c>
      <c r="Q472" s="168">
        <v>0</v>
      </c>
      <c r="R472" s="168">
        <f>Q472*H472</f>
        <v>0</v>
      </c>
      <c r="S472" s="168">
        <v>0</v>
      </c>
      <c r="T472" s="169">
        <f>S472*H472</f>
        <v>0</v>
      </c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R472" s="170" t="s">
        <v>127</v>
      </c>
      <c r="AT472" s="170" t="s">
        <v>123</v>
      </c>
      <c r="AU472" s="170" t="s">
        <v>78</v>
      </c>
      <c r="AY472" s="11" t="s">
        <v>128</v>
      </c>
      <c r="BE472" s="171">
        <f>IF(N472="základní",J472,0)</f>
        <v>0</v>
      </c>
      <c r="BF472" s="171">
        <f>IF(N472="snížená",J472,0)</f>
        <v>0</v>
      </c>
      <c r="BG472" s="171">
        <f>IF(N472="zákl. přenesená",J472,0)</f>
        <v>0</v>
      </c>
      <c r="BH472" s="171">
        <f>IF(N472="sníž. přenesená",J472,0)</f>
        <v>0</v>
      </c>
      <c r="BI472" s="171">
        <f>IF(N472="nulová",J472,0)</f>
        <v>0</v>
      </c>
      <c r="BJ472" s="11" t="s">
        <v>22</v>
      </c>
      <c r="BK472" s="171">
        <f>ROUND(I472*H472,2)</f>
        <v>0</v>
      </c>
      <c r="BL472" s="11" t="s">
        <v>127</v>
      </c>
      <c r="BM472" s="170" t="s">
        <v>1092</v>
      </c>
    </row>
    <row r="473" spans="1:65" s="2" customFormat="1" ht="19.5">
      <c r="A473" s="28"/>
      <c r="B473" s="29"/>
      <c r="C473" s="30"/>
      <c r="D473" s="172" t="s">
        <v>130</v>
      </c>
      <c r="E473" s="30"/>
      <c r="F473" s="173" t="s">
        <v>1093</v>
      </c>
      <c r="G473" s="30"/>
      <c r="H473" s="30"/>
      <c r="I473" s="109"/>
      <c r="J473" s="30"/>
      <c r="K473" s="30"/>
      <c r="L473" s="33"/>
      <c r="M473" s="174"/>
      <c r="N473" s="175"/>
      <c r="O473" s="58"/>
      <c r="P473" s="58"/>
      <c r="Q473" s="58"/>
      <c r="R473" s="58"/>
      <c r="S473" s="58"/>
      <c r="T473" s="59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T473" s="11" t="s">
        <v>130</v>
      </c>
      <c r="AU473" s="11" t="s">
        <v>78</v>
      </c>
    </row>
    <row r="474" spans="1:65" s="2" customFormat="1" ht="16.5" customHeight="1">
      <c r="A474" s="28"/>
      <c r="B474" s="29"/>
      <c r="C474" s="158" t="s">
        <v>1094</v>
      </c>
      <c r="D474" s="158" t="s">
        <v>123</v>
      </c>
      <c r="E474" s="159" t="s">
        <v>1095</v>
      </c>
      <c r="F474" s="160" t="s">
        <v>1096</v>
      </c>
      <c r="G474" s="161" t="s">
        <v>381</v>
      </c>
      <c r="H474" s="162">
        <v>16</v>
      </c>
      <c r="I474" s="163"/>
      <c r="J474" s="164">
        <f>ROUND(I474*H474,2)</f>
        <v>0</v>
      </c>
      <c r="K474" s="165"/>
      <c r="L474" s="33"/>
      <c r="M474" s="166" t="s">
        <v>20</v>
      </c>
      <c r="N474" s="167" t="s">
        <v>49</v>
      </c>
      <c r="O474" s="58"/>
      <c r="P474" s="168">
        <f>O474*H474</f>
        <v>0</v>
      </c>
      <c r="Q474" s="168">
        <v>0</v>
      </c>
      <c r="R474" s="168">
        <f>Q474*H474</f>
        <v>0</v>
      </c>
      <c r="S474" s="168">
        <v>0</v>
      </c>
      <c r="T474" s="169">
        <f>S474*H474</f>
        <v>0</v>
      </c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R474" s="170" t="s">
        <v>127</v>
      </c>
      <c r="AT474" s="170" t="s">
        <v>123</v>
      </c>
      <c r="AU474" s="170" t="s">
        <v>78</v>
      </c>
      <c r="AY474" s="11" t="s">
        <v>128</v>
      </c>
      <c r="BE474" s="171">
        <f>IF(N474="základní",J474,0)</f>
        <v>0</v>
      </c>
      <c r="BF474" s="171">
        <f>IF(N474="snížená",J474,0)</f>
        <v>0</v>
      </c>
      <c r="BG474" s="171">
        <f>IF(N474="zákl. přenesená",J474,0)</f>
        <v>0</v>
      </c>
      <c r="BH474" s="171">
        <f>IF(N474="sníž. přenesená",J474,0)</f>
        <v>0</v>
      </c>
      <c r="BI474" s="171">
        <f>IF(N474="nulová",J474,0)</f>
        <v>0</v>
      </c>
      <c r="BJ474" s="11" t="s">
        <v>22</v>
      </c>
      <c r="BK474" s="171">
        <f>ROUND(I474*H474,2)</f>
        <v>0</v>
      </c>
      <c r="BL474" s="11" t="s">
        <v>127</v>
      </c>
      <c r="BM474" s="170" t="s">
        <v>1097</v>
      </c>
    </row>
    <row r="475" spans="1:65" s="2" customFormat="1" ht="19.5">
      <c r="A475" s="28"/>
      <c r="B475" s="29"/>
      <c r="C475" s="30"/>
      <c r="D475" s="172" t="s">
        <v>130</v>
      </c>
      <c r="E475" s="30"/>
      <c r="F475" s="173" t="s">
        <v>1098</v>
      </c>
      <c r="G475" s="30"/>
      <c r="H475" s="30"/>
      <c r="I475" s="109"/>
      <c r="J475" s="30"/>
      <c r="K475" s="30"/>
      <c r="L475" s="33"/>
      <c r="M475" s="174"/>
      <c r="N475" s="175"/>
      <c r="O475" s="58"/>
      <c r="P475" s="58"/>
      <c r="Q475" s="58"/>
      <c r="R475" s="58"/>
      <c r="S475" s="58"/>
      <c r="T475" s="59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T475" s="11" t="s">
        <v>130</v>
      </c>
      <c r="AU475" s="11" t="s">
        <v>78</v>
      </c>
    </row>
    <row r="476" spans="1:65" s="2" customFormat="1" ht="16.5" customHeight="1">
      <c r="A476" s="28"/>
      <c r="B476" s="29"/>
      <c r="C476" s="158" t="s">
        <v>1099</v>
      </c>
      <c r="D476" s="158" t="s">
        <v>123</v>
      </c>
      <c r="E476" s="159" t="s">
        <v>1100</v>
      </c>
      <c r="F476" s="160" t="s">
        <v>1101</v>
      </c>
      <c r="G476" s="161" t="s">
        <v>381</v>
      </c>
      <c r="H476" s="162">
        <v>16</v>
      </c>
      <c r="I476" s="163"/>
      <c r="J476" s="164">
        <f>ROUND(I476*H476,2)</f>
        <v>0</v>
      </c>
      <c r="K476" s="165"/>
      <c r="L476" s="33"/>
      <c r="M476" s="166" t="s">
        <v>20</v>
      </c>
      <c r="N476" s="167" t="s">
        <v>49</v>
      </c>
      <c r="O476" s="58"/>
      <c r="P476" s="168">
        <f>O476*H476</f>
        <v>0</v>
      </c>
      <c r="Q476" s="168">
        <v>0</v>
      </c>
      <c r="R476" s="168">
        <f>Q476*H476</f>
        <v>0</v>
      </c>
      <c r="S476" s="168">
        <v>0</v>
      </c>
      <c r="T476" s="169">
        <f>S476*H476</f>
        <v>0</v>
      </c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R476" s="170" t="s">
        <v>127</v>
      </c>
      <c r="AT476" s="170" t="s">
        <v>123</v>
      </c>
      <c r="AU476" s="170" t="s">
        <v>78</v>
      </c>
      <c r="AY476" s="11" t="s">
        <v>128</v>
      </c>
      <c r="BE476" s="171">
        <f>IF(N476="základní",J476,0)</f>
        <v>0</v>
      </c>
      <c r="BF476" s="171">
        <f>IF(N476="snížená",J476,0)</f>
        <v>0</v>
      </c>
      <c r="BG476" s="171">
        <f>IF(N476="zákl. přenesená",J476,0)</f>
        <v>0</v>
      </c>
      <c r="BH476" s="171">
        <f>IF(N476="sníž. přenesená",J476,0)</f>
        <v>0</v>
      </c>
      <c r="BI476" s="171">
        <f>IF(N476="nulová",J476,0)</f>
        <v>0</v>
      </c>
      <c r="BJ476" s="11" t="s">
        <v>22</v>
      </c>
      <c r="BK476" s="171">
        <f>ROUND(I476*H476,2)</f>
        <v>0</v>
      </c>
      <c r="BL476" s="11" t="s">
        <v>127</v>
      </c>
      <c r="BM476" s="170" t="s">
        <v>1102</v>
      </c>
    </row>
    <row r="477" spans="1:65" s="2" customFormat="1" ht="19.5">
      <c r="A477" s="28"/>
      <c r="B477" s="29"/>
      <c r="C477" s="30"/>
      <c r="D477" s="172" t="s">
        <v>130</v>
      </c>
      <c r="E477" s="30"/>
      <c r="F477" s="173" t="s">
        <v>1103</v>
      </c>
      <c r="G477" s="30"/>
      <c r="H477" s="30"/>
      <c r="I477" s="109"/>
      <c r="J477" s="30"/>
      <c r="K477" s="30"/>
      <c r="L477" s="33"/>
      <c r="M477" s="174"/>
      <c r="N477" s="175"/>
      <c r="O477" s="58"/>
      <c r="P477" s="58"/>
      <c r="Q477" s="58"/>
      <c r="R477" s="58"/>
      <c r="S477" s="58"/>
      <c r="T477" s="59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T477" s="11" t="s">
        <v>130</v>
      </c>
      <c r="AU477" s="11" t="s">
        <v>78</v>
      </c>
    </row>
    <row r="478" spans="1:65" s="2" customFormat="1" ht="16.5" customHeight="1">
      <c r="A478" s="28"/>
      <c r="B478" s="29"/>
      <c r="C478" s="158" t="s">
        <v>1104</v>
      </c>
      <c r="D478" s="158" t="s">
        <v>123</v>
      </c>
      <c r="E478" s="159" t="s">
        <v>1105</v>
      </c>
      <c r="F478" s="160" t="s">
        <v>1106</v>
      </c>
      <c r="G478" s="161" t="s">
        <v>381</v>
      </c>
      <c r="H478" s="162">
        <v>4</v>
      </c>
      <c r="I478" s="163"/>
      <c r="J478" s="164">
        <f>ROUND(I478*H478,2)</f>
        <v>0</v>
      </c>
      <c r="K478" s="165"/>
      <c r="L478" s="33"/>
      <c r="M478" s="166" t="s">
        <v>20</v>
      </c>
      <c r="N478" s="167" t="s">
        <v>49</v>
      </c>
      <c r="O478" s="58"/>
      <c r="P478" s="168">
        <f>O478*H478</f>
        <v>0</v>
      </c>
      <c r="Q478" s="168">
        <v>0</v>
      </c>
      <c r="R478" s="168">
        <f>Q478*H478</f>
        <v>0</v>
      </c>
      <c r="S478" s="168">
        <v>0</v>
      </c>
      <c r="T478" s="169">
        <f>S478*H478</f>
        <v>0</v>
      </c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R478" s="170" t="s">
        <v>127</v>
      </c>
      <c r="AT478" s="170" t="s">
        <v>123</v>
      </c>
      <c r="AU478" s="170" t="s">
        <v>78</v>
      </c>
      <c r="AY478" s="11" t="s">
        <v>128</v>
      </c>
      <c r="BE478" s="171">
        <f>IF(N478="základní",J478,0)</f>
        <v>0</v>
      </c>
      <c r="BF478" s="171">
        <f>IF(N478="snížená",J478,0)</f>
        <v>0</v>
      </c>
      <c r="BG478" s="171">
        <f>IF(N478="zákl. přenesená",J478,0)</f>
        <v>0</v>
      </c>
      <c r="BH478" s="171">
        <f>IF(N478="sníž. přenesená",J478,0)</f>
        <v>0</v>
      </c>
      <c r="BI478" s="171">
        <f>IF(N478="nulová",J478,0)</f>
        <v>0</v>
      </c>
      <c r="BJ478" s="11" t="s">
        <v>22</v>
      </c>
      <c r="BK478" s="171">
        <f>ROUND(I478*H478,2)</f>
        <v>0</v>
      </c>
      <c r="BL478" s="11" t="s">
        <v>127</v>
      </c>
      <c r="BM478" s="170" t="s">
        <v>1107</v>
      </c>
    </row>
    <row r="479" spans="1:65" s="2" customFormat="1" ht="19.5">
      <c r="A479" s="28"/>
      <c r="B479" s="29"/>
      <c r="C479" s="30"/>
      <c r="D479" s="172" t="s">
        <v>130</v>
      </c>
      <c r="E479" s="30"/>
      <c r="F479" s="173" t="s">
        <v>1108</v>
      </c>
      <c r="G479" s="30"/>
      <c r="H479" s="30"/>
      <c r="I479" s="109"/>
      <c r="J479" s="30"/>
      <c r="K479" s="30"/>
      <c r="L479" s="33"/>
      <c r="M479" s="174"/>
      <c r="N479" s="175"/>
      <c r="O479" s="58"/>
      <c r="P479" s="58"/>
      <c r="Q479" s="58"/>
      <c r="R479" s="58"/>
      <c r="S479" s="58"/>
      <c r="T479" s="59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T479" s="11" t="s">
        <v>130</v>
      </c>
      <c r="AU479" s="11" t="s">
        <v>78</v>
      </c>
    </row>
    <row r="480" spans="1:65" s="2" customFormat="1" ht="16.5" customHeight="1">
      <c r="A480" s="28"/>
      <c r="B480" s="29"/>
      <c r="C480" s="158" t="s">
        <v>1109</v>
      </c>
      <c r="D480" s="158" t="s">
        <v>123</v>
      </c>
      <c r="E480" s="159" t="s">
        <v>1110</v>
      </c>
      <c r="F480" s="160" t="s">
        <v>1111</v>
      </c>
      <c r="G480" s="161" t="s">
        <v>1112</v>
      </c>
      <c r="H480" s="162">
        <v>80</v>
      </c>
      <c r="I480" s="163"/>
      <c r="J480" s="164">
        <f>ROUND(I480*H480,2)</f>
        <v>0</v>
      </c>
      <c r="K480" s="165"/>
      <c r="L480" s="33"/>
      <c r="M480" s="166" t="s">
        <v>20</v>
      </c>
      <c r="N480" s="167" t="s">
        <v>49</v>
      </c>
      <c r="O480" s="58"/>
      <c r="P480" s="168">
        <f>O480*H480</f>
        <v>0</v>
      </c>
      <c r="Q480" s="168">
        <v>0</v>
      </c>
      <c r="R480" s="168">
        <f>Q480*H480</f>
        <v>0</v>
      </c>
      <c r="S480" s="168">
        <v>0</v>
      </c>
      <c r="T480" s="169">
        <f>S480*H480</f>
        <v>0</v>
      </c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R480" s="170" t="s">
        <v>127</v>
      </c>
      <c r="AT480" s="170" t="s">
        <v>123</v>
      </c>
      <c r="AU480" s="170" t="s">
        <v>78</v>
      </c>
      <c r="AY480" s="11" t="s">
        <v>128</v>
      </c>
      <c r="BE480" s="171">
        <f>IF(N480="základní",J480,0)</f>
        <v>0</v>
      </c>
      <c r="BF480" s="171">
        <f>IF(N480="snížená",J480,0)</f>
        <v>0</v>
      </c>
      <c r="BG480" s="171">
        <f>IF(N480="zákl. přenesená",J480,0)</f>
        <v>0</v>
      </c>
      <c r="BH480" s="171">
        <f>IF(N480="sníž. přenesená",J480,0)</f>
        <v>0</v>
      </c>
      <c r="BI480" s="171">
        <f>IF(N480="nulová",J480,0)</f>
        <v>0</v>
      </c>
      <c r="BJ480" s="11" t="s">
        <v>22</v>
      </c>
      <c r="BK480" s="171">
        <f>ROUND(I480*H480,2)</f>
        <v>0</v>
      </c>
      <c r="BL480" s="11" t="s">
        <v>127</v>
      </c>
      <c r="BM480" s="170" t="s">
        <v>1113</v>
      </c>
    </row>
    <row r="481" spans="1:65" s="2" customFormat="1" ht="19.5">
      <c r="A481" s="28"/>
      <c r="B481" s="29"/>
      <c r="C481" s="30"/>
      <c r="D481" s="172" t="s">
        <v>130</v>
      </c>
      <c r="E481" s="30"/>
      <c r="F481" s="173" t="s">
        <v>1114</v>
      </c>
      <c r="G481" s="30"/>
      <c r="H481" s="30"/>
      <c r="I481" s="109"/>
      <c r="J481" s="30"/>
      <c r="K481" s="30"/>
      <c r="L481" s="33"/>
      <c r="M481" s="174"/>
      <c r="N481" s="175"/>
      <c r="O481" s="58"/>
      <c r="P481" s="58"/>
      <c r="Q481" s="58"/>
      <c r="R481" s="58"/>
      <c r="S481" s="58"/>
      <c r="T481" s="59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T481" s="11" t="s">
        <v>130</v>
      </c>
      <c r="AU481" s="11" t="s">
        <v>78</v>
      </c>
    </row>
    <row r="482" spans="1:65" s="2" customFormat="1" ht="16.5" customHeight="1">
      <c r="A482" s="28"/>
      <c r="B482" s="29"/>
      <c r="C482" s="158" t="s">
        <v>1115</v>
      </c>
      <c r="D482" s="158" t="s">
        <v>123</v>
      </c>
      <c r="E482" s="159" t="s">
        <v>1116</v>
      </c>
      <c r="F482" s="160" t="s">
        <v>1117</v>
      </c>
      <c r="G482" s="161" t="s">
        <v>1112</v>
      </c>
      <c r="H482" s="162">
        <v>80</v>
      </c>
      <c r="I482" s="163"/>
      <c r="J482" s="164">
        <f>ROUND(I482*H482,2)</f>
        <v>0</v>
      </c>
      <c r="K482" s="165"/>
      <c r="L482" s="33"/>
      <c r="M482" s="166" t="s">
        <v>20</v>
      </c>
      <c r="N482" s="167" t="s">
        <v>49</v>
      </c>
      <c r="O482" s="58"/>
      <c r="P482" s="168">
        <f>O482*H482</f>
        <v>0</v>
      </c>
      <c r="Q482" s="168">
        <v>0</v>
      </c>
      <c r="R482" s="168">
        <f>Q482*H482</f>
        <v>0</v>
      </c>
      <c r="S482" s="168">
        <v>0</v>
      </c>
      <c r="T482" s="169">
        <f>S482*H482</f>
        <v>0</v>
      </c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R482" s="170" t="s">
        <v>127</v>
      </c>
      <c r="AT482" s="170" t="s">
        <v>123</v>
      </c>
      <c r="AU482" s="170" t="s">
        <v>78</v>
      </c>
      <c r="AY482" s="11" t="s">
        <v>128</v>
      </c>
      <c r="BE482" s="171">
        <f>IF(N482="základní",J482,0)</f>
        <v>0</v>
      </c>
      <c r="BF482" s="171">
        <f>IF(N482="snížená",J482,0)</f>
        <v>0</v>
      </c>
      <c r="BG482" s="171">
        <f>IF(N482="zákl. přenesená",J482,0)</f>
        <v>0</v>
      </c>
      <c r="BH482" s="171">
        <f>IF(N482="sníž. přenesená",J482,0)</f>
        <v>0</v>
      </c>
      <c r="BI482" s="171">
        <f>IF(N482="nulová",J482,0)</f>
        <v>0</v>
      </c>
      <c r="BJ482" s="11" t="s">
        <v>22</v>
      </c>
      <c r="BK482" s="171">
        <f>ROUND(I482*H482,2)</f>
        <v>0</v>
      </c>
      <c r="BL482" s="11" t="s">
        <v>127</v>
      </c>
      <c r="BM482" s="170" t="s">
        <v>1118</v>
      </c>
    </row>
    <row r="483" spans="1:65" s="2" customFormat="1" ht="19.5">
      <c r="A483" s="28"/>
      <c r="B483" s="29"/>
      <c r="C483" s="30"/>
      <c r="D483" s="172" t="s">
        <v>130</v>
      </c>
      <c r="E483" s="30"/>
      <c r="F483" s="173" t="s">
        <v>1119</v>
      </c>
      <c r="G483" s="30"/>
      <c r="H483" s="30"/>
      <c r="I483" s="109"/>
      <c r="J483" s="30"/>
      <c r="K483" s="30"/>
      <c r="L483" s="33"/>
      <c r="M483" s="174"/>
      <c r="N483" s="175"/>
      <c r="O483" s="58"/>
      <c r="P483" s="58"/>
      <c r="Q483" s="58"/>
      <c r="R483" s="58"/>
      <c r="S483" s="58"/>
      <c r="T483" s="59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T483" s="11" t="s">
        <v>130</v>
      </c>
      <c r="AU483" s="11" t="s">
        <v>78</v>
      </c>
    </row>
    <row r="484" spans="1:65" s="2" customFormat="1" ht="16.5" customHeight="1">
      <c r="A484" s="28"/>
      <c r="B484" s="29"/>
      <c r="C484" s="158" t="s">
        <v>1120</v>
      </c>
      <c r="D484" s="158" t="s">
        <v>123</v>
      </c>
      <c r="E484" s="159" t="s">
        <v>1121</v>
      </c>
      <c r="F484" s="160" t="s">
        <v>1122</v>
      </c>
      <c r="G484" s="161" t="s">
        <v>1112</v>
      </c>
      <c r="H484" s="162">
        <v>80</v>
      </c>
      <c r="I484" s="163"/>
      <c r="J484" s="164">
        <f>ROUND(I484*H484,2)</f>
        <v>0</v>
      </c>
      <c r="K484" s="165"/>
      <c r="L484" s="33"/>
      <c r="M484" s="166" t="s">
        <v>20</v>
      </c>
      <c r="N484" s="167" t="s">
        <v>49</v>
      </c>
      <c r="O484" s="58"/>
      <c r="P484" s="168">
        <f>O484*H484</f>
        <v>0</v>
      </c>
      <c r="Q484" s="168">
        <v>0</v>
      </c>
      <c r="R484" s="168">
        <f>Q484*H484</f>
        <v>0</v>
      </c>
      <c r="S484" s="168">
        <v>0</v>
      </c>
      <c r="T484" s="169">
        <f>S484*H484</f>
        <v>0</v>
      </c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R484" s="170" t="s">
        <v>127</v>
      </c>
      <c r="AT484" s="170" t="s">
        <v>123</v>
      </c>
      <c r="AU484" s="170" t="s">
        <v>78</v>
      </c>
      <c r="AY484" s="11" t="s">
        <v>128</v>
      </c>
      <c r="BE484" s="171">
        <f>IF(N484="základní",J484,0)</f>
        <v>0</v>
      </c>
      <c r="BF484" s="171">
        <f>IF(N484="snížená",J484,0)</f>
        <v>0</v>
      </c>
      <c r="BG484" s="171">
        <f>IF(N484="zákl. přenesená",J484,0)</f>
        <v>0</v>
      </c>
      <c r="BH484" s="171">
        <f>IF(N484="sníž. přenesená",J484,0)</f>
        <v>0</v>
      </c>
      <c r="BI484" s="171">
        <f>IF(N484="nulová",J484,0)</f>
        <v>0</v>
      </c>
      <c r="BJ484" s="11" t="s">
        <v>22</v>
      </c>
      <c r="BK484" s="171">
        <f>ROUND(I484*H484,2)</f>
        <v>0</v>
      </c>
      <c r="BL484" s="11" t="s">
        <v>127</v>
      </c>
      <c r="BM484" s="170" t="s">
        <v>1123</v>
      </c>
    </row>
    <row r="485" spans="1:65" s="2" customFormat="1" ht="19.5">
      <c r="A485" s="28"/>
      <c r="B485" s="29"/>
      <c r="C485" s="30"/>
      <c r="D485" s="172" t="s">
        <v>130</v>
      </c>
      <c r="E485" s="30"/>
      <c r="F485" s="173" t="s">
        <v>1124</v>
      </c>
      <c r="G485" s="30"/>
      <c r="H485" s="30"/>
      <c r="I485" s="109"/>
      <c r="J485" s="30"/>
      <c r="K485" s="30"/>
      <c r="L485" s="33"/>
      <c r="M485" s="174"/>
      <c r="N485" s="175"/>
      <c r="O485" s="58"/>
      <c r="P485" s="58"/>
      <c r="Q485" s="58"/>
      <c r="R485" s="58"/>
      <c r="S485" s="58"/>
      <c r="T485" s="59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T485" s="11" t="s">
        <v>130</v>
      </c>
      <c r="AU485" s="11" t="s">
        <v>78</v>
      </c>
    </row>
    <row r="486" spans="1:65" s="2" customFormat="1" ht="16.5" customHeight="1">
      <c r="A486" s="28"/>
      <c r="B486" s="29"/>
      <c r="C486" s="158" t="s">
        <v>1125</v>
      </c>
      <c r="D486" s="158" t="s">
        <v>123</v>
      </c>
      <c r="E486" s="159" t="s">
        <v>1126</v>
      </c>
      <c r="F486" s="160" t="s">
        <v>1127</v>
      </c>
      <c r="G486" s="161" t="s">
        <v>1112</v>
      </c>
      <c r="H486" s="162">
        <v>80</v>
      </c>
      <c r="I486" s="163"/>
      <c r="J486" s="164">
        <f>ROUND(I486*H486,2)</f>
        <v>0</v>
      </c>
      <c r="K486" s="165"/>
      <c r="L486" s="33"/>
      <c r="M486" s="166" t="s">
        <v>20</v>
      </c>
      <c r="N486" s="167" t="s">
        <v>49</v>
      </c>
      <c r="O486" s="58"/>
      <c r="P486" s="168">
        <f>O486*H486</f>
        <v>0</v>
      </c>
      <c r="Q486" s="168">
        <v>0</v>
      </c>
      <c r="R486" s="168">
        <f>Q486*H486</f>
        <v>0</v>
      </c>
      <c r="S486" s="168">
        <v>0</v>
      </c>
      <c r="T486" s="169">
        <f>S486*H486</f>
        <v>0</v>
      </c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R486" s="170" t="s">
        <v>127</v>
      </c>
      <c r="AT486" s="170" t="s">
        <v>123</v>
      </c>
      <c r="AU486" s="170" t="s">
        <v>78</v>
      </c>
      <c r="AY486" s="11" t="s">
        <v>128</v>
      </c>
      <c r="BE486" s="171">
        <f>IF(N486="základní",J486,0)</f>
        <v>0</v>
      </c>
      <c r="BF486" s="171">
        <f>IF(N486="snížená",J486,0)</f>
        <v>0</v>
      </c>
      <c r="BG486" s="171">
        <f>IF(N486="zákl. přenesená",J486,0)</f>
        <v>0</v>
      </c>
      <c r="BH486" s="171">
        <f>IF(N486="sníž. přenesená",J486,0)</f>
        <v>0</v>
      </c>
      <c r="BI486" s="171">
        <f>IF(N486="nulová",J486,0)</f>
        <v>0</v>
      </c>
      <c r="BJ486" s="11" t="s">
        <v>22</v>
      </c>
      <c r="BK486" s="171">
        <f>ROUND(I486*H486,2)</f>
        <v>0</v>
      </c>
      <c r="BL486" s="11" t="s">
        <v>127</v>
      </c>
      <c r="BM486" s="170" t="s">
        <v>1128</v>
      </c>
    </row>
    <row r="487" spans="1:65" s="2" customFormat="1" ht="19.5">
      <c r="A487" s="28"/>
      <c r="B487" s="29"/>
      <c r="C487" s="30"/>
      <c r="D487" s="172" t="s">
        <v>130</v>
      </c>
      <c r="E487" s="30"/>
      <c r="F487" s="173" t="s">
        <v>1129</v>
      </c>
      <c r="G487" s="30"/>
      <c r="H487" s="30"/>
      <c r="I487" s="109"/>
      <c r="J487" s="30"/>
      <c r="K487" s="30"/>
      <c r="L487" s="33"/>
      <c r="M487" s="174"/>
      <c r="N487" s="175"/>
      <c r="O487" s="58"/>
      <c r="P487" s="58"/>
      <c r="Q487" s="58"/>
      <c r="R487" s="58"/>
      <c r="S487" s="58"/>
      <c r="T487" s="59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T487" s="11" t="s">
        <v>130</v>
      </c>
      <c r="AU487" s="11" t="s">
        <v>78</v>
      </c>
    </row>
    <row r="488" spans="1:65" s="2" customFormat="1" ht="16.5" customHeight="1">
      <c r="A488" s="28"/>
      <c r="B488" s="29"/>
      <c r="C488" s="158" t="s">
        <v>1130</v>
      </c>
      <c r="D488" s="158" t="s">
        <v>123</v>
      </c>
      <c r="E488" s="159" t="s">
        <v>1131</v>
      </c>
      <c r="F488" s="160" t="s">
        <v>1132</v>
      </c>
      <c r="G488" s="161" t="s">
        <v>1112</v>
      </c>
      <c r="H488" s="162">
        <v>80</v>
      </c>
      <c r="I488" s="163"/>
      <c r="J488" s="164">
        <f>ROUND(I488*H488,2)</f>
        <v>0</v>
      </c>
      <c r="K488" s="165"/>
      <c r="L488" s="33"/>
      <c r="M488" s="166" t="s">
        <v>20</v>
      </c>
      <c r="N488" s="167" t="s">
        <v>49</v>
      </c>
      <c r="O488" s="58"/>
      <c r="P488" s="168">
        <f>O488*H488</f>
        <v>0</v>
      </c>
      <c r="Q488" s="168">
        <v>0</v>
      </c>
      <c r="R488" s="168">
        <f>Q488*H488</f>
        <v>0</v>
      </c>
      <c r="S488" s="168">
        <v>0</v>
      </c>
      <c r="T488" s="169">
        <f>S488*H488</f>
        <v>0</v>
      </c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R488" s="170" t="s">
        <v>127</v>
      </c>
      <c r="AT488" s="170" t="s">
        <v>123</v>
      </c>
      <c r="AU488" s="170" t="s">
        <v>78</v>
      </c>
      <c r="AY488" s="11" t="s">
        <v>128</v>
      </c>
      <c r="BE488" s="171">
        <f>IF(N488="základní",J488,0)</f>
        <v>0</v>
      </c>
      <c r="BF488" s="171">
        <f>IF(N488="snížená",J488,0)</f>
        <v>0</v>
      </c>
      <c r="BG488" s="171">
        <f>IF(N488="zákl. přenesená",J488,0)</f>
        <v>0</v>
      </c>
      <c r="BH488" s="171">
        <f>IF(N488="sníž. přenesená",J488,0)</f>
        <v>0</v>
      </c>
      <c r="BI488" s="171">
        <f>IF(N488="nulová",J488,0)</f>
        <v>0</v>
      </c>
      <c r="BJ488" s="11" t="s">
        <v>22</v>
      </c>
      <c r="BK488" s="171">
        <f>ROUND(I488*H488,2)</f>
        <v>0</v>
      </c>
      <c r="BL488" s="11" t="s">
        <v>127</v>
      </c>
      <c r="BM488" s="170" t="s">
        <v>1133</v>
      </c>
    </row>
    <row r="489" spans="1:65" s="2" customFormat="1" ht="19.5">
      <c r="A489" s="28"/>
      <c r="B489" s="29"/>
      <c r="C489" s="30"/>
      <c r="D489" s="172" t="s">
        <v>130</v>
      </c>
      <c r="E489" s="30"/>
      <c r="F489" s="173" t="s">
        <v>1134</v>
      </c>
      <c r="G489" s="30"/>
      <c r="H489" s="30"/>
      <c r="I489" s="109"/>
      <c r="J489" s="30"/>
      <c r="K489" s="30"/>
      <c r="L489" s="33"/>
      <c r="M489" s="174"/>
      <c r="N489" s="175"/>
      <c r="O489" s="58"/>
      <c r="P489" s="58"/>
      <c r="Q489" s="58"/>
      <c r="R489" s="58"/>
      <c r="S489" s="58"/>
      <c r="T489" s="59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T489" s="11" t="s">
        <v>130</v>
      </c>
      <c r="AU489" s="11" t="s">
        <v>78</v>
      </c>
    </row>
    <row r="490" spans="1:65" s="2" customFormat="1" ht="16.5" customHeight="1">
      <c r="A490" s="28"/>
      <c r="B490" s="29"/>
      <c r="C490" s="158" t="s">
        <v>1135</v>
      </c>
      <c r="D490" s="158" t="s">
        <v>123</v>
      </c>
      <c r="E490" s="159" t="s">
        <v>1136</v>
      </c>
      <c r="F490" s="160" t="s">
        <v>1137</v>
      </c>
      <c r="G490" s="161" t="s">
        <v>381</v>
      </c>
      <c r="H490" s="162">
        <v>2</v>
      </c>
      <c r="I490" s="163"/>
      <c r="J490" s="164">
        <f>ROUND(I490*H490,2)</f>
        <v>0</v>
      </c>
      <c r="K490" s="165"/>
      <c r="L490" s="33"/>
      <c r="M490" s="166" t="s">
        <v>20</v>
      </c>
      <c r="N490" s="167" t="s">
        <v>49</v>
      </c>
      <c r="O490" s="58"/>
      <c r="P490" s="168">
        <f>O490*H490</f>
        <v>0</v>
      </c>
      <c r="Q490" s="168">
        <v>0</v>
      </c>
      <c r="R490" s="168">
        <f>Q490*H490</f>
        <v>0</v>
      </c>
      <c r="S490" s="168">
        <v>0</v>
      </c>
      <c r="T490" s="169">
        <f>S490*H490</f>
        <v>0</v>
      </c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R490" s="170" t="s">
        <v>127</v>
      </c>
      <c r="AT490" s="170" t="s">
        <v>123</v>
      </c>
      <c r="AU490" s="170" t="s">
        <v>78</v>
      </c>
      <c r="AY490" s="11" t="s">
        <v>128</v>
      </c>
      <c r="BE490" s="171">
        <f>IF(N490="základní",J490,0)</f>
        <v>0</v>
      </c>
      <c r="BF490" s="171">
        <f>IF(N490="snížená",J490,0)</f>
        <v>0</v>
      </c>
      <c r="BG490" s="171">
        <f>IF(N490="zákl. přenesená",J490,0)</f>
        <v>0</v>
      </c>
      <c r="BH490" s="171">
        <f>IF(N490="sníž. přenesená",J490,0)</f>
        <v>0</v>
      </c>
      <c r="BI490" s="171">
        <f>IF(N490="nulová",J490,0)</f>
        <v>0</v>
      </c>
      <c r="BJ490" s="11" t="s">
        <v>22</v>
      </c>
      <c r="BK490" s="171">
        <f>ROUND(I490*H490,2)</f>
        <v>0</v>
      </c>
      <c r="BL490" s="11" t="s">
        <v>127</v>
      </c>
      <c r="BM490" s="170" t="s">
        <v>1138</v>
      </c>
    </row>
    <row r="491" spans="1:65" s="2" customFormat="1" ht="29.25">
      <c r="A491" s="28"/>
      <c r="B491" s="29"/>
      <c r="C491" s="30"/>
      <c r="D491" s="172" t="s">
        <v>130</v>
      </c>
      <c r="E491" s="30"/>
      <c r="F491" s="173" t="s">
        <v>1139</v>
      </c>
      <c r="G491" s="30"/>
      <c r="H491" s="30"/>
      <c r="I491" s="109"/>
      <c r="J491" s="30"/>
      <c r="K491" s="30"/>
      <c r="L491" s="33"/>
      <c r="M491" s="174"/>
      <c r="N491" s="175"/>
      <c r="O491" s="58"/>
      <c r="P491" s="58"/>
      <c r="Q491" s="58"/>
      <c r="R491" s="58"/>
      <c r="S491" s="58"/>
      <c r="T491" s="59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T491" s="11" t="s">
        <v>130</v>
      </c>
      <c r="AU491" s="11" t="s">
        <v>78</v>
      </c>
    </row>
    <row r="492" spans="1:65" s="2" customFormat="1" ht="16.5" customHeight="1">
      <c r="A492" s="28"/>
      <c r="B492" s="29"/>
      <c r="C492" s="158" t="s">
        <v>1140</v>
      </c>
      <c r="D492" s="158" t="s">
        <v>123</v>
      </c>
      <c r="E492" s="159" t="s">
        <v>1141</v>
      </c>
      <c r="F492" s="160" t="s">
        <v>1142</v>
      </c>
      <c r="G492" s="161" t="s">
        <v>381</v>
      </c>
      <c r="H492" s="162">
        <v>2</v>
      </c>
      <c r="I492" s="163"/>
      <c r="J492" s="164">
        <f>ROUND(I492*H492,2)</f>
        <v>0</v>
      </c>
      <c r="K492" s="165"/>
      <c r="L492" s="33"/>
      <c r="M492" s="166" t="s">
        <v>20</v>
      </c>
      <c r="N492" s="167" t="s">
        <v>49</v>
      </c>
      <c r="O492" s="58"/>
      <c r="P492" s="168">
        <f>O492*H492</f>
        <v>0</v>
      </c>
      <c r="Q492" s="168">
        <v>0</v>
      </c>
      <c r="R492" s="168">
        <f>Q492*H492</f>
        <v>0</v>
      </c>
      <c r="S492" s="168">
        <v>0</v>
      </c>
      <c r="T492" s="169">
        <f>S492*H492</f>
        <v>0</v>
      </c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R492" s="170" t="s">
        <v>127</v>
      </c>
      <c r="AT492" s="170" t="s">
        <v>123</v>
      </c>
      <c r="AU492" s="170" t="s">
        <v>78</v>
      </c>
      <c r="AY492" s="11" t="s">
        <v>128</v>
      </c>
      <c r="BE492" s="171">
        <f>IF(N492="základní",J492,0)</f>
        <v>0</v>
      </c>
      <c r="BF492" s="171">
        <f>IF(N492="snížená",J492,0)</f>
        <v>0</v>
      </c>
      <c r="BG492" s="171">
        <f>IF(N492="zákl. přenesená",J492,0)</f>
        <v>0</v>
      </c>
      <c r="BH492" s="171">
        <f>IF(N492="sníž. přenesená",J492,0)</f>
        <v>0</v>
      </c>
      <c r="BI492" s="171">
        <f>IF(N492="nulová",J492,0)</f>
        <v>0</v>
      </c>
      <c r="BJ492" s="11" t="s">
        <v>22</v>
      </c>
      <c r="BK492" s="171">
        <f>ROUND(I492*H492,2)</f>
        <v>0</v>
      </c>
      <c r="BL492" s="11" t="s">
        <v>127</v>
      </c>
      <c r="BM492" s="170" t="s">
        <v>1143</v>
      </c>
    </row>
    <row r="493" spans="1:65" s="2" customFormat="1" ht="29.25">
      <c r="A493" s="28"/>
      <c r="B493" s="29"/>
      <c r="C493" s="30"/>
      <c r="D493" s="172" t="s">
        <v>130</v>
      </c>
      <c r="E493" s="30"/>
      <c r="F493" s="173" t="s">
        <v>1144</v>
      </c>
      <c r="G493" s="30"/>
      <c r="H493" s="30"/>
      <c r="I493" s="109"/>
      <c r="J493" s="30"/>
      <c r="K493" s="30"/>
      <c r="L493" s="33"/>
      <c r="M493" s="174"/>
      <c r="N493" s="175"/>
      <c r="O493" s="58"/>
      <c r="P493" s="58"/>
      <c r="Q493" s="58"/>
      <c r="R493" s="58"/>
      <c r="S493" s="58"/>
      <c r="T493" s="59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T493" s="11" t="s">
        <v>130</v>
      </c>
      <c r="AU493" s="11" t="s">
        <v>78</v>
      </c>
    </row>
    <row r="494" spans="1:65" s="2" customFormat="1" ht="16.5" customHeight="1">
      <c r="A494" s="28"/>
      <c r="B494" s="29"/>
      <c r="C494" s="158" t="s">
        <v>1145</v>
      </c>
      <c r="D494" s="158" t="s">
        <v>123</v>
      </c>
      <c r="E494" s="159" t="s">
        <v>1146</v>
      </c>
      <c r="F494" s="160" t="s">
        <v>1147</v>
      </c>
      <c r="G494" s="161" t="s">
        <v>381</v>
      </c>
      <c r="H494" s="162">
        <v>2</v>
      </c>
      <c r="I494" s="163"/>
      <c r="J494" s="164">
        <f>ROUND(I494*H494,2)</f>
        <v>0</v>
      </c>
      <c r="K494" s="165"/>
      <c r="L494" s="33"/>
      <c r="M494" s="166" t="s">
        <v>20</v>
      </c>
      <c r="N494" s="167" t="s">
        <v>49</v>
      </c>
      <c r="O494" s="58"/>
      <c r="P494" s="168">
        <f>O494*H494</f>
        <v>0</v>
      </c>
      <c r="Q494" s="168">
        <v>0</v>
      </c>
      <c r="R494" s="168">
        <f>Q494*H494</f>
        <v>0</v>
      </c>
      <c r="S494" s="168">
        <v>0</v>
      </c>
      <c r="T494" s="169">
        <f>S494*H494</f>
        <v>0</v>
      </c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R494" s="170" t="s">
        <v>127</v>
      </c>
      <c r="AT494" s="170" t="s">
        <v>123</v>
      </c>
      <c r="AU494" s="170" t="s">
        <v>78</v>
      </c>
      <c r="AY494" s="11" t="s">
        <v>128</v>
      </c>
      <c r="BE494" s="171">
        <f>IF(N494="základní",J494,0)</f>
        <v>0</v>
      </c>
      <c r="BF494" s="171">
        <f>IF(N494="snížená",J494,0)</f>
        <v>0</v>
      </c>
      <c r="BG494" s="171">
        <f>IF(N494="zákl. přenesená",J494,0)</f>
        <v>0</v>
      </c>
      <c r="BH494" s="171">
        <f>IF(N494="sníž. přenesená",J494,0)</f>
        <v>0</v>
      </c>
      <c r="BI494" s="171">
        <f>IF(N494="nulová",J494,0)</f>
        <v>0</v>
      </c>
      <c r="BJ494" s="11" t="s">
        <v>22</v>
      </c>
      <c r="BK494" s="171">
        <f>ROUND(I494*H494,2)</f>
        <v>0</v>
      </c>
      <c r="BL494" s="11" t="s">
        <v>127</v>
      </c>
      <c r="BM494" s="170" t="s">
        <v>1148</v>
      </c>
    </row>
    <row r="495" spans="1:65" s="2" customFormat="1" ht="29.25">
      <c r="A495" s="28"/>
      <c r="B495" s="29"/>
      <c r="C495" s="30"/>
      <c r="D495" s="172" t="s">
        <v>130</v>
      </c>
      <c r="E495" s="30"/>
      <c r="F495" s="173" t="s">
        <v>1149</v>
      </c>
      <c r="G495" s="30"/>
      <c r="H495" s="30"/>
      <c r="I495" s="109"/>
      <c r="J495" s="30"/>
      <c r="K495" s="30"/>
      <c r="L495" s="33"/>
      <c r="M495" s="174"/>
      <c r="N495" s="175"/>
      <c r="O495" s="58"/>
      <c r="P495" s="58"/>
      <c r="Q495" s="58"/>
      <c r="R495" s="58"/>
      <c r="S495" s="58"/>
      <c r="T495" s="59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T495" s="11" t="s">
        <v>130</v>
      </c>
      <c r="AU495" s="11" t="s">
        <v>78</v>
      </c>
    </row>
    <row r="496" spans="1:65" s="2" customFormat="1" ht="16.5" customHeight="1">
      <c r="A496" s="28"/>
      <c r="B496" s="29"/>
      <c r="C496" s="158" t="s">
        <v>1150</v>
      </c>
      <c r="D496" s="158" t="s">
        <v>123</v>
      </c>
      <c r="E496" s="159" t="s">
        <v>1151</v>
      </c>
      <c r="F496" s="160" t="s">
        <v>1152</v>
      </c>
      <c r="G496" s="161" t="s">
        <v>381</v>
      </c>
      <c r="H496" s="162">
        <v>40</v>
      </c>
      <c r="I496" s="163"/>
      <c r="J496" s="164">
        <f>ROUND(I496*H496,2)</f>
        <v>0</v>
      </c>
      <c r="K496" s="165"/>
      <c r="L496" s="33"/>
      <c r="M496" s="166" t="s">
        <v>20</v>
      </c>
      <c r="N496" s="167" t="s">
        <v>49</v>
      </c>
      <c r="O496" s="58"/>
      <c r="P496" s="168">
        <f>O496*H496</f>
        <v>0</v>
      </c>
      <c r="Q496" s="168">
        <v>0</v>
      </c>
      <c r="R496" s="168">
        <f>Q496*H496</f>
        <v>0</v>
      </c>
      <c r="S496" s="168">
        <v>0</v>
      </c>
      <c r="T496" s="169">
        <f>S496*H496</f>
        <v>0</v>
      </c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R496" s="170" t="s">
        <v>127</v>
      </c>
      <c r="AT496" s="170" t="s">
        <v>123</v>
      </c>
      <c r="AU496" s="170" t="s">
        <v>78</v>
      </c>
      <c r="AY496" s="11" t="s">
        <v>128</v>
      </c>
      <c r="BE496" s="171">
        <f>IF(N496="základní",J496,0)</f>
        <v>0</v>
      </c>
      <c r="BF496" s="171">
        <f>IF(N496="snížená",J496,0)</f>
        <v>0</v>
      </c>
      <c r="BG496" s="171">
        <f>IF(N496="zákl. přenesená",J496,0)</f>
        <v>0</v>
      </c>
      <c r="BH496" s="171">
        <f>IF(N496="sníž. přenesená",J496,0)</f>
        <v>0</v>
      </c>
      <c r="BI496" s="171">
        <f>IF(N496="nulová",J496,0)</f>
        <v>0</v>
      </c>
      <c r="BJ496" s="11" t="s">
        <v>22</v>
      </c>
      <c r="BK496" s="171">
        <f>ROUND(I496*H496,2)</f>
        <v>0</v>
      </c>
      <c r="BL496" s="11" t="s">
        <v>127</v>
      </c>
      <c r="BM496" s="170" t="s">
        <v>1153</v>
      </c>
    </row>
    <row r="497" spans="1:65" s="2" customFormat="1" ht="29.25">
      <c r="A497" s="28"/>
      <c r="B497" s="29"/>
      <c r="C497" s="30"/>
      <c r="D497" s="172" t="s">
        <v>130</v>
      </c>
      <c r="E497" s="30"/>
      <c r="F497" s="173" t="s">
        <v>1154</v>
      </c>
      <c r="G497" s="30"/>
      <c r="H497" s="30"/>
      <c r="I497" s="109"/>
      <c r="J497" s="30"/>
      <c r="K497" s="30"/>
      <c r="L497" s="33"/>
      <c r="M497" s="174"/>
      <c r="N497" s="175"/>
      <c r="O497" s="58"/>
      <c r="P497" s="58"/>
      <c r="Q497" s="58"/>
      <c r="R497" s="58"/>
      <c r="S497" s="58"/>
      <c r="T497" s="59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T497" s="11" t="s">
        <v>130</v>
      </c>
      <c r="AU497" s="11" t="s">
        <v>78</v>
      </c>
    </row>
    <row r="498" spans="1:65" s="2" customFormat="1" ht="21.75" customHeight="1">
      <c r="A498" s="28"/>
      <c r="B498" s="29"/>
      <c r="C498" s="158" t="s">
        <v>1155</v>
      </c>
      <c r="D498" s="158" t="s">
        <v>123</v>
      </c>
      <c r="E498" s="159" t="s">
        <v>1156</v>
      </c>
      <c r="F498" s="160" t="s">
        <v>1157</v>
      </c>
      <c r="G498" s="161" t="s">
        <v>381</v>
      </c>
      <c r="H498" s="162">
        <v>40</v>
      </c>
      <c r="I498" s="163"/>
      <c r="J498" s="164">
        <f>ROUND(I498*H498,2)</f>
        <v>0</v>
      </c>
      <c r="K498" s="165"/>
      <c r="L498" s="33"/>
      <c r="M498" s="166" t="s">
        <v>20</v>
      </c>
      <c r="N498" s="167" t="s">
        <v>49</v>
      </c>
      <c r="O498" s="58"/>
      <c r="P498" s="168">
        <f>O498*H498</f>
        <v>0</v>
      </c>
      <c r="Q498" s="168">
        <v>0</v>
      </c>
      <c r="R498" s="168">
        <f>Q498*H498</f>
        <v>0</v>
      </c>
      <c r="S498" s="168">
        <v>0</v>
      </c>
      <c r="T498" s="169">
        <f>S498*H498</f>
        <v>0</v>
      </c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R498" s="170" t="s">
        <v>127</v>
      </c>
      <c r="AT498" s="170" t="s">
        <v>123</v>
      </c>
      <c r="AU498" s="170" t="s">
        <v>78</v>
      </c>
      <c r="AY498" s="11" t="s">
        <v>128</v>
      </c>
      <c r="BE498" s="171">
        <f>IF(N498="základní",J498,0)</f>
        <v>0</v>
      </c>
      <c r="BF498" s="171">
        <f>IF(N498="snížená",J498,0)</f>
        <v>0</v>
      </c>
      <c r="BG498" s="171">
        <f>IF(N498="zákl. přenesená",J498,0)</f>
        <v>0</v>
      </c>
      <c r="BH498" s="171">
        <f>IF(N498="sníž. přenesená",J498,0)</f>
        <v>0</v>
      </c>
      <c r="BI498" s="171">
        <f>IF(N498="nulová",J498,0)</f>
        <v>0</v>
      </c>
      <c r="BJ498" s="11" t="s">
        <v>22</v>
      </c>
      <c r="BK498" s="171">
        <f>ROUND(I498*H498,2)</f>
        <v>0</v>
      </c>
      <c r="BL498" s="11" t="s">
        <v>127</v>
      </c>
      <c r="BM498" s="170" t="s">
        <v>1158</v>
      </c>
    </row>
    <row r="499" spans="1:65" s="2" customFormat="1" ht="29.25">
      <c r="A499" s="28"/>
      <c r="B499" s="29"/>
      <c r="C499" s="30"/>
      <c r="D499" s="172" t="s">
        <v>130</v>
      </c>
      <c r="E499" s="30"/>
      <c r="F499" s="173" t="s">
        <v>1159</v>
      </c>
      <c r="G499" s="30"/>
      <c r="H499" s="30"/>
      <c r="I499" s="109"/>
      <c r="J499" s="30"/>
      <c r="K499" s="30"/>
      <c r="L499" s="33"/>
      <c r="M499" s="174"/>
      <c r="N499" s="175"/>
      <c r="O499" s="58"/>
      <c r="P499" s="58"/>
      <c r="Q499" s="58"/>
      <c r="R499" s="58"/>
      <c r="S499" s="58"/>
      <c r="T499" s="59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T499" s="11" t="s">
        <v>130</v>
      </c>
      <c r="AU499" s="11" t="s">
        <v>78</v>
      </c>
    </row>
    <row r="500" spans="1:65" s="2" customFormat="1" ht="21.75" customHeight="1">
      <c r="A500" s="28"/>
      <c r="B500" s="29"/>
      <c r="C500" s="158" t="s">
        <v>1160</v>
      </c>
      <c r="D500" s="158" t="s">
        <v>123</v>
      </c>
      <c r="E500" s="159" t="s">
        <v>1161</v>
      </c>
      <c r="F500" s="160" t="s">
        <v>1162</v>
      </c>
      <c r="G500" s="161" t="s">
        <v>381</v>
      </c>
      <c r="H500" s="162">
        <v>10</v>
      </c>
      <c r="I500" s="163"/>
      <c r="J500" s="164">
        <f>ROUND(I500*H500,2)</f>
        <v>0</v>
      </c>
      <c r="K500" s="165"/>
      <c r="L500" s="33"/>
      <c r="M500" s="166" t="s">
        <v>20</v>
      </c>
      <c r="N500" s="167" t="s">
        <v>49</v>
      </c>
      <c r="O500" s="58"/>
      <c r="P500" s="168">
        <f>O500*H500</f>
        <v>0</v>
      </c>
      <c r="Q500" s="168">
        <v>0</v>
      </c>
      <c r="R500" s="168">
        <f>Q500*H500</f>
        <v>0</v>
      </c>
      <c r="S500" s="168">
        <v>0</v>
      </c>
      <c r="T500" s="169">
        <f>S500*H500</f>
        <v>0</v>
      </c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R500" s="170" t="s">
        <v>127</v>
      </c>
      <c r="AT500" s="170" t="s">
        <v>123</v>
      </c>
      <c r="AU500" s="170" t="s">
        <v>78</v>
      </c>
      <c r="AY500" s="11" t="s">
        <v>128</v>
      </c>
      <c r="BE500" s="171">
        <f>IF(N500="základní",J500,0)</f>
        <v>0</v>
      </c>
      <c r="BF500" s="171">
        <f>IF(N500="snížená",J500,0)</f>
        <v>0</v>
      </c>
      <c r="BG500" s="171">
        <f>IF(N500="zákl. přenesená",J500,0)</f>
        <v>0</v>
      </c>
      <c r="BH500" s="171">
        <f>IF(N500="sníž. přenesená",J500,0)</f>
        <v>0</v>
      </c>
      <c r="BI500" s="171">
        <f>IF(N500="nulová",J500,0)</f>
        <v>0</v>
      </c>
      <c r="BJ500" s="11" t="s">
        <v>22</v>
      </c>
      <c r="BK500" s="171">
        <f>ROUND(I500*H500,2)</f>
        <v>0</v>
      </c>
      <c r="BL500" s="11" t="s">
        <v>127</v>
      </c>
      <c r="BM500" s="170" t="s">
        <v>1163</v>
      </c>
    </row>
    <row r="501" spans="1:65" s="2" customFormat="1" ht="29.25">
      <c r="A501" s="28"/>
      <c r="B501" s="29"/>
      <c r="C501" s="30"/>
      <c r="D501" s="172" t="s">
        <v>130</v>
      </c>
      <c r="E501" s="30"/>
      <c r="F501" s="173" t="s">
        <v>1164</v>
      </c>
      <c r="G501" s="30"/>
      <c r="H501" s="30"/>
      <c r="I501" s="109"/>
      <c r="J501" s="30"/>
      <c r="K501" s="30"/>
      <c r="L501" s="33"/>
      <c r="M501" s="174"/>
      <c r="N501" s="175"/>
      <c r="O501" s="58"/>
      <c r="P501" s="58"/>
      <c r="Q501" s="58"/>
      <c r="R501" s="58"/>
      <c r="S501" s="58"/>
      <c r="T501" s="59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T501" s="11" t="s">
        <v>130</v>
      </c>
      <c r="AU501" s="11" t="s">
        <v>78</v>
      </c>
    </row>
    <row r="502" spans="1:65" s="2" customFormat="1" ht="16.5" customHeight="1">
      <c r="A502" s="28"/>
      <c r="B502" s="29"/>
      <c r="C502" s="158" t="s">
        <v>1165</v>
      </c>
      <c r="D502" s="158" t="s">
        <v>123</v>
      </c>
      <c r="E502" s="159" t="s">
        <v>1166</v>
      </c>
      <c r="F502" s="160" t="s">
        <v>1167</v>
      </c>
      <c r="G502" s="161" t="s">
        <v>381</v>
      </c>
      <c r="H502" s="162">
        <v>10</v>
      </c>
      <c r="I502" s="163"/>
      <c r="J502" s="164">
        <f>ROUND(I502*H502,2)</f>
        <v>0</v>
      </c>
      <c r="K502" s="165"/>
      <c r="L502" s="33"/>
      <c r="M502" s="166" t="s">
        <v>20</v>
      </c>
      <c r="N502" s="167" t="s">
        <v>49</v>
      </c>
      <c r="O502" s="58"/>
      <c r="P502" s="168">
        <f>O502*H502</f>
        <v>0</v>
      </c>
      <c r="Q502" s="168">
        <v>0</v>
      </c>
      <c r="R502" s="168">
        <f>Q502*H502</f>
        <v>0</v>
      </c>
      <c r="S502" s="168">
        <v>0</v>
      </c>
      <c r="T502" s="169">
        <f>S502*H502</f>
        <v>0</v>
      </c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R502" s="170" t="s">
        <v>127</v>
      </c>
      <c r="AT502" s="170" t="s">
        <v>123</v>
      </c>
      <c r="AU502" s="170" t="s">
        <v>78</v>
      </c>
      <c r="AY502" s="11" t="s">
        <v>128</v>
      </c>
      <c r="BE502" s="171">
        <f>IF(N502="základní",J502,0)</f>
        <v>0</v>
      </c>
      <c r="BF502" s="171">
        <f>IF(N502="snížená",J502,0)</f>
        <v>0</v>
      </c>
      <c r="BG502" s="171">
        <f>IF(N502="zákl. přenesená",J502,0)</f>
        <v>0</v>
      </c>
      <c r="BH502" s="171">
        <f>IF(N502="sníž. přenesená",J502,0)</f>
        <v>0</v>
      </c>
      <c r="BI502" s="171">
        <f>IF(N502="nulová",J502,0)</f>
        <v>0</v>
      </c>
      <c r="BJ502" s="11" t="s">
        <v>22</v>
      </c>
      <c r="BK502" s="171">
        <f>ROUND(I502*H502,2)</f>
        <v>0</v>
      </c>
      <c r="BL502" s="11" t="s">
        <v>127</v>
      </c>
      <c r="BM502" s="170" t="s">
        <v>1168</v>
      </c>
    </row>
    <row r="503" spans="1:65" s="2" customFormat="1" ht="29.25">
      <c r="A503" s="28"/>
      <c r="B503" s="29"/>
      <c r="C503" s="30"/>
      <c r="D503" s="172" t="s">
        <v>130</v>
      </c>
      <c r="E503" s="30"/>
      <c r="F503" s="173" t="s">
        <v>1169</v>
      </c>
      <c r="G503" s="30"/>
      <c r="H503" s="30"/>
      <c r="I503" s="109"/>
      <c r="J503" s="30"/>
      <c r="K503" s="30"/>
      <c r="L503" s="33"/>
      <c r="M503" s="174"/>
      <c r="N503" s="175"/>
      <c r="O503" s="58"/>
      <c r="P503" s="58"/>
      <c r="Q503" s="58"/>
      <c r="R503" s="58"/>
      <c r="S503" s="58"/>
      <c r="T503" s="59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T503" s="11" t="s">
        <v>130</v>
      </c>
      <c r="AU503" s="11" t="s">
        <v>78</v>
      </c>
    </row>
    <row r="504" spans="1:65" s="2" customFormat="1" ht="21.75" customHeight="1">
      <c r="A504" s="28"/>
      <c r="B504" s="29"/>
      <c r="C504" s="158" t="s">
        <v>1170</v>
      </c>
      <c r="D504" s="158" t="s">
        <v>123</v>
      </c>
      <c r="E504" s="159" t="s">
        <v>1171</v>
      </c>
      <c r="F504" s="160" t="s">
        <v>1172</v>
      </c>
      <c r="G504" s="161" t="s">
        <v>381</v>
      </c>
      <c r="H504" s="162">
        <v>10</v>
      </c>
      <c r="I504" s="163"/>
      <c r="J504" s="164">
        <f>ROUND(I504*H504,2)</f>
        <v>0</v>
      </c>
      <c r="K504" s="165"/>
      <c r="L504" s="33"/>
      <c r="M504" s="166" t="s">
        <v>20</v>
      </c>
      <c r="N504" s="167" t="s">
        <v>49</v>
      </c>
      <c r="O504" s="58"/>
      <c r="P504" s="168">
        <f>O504*H504</f>
        <v>0</v>
      </c>
      <c r="Q504" s="168">
        <v>0</v>
      </c>
      <c r="R504" s="168">
        <f>Q504*H504</f>
        <v>0</v>
      </c>
      <c r="S504" s="168">
        <v>0</v>
      </c>
      <c r="T504" s="169">
        <f>S504*H504</f>
        <v>0</v>
      </c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R504" s="170" t="s">
        <v>127</v>
      </c>
      <c r="AT504" s="170" t="s">
        <v>123</v>
      </c>
      <c r="AU504" s="170" t="s">
        <v>78</v>
      </c>
      <c r="AY504" s="11" t="s">
        <v>128</v>
      </c>
      <c r="BE504" s="171">
        <f>IF(N504="základní",J504,0)</f>
        <v>0</v>
      </c>
      <c r="BF504" s="171">
        <f>IF(N504="snížená",J504,0)</f>
        <v>0</v>
      </c>
      <c r="BG504" s="171">
        <f>IF(N504="zákl. přenesená",J504,0)</f>
        <v>0</v>
      </c>
      <c r="BH504" s="171">
        <f>IF(N504="sníž. přenesená",J504,0)</f>
        <v>0</v>
      </c>
      <c r="BI504" s="171">
        <f>IF(N504="nulová",J504,0)</f>
        <v>0</v>
      </c>
      <c r="BJ504" s="11" t="s">
        <v>22</v>
      </c>
      <c r="BK504" s="171">
        <f>ROUND(I504*H504,2)</f>
        <v>0</v>
      </c>
      <c r="BL504" s="11" t="s">
        <v>127</v>
      </c>
      <c r="BM504" s="170" t="s">
        <v>1173</v>
      </c>
    </row>
    <row r="505" spans="1:65" s="2" customFormat="1" ht="29.25">
      <c r="A505" s="28"/>
      <c r="B505" s="29"/>
      <c r="C505" s="30"/>
      <c r="D505" s="172" t="s">
        <v>130</v>
      </c>
      <c r="E505" s="30"/>
      <c r="F505" s="173" t="s">
        <v>1174</v>
      </c>
      <c r="G505" s="30"/>
      <c r="H505" s="30"/>
      <c r="I505" s="109"/>
      <c r="J505" s="30"/>
      <c r="K505" s="30"/>
      <c r="L505" s="33"/>
      <c r="M505" s="174"/>
      <c r="N505" s="175"/>
      <c r="O505" s="58"/>
      <c r="P505" s="58"/>
      <c r="Q505" s="58"/>
      <c r="R505" s="58"/>
      <c r="S505" s="58"/>
      <c r="T505" s="59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T505" s="11" t="s">
        <v>130</v>
      </c>
      <c r="AU505" s="11" t="s">
        <v>78</v>
      </c>
    </row>
    <row r="506" spans="1:65" s="2" customFormat="1" ht="21.75" customHeight="1">
      <c r="A506" s="28"/>
      <c r="B506" s="29"/>
      <c r="C506" s="158" t="s">
        <v>1175</v>
      </c>
      <c r="D506" s="158" t="s">
        <v>123</v>
      </c>
      <c r="E506" s="159" t="s">
        <v>1176</v>
      </c>
      <c r="F506" s="160" t="s">
        <v>1177</v>
      </c>
      <c r="G506" s="161" t="s">
        <v>381</v>
      </c>
      <c r="H506" s="162">
        <v>6</v>
      </c>
      <c r="I506" s="163"/>
      <c r="J506" s="164">
        <f>ROUND(I506*H506,2)</f>
        <v>0</v>
      </c>
      <c r="K506" s="165"/>
      <c r="L506" s="33"/>
      <c r="M506" s="166" t="s">
        <v>20</v>
      </c>
      <c r="N506" s="167" t="s">
        <v>49</v>
      </c>
      <c r="O506" s="58"/>
      <c r="P506" s="168">
        <f>O506*H506</f>
        <v>0</v>
      </c>
      <c r="Q506" s="168">
        <v>0</v>
      </c>
      <c r="R506" s="168">
        <f>Q506*H506</f>
        <v>0</v>
      </c>
      <c r="S506" s="168">
        <v>0</v>
      </c>
      <c r="T506" s="169">
        <f>S506*H506</f>
        <v>0</v>
      </c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R506" s="170" t="s">
        <v>127</v>
      </c>
      <c r="AT506" s="170" t="s">
        <v>123</v>
      </c>
      <c r="AU506" s="170" t="s">
        <v>78</v>
      </c>
      <c r="AY506" s="11" t="s">
        <v>128</v>
      </c>
      <c r="BE506" s="171">
        <f>IF(N506="základní",J506,0)</f>
        <v>0</v>
      </c>
      <c r="BF506" s="171">
        <f>IF(N506="snížená",J506,0)</f>
        <v>0</v>
      </c>
      <c r="BG506" s="171">
        <f>IF(N506="zákl. přenesená",J506,0)</f>
        <v>0</v>
      </c>
      <c r="BH506" s="171">
        <f>IF(N506="sníž. přenesená",J506,0)</f>
        <v>0</v>
      </c>
      <c r="BI506" s="171">
        <f>IF(N506="nulová",J506,0)</f>
        <v>0</v>
      </c>
      <c r="BJ506" s="11" t="s">
        <v>22</v>
      </c>
      <c r="BK506" s="171">
        <f>ROUND(I506*H506,2)</f>
        <v>0</v>
      </c>
      <c r="BL506" s="11" t="s">
        <v>127</v>
      </c>
      <c r="BM506" s="170" t="s">
        <v>1178</v>
      </c>
    </row>
    <row r="507" spans="1:65" s="2" customFormat="1" ht="29.25">
      <c r="A507" s="28"/>
      <c r="B507" s="29"/>
      <c r="C507" s="30"/>
      <c r="D507" s="172" t="s">
        <v>130</v>
      </c>
      <c r="E507" s="30"/>
      <c r="F507" s="173" t="s">
        <v>1179</v>
      </c>
      <c r="G507" s="30"/>
      <c r="H507" s="30"/>
      <c r="I507" s="109"/>
      <c r="J507" s="30"/>
      <c r="K507" s="30"/>
      <c r="L507" s="33"/>
      <c r="M507" s="174"/>
      <c r="N507" s="175"/>
      <c r="O507" s="58"/>
      <c r="P507" s="58"/>
      <c r="Q507" s="58"/>
      <c r="R507" s="58"/>
      <c r="S507" s="58"/>
      <c r="T507" s="59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T507" s="11" t="s">
        <v>130</v>
      </c>
      <c r="AU507" s="11" t="s">
        <v>78</v>
      </c>
    </row>
    <row r="508" spans="1:65" s="2" customFormat="1" ht="16.5" customHeight="1">
      <c r="A508" s="28"/>
      <c r="B508" s="29"/>
      <c r="C508" s="158" t="s">
        <v>1180</v>
      </c>
      <c r="D508" s="158" t="s">
        <v>123</v>
      </c>
      <c r="E508" s="159" t="s">
        <v>1181</v>
      </c>
      <c r="F508" s="160" t="s">
        <v>1182</v>
      </c>
      <c r="G508" s="161" t="s">
        <v>381</v>
      </c>
      <c r="H508" s="162">
        <v>6</v>
      </c>
      <c r="I508" s="163"/>
      <c r="J508" s="164">
        <f>ROUND(I508*H508,2)</f>
        <v>0</v>
      </c>
      <c r="K508" s="165"/>
      <c r="L508" s="33"/>
      <c r="M508" s="166" t="s">
        <v>20</v>
      </c>
      <c r="N508" s="167" t="s">
        <v>49</v>
      </c>
      <c r="O508" s="58"/>
      <c r="P508" s="168">
        <f>O508*H508</f>
        <v>0</v>
      </c>
      <c r="Q508" s="168">
        <v>0</v>
      </c>
      <c r="R508" s="168">
        <f>Q508*H508</f>
        <v>0</v>
      </c>
      <c r="S508" s="168">
        <v>0</v>
      </c>
      <c r="T508" s="169">
        <f>S508*H508</f>
        <v>0</v>
      </c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R508" s="170" t="s">
        <v>127</v>
      </c>
      <c r="AT508" s="170" t="s">
        <v>123</v>
      </c>
      <c r="AU508" s="170" t="s">
        <v>78</v>
      </c>
      <c r="AY508" s="11" t="s">
        <v>128</v>
      </c>
      <c r="BE508" s="171">
        <f>IF(N508="základní",J508,0)</f>
        <v>0</v>
      </c>
      <c r="BF508" s="171">
        <f>IF(N508="snížená",J508,0)</f>
        <v>0</v>
      </c>
      <c r="BG508" s="171">
        <f>IF(N508="zákl. přenesená",J508,0)</f>
        <v>0</v>
      </c>
      <c r="BH508" s="171">
        <f>IF(N508="sníž. přenesená",J508,0)</f>
        <v>0</v>
      </c>
      <c r="BI508" s="171">
        <f>IF(N508="nulová",J508,0)</f>
        <v>0</v>
      </c>
      <c r="BJ508" s="11" t="s">
        <v>22</v>
      </c>
      <c r="BK508" s="171">
        <f>ROUND(I508*H508,2)</f>
        <v>0</v>
      </c>
      <c r="BL508" s="11" t="s">
        <v>127</v>
      </c>
      <c r="BM508" s="170" t="s">
        <v>1183</v>
      </c>
    </row>
    <row r="509" spans="1:65" s="2" customFormat="1" ht="29.25">
      <c r="A509" s="28"/>
      <c r="B509" s="29"/>
      <c r="C509" s="30"/>
      <c r="D509" s="172" t="s">
        <v>130</v>
      </c>
      <c r="E509" s="30"/>
      <c r="F509" s="173" t="s">
        <v>1184</v>
      </c>
      <c r="G509" s="30"/>
      <c r="H509" s="30"/>
      <c r="I509" s="109"/>
      <c r="J509" s="30"/>
      <c r="K509" s="30"/>
      <c r="L509" s="33"/>
      <c r="M509" s="174"/>
      <c r="N509" s="175"/>
      <c r="O509" s="58"/>
      <c r="P509" s="58"/>
      <c r="Q509" s="58"/>
      <c r="R509" s="58"/>
      <c r="S509" s="58"/>
      <c r="T509" s="59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T509" s="11" t="s">
        <v>130</v>
      </c>
      <c r="AU509" s="11" t="s">
        <v>78</v>
      </c>
    </row>
    <row r="510" spans="1:65" s="2" customFormat="1" ht="16.5" customHeight="1">
      <c r="A510" s="28"/>
      <c r="B510" s="29"/>
      <c r="C510" s="158" t="s">
        <v>1185</v>
      </c>
      <c r="D510" s="158" t="s">
        <v>123</v>
      </c>
      <c r="E510" s="159" t="s">
        <v>1186</v>
      </c>
      <c r="F510" s="160" t="s">
        <v>1187</v>
      </c>
      <c r="G510" s="161" t="s">
        <v>381</v>
      </c>
      <c r="H510" s="162">
        <v>6</v>
      </c>
      <c r="I510" s="163"/>
      <c r="J510" s="164">
        <f>ROUND(I510*H510,2)</f>
        <v>0</v>
      </c>
      <c r="K510" s="165"/>
      <c r="L510" s="33"/>
      <c r="M510" s="166" t="s">
        <v>20</v>
      </c>
      <c r="N510" s="167" t="s">
        <v>49</v>
      </c>
      <c r="O510" s="58"/>
      <c r="P510" s="168">
        <f>O510*H510</f>
        <v>0</v>
      </c>
      <c r="Q510" s="168">
        <v>0</v>
      </c>
      <c r="R510" s="168">
        <f>Q510*H510</f>
        <v>0</v>
      </c>
      <c r="S510" s="168">
        <v>0</v>
      </c>
      <c r="T510" s="169">
        <f>S510*H510</f>
        <v>0</v>
      </c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R510" s="170" t="s">
        <v>127</v>
      </c>
      <c r="AT510" s="170" t="s">
        <v>123</v>
      </c>
      <c r="AU510" s="170" t="s">
        <v>78</v>
      </c>
      <c r="AY510" s="11" t="s">
        <v>128</v>
      </c>
      <c r="BE510" s="171">
        <f>IF(N510="základní",J510,0)</f>
        <v>0</v>
      </c>
      <c r="BF510" s="171">
        <f>IF(N510="snížená",J510,0)</f>
        <v>0</v>
      </c>
      <c r="BG510" s="171">
        <f>IF(N510="zákl. přenesená",J510,0)</f>
        <v>0</v>
      </c>
      <c r="BH510" s="171">
        <f>IF(N510="sníž. přenesená",J510,0)</f>
        <v>0</v>
      </c>
      <c r="BI510" s="171">
        <f>IF(N510="nulová",J510,0)</f>
        <v>0</v>
      </c>
      <c r="BJ510" s="11" t="s">
        <v>22</v>
      </c>
      <c r="BK510" s="171">
        <f>ROUND(I510*H510,2)</f>
        <v>0</v>
      </c>
      <c r="BL510" s="11" t="s">
        <v>127</v>
      </c>
      <c r="BM510" s="170" t="s">
        <v>1188</v>
      </c>
    </row>
    <row r="511" spans="1:65" s="2" customFormat="1" ht="29.25">
      <c r="A511" s="28"/>
      <c r="B511" s="29"/>
      <c r="C511" s="30"/>
      <c r="D511" s="172" t="s">
        <v>130</v>
      </c>
      <c r="E511" s="30"/>
      <c r="F511" s="173" t="s">
        <v>1189</v>
      </c>
      <c r="G511" s="30"/>
      <c r="H511" s="30"/>
      <c r="I511" s="109"/>
      <c r="J511" s="30"/>
      <c r="K511" s="30"/>
      <c r="L511" s="33"/>
      <c r="M511" s="174"/>
      <c r="N511" s="175"/>
      <c r="O511" s="58"/>
      <c r="P511" s="58"/>
      <c r="Q511" s="58"/>
      <c r="R511" s="58"/>
      <c r="S511" s="58"/>
      <c r="T511" s="59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T511" s="11" t="s">
        <v>130</v>
      </c>
      <c r="AU511" s="11" t="s">
        <v>78</v>
      </c>
    </row>
    <row r="512" spans="1:65" s="2" customFormat="1" ht="16.5" customHeight="1">
      <c r="A512" s="28"/>
      <c r="B512" s="29"/>
      <c r="C512" s="158" t="s">
        <v>1190</v>
      </c>
      <c r="D512" s="158" t="s">
        <v>123</v>
      </c>
      <c r="E512" s="159" t="s">
        <v>1191</v>
      </c>
      <c r="F512" s="160" t="s">
        <v>1192</v>
      </c>
      <c r="G512" s="161" t="s">
        <v>381</v>
      </c>
      <c r="H512" s="162">
        <v>4</v>
      </c>
      <c r="I512" s="163"/>
      <c r="J512" s="164">
        <f>ROUND(I512*H512,2)</f>
        <v>0</v>
      </c>
      <c r="K512" s="165"/>
      <c r="L512" s="33"/>
      <c r="M512" s="166" t="s">
        <v>20</v>
      </c>
      <c r="N512" s="167" t="s">
        <v>49</v>
      </c>
      <c r="O512" s="58"/>
      <c r="P512" s="168">
        <f>O512*H512</f>
        <v>0</v>
      </c>
      <c r="Q512" s="168">
        <v>0</v>
      </c>
      <c r="R512" s="168">
        <f>Q512*H512</f>
        <v>0</v>
      </c>
      <c r="S512" s="168">
        <v>0</v>
      </c>
      <c r="T512" s="169">
        <f>S512*H512</f>
        <v>0</v>
      </c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R512" s="170" t="s">
        <v>127</v>
      </c>
      <c r="AT512" s="170" t="s">
        <v>123</v>
      </c>
      <c r="AU512" s="170" t="s">
        <v>78</v>
      </c>
      <c r="AY512" s="11" t="s">
        <v>128</v>
      </c>
      <c r="BE512" s="171">
        <f>IF(N512="základní",J512,0)</f>
        <v>0</v>
      </c>
      <c r="BF512" s="171">
        <f>IF(N512="snížená",J512,0)</f>
        <v>0</v>
      </c>
      <c r="BG512" s="171">
        <f>IF(N512="zákl. přenesená",J512,0)</f>
        <v>0</v>
      </c>
      <c r="BH512" s="171">
        <f>IF(N512="sníž. přenesená",J512,0)</f>
        <v>0</v>
      </c>
      <c r="BI512" s="171">
        <f>IF(N512="nulová",J512,0)</f>
        <v>0</v>
      </c>
      <c r="BJ512" s="11" t="s">
        <v>22</v>
      </c>
      <c r="BK512" s="171">
        <f>ROUND(I512*H512,2)</f>
        <v>0</v>
      </c>
      <c r="BL512" s="11" t="s">
        <v>127</v>
      </c>
      <c r="BM512" s="170" t="s">
        <v>1193</v>
      </c>
    </row>
    <row r="513" spans="1:65" s="2" customFormat="1" ht="29.25">
      <c r="A513" s="28"/>
      <c r="B513" s="29"/>
      <c r="C513" s="30"/>
      <c r="D513" s="172" t="s">
        <v>130</v>
      </c>
      <c r="E513" s="30"/>
      <c r="F513" s="173" t="s">
        <v>1194</v>
      </c>
      <c r="G513" s="30"/>
      <c r="H513" s="30"/>
      <c r="I513" s="109"/>
      <c r="J513" s="30"/>
      <c r="K513" s="30"/>
      <c r="L513" s="33"/>
      <c r="M513" s="174"/>
      <c r="N513" s="175"/>
      <c r="O513" s="58"/>
      <c r="P513" s="58"/>
      <c r="Q513" s="58"/>
      <c r="R513" s="58"/>
      <c r="S513" s="58"/>
      <c r="T513" s="59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T513" s="11" t="s">
        <v>130</v>
      </c>
      <c r="AU513" s="11" t="s">
        <v>78</v>
      </c>
    </row>
    <row r="514" spans="1:65" s="2" customFormat="1" ht="21.75" customHeight="1">
      <c r="A514" s="28"/>
      <c r="B514" s="29"/>
      <c r="C514" s="158" t="s">
        <v>1195</v>
      </c>
      <c r="D514" s="158" t="s">
        <v>123</v>
      </c>
      <c r="E514" s="159" t="s">
        <v>1196</v>
      </c>
      <c r="F514" s="160" t="s">
        <v>1197</v>
      </c>
      <c r="G514" s="161" t="s">
        <v>381</v>
      </c>
      <c r="H514" s="162">
        <v>4</v>
      </c>
      <c r="I514" s="163"/>
      <c r="J514" s="164">
        <f>ROUND(I514*H514,2)</f>
        <v>0</v>
      </c>
      <c r="K514" s="165"/>
      <c r="L514" s="33"/>
      <c r="M514" s="166" t="s">
        <v>20</v>
      </c>
      <c r="N514" s="167" t="s">
        <v>49</v>
      </c>
      <c r="O514" s="58"/>
      <c r="P514" s="168">
        <f>O514*H514</f>
        <v>0</v>
      </c>
      <c r="Q514" s="168">
        <v>0</v>
      </c>
      <c r="R514" s="168">
        <f>Q514*H514</f>
        <v>0</v>
      </c>
      <c r="S514" s="168">
        <v>0</v>
      </c>
      <c r="T514" s="169">
        <f>S514*H514</f>
        <v>0</v>
      </c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R514" s="170" t="s">
        <v>127</v>
      </c>
      <c r="AT514" s="170" t="s">
        <v>123</v>
      </c>
      <c r="AU514" s="170" t="s">
        <v>78</v>
      </c>
      <c r="AY514" s="11" t="s">
        <v>128</v>
      </c>
      <c r="BE514" s="171">
        <f>IF(N514="základní",J514,0)</f>
        <v>0</v>
      </c>
      <c r="BF514" s="171">
        <f>IF(N514="snížená",J514,0)</f>
        <v>0</v>
      </c>
      <c r="BG514" s="171">
        <f>IF(N514="zákl. přenesená",J514,0)</f>
        <v>0</v>
      </c>
      <c r="BH514" s="171">
        <f>IF(N514="sníž. přenesená",J514,0)</f>
        <v>0</v>
      </c>
      <c r="BI514" s="171">
        <f>IF(N514="nulová",J514,0)</f>
        <v>0</v>
      </c>
      <c r="BJ514" s="11" t="s">
        <v>22</v>
      </c>
      <c r="BK514" s="171">
        <f>ROUND(I514*H514,2)</f>
        <v>0</v>
      </c>
      <c r="BL514" s="11" t="s">
        <v>127</v>
      </c>
      <c r="BM514" s="170" t="s">
        <v>1198</v>
      </c>
    </row>
    <row r="515" spans="1:65" s="2" customFormat="1" ht="29.25">
      <c r="A515" s="28"/>
      <c r="B515" s="29"/>
      <c r="C515" s="30"/>
      <c r="D515" s="172" t="s">
        <v>130</v>
      </c>
      <c r="E515" s="30"/>
      <c r="F515" s="173" t="s">
        <v>1199</v>
      </c>
      <c r="G515" s="30"/>
      <c r="H515" s="30"/>
      <c r="I515" s="109"/>
      <c r="J515" s="30"/>
      <c r="K515" s="30"/>
      <c r="L515" s="33"/>
      <c r="M515" s="174"/>
      <c r="N515" s="175"/>
      <c r="O515" s="58"/>
      <c r="P515" s="58"/>
      <c r="Q515" s="58"/>
      <c r="R515" s="58"/>
      <c r="S515" s="58"/>
      <c r="T515" s="59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T515" s="11" t="s">
        <v>130</v>
      </c>
      <c r="AU515" s="11" t="s">
        <v>78</v>
      </c>
    </row>
    <row r="516" spans="1:65" s="2" customFormat="1" ht="21.75" customHeight="1">
      <c r="A516" s="28"/>
      <c r="B516" s="29"/>
      <c r="C516" s="158" t="s">
        <v>1200</v>
      </c>
      <c r="D516" s="158" t="s">
        <v>123</v>
      </c>
      <c r="E516" s="159" t="s">
        <v>1201</v>
      </c>
      <c r="F516" s="160" t="s">
        <v>1202</v>
      </c>
      <c r="G516" s="161" t="s">
        <v>381</v>
      </c>
      <c r="H516" s="162">
        <v>4</v>
      </c>
      <c r="I516" s="163"/>
      <c r="J516" s="164">
        <f>ROUND(I516*H516,2)</f>
        <v>0</v>
      </c>
      <c r="K516" s="165"/>
      <c r="L516" s="33"/>
      <c r="M516" s="166" t="s">
        <v>20</v>
      </c>
      <c r="N516" s="167" t="s">
        <v>49</v>
      </c>
      <c r="O516" s="58"/>
      <c r="P516" s="168">
        <f>O516*H516</f>
        <v>0</v>
      </c>
      <c r="Q516" s="168">
        <v>0</v>
      </c>
      <c r="R516" s="168">
        <f>Q516*H516</f>
        <v>0</v>
      </c>
      <c r="S516" s="168">
        <v>0</v>
      </c>
      <c r="T516" s="169">
        <f>S516*H516</f>
        <v>0</v>
      </c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R516" s="170" t="s">
        <v>127</v>
      </c>
      <c r="AT516" s="170" t="s">
        <v>123</v>
      </c>
      <c r="AU516" s="170" t="s">
        <v>78</v>
      </c>
      <c r="AY516" s="11" t="s">
        <v>128</v>
      </c>
      <c r="BE516" s="171">
        <f>IF(N516="základní",J516,0)</f>
        <v>0</v>
      </c>
      <c r="BF516" s="171">
        <f>IF(N516="snížená",J516,0)</f>
        <v>0</v>
      </c>
      <c r="BG516" s="171">
        <f>IF(N516="zákl. přenesená",J516,0)</f>
        <v>0</v>
      </c>
      <c r="BH516" s="171">
        <f>IF(N516="sníž. přenesená",J516,0)</f>
        <v>0</v>
      </c>
      <c r="BI516" s="171">
        <f>IF(N516="nulová",J516,0)</f>
        <v>0</v>
      </c>
      <c r="BJ516" s="11" t="s">
        <v>22</v>
      </c>
      <c r="BK516" s="171">
        <f>ROUND(I516*H516,2)</f>
        <v>0</v>
      </c>
      <c r="BL516" s="11" t="s">
        <v>127</v>
      </c>
      <c r="BM516" s="170" t="s">
        <v>1203</v>
      </c>
    </row>
    <row r="517" spans="1:65" s="2" customFormat="1" ht="29.25">
      <c r="A517" s="28"/>
      <c r="B517" s="29"/>
      <c r="C517" s="30"/>
      <c r="D517" s="172" t="s">
        <v>130</v>
      </c>
      <c r="E517" s="30"/>
      <c r="F517" s="173" t="s">
        <v>1204</v>
      </c>
      <c r="G517" s="30"/>
      <c r="H517" s="30"/>
      <c r="I517" s="109"/>
      <c r="J517" s="30"/>
      <c r="K517" s="30"/>
      <c r="L517" s="33"/>
      <c r="M517" s="174"/>
      <c r="N517" s="175"/>
      <c r="O517" s="58"/>
      <c r="P517" s="58"/>
      <c r="Q517" s="58"/>
      <c r="R517" s="58"/>
      <c r="S517" s="58"/>
      <c r="T517" s="59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T517" s="11" t="s">
        <v>130</v>
      </c>
      <c r="AU517" s="11" t="s">
        <v>78</v>
      </c>
    </row>
    <row r="518" spans="1:65" s="2" customFormat="1" ht="21.75" customHeight="1">
      <c r="A518" s="28"/>
      <c r="B518" s="29"/>
      <c r="C518" s="158" t="s">
        <v>1205</v>
      </c>
      <c r="D518" s="158" t="s">
        <v>123</v>
      </c>
      <c r="E518" s="159" t="s">
        <v>1206</v>
      </c>
      <c r="F518" s="160" t="s">
        <v>1207</v>
      </c>
      <c r="G518" s="161" t="s">
        <v>381</v>
      </c>
      <c r="H518" s="162">
        <v>4</v>
      </c>
      <c r="I518" s="163"/>
      <c r="J518" s="164">
        <f>ROUND(I518*H518,2)</f>
        <v>0</v>
      </c>
      <c r="K518" s="165"/>
      <c r="L518" s="33"/>
      <c r="M518" s="166" t="s">
        <v>20</v>
      </c>
      <c r="N518" s="167" t="s">
        <v>49</v>
      </c>
      <c r="O518" s="58"/>
      <c r="P518" s="168">
        <f>O518*H518</f>
        <v>0</v>
      </c>
      <c r="Q518" s="168">
        <v>0</v>
      </c>
      <c r="R518" s="168">
        <f>Q518*H518</f>
        <v>0</v>
      </c>
      <c r="S518" s="168">
        <v>0</v>
      </c>
      <c r="T518" s="169">
        <f>S518*H518</f>
        <v>0</v>
      </c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R518" s="170" t="s">
        <v>127</v>
      </c>
      <c r="AT518" s="170" t="s">
        <v>123</v>
      </c>
      <c r="AU518" s="170" t="s">
        <v>78</v>
      </c>
      <c r="AY518" s="11" t="s">
        <v>128</v>
      </c>
      <c r="BE518" s="171">
        <f>IF(N518="základní",J518,0)</f>
        <v>0</v>
      </c>
      <c r="BF518" s="171">
        <f>IF(N518="snížená",J518,0)</f>
        <v>0</v>
      </c>
      <c r="BG518" s="171">
        <f>IF(N518="zákl. přenesená",J518,0)</f>
        <v>0</v>
      </c>
      <c r="BH518" s="171">
        <f>IF(N518="sníž. přenesená",J518,0)</f>
        <v>0</v>
      </c>
      <c r="BI518" s="171">
        <f>IF(N518="nulová",J518,0)</f>
        <v>0</v>
      </c>
      <c r="BJ518" s="11" t="s">
        <v>22</v>
      </c>
      <c r="BK518" s="171">
        <f>ROUND(I518*H518,2)</f>
        <v>0</v>
      </c>
      <c r="BL518" s="11" t="s">
        <v>127</v>
      </c>
      <c r="BM518" s="170" t="s">
        <v>1208</v>
      </c>
    </row>
    <row r="519" spans="1:65" s="2" customFormat="1" ht="29.25">
      <c r="A519" s="28"/>
      <c r="B519" s="29"/>
      <c r="C519" s="30"/>
      <c r="D519" s="172" t="s">
        <v>130</v>
      </c>
      <c r="E519" s="30"/>
      <c r="F519" s="173" t="s">
        <v>1209</v>
      </c>
      <c r="G519" s="30"/>
      <c r="H519" s="30"/>
      <c r="I519" s="109"/>
      <c r="J519" s="30"/>
      <c r="K519" s="30"/>
      <c r="L519" s="33"/>
      <c r="M519" s="174"/>
      <c r="N519" s="175"/>
      <c r="O519" s="58"/>
      <c r="P519" s="58"/>
      <c r="Q519" s="58"/>
      <c r="R519" s="58"/>
      <c r="S519" s="58"/>
      <c r="T519" s="59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T519" s="11" t="s">
        <v>130</v>
      </c>
      <c r="AU519" s="11" t="s">
        <v>78</v>
      </c>
    </row>
    <row r="520" spans="1:65" s="2" customFormat="1" ht="21.75" customHeight="1">
      <c r="A520" s="28"/>
      <c r="B520" s="29"/>
      <c r="C520" s="158" t="s">
        <v>1210</v>
      </c>
      <c r="D520" s="158" t="s">
        <v>123</v>
      </c>
      <c r="E520" s="159" t="s">
        <v>1211</v>
      </c>
      <c r="F520" s="160" t="s">
        <v>1212</v>
      </c>
      <c r="G520" s="161" t="s">
        <v>381</v>
      </c>
      <c r="H520" s="162">
        <v>4</v>
      </c>
      <c r="I520" s="163"/>
      <c r="J520" s="164">
        <f>ROUND(I520*H520,2)</f>
        <v>0</v>
      </c>
      <c r="K520" s="165"/>
      <c r="L520" s="33"/>
      <c r="M520" s="166" t="s">
        <v>20</v>
      </c>
      <c r="N520" s="167" t="s">
        <v>49</v>
      </c>
      <c r="O520" s="58"/>
      <c r="P520" s="168">
        <f>O520*H520</f>
        <v>0</v>
      </c>
      <c r="Q520" s="168">
        <v>0</v>
      </c>
      <c r="R520" s="168">
        <f>Q520*H520</f>
        <v>0</v>
      </c>
      <c r="S520" s="168">
        <v>0</v>
      </c>
      <c r="T520" s="169">
        <f>S520*H520</f>
        <v>0</v>
      </c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R520" s="170" t="s">
        <v>127</v>
      </c>
      <c r="AT520" s="170" t="s">
        <v>123</v>
      </c>
      <c r="AU520" s="170" t="s">
        <v>78</v>
      </c>
      <c r="AY520" s="11" t="s">
        <v>128</v>
      </c>
      <c r="BE520" s="171">
        <f>IF(N520="základní",J520,0)</f>
        <v>0</v>
      </c>
      <c r="BF520" s="171">
        <f>IF(N520="snížená",J520,0)</f>
        <v>0</v>
      </c>
      <c r="BG520" s="171">
        <f>IF(N520="zákl. přenesená",J520,0)</f>
        <v>0</v>
      </c>
      <c r="BH520" s="171">
        <f>IF(N520="sníž. přenesená",J520,0)</f>
        <v>0</v>
      </c>
      <c r="BI520" s="171">
        <f>IF(N520="nulová",J520,0)</f>
        <v>0</v>
      </c>
      <c r="BJ520" s="11" t="s">
        <v>22</v>
      </c>
      <c r="BK520" s="171">
        <f>ROUND(I520*H520,2)</f>
        <v>0</v>
      </c>
      <c r="BL520" s="11" t="s">
        <v>127</v>
      </c>
      <c r="BM520" s="170" t="s">
        <v>1213</v>
      </c>
    </row>
    <row r="521" spans="1:65" s="2" customFormat="1" ht="29.25">
      <c r="A521" s="28"/>
      <c r="B521" s="29"/>
      <c r="C521" s="30"/>
      <c r="D521" s="172" t="s">
        <v>130</v>
      </c>
      <c r="E521" s="30"/>
      <c r="F521" s="173" t="s">
        <v>1214</v>
      </c>
      <c r="G521" s="30"/>
      <c r="H521" s="30"/>
      <c r="I521" s="109"/>
      <c r="J521" s="30"/>
      <c r="K521" s="30"/>
      <c r="L521" s="33"/>
      <c r="M521" s="174"/>
      <c r="N521" s="175"/>
      <c r="O521" s="58"/>
      <c r="P521" s="58"/>
      <c r="Q521" s="58"/>
      <c r="R521" s="58"/>
      <c r="S521" s="58"/>
      <c r="T521" s="59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T521" s="11" t="s">
        <v>130</v>
      </c>
      <c r="AU521" s="11" t="s">
        <v>78</v>
      </c>
    </row>
    <row r="522" spans="1:65" s="2" customFormat="1" ht="21.75" customHeight="1">
      <c r="A522" s="28"/>
      <c r="B522" s="29"/>
      <c r="C522" s="158" t="s">
        <v>1215</v>
      </c>
      <c r="D522" s="158" t="s">
        <v>123</v>
      </c>
      <c r="E522" s="159" t="s">
        <v>1216</v>
      </c>
      <c r="F522" s="160" t="s">
        <v>1217</v>
      </c>
      <c r="G522" s="161" t="s">
        <v>381</v>
      </c>
      <c r="H522" s="162">
        <v>4</v>
      </c>
      <c r="I522" s="163"/>
      <c r="J522" s="164">
        <f>ROUND(I522*H522,2)</f>
        <v>0</v>
      </c>
      <c r="K522" s="165"/>
      <c r="L522" s="33"/>
      <c r="M522" s="166" t="s">
        <v>20</v>
      </c>
      <c r="N522" s="167" t="s">
        <v>49</v>
      </c>
      <c r="O522" s="58"/>
      <c r="P522" s="168">
        <f>O522*H522</f>
        <v>0</v>
      </c>
      <c r="Q522" s="168">
        <v>0</v>
      </c>
      <c r="R522" s="168">
        <f>Q522*H522</f>
        <v>0</v>
      </c>
      <c r="S522" s="168">
        <v>0</v>
      </c>
      <c r="T522" s="169">
        <f>S522*H522</f>
        <v>0</v>
      </c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R522" s="170" t="s">
        <v>127</v>
      </c>
      <c r="AT522" s="170" t="s">
        <v>123</v>
      </c>
      <c r="AU522" s="170" t="s">
        <v>78</v>
      </c>
      <c r="AY522" s="11" t="s">
        <v>128</v>
      </c>
      <c r="BE522" s="171">
        <f>IF(N522="základní",J522,0)</f>
        <v>0</v>
      </c>
      <c r="BF522" s="171">
        <f>IF(N522="snížená",J522,0)</f>
        <v>0</v>
      </c>
      <c r="BG522" s="171">
        <f>IF(N522="zákl. přenesená",J522,0)</f>
        <v>0</v>
      </c>
      <c r="BH522" s="171">
        <f>IF(N522="sníž. přenesená",J522,0)</f>
        <v>0</v>
      </c>
      <c r="BI522" s="171">
        <f>IF(N522="nulová",J522,0)</f>
        <v>0</v>
      </c>
      <c r="BJ522" s="11" t="s">
        <v>22</v>
      </c>
      <c r="BK522" s="171">
        <f>ROUND(I522*H522,2)</f>
        <v>0</v>
      </c>
      <c r="BL522" s="11" t="s">
        <v>127</v>
      </c>
      <c r="BM522" s="170" t="s">
        <v>1218</v>
      </c>
    </row>
    <row r="523" spans="1:65" s="2" customFormat="1" ht="29.25">
      <c r="A523" s="28"/>
      <c r="B523" s="29"/>
      <c r="C523" s="30"/>
      <c r="D523" s="172" t="s">
        <v>130</v>
      </c>
      <c r="E523" s="30"/>
      <c r="F523" s="173" t="s">
        <v>1219</v>
      </c>
      <c r="G523" s="30"/>
      <c r="H523" s="30"/>
      <c r="I523" s="109"/>
      <c r="J523" s="30"/>
      <c r="K523" s="30"/>
      <c r="L523" s="33"/>
      <c r="M523" s="174"/>
      <c r="N523" s="175"/>
      <c r="O523" s="58"/>
      <c r="P523" s="58"/>
      <c r="Q523" s="58"/>
      <c r="R523" s="58"/>
      <c r="S523" s="58"/>
      <c r="T523" s="59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T523" s="11" t="s">
        <v>130</v>
      </c>
      <c r="AU523" s="11" t="s">
        <v>78</v>
      </c>
    </row>
    <row r="524" spans="1:65" s="2" customFormat="1" ht="21.75" customHeight="1">
      <c r="A524" s="28"/>
      <c r="B524" s="29"/>
      <c r="C524" s="158" t="s">
        <v>1220</v>
      </c>
      <c r="D524" s="158" t="s">
        <v>123</v>
      </c>
      <c r="E524" s="159" t="s">
        <v>1221</v>
      </c>
      <c r="F524" s="160" t="s">
        <v>1222</v>
      </c>
      <c r="G524" s="161" t="s">
        <v>381</v>
      </c>
      <c r="H524" s="162">
        <v>4</v>
      </c>
      <c r="I524" s="163"/>
      <c r="J524" s="164">
        <f>ROUND(I524*H524,2)</f>
        <v>0</v>
      </c>
      <c r="K524" s="165"/>
      <c r="L524" s="33"/>
      <c r="M524" s="166" t="s">
        <v>20</v>
      </c>
      <c r="N524" s="167" t="s">
        <v>49</v>
      </c>
      <c r="O524" s="58"/>
      <c r="P524" s="168">
        <f>O524*H524</f>
        <v>0</v>
      </c>
      <c r="Q524" s="168">
        <v>0</v>
      </c>
      <c r="R524" s="168">
        <f>Q524*H524</f>
        <v>0</v>
      </c>
      <c r="S524" s="168">
        <v>0</v>
      </c>
      <c r="T524" s="169">
        <f>S524*H524</f>
        <v>0</v>
      </c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R524" s="170" t="s">
        <v>127</v>
      </c>
      <c r="AT524" s="170" t="s">
        <v>123</v>
      </c>
      <c r="AU524" s="170" t="s">
        <v>78</v>
      </c>
      <c r="AY524" s="11" t="s">
        <v>128</v>
      </c>
      <c r="BE524" s="171">
        <f>IF(N524="základní",J524,0)</f>
        <v>0</v>
      </c>
      <c r="BF524" s="171">
        <f>IF(N524="snížená",J524,0)</f>
        <v>0</v>
      </c>
      <c r="BG524" s="171">
        <f>IF(N524="zákl. přenesená",J524,0)</f>
        <v>0</v>
      </c>
      <c r="BH524" s="171">
        <f>IF(N524="sníž. přenesená",J524,0)</f>
        <v>0</v>
      </c>
      <c r="BI524" s="171">
        <f>IF(N524="nulová",J524,0)</f>
        <v>0</v>
      </c>
      <c r="BJ524" s="11" t="s">
        <v>22</v>
      </c>
      <c r="BK524" s="171">
        <f>ROUND(I524*H524,2)</f>
        <v>0</v>
      </c>
      <c r="BL524" s="11" t="s">
        <v>127</v>
      </c>
      <c r="BM524" s="170" t="s">
        <v>1223</v>
      </c>
    </row>
    <row r="525" spans="1:65" s="2" customFormat="1" ht="29.25">
      <c r="A525" s="28"/>
      <c r="B525" s="29"/>
      <c r="C525" s="30"/>
      <c r="D525" s="172" t="s">
        <v>130</v>
      </c>
      <c r="E525" s="30"/>
      <c r="F525" s="173" t="s">
        <v>1224</v>
      </c>
      <c r="G525" s="30"/>
      <c r="H525" s="30"/>
      <c r="I525" s="109"/>
      <c r="J525" s="30"/>
      <c r="K525" s="30"/>
      <c r="L525" s="33"/>
      <c r="M525" s="174"/>
      <c r="N525" s="175"/>
      <c r="O525" s="58"/>
      <c r="P525" s="58"/>
      <c r="Q525" s="58"/>
      <c r="R525" s="58"/>
      <c r="S525" s="58"/>
      <c r="T525" s="59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T525" s="11" t="s">
        <v>130</v>
      </c>
      <c r="AU525" s="11" t="s">
        <v>78</v>
      </c>
    </row>
    <row r="526" spans="1:65" s="2" customFormat="1" ht="21.75" customHeight="1">
      <c r="A526" s="28"/>
      <c r="B526" s="29"/>
      <c r="C526" s="158" t="s">
        <v>1225</v>
      </c>
      <c r="D526" s="158" t="s">
        <v>123</v>
      </c>
      <c r="E526" s="159" t="s">
        <v>1226</v>
      </c>
      <c r="F526" s="160" t="s">
        <v>1227</v>
      </c>
      <c r="G526" s="161" t="s">
        <v>381</v>
      </c>
      <c r="H526" s="162">
        <v>6</v>
      </c>
      <c r="I526" s="163"/>
      <c r="J526" s="164">
        <f>ROUND(I526*H526,2)</f>
        <v>0</v>
      </c>
      <c r="K526" s="165"/>
      <c r="L526" s="33"/>
      <c r="M526" s="166" t="s">
        <v>20</v>
      </c>
      <c r="N526" s="167" t="s">
        <v>49</v>
      </c>
      <c r="O526" s="58"/>
      <c r="P526" s="168">
        <f>O526*H526</f>
        <v>0</v>
      </c>
      <c r="Q526" s="168">
        <v>0</v>
      </c>
      <c r="R526" s="168">
        <f>Q526*H526</f>
        <v>0</v>
      </c>
      <c r="S526" s="168">
        <v>0</v>
      </c>
      <c r="T526" s="169">
        <f>S526*H526</f>
        <v>0</v>
      </c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R526" s="170" t="s">
        <v>127</v>
      </c>
      <c r="AT526" s="170" t="s">
        <v>123</v>
      </c>
      <c r="AU526" s="170" t="s">
        <v>78</v>
      </c>
      <c r="AY526" s="11" t="s">
        <v>128</v>
      </c>
      <c r="BE526" s="171">
        <f>IF(N526="základní",J526,0)</f>
        <v>0</v>
      </c>
      <c r="BF526" s="171">
        <f>IF(N526="snížená",J526,0)</f>
        <v>0</v>
      </c>
      <c r="BG526" s="171">
        <f>IF(N526="zákl. přenesená",J526,0)</f>
        <v>0</v>
      </c>
      <c r="BH526" s="171">
        <f>IF(N526="sníž. přenesená",J526,0)</f>
        <v>0</v>
      </c>
      <c r="BI526" s="171">
        <f>IF(N526="nulová",J526,0)</f>
        <v>0</v>
      </c>
      <c r="BJ526" s="11" t="s">
        <v>22</v>
      </c>
      <c r="BK526" s="171">
        <f>ROUND(I526*H526,2)</f>
        <v>0</v>
      </c>
      <c r="BL526" s="11" t="s">
        <v>127</v>
      </c>
      <c r="BM526" s="170" t="s">
        <v>1228</v>
      </c>
    </row>
    <row r="527" spans="1:65" s="2" customFormat="1" ht="29.25">
      <c r="A527" s="28"/>
      <c r="B527" s="29"/>
      <c r="C527" s="30"/>
      <c r="D527" s="172" t="s">
        <v>130</v>
      </c>
      <c r="E527" s="30"/>
      <c r="F527" s="173" t="s">
        <v>1229</v>
      </c>
      <c r="G527" s="30"/>
      <c r="H527" s="30"/>
      <c r="I527" s="109"/>
      <c r="J527" s="30"/>
      <c r="K527" s="30"/>
      <c r="L527" s="33"/>
      <c r="M527" s="174"/>
      <c r="N527" s="175"/>
      <c r="O527" s="58"/>
      <c r="P527" s="58"/>
      <c r="Q527" s="58"/>
      <c r="R527" s="58"/>
      <c r="S527" s="58"/>
      <c r="T527" s="59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T527" s="11" t="s">
        <v>130</v>
      </c>
      <c r="AU527" s="11" t="s">
        <v>78</v>
      </c>
    </row>
    <row r="528" spans="1:65" s="2" customFormat="1" ht="21.75" customHeight="1">
      <c r="A528" s="28"/>
      <c r="B528" s="29"/>
      <c r="C528" s="158" t="s">
        <v>1230</v>
      </c>
      <c r="D528" s="158" t="s">
        <v>123</v>
      </c>
      <c r="E528" s="159" t="s">
        <v>1231</v>
      </c>
      <c r="F528" s="160" t="s">
        <v>1232</v>
      </c>
      <c r="G528" s="161" t="s">
        <v>381</v>
      </c>
      <c r="H528" s="162">
        <v>6</v>
      </c>
      <c r="I528" s="163"/>
      <c r="J528" s="164">
        <f>ROUND(I528*H528,2)</f>
        <v>0</v>
      </c>
      <c r="K528" s="165"/>
      <c r="L528" s="33"/>
      <c r="M528" s="166" t="s">
        <v>20</v>
      </c>
      <c r="N528" s="167" t="s">
        <v>49</v>
      </c>
      <c r="O528" s="58"/>
      <c r="P528" s="168">
        <f>O528*H528</f>
        <v>0</v>
      </c>
      <c r="Q528" s="168">
        <v>0</v>
      </c>
      <c r="R528" s="168">
        <f>Q528*H528</f>
        <v>0</v>
      </c>
      <c r="S528" s="168">
        <v>0</v>
      </c>
      <c r="T528" s="169">
        <f>S528*H528</f>
        <v>0</v>
      </c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R528" s="170" t="s">
        <v>127</v>
      </c>
      <c r="AT528" s="170" t="s">
        <v>123</v>
      </c>
      <c r="AU528" s="170" t="s">
        <v>78</v>
      </c>
      <c r="AY528" s="11" t="s">
        <v>128</v>
      </c>
      <c r="BE528" s="171">
        <f>IF(N528="základní",J528,0)</f>
        <v>0</v>
      </c>
      <c r="BF528" s="171">
        <f>IF(N528="snížená",J528,0)</f>
        <v>0</v>
      </c>
      <c r="BG528" s="171">
        <f>IF(N528="zákl. přenesená",J528,0)</f>
        <v>0</v>
      </c>
      <c r="BH528" s="171">
        <f>IF(N528="sníž. přenesená",J528,0)</f>
        <v>0</v>
      </c>
      <c r="BI528" s="171">
        <f>IF(N528="nulová",J528,0)</f>
        <v>0</v>
      </c>
      <c r="BJ528" s="11" t="s">
        <v>22</v>
      </c>
      <c r="BK528" s="171">
        <f>ROUND(I528*H528,2)</f>
        <v>0</v>
      </c>
      <c r="BL528" s="11" t="s">
        <v>127</v>
      </c>
      <c r="BM528" s="170" t="s">
        <v>1233</v>
      </c>
    </row>
    <row r="529" spans="1:65" s="2" customFormat="1" ht="29.25">
      <c r="A529" s="28"/>
      <c r="B529" s="29"/>
      <c r="C529" s="30"/>
      <c r="D529" s="172" t="s">
        <v>130</v>
      </c>
      <c r="E529" s="30"/>
      <c r="F529" s="173" t="s">
        <v>1234</v>
      </c>
      <c r="G529" s="30"/>
      <c r="H529" s="30"/>
      <c r="I529" s="109"/>
      <c r="J529" s="30"/>
      <c r="K529" s="30"/>
      <c r="L529" s="33"/>
      <c r="M529" s="174"/>
      <c r="N529" s="175"/>
      <c r="O529" s="58"/>
      <c r="P529" s="58"/>
      <c r="Q529" s="58"/>
      <c r="R529" s="58"/>
      <c r="S529" s="58"/>
      <c r="T529" s="59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T529" s="11" t="s">
        <v>130</v>
      </c>
      <c r="AU529" s="11" t="s">
        <v>78</v>
      </c>
    </row>
    <row r="530" spans="1:65" s="2" customFormat="1" ht="21.75" customHeight="1">
      <c r="A530" s="28"/>
      <c r="B530" s="29"/>
      <c r="C530" s="158" t="s">
        <v>1235</v>
      </c>
      <c r="D530" s="158" t="s">
        <v>123</v>
      </c>
      <c r="E530" s="159" t="s">
        <v>1236</v>
      </c>
      <c r="F530" s="160" t="s">
        <v>1237</v>
      </c>
      <c r="G530" s="161" t="s">
        <v>381</v>
      </c>
      <c r="H530" s="162">
        <v>6</v>
      </c>
      <c r="I530" s="163"/>
      <c r="J530" s="164">
        <f>ROUND(I530*H530,2)</f>
        <v>0</v>
      </c>
      <c r="K530" s="165"/>
      <c r="L530" s="33"/>
      <c r="M530" s="166" t="s">
        <v>20</v>
      </c>
      <c r="N530" s="167" t="s">
        <v>49</v>
      </c>
      <c r="O530" s="58"/>
      <c r="P530" s="168">
        <f>O530*H530</f>
        <v>0</v>
      </c>
      <c r="Q530" s="168">
        <v>0</v>
      </c>
      <c r="R530" s="168">
        <f>Q530*H530</f>
        <v>0</v>
      </c>
      <c r="S530" s="168">
        <v>0</v>
      </c>
      <c r="T530" s="169">
        <f>S530*H530</f>
        <v>0</v>
      </c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R530" s="170" t="s">
        <v>127</v>
      </c>
      <c r="AT530" s="170" t="s">
        <v>123</v>
      </c>
      <c r="AU530" s="170" t="s">
        <v>78</v>
      </c>
      <c r="AY530" s="11" t="s">
        <v>128</v>
      </c>
      <c r="BE530" s="171">
        <f>IF(N530="základní",J530,0)</f>
        <v>0</v>
      </c>
      <c r="BF530" s="171">
        <f>IF(N530="snížená",J530,0)</f>
        <v>0</v>
      </c>
      <c r="BG530" s="171">
        <f>IF(N530="zákl. přenesená",J530,0)</f>
        <v>0</v>
      </c>
      <c r="BH530" s="171">
        <f>IF(N530="sníž. přenesená",J530,0)</f>
        <v>0</v>
      </c>
      <c r="BI530" s="171">
        <f>IF(N530="nulová",J530,0)</f>
        <v>0</v>
      </c>
      <c r="BJ530" s="11" t="s">
        <v>22</v>
      </c>
      <c r="BK530" s="171">
        <f>ROUND(I530*H530,2)</f>
        <v>0</v>
      </c>
      <c r="BL530" s="11" t="s">
        <v>127</v>
      </c>
      <c r="BM530" s="170" t="s">
        <v>1238</v>
      </c>
    </row>
    <row r="531" spans="1:65" s="2" customFormat="1" ht="29.25">
      <c r="A531" s="28"/>
      <c r="B531" s="29"/>
      <c r="C531" s="30"/>
      <c r="D531" s="172" t="s">
        <v>130</v>
      </c>
      <c r="E531" s="30"/>
      <c r="F531" s="173" t="s">
        <v>1239</v>
      </c>
      <c r="G531" s="30"/>
      <c r="H531" s="30"/>
      <c r="I531" s="109"/>
      <c r="J531" s="30"/>
      <c r="K531" s="30"/>
      <c r="L531" s="33"/>
      <c r="M531" s="174"/>
      <c r="N531" s="175"/>
      <c r="O531" s="58"/>
      <c r="P531" s="58"/>
      <c r="Q531" s="58"/>
      <c r="R531" s="58"/>
      <c r="S531" s="58"/>
      <c r="T531" s="59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T531" s="11" t="s">
        <v>130</v>
      </c>
      <c r="AU531" s="11" t="s">
        <v>78</v>
      </c>
    </row>
    <row r="532" spans="1:65" s="2" customFormat="1" ht="16.5" customHeight="1">
      <c r="A532" s="28"/>
      <c r="B532" s="29"/>
      <c r="C532" s="158" t="s">
        <v>1240</v>
      </c>
      <c r="D532" s="158" t="s">
        <v>123</v>
      </c>
      <c r="E532" s="159" t="s">
        <v>1241</v>
      </c>
      <c r="F532" s="160" t="s">
        <v>1242</v>
      </c>
      <c r="G532" s="161" t="s">
        <v>381</v>
      </c>
      <c r="H532" s="162">
        <v>6</v>
      </c>
      <c r="I532" s="163"/>
      <c r="J532" s="164">
        <f>ROUND(I532*H532,2)</f>
        <v>0</v>
      </c>
      <c r="K532" s="165"/>
      <c r="L532" s="33"/>
      <c r="M532" s="166" t="s">
        <v>20</v>
      </c>
      <c r="N532" s="167" t="s">
        <v>49</v>
      </c>
      <c r="O532" s="58"/>
      <c r="P532" s="168">
        <f>O532*H532</f>
        <v>0</v>
      </c>
      <c r="Q532" s="168">
        <v>0</v>
      </c>
      <c r="R532" s="168">
        <f>Q532*H532</f>
        <v>0</v>
      </c>
      <c r="S532" s="168">
        <v>0</v>
      </c>
      <c r="T532" s="169">
        <f>S532*H532</f>
        <v>0</v>
      </c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R532" s="170" t="s">
        <v>127</v>
      </c>
      <c r="AT532" s="170" t="s">
        <v>123</v>
      </c>
      <c r="AU532" s="170" t="s">
        <v>78</v>
      </c>
      <c r="AY532" s="11" t="s">
        <v>128</v>
      </c>
      <c r="BE532" s="171">
        <f>IF(N532="základní",J532,0)</f>
        <v>0</v>
      </c>
      <c r="BF532" s="171">
        <f>IF(N532="snížená",J532,0)</f>
        <v>0</v>
      </c>
      <c r="BG532" s="171">
        <f>IF(N532="zákl. přenesená",J532,0)</f>
        <v>0</v>
      </c>
      <c r="BH532" s="171">
        <f>IF(N532="sníž. přenesená",J532,0)</f>
        <v>0</v>
      </c>
      <c r="BI532" s="171">
        <f>IF(N532="nulová",J532,0)</f>
        <v>0</v>
      </c>
      <c r="BJ532" s="11" t="s">
        <v>22</v>
      </c>
      <c r="BK532" s="171">
        <f>ROUND(I532*H532,2)</f>
        <v>0</v>
      </c>
      <c r="BL532" s="11" t="s">
        <v>127</v>
      </c>
      <c r="BM532" s="170" t="s">
        <v>1243</v>
      </c>
    </row>
    <row r="533" spans="1:65" s="2" customFormat="1" ht="29.25">
      <c r="A533" s="28"/>
      <c r="B533" s="29"/>
      <c r="C533" s="30"/>
      <c r="D533" s="172" t="s">
        <v>130</v>
      </c>
      <c r="E533" s="30"/>
      <c r="F533" s="173" t="s">
        <v>1244</v>
      </c>
      <c r="G533" s="30"/>
      <c r="H533" s="30"/>
      <c r="I533" s="109"/>
      <c r="J533" s="30"/>
      <c r="K533" s="30"/>
      <c r="L533" s="33"/>
      <c r="M533" s="174"/>
      <c r="N533" s="175"/>
      <c r="O533" s="58"/>
      <c r="P533" s="58"/>
      <c r="Q533" s="58"/>
      <c r="R533" s="58"/>
      <c r="S533" s="58"/>
      <c r="T533" s="59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T533" s="11" t="s">
        <v>130</v>
      </c>
      <c r="AU533" s="11" t="s">
        <v>78</v>
      </c>
    </row>
    <row r="534" spans="1:65" s="2" customFormat="1" ht="16.5" customHeight="1">
      <c r="A534" s="28"/>
      <c r="B534" s="29"/>
      <c r="C534" s="158" t="s">
        <v>1245</v>
      </c>
      <c r="D534" s="158" t="s">
        <v>123</v>
      </c>
      <c r="E534" s="159" t="s">
        <v>1246</v>
      </c>
      <c r="F534" s="160" t="s">
        <v>1247</v>
      </c>
      <c r="G534" s="161" t="s">
        <v>381</v>
      </c>
      <c r="H534" s="162">
        <v>6</v>
      </c>
      <c r="I534" s="163"/>
      <c r="J534" s="164">
        <f>ROUND(I534*H534,2)</f>
        <v>0</v>
      </c>
      <c r="K534" s="165"/>
      <c r="L534" s="33"/>
      <c r="M534" s="166" t="s">
        <v>20</v>
      </c>
      <c r="N534" s="167" t="s">
        <v>49</v>
      </c>
      <c r="O534" s="58"/>
      <c r="P534" s="168">
        <f>O534*H534</f>
        <v>0</v>
      </c>
      <c r="Q534" s="168">
        <v>0</v>
      </c>
      <c r="R534" s="168">
        <f>Q534*H534</f>
        <v>0</v>
      </c>
      <c r="S534" s="168">
        <v>0</v>
      </c>
      <c r="T534" s="169">
        <f>S534*H534</f>
        <v>0</v>
      </c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R534" s="170" t="s">
        <v>127</v>
      </c>
      <c r="AT534" s="170" t="s">
        <v>123</v>
      </c>
      <c r="AU534" s="170" t="s">
        <v>78</v>
      </c>
      <c r="AY534" s="11" t="s">
        <v>128</v>
      </c>
      <c r="BE534" s="171">
        <f>IF(N534="základní",J534,0)</f>
        <v>0</v>
      </c>
      <c r="BF534" s="171">
        <f>IF(N534="snížená",J534,0)</f>
        <v>0</v>
      </c>
      <c r="BG534" s="171">
        <f>IF(N534="zákl. přenesená",J534,0)</f>
        <v>0</v>
      </c>
      <c r="BH534" s="171">
        <f>IF(N534="sníž. přenesená",J534,0)</f>
        <v>0</v>
      </c>
      <c r="BI534" s="171">
        <f>IF(N534="nulová",J534,0)</f>
        <v>0</v>
      </c>
      <c r="BJ534" s="11" t="s">
        <v>22</v>
      </c>
      <c r="BK534" s="171">
        <f>ROUND(I534*H534,2)</f>
        <v>0</v>
      </c>
      <c r="BL534" s="11" t="s">
        <v>127</v>
      </c>
      <c r="BM534" s="170" t="s">
        <v>1248</v>
      </c>
    </row>
    <row r="535" spans="1:65" s="2" customFormat="1" ht="29.25">
      <c r="A535" s="28"/>
      <c r="B535" s="29"/>
      <c r="C535" s="30"/>
      <c r="D535" s="172" t="s">
        <v>130</v>
      </c>
      <c r="E535" s="30"/>
      <c r="F535" s="173" t="s">
        <v>1249</v>
      </c>
      <c r="G535" s="30"/>
      <c r="H535" s="30"/>
      <c r="I535" s="109"/>
      <c r="J535" s="30"/>
      <c r="K535" s="30"/>
      <c r="L535" s="33"/>
      <c r="M535" s="174"/>
      <c r="N535" s="175"/>
      <c r="O535" s="58"/>
      <c r="P535" s="58"/>
      <c r="Q535" s="58"/>
      <c r="R535" s="58"/>
      <c r="S535" s="58"/>
      <c r="T535" s="59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T535" s="11" t="s">
        <v>130</v>
      </c>
      <c r="AU535" s="11" t="s">
        <v>78</v>
      </c>
    </row>
    <row r="536" spans="1:65" s="2" customFormat="1" ht="16.5" customHeight="1">
      <c r="A536" s="28"/>
      <c r="B536" s="29"/>
      <c r="C536" s="158" t="s">
        <v>1250</v>
      </c>
      <c r="D536" s="158" t="s">
        <v>123</v>
      </c>
      <c r="E536" s="159" t="s">
        <v>1251</v>
      </c>
      <c r="F536" s="160" t="s">
        <v>1252</v>
      </c>
      <c r="G536" s="161" t="s">
        <v>381</v>
      </c>
      <c r="H536" s="162">
        <v>6</v>
      </c>
      <c r="I536" s="163"/>
      <c r="J536" s="164">
        <f>ROUND(I536*H536,2)</f>
        <v>0</v>
      </c>
      <c r="K536" s="165"/>
      <c r="L536" s="33"/>
      <c r="M536" s="166" t="s">
        <v>20</v>
      </c>
      <c r="N536" s="167" t="s">
        <v>49</v>
      </c>
      <c r="O536" s="58"/>
      <c r="P536" s="168">
        <f>O536*H536</f>
        <v>0</v>
      </c>
      <c r="Q536" s="168">
        <v>0</v>
      </c>
      <c r="R536" s="168">
        <f>Q536*H536</f>
        <v>0</v>
      </c>
      <c r="S536" s="168">
        <v>0</v>
      </c>
      <c r="T536" s="169">
        <f>S536*H536</f>
        <v>0</v>
      </c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R536" s="170" t="s">
        <v>127</v>
      </c>
      <c r="AT536" s="170" t="s">
        <v>123</v>
      </c>
      <c r="AU536" s="170" t="s">
        <v>78</v>
      </c>
      <c r="AY536" s="11" t="s">
        <v>128</v>
      </c>
      <c r="BE536" s="171">
        <f>IF(N536="základní",J536,0)</f>
        <v>0</v>
      </c>
      <c r="BF536" s="171">
        <f>IF(N536="snížená",J536,0)</f>
        <v>0</v>
      </c>
      <c r="BG536" s="171">
        <f>IF(N536="zákl. přenesená",J536,0)</f>
        <v>0</v>
      </c>
      <c r="BH536" s="171">
        <f>IF(N536="sníž. přenesená",J536,0)</f>
        <v>0</v>
      </c>
      <c r="BI536" s="171">
        <f>IF(N536="nulová",J536,0)</f>
        <v>0</v>
      </c>
      <c r="BJ536" s="11" t="s">
        <v>22</v>
      </c>
      <c r="BK536" s="171">
        <f>ROUND(I536*H536,2)</f>
        <v>0</v>
      </c>
      <c r="BL536" s="11" t="s">
        <v>127</v>
      </c>
      <c r="BM536" s="170" t="s">
        <v>1253</v>
      </c>
    </row>
    <row r="537" spans="1:65" s="2" customFormat="1" ht="29.25">
      <c r="A537" s="28"/>
      <c r="B537" s="29"/>
      <c r="C537" s="30"/>
      <c r="D537" s="172" t="s">
        <v>130</v>
      </c>
      <c r="E537" s="30"/>
      <c r="F537" s="173" t="s">
        <v>1254</v>
      </c>
      <c r="G537" s="30"/>
      <c r="H537" s="30"/>
      <c r="I537" s="109"/>
      <c r="J537" s="30"/>
      <c r="K537" s="30"/>
      <c r="L537" s="33"/>
      <c r="M537" s="174"/>
      <c r="N537" s="175"/>
      <c r="O537" s="58"/>
      <c r="P537" s="58"/>
      <c r="Q537" s="58"/>
      <c r="R537" s="58"/>
      <c r="S537" s="58"/>
      <c r="T537" s="59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T537" s="11" t="s">
        <v>130</v>
      </c>
      <c r="AU537" s="11" t="s">
        <v>78</v>
      </c>
    </row>
    <row r="538" spans="1:65" s="2" customFormat="1" ht="16.5" customHeight="1">
      <c r="A538" s="28"/>
      <c r="B538" s="29"/>
      <c r="C538" s="158" t="s">
        <v>1255</v>
      </c>
      <c r="D538" s="158" t="s">
        <v>123</v>
      </c>
      <c r="E538" s="159" t="s">
        <v>1256</v>
      </c>
      <c r="F538" s="160" t="s">
        <v>1257</v>
      </c>
      <c r="G538" s="161" t="s">
        <v>381</v>
      </c>
      <c r="H538" s="162">
        <v>6</v>
      </c>
      <c r="I538" s="163"/>
      <c r="J538" s="164">
        <f>ROUND(I538*H538,2)</f>
        <v>0</v>
      </c>
      <c r="K538" s="165"/>
      <c r="L538" s="33"/>
      <c r="M538" s="166" t="s">
        <v>20</v>
      </c>
      <c r="N538" s="167" t="s">
        <v>49</v>
      </c>
      <c r="O538" s="58"/>
      <c r="P538" s="168">
        <f>O538*H538</f>
        <v>0</v>
      </c>
      <c r="Q538" s="168">
        <v>0</v>
      </c>
      <c r="R538" s="168">
        <f>Q538*H538</f>
        <v>0</v>
      </c>
      <c r="S538" s="168">
        <v>0</v>
      </c>
      <c r="T538" s="169">
        <f>S538*H538</f>
        <v>0</v>
      </c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R538" s="170" t="s">
        <v>127</v>
      </c>
      <c r="AT538" s="170" t="s">
        <v>123</v>
      </c>
      <c r="AU538" s="170" t="s">
        <v>78</v>
      </c>
      <c r="AY538" s="11" t="s">
        <v>128</v>
      </c>
      <c r="BE538" s="171">
        <f>IF(N538="základní",J538,0)</f>
        <v>0</v>
      </c>
      <c r="BF538" s="171">
        <f>IF(N538="snížená",J538,0)</f>
        <v>0</v>
      </c>
      <c r="BG538" s="171">
        <f>IF(N538="zákl. přenesená",J538,0)</f>
        <v>0</v>
      </c>
      <c r="BH538" s="171">
        <f>IF(N538="sníž. přenesená",J538,0)</f>
        <v>0</v>
      </c>
      <c r="BI538" s="171">
        <f>IF(N538="nulová",J538,0)</f>
        <v>0</v>
      </c>
      <c r="BJ538" s="11" t="s">
        <v>22</v>
      </c>
      <c r="BK538" s="171">
        <f>ROUND(I538*H538,2)</f>
        <v>0</v>
      </c>
      <c r="BL538" s="11" t="s">
        <v>127</v>
      </c>
      <c r="BM538" s="170" t="s">
        <v>1258</v>
      </c>
    </row>
    <row r="539" spans="1:65" s="2" customFormat="1" ht="29.25">
      <c r="A539" s="28"/>
      <c r="B539" s="29"/>
      <c r="C539" s="30"/>
      <c r="D539" s="172" t="s">
        <v>130</v>
      </c>
      <c r="E539" s="30"/>
      <c r="F539" s="173" t="s">
        <v>1259</v>
      </c>
      <c r="G539" s="30"/>
      <c r="H539" s="30"/>
      <c r="I539" s="109"/>
      <c r="J539" s="30"/>
      <c r="K539" s="30"/>
      <c r="L539" s="33"/>
      <c r="M539" s="174"/>
      <c r="N539" s="175"/>
      <c r="O539" s="58"/>
      <c r="P539" s="58"/>
      <c r="Q539" s="58"/>
      <c r="R539" s="58"/>
      <c r="S539" s="58"/>
      <c r="T539" s="59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T539" s="11" t="s">
        <v>130</v>
      </c>
      <c r="AU539" s="11" t="s">
        <v>78</v>
      </c>
    </row>
    <row r="540" spans="1:65" s="2" customFormat="1" ht="16.5" customHeight="1">
      <c r="A540" s="28"/>
      <c r="B540" s="29"/>
      <c r="C540" s="158" t="s">
        <v>1260</v>
      </c>
      <c r="D540" s="158" t="s">
        <v>123</v>
      </c>
      <c r="E540" s="159" t="s">
        <v>1261</v>
      </c>
      <c r="F540" s="160" t="s">
        <v>1262</v>
      </c>
      <c r="G540" s="161" t="s">
        <v>381</v>
      </c>
      <c r="H540" s="162">
        <v>6</v>
      </c>
      <c r="I540" s="163"/>
      <c r="J540" s="164">
        <f>ROUND(I540*H540,2)</f>
        <v>0</v>
      </c>
      <c r="K540" s="165"/>
      <c r="L540" s="33"/>
      <c r="M540" s="166" t="s">
        <v>20</v>
      </c>
      <c r="N540" s="167" t="s">
        <v>49</v>
      </c>
      <c r="O540" s="58"/>
      <c r="P540" s="168">
        <f>O540*H540</f>
        <v>0</v>
      </c>
      <c r="Q540" s="168">
        <v>0</v>
      </c>
      <c r="R540" s="168">
        <f>Q540*H540</f>
        <v>0</v>
      </c>
      <c r="S540" s="168">
        <v>0</v>
      </c>
      <c r="T540" s="169">
        <f>S540*H540</f>
        <v>0</v>
      </c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R540" s="170" t="s">
        <v>127</v>
      </c>
      <c r="AT540" s="170" t="s">
        <v>123</v>
      </c>
      <c r="AU540" s="170" t="s">
        <v>78</v>
      </c>
      <c r="AY540" s="11" t="s">
        <v>128</v>
      </c>
      <c r="BE540" s="171">
        <f>IF(N540="základní",J540,0)</f>
        <v>0</v>
      </c>
      <c r="BF540" s="171">
        <f>IF(N540="snížená",J540,0)</f>
        <v>0</v>
      </c>
      <c r="BG540" s="171">
        <f>IF(N540="zákl. přenesená",J540,0)</f>
        <v>0</v>
      </c>
      <c r="BH540" s="171">
        <f>IF(N540="sníž. přenesená",J540,0)</f>
        <v>0</v>
      </c>
      <c r="BI540" s="171">
        <f>IF(N540="nulová",J540,0)</f>
        <v>0</v>
      </c>
      <c r="BJ540" s="11" t="s">
        <v>22</v>
      </c>
      <c r="BK540" s="171">
        <f>ROUND(I540*H540,2)</f>
        <v>0</v>
      </c>
      <c r="BL540" s="11" t="s">
        <v>127</v>
      </c>
      <c r="BM540" s="170" t="s">
        <v>1263</v>
      </c>
    </row>
    <row r="541" spans="1:65" s="2" customFormat="1" ht="29.25">
      <c r="A541" s="28"/>
      <c r="B541" s="29"/>
      <c r="C541" s="30"/>
      <c r="D541" s="172" t="s">
        <v>130</v>
      </c>
      <c r="E541" s="30"/>
      <c r="F541" s="173" t="s">
        <v>1264</v>
      </c>
      <c r="G541" s="30"/>
      <c r="H541" s="30"/>
      <c r="I541" s="109"/>
      <c r="J541" s="30"/>
      <c r="K541" s="30"/>
      <c r="L541" s="33"/>
      <c r="M541" s="174"/>
      <c r="N541" s="175"/>
      <c r="O541" s="58"/>
      <c r="P541" s="58"/>
      <c r="Q541" s="58"/>
      <c r="R541" s="58"/>
      <c r="S541" s="58"/>
      <c r="T541" s="59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T541" s="11" t="s">
        <v>130</v>
      </c>
      <c r="AU541" s="11" t="s">
        <v>78</v>
      </c>
    </row>
    <row r="542" spans="1:65" s="2" customFormat="1" ht="16.5" customHeight="1">
      <c r="A542" s="28"/>
      <c r="B542" s="29"/>
      <c r="C542" s="158" t="s">
        <v>1265</v>
      </c>
      <c r="D542" s="158" t="s">
        <v>123</v>
      </c>
      <c r="E542" s="159" t="s">
        <v>1266</v>
      </c>
      <c r="F542" s="160" t="s">
        <v>1267</v>
      </c>
      <c r="G542" s="161" t="s">
        <v>381</v>
      </c>
      <c r="H542" s="162">
        <v>6</v>
      </c>
      <c r="I542" s="163"/>
      <c r="J542" s="164">
        <f>ROUND(I542*H542,2)</f>
        <v>0</v>
      </c>
      <c r="K542" s="165"/>
      <c r="L542" s="33"/>
      <c r="M542" s="166" t="s">
        <v>20</v>
      </c>
      <c r="N542" s="167" t="s">
        <v>49</v>
      </c>
      <c r="O542" s="58"/>
      <c r="P542" s="168">
        <f>O542*H542</f>
        <v>0</v>
      </c>
      <c r="Q542" s="168">
        <v>0</v>
      </c>
      <c r="R542" s="168">
        <f>Q542*H542</f>
        <v>0</v>
      </c>
      <c r="S542" s="168">
        <v>0</v>
      </c>
      <c r="T542" s="169">
        <f>S542*H542</f>
        <v>0</v>
      </c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R542" s="170" t="s">
        <v>127</v>
      </c>
      <c r="AT542" s="170" t="s">
        <v>123</v>
      </c>
      <c r="AU542" s="170" t="s">
        <v>78</v>
      </c>
      <c r="AY542" s="11" t="s">
        <v>128</v>
      </c>
      <c r="BE542" s="171">
        <f>IF(N542="základní",J542,0)</f>
        <v>0</v>
      </c>
      <c r="BF542" s="171">
        <f>IF(N542="snížená",J542,0)</f>
        <v>0</v>
      </c>
      <c r="BG542" s="171">
        <f>IF(N542="zákl. přenesená",J542,0)</f>
        <v>0</v>
      </c>
      <c r="BH542" s="171">
        <f>IF(N542="sníž. přenesená",J542,0)</f>
        <v>0</v>
      </c>
      <c r="BI542" s="171">
        <f>IF(N542="nulová",J542,0)</f>
        <v>0</v>
      </c>
      <c r="BJ542" s="11" t="s">
        <v>22</v>
      </c>
      <c r="BK542" s="171">
        <f>ROUND(I542*H542,2)</f>
        <v>0</v>
      </c>
      <c r="BL542" s="11" t="s">
        <v>127</v>
      </c>
      <c r="BM542" s="170" t="s">
        <v>1268</v>
      </c>
    </row>
    <row r="543" spans="1:65" s="2" customFormat="1" ht="29.25">
      <c r="A543" s="28"/>
      <c r="B543" s="29"/>
      <c r="C543" s="30"/>
      <c r="D543" s="172" t="s">
        <v>130</v>
      </c>
      <c r="E543" s="30"/>
      <c r="F543" s="173" t="s">
        <v>1269</v>
      </c>
      <c r="G543" s="30"/>
      <c r="H543" s="30"/>
      <c r="I543" s="109"/>
      <c r="J543" s="30"/>
      <c r="K543" s="30"/>
      <c r="L543" s="33"/>
      <c r="M543" s="174"/>
      <c r="N543" s="175"/>
      <c r="O543" s="58"/>
      <c r="P543" s="58"/>
      <c r="Q543" s="58"/>
      <c r="R543" s="58"/>
      <c r="S543" s="58"/>
      <c r="T543" s="59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T543" s="11" t="s">
        <v>130</v>
      </c>
      <c r="AU543" s="11" t="s">
        <v>78</v>
      </c>
    </row>
    <row r="544" spans="1:65" s="2" customFormat="1" ht="16.5" customHeight="1">
      <c r="A544" s="28"/>
      <c r="B544" s="29"/>
      <c r="C544" s="158" t="s">
        <v>1270</v>
      </c>
      <c r="D544" s="158" t="s">
        <v>123</v>
      </c>
      <c r="E544" s="159" t="s">
        <v>1271</v>
      </c>
      <c r="F544" s="160" t="s">
        <v>1272</v>
      </c>
      <c r="G544" s="161" t="s">
        <v>381</v>
      </c>
      <c r="H544" s="162">
        <v>6</v>
      </c>
      <c r="I544" s="163"/>
      <c r="J544" s="164">
        <f>ROUND(I544*H544,2)</f>
        <v>0</v>
      </c>
      <c r="K544" s="165"/>
      <c r="L544" s="33"/>
      <c r="M544" s="166" t="s">
        <v>20</v>
      </c>
      <c r="N544" s="167" t="s">
        <v>49</v>
      </c>
      <c r="O544" s="58"/>
      <c r="P544" s="168">
        <f>O544*H544</f>
        <v>0</v>
      </c>
      <c r="Q544" s="168">
        <v>0</v>
      </c>
      <c r="R544" s="168">
        <f>Q544*H544</f>
        <v>0</v>
      </c>
      <c r="S544" s="168">
        <v>0</v>
      </c>
      <c r="T544" s="169">
        <f>S544*H544</f>
        <v>0</v>
      </c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R544" s="170" t="s">
        <v>127</v>
      </c>
      <c r="AT544" s="170" t="s">
        <v>123</v>
      </c>
      <c r="AU544" s="170" t="s">
        <v>78</v>
      </c>
      <c r="AY544" s="11" t="s">
        <v>128</v>
      </c>
      <c r="BE544" s="171">
        <f>IF(N544="základní",J544,0)</f>
        <v>0</v>
      </c>
      <c r="BF544" s="171">
        <f>IF(N544="snížená",J544,0)</f>
        <v>0</v>
      </c>
      <c r="BG544" s="171">
        <f>IF(N544="zákl. přenesená",J544,0)</f>
        <v>0</v>
      </c>
      <c r="BH544" s="171">
        <f>IF(N544="sníž. přenesená",J544,0)</f>
        <v>0</v>
      </c>
      <c r="BI544" s="171">
        <f>IF(N544="nulová",J544,0)</f>
        <v>0</v>
      </c>
      <c r="BJ544" s="11" t="s">
        <v>22</v>
      </c>
      <c r="BK544" s="171">
        <f>ROUND(I544*H544,2)</f>
        <v>0</v>
      </c>
      <c r="BL544" s="11" t="s">
        <v>127</v>
      </c>
      <c r="BM544" s="170" t="s">
        <v>1273</v>
      </c>
    </row>
    <row r="545" spans="1:65" s="2" customFormat="1" ht="29.25">
      <c r="A545" s="28"/>
      <c r="B545" s="29"/>
      <c r="C545" s="30"/>
      <c r="D545" s="172" t="s">
        <v>130</v>
      </c>
      <c r="E545" s="30"/>
      <c r="F545" s="173" t="s">
        <v>1274</v>
      </c>
      <c r="G545" s="30"/>
      <c r="H545" s="30"/>
      <c r="I545" s="109"/>
      <c r="J545" s="30"/>
      <c r="K545" s="30"/>
      <c r="L545" s="33"/>
      <c r="M545" s="174"/>
      <c r="N545" s="175"/>
      <c r="O545" s="58"/>
      <c r="P545" s="58"/>
      <c r="Q545" s="58"/>
      <c r="R545" s="58"/>
      <c r="S545" s="58"/>
      <c r="T545" s="59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T545" s="11" t="s">
        <v>130</v>
      </c>
      <c r="AU545" s="11" t="s">
        <v>78</v>
      </c>
    </row>
    <row r="546" spans="1:65" s="2" customFormat="1" ht="16.5" customHeight="1">
      <c r="A546" s="28"/>
      <c r="B546" s="29"/>
      <c r="C546" s="158" t="s">
        <v>1275</v>
      </c>
      <c r="D546" s="158" t="s">
        <v>123</v>
      </c>
      <c r="E546" s="159" t="s">
        <v>1276</v>
      </c>
      <c r="F546" s="160" t="s">
        <v>1277</v>
      </c>
      <c r="G546" s="161" t="s">
        <v>381</v>
      </c>
      <c r="H546" s="162">
        <v>6</v>
      </c>
      <c r="I546" s="163"/>
      <c r="J546" s="164">
        <f>ROUND(I546*H546,2)</f>
        <v>0</v>
      </c>
      <c r="K546" s="165"/>
      <c r="L546" s="33"/>
      <c r="M546" s="166" t="s">
        <v>20</v>
      </c>
      <c r="N546" s="167" t="s">
        <v>49</v>
      </c>
      <c r="O546" s="58"/>
      <c r="P546" s="168">
        <f>O546*H546</f>
        <v>0</v>
      </c>
      <c r="Q546" s="168">
        <v>0</v>
      </c>
      <c r="R546" s="168">
        <f>Q546*H546</f>
        <v>0</v>
      </c>
      <c r="S546" s="168">
        <v>0</v>
      </c>
      <c r="T546" s="169">
        <f>S546*H546</f>
        <v>0</v>
      </c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R546" s="170" t="s">
        <v>127</v>
      </c>
      <c r="AT546" s="170" t="s">
        <v>123</v>
      </c>
      <c r="AU546" s="170" t="s">
        <v>78</v>
      </c>
      <c r="AY546" s="11" t="s">
        <v>128</v>
      </c>
      <c r="BE546" s="171">
        <f>IF(N546="základní",J546,0)</f>
        <v>0</v>
      </c>
      <c r="BF546" s="171">
        <f>IF(N546="snížená",J546,0)</f>
        <v>0</v>
      </c>
      <c r="BG546" s="171">
        <f>IF(N546="zákl. přenesená",J546,0)</f>
        <v>0</v>
      </c>
      <c r="BH546" s="171">
        <f>IF(N546="sníž. přenesená",J546,0)</f>
        <v>0</v>
      </c>
      <c r="BI546" s="171">
        <f>IF(N546="nulová",J546,0)</f>
        <v>0</v>
      </c>
      <c r="BJ546" s="11" t="s">
        <v>22</v>
      </c>
      <c r="BK546" s="171">
        <f>ROUND(I546*H546,2)</f>
        <v>0</v>
      </c>
      <c r="BL546" s="11" t="s">
        <v>127</v>
      </c>
      <c r="BM546" s="170" t="s">
        <v>1278</v>
      </c>
    </row>
    <row r="547" spans="1:65" s="2" customFormat="1" ht="29.25">
      <c r="A547" s="28"/>
      <c r="B547" s="29"/>
      <c r="C547" s="30"/>
      <c r="D547" s="172" t="s">
        <v>130</v>
      </c>
      <c r="E547" s="30"/>
      <c r="F547" s="173" t="s">
        <v>1279</v>
      </c>
      <c r="G547" s="30"/>
      <c r="H547" s="30"/>
      <c r="I547" s="109"/>
      <c r="J547" s="30"/>
      <c r="K547" s="30"/>
      <c r="L547" s="33"/>
      <c r="M547" s="174"/>
      <c r="N547" s="175"/>
      <c r="O547" s="58"/>
      <c r="P547" s="58"/>
      <c r="Q547" s="58"/>
      <c r="R547" s="58"/>
      <c r="S547" s="58"/>
      <c r="T547" s="59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T547" s="11" t="s">
        <v>130</v>
      </c>
      <c r="AU547" s="11" t="s">
        <v>78</v>
      </c>
    </row>
    <row r="548" spans="1:65" s="2" customFormat="1" ht="16.5" customHeight="1">
      <c r="A548" s="28"/>
      <c r="B548" s="29"/>
      <c r="C548" s="158" t="s">
        <v>1280</v>
      </c>
      <c r="D548" s="158" t="s">
        <v>123</v>
      </c>
      <c r="E548" s="159" t="s">
        <v>1281</v>
      </c>
      <c r="F548" s="160" t="s">
        <v>1282</v>
      </c>
      <c r="G548" s="161" t="s">
        <v>381</v>
      </c>
      <c r="H548" s="162">
        <v>6</v>
      </c>
      <c r="I548" s="163"/>
      <c r="J548" s="164">
        <f>ROUND(I548*H548,2)</f>
        <v>0</v>
      </c>
      <c r="K548" s="165"/>
      <c r="L548" s="33"/>
      <c r="M548" s="166" t="s">
        <v>20</v>
      </c>
      <c r="N548" s="167" t="s">
        <v>49</v>
      </c>
      <c r="O548" s="58"/>
      <c r="P548" s="168">
        <f>O548*H548</f>
        <v>0</v>
      </c>
      <c r="Q548" s="168">
        <v>0</v>
      </c>
      <c r="R548" s="168">
        <f>Q548*H548</f>
        <v>0</v>
      </c>
      <c r="S548" s="168">
        <v>0</v>
      </c>
      <c r="T548" s="169">
        <f>S548*H548</f>
        <v>0</v>
      </c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R548" s="170" t="s">
        <v>127</v>
      </c>
      <c r="AT548" s="170" t="s">
        <v>123</v>
      </c>
      <c r="AU548" s="170" t="s">
        <v>78</v>
      </c>
      <c r="AY548" s="11" t="s">
        <v>128</v>
      </c>
      <c r="BE548" s="171">
        <f>IF(N548="základní",J548,0)</f>
        <v>0</v>
      </c>
      <c r="BF548" s="171">
        <f>IF(N548="snížená",J548,0)</f>
        <v>0</v>
      </c>
      <c r="BG548" s="171">
        <f>IF(N548="zákl. přenesená",J548,0)</f>
        <v>0</v>
      </c>
      <c r="BH548" s="171">
        <f>IF(N548="sníž. přenesená",J548,0)</f>
        <v>0</v>
      </c>
      <c r="BI548" s="171">
        <f>IF(N548="nulová",J548,0)</f>
        <v>0</v>
      </c>
      <c r="BJ548" s="11" t="s">
        <v>22</v>
      </c>
      <c r="BK548" s="171">
        <f>ROUND(I548*H548,2)</f>
        <v>0</v>
      </c>
      <c r="BL548" s="11" t="s">
        <v>127</v>
      </c>
      <c r="BM548" s="170" t="s">
        <v>1283</v>
      </c>
    </row>
    <row r="549" spans="1:65" s="2" customFormat="1" ht="29.25">
      <c r="A549" s="28"/>
      <c r="B549" s="29"/>
      <c r="C549" s="30"/>
      <c r="D549" s="172" t="s">
        <v>130</v>
      </c>
      <c r="E549" s="30"/>
      <c r="F549" s="173" t="s">
        <v>1284</v>
      </c>
      <c r="G549" s="30"/>
      <c r="H549" s="30"/>
      <c r="I549" s="109"/>
      <c r="J549" s="30"/>
      <c r="K549" s="30"/>
      <c r="L549" s="33"/>
      <c r="M549" s="174"/>
      <c r="N549" s="175"/>
      <c r="O549" s="58"/>
      <c r="P549" s="58"/>
      <c r="Q549" s="58"/>
      <c r="R549" s="58"/>
      <c r="S549" s="58"/>
      <c r="T549" s="59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T549" s="11" t="s">
        <v>130</v>
      </c>
      <c r="AU549" s="11" t="s">
        <v>78</v>
      </c>
    </row>
    <row r="550" spans="1:65" s="2" customFormat="1" ht="16.5" customHeight="1">
      <c r="A550" s="28"/>
      <c r="B550" s="29"/>
      <c r="C550" s="158" t="s">
        <v>1285</v>
      </c>
      <c r="D550" s="158" t="s">
        <v>123</v>
      </c>
      <c r="E550" s="159" t="s">
        <v>1286</v>
      </c>
      <c r="F550" s="160" t="s">
        <v>1287</v>
      </c>
      <c r="G550" s="161" t="s">
        <v>381</v>
      </c>
      <c r="H550" s="162">
        <v>2</v>
      </c>
      <c r="I550" s="163"/>
      <c r="J550" s="164">
        <f>ROUND(I550*H550,2)</f>
        <v>0</v>
      </c>
      <c r="K550" s="165"/>
      <c r="L550" s="33"/>
      <c r="M550" s="166" t="s">
        <v>20</v>
      </c>
      <c r="N550" s="167" t="s">
        <v>49</v>
      </c>
      <c r="O550" s="58"/>
      <c r="P550" s="168">
        <f>O550*H550</f>
        <v>0</v>
      </c>
      <c r="Q550" s="168">
        <v>0</v>
      </c>
      <c r="R550" s="168">
        <f>Q550*H550</f>
        <v>0</v>
      </c>
      <c r="S550" s="168">
        <v>0</v>
      </c>
      <c r="T550" s="169">
        <f>S550*H550</f>
        <v>0</v>
      </c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R550" s="170" t="s">
        <v>127</v>
      </c>
      <c r="AT550" s="170" t="s">
        <v>123</v>
      </c>
      <c r="AU550" s="170" t="s">
        <v>78</v>
      </c>
      <c r="AY550" s="11" t="s">
        <v>128</v>
      </c>
      <c r="BE550" s="171">
        <f>IF(N550="základní",J550,0)</f>
        <v>0</v>
      </c>
      <c r="BF550" s="171">
        <f>IF(N550="snížená",J550,0)</f>
        <v>0</v>
      </c>
      <c r="BG550" s="171">
        <f>IF(N550="zákl. přenesená",J550,0)</f>
        <v>0</v>
      </c>
      <c r="BH550" s="171">
        <f>IF(N550="sníž. přenesená",J550,0)</f>
        <v>0</v>
      </c>
      <c r="BI550" s="171">
        <f>IF(N550="nulová",J550,0)</f>
        <v>0</v>
      </c>
      <c r="BJ550" s="11" t="s">
        <v>22</v>
      </c>
      <c r="BK550" s="171">
        <f>ROUND(I550*H550,2)</f>
        <v>0</v>
      </c>
      <c r="BL550" s="11" t="s">
        <v>127</v>
      </c>
      <c r="BM550" s="170" t="s">
        <v>1288</v>
      </c>
    </row>
    <row r="551" spans="1:65" s="2" customFormat="1" ht="29.25">
      <c r="A551" s="28"/>
      <c r="B551" s="29"/>
      <c r="C551" s="30"/>
      <c r="D551" s="172" t="s">
        <v>130</v>
      </c>
      <c r="E551" s="30"/>
      <c r="F551" s="173" t="s">
        <v>1289</v>
      </c>
      <c r="G551" s="30"/>
      <c r="H551" s="30"/>
      <c r="I551" s="109"/>
      <c r="J551" s="30"/>
      <c r="K551" s="30"/>
      <c r="L551" s="33"/>
      <c r="M551" s="174"/>
      <c r="N551" s="175"/>
      <c r="O551" s="58"/>
      <c r="P551" s="58"/>
      <c r="Q551" s="58"/>
      <c r="R551" s="58"/>
      <c r="S551" s="58"/>
      <c r="T551" s="59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T551" s="11" t="s">
        <v>130</v>
      </c>
      <c r="AU551" s="11" t="s">
        <v>78</v>
      </c>
    </row>
    <row r="552" spans="1:65" s="2" customFormat="1" ht="16.5" customHeight="1">
      <c r="A552" s="28"/>
      <c r="B552" s="29"/>
      <c r="C552" s="158" t="s">
        <v>1290</v>
      </c>
      <c r="D552" s="158" t="s">
        <v>123</v>
      </c>
      <c r="E552" s="159" t="s">
        <v>1291</v>
      </c>
      <c r="F552" s="160" t="s">
        <v>1292</v>
      </c>
      <c r="G552" s="161" t="s">
        <v>381</v>
      </c>
      <c r="H552" s="162">
        <v>2</v>
      </c>
      <c r="I552" s="163"/>
      <c r="J552" s="164">
        <f>ROUND(I552*H552,2)</f>
        <v>0</v>
      </c>
      <c r="K552" s="165"/>
      <c r="L552" s="33"/>
      <c r="M552" s="166" t="s">
        <v>20</v>
      </c>
      <c r="N552" s="167" t="s">
        <v>49</v>
      </c>
      <c r="O552" s="58"/>
      <c r="P552" s="168">
        <f>O552*H552</f>
        <v>0</v>
      </c>
      <c r="Q552" s="168">
        <v>0</v>
      </c>
      <c r="R552" s="168">
        <f>Q552*H552</f>
        <v>0</v>
      </c>
      <c r="S552" s="168">
        <v>0</v>
      </c>
      <c r="T552" s="169">
        <f>S552*H552</f>
        <v>0</v>
      </c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R552" s="170" t="s">
        <v>127</v>
      </c>
      <c r="AT552" s="170" t="s">
        <v>123</v>
      </c>
      <c r="AU552" s="170" t="s">
        <v>78</v>
      </c>
      <c r="AY552" s="11" t="s">
        <v>128</v>
      </c>
      <c r="BE552" s="171">
        <f>IF(N552="základní",J552,0)</f>
        <v>0</v>
      </c>
      <c r="BF552" s="171">
        <f>IF(N552="snížená",J552,0)</f>
        <v>0</v>
      </c>
      <c r="BG552" s="171">
        <f>IF(N552="zákl. přenesená",J552,0)</f>
        <v>0</v>
      </c>
      <c r="BH552" s="171">
        <f>IF(N552="sníž. přenesená",J552,0)</f>
        <v>0</v>
      </c>
      <c r="BI552" s="171">
        <f>IF(N552="nulová",J552,0)</f>
        <v>0</v>
      </c>
      <c r="BJ552" s="11" t="s">
        <v>22</v>
      </c>
      <c r="BK552" s="171">
        <f>ROUND(I552*H552,2)</f>
        <v>0</v>
      </c>
      <c r="BL552" s="11" t="s">
        <v>127</v>
      </c>
      <c r="BM552" s="170" t="s">
        <v>1293</v>
      </c>
    </row>
    <row r="553" spans="1:65" s="2" customFormat="1" ht="29.25">
      <c r="A553" s="28"/>
      <c r="B553" s="29"/>
      <c r="C553" s="30"/>
      <c r="D553" s="172" t="s">
        <v>130</v>
      </c>
      <c r="E553" s="30"/>
      <c r="F553" s="173" t="s">
        <v>1294</v>
      </c>
      <c r="G553" s="30"/>
      <c r="H553" s="30"/>
      <c r="I553" s="109"/>
      <c r="J553" s="30"/>
      <c r="K553" s="30"/>
      <c r="L553" s="33"/>
      <c r="M553" s="174"/>
      <c r="N553" s="175"/>
      <c r="O553" s="58"/>
      <c r="P553" s="58"/>
      <c r="Q553" s="58"/>
      <c r="R553" s="58"/>
      <c r="S553" s="58"/>
      <c r="T553" s="59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T553" s="11" t="s">
        <v>130</v>
      </c>
      <c r="AU553" s="11" t="s">
        <v>78</v>
      </c>
    </row>
    <row r="554" spans="1:65" s="2" customFormat="1" ht="16.5" customHeight="1">
      <c r="A554" s="28"/>
      <c r="B554" s="29"/>
      <c r="C554" s="158" t="s">
        <v>1295</v>
      </c>
      <c r="D554" s="158" t="s">
        <v>123</v>
      </c>
      <c r="E554" s="159" t="s">
        <v>1296</v>
      </c>
      <c r="F554" s="160" t="s">
        <v>1297</v>
      </c>
      <c r="G554" s="161" t="s">
        <v>381</v>
      </c>
      <c r="H554" s="162">
        <v>2</v>
      </c>
      <c r="I554" s="163"/>
      <c r="J554" s="164">
        <f>ROUND(I554*H554,2)</f>
        <v>0</v>
      </c>
      <c r="K554" s="165"/>
      <c r="L554" s="33"/>
      <c r="M554" s="166" t="s">
        <v>20</v>
      </c>
      <c r="N554" s="167" t="s">
        <v>49</v>
      </c>
      <c r="O554" s="58"/>
      <c r="P554" s="168">
        <f>O554*H554</f>
        <v>0</v>
      </c>
      <c r="Q554" s="168">
        <v>0</v>
      </c>
      <c r="R554" s="168">
        <f>Q554*H554</f>
        <v>0</v>
      </c>
      <c r="S554" s="168">
        <v>0</v>
      </c>
      <c r="T554" s="169">
        <f>S554*H554</f>
        <v>0</v>
      </c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R554" s="170" t="s">
        <v>127</v>
      </c>
      <c r="AT554" s="170" t="s">
        <v>123</v>
      </c>
      <c r="AU554" s="170" t="s">
        <v>78</v>
      </c>
      <c r="AY554" s="11" t="s">
        <v>128</v>
      </c>
      <c r="BE554" s="171">
        <f>IF(N554="základní",J554,0)</f>
        <v>0</v>
      </c>
      <c r="BF554" s="171">
        <f>IF(N554="snížená",J554,0)</f>
        <v>0</v>
      </c>
      <c r="BG554" s="171">
        <f>IF(N554="zákl. přenesená",J554,0)</f>
        <v>0</v>
      </c>
      <c r="BH554" s="171">
        <f>IF(N554="sníž. přenesená",J554,0)</f>
        <v>0</v>
      </c>
      <c r="BI554" s="171">
        <f>IF(N554="nulová",J554,0)</f>
        <v>0</v>
      </c>
      <c r="BJ554" s="11" t="s">
        <v>22</v>
      </c>
      <c r="BK554" s="171">
        <f>ROUND(I554*H554,2)</f>
        <v>0</v>
      </c>
      <c r="BL554" s="11" t="s">
        <v>127</v>
      </c>
      <c r="BM554" s="170" t="s">
        <v>1298</v>
      </c>
    </row>
    <row r="555" spans="1:65" s="2" customFormat="1" ht="29.25">
      <c r="A555" s="28"/>
      <c r="B555" s="29"/>
      <c r="C555" s="30"/>
      <c r="D555" s="172" t="s">
        <v>130</v>
      </c>
      <c r="E555" s="30"/>
      <c r="F555" s="173" t="s">
        <v>1299</v>
      </c>
      <c r="G555" s="30"/>
      <c r="H555" s="30"/>
      <c r="I555" s="109"/>
      <c r="J555" s="30"/>
      <c r="K555" s="30"/>
      <c r="L555" s="33"/>
      <c r="M555" s="174"/>
      <c r="N555" s="175"/>
      <c r="O555" s="58"/>
      <c r="P555" s="58"/>
      <c r="Q555" s="58"/>
      <c r="R555" s="58"/>
      <c r="S555" s="58"/>
      <c r="T555" s="59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T555" s="11" t="s">
        <v>130</v>
      </c>
      <c r="AU555" s="11" t="s">
        <v>78</v>
      </c>
    </row>
    <row r="556" spans="1:65" s="2" customFormat="1" ht="16.5" customHeight="1">
      <c r="A556" s="28"/>
      <c r="B556" s="29"/>
      <c r="C556" s="158" t="s">
        <v>1300</v>
      </c>
      <c r="D556" s="158" t="s">
        <v>123</v>
      </c>
      <c r="E556" s="159" t="s">
        <v>1301</v>
      </c>
      <c r="F556" s="160" t="s">
        <v>1302</v>
      </c>
      <c r="G556" s="161" t="s">
        <v>381</v>
      </c>
      <c r="H556" s="162">
        <v>2</v>
      </c>
      <c r="I556" s="163"/>
      <c r="J556" s="164">
        <f>ROUND(I556*H556,2)</f>
        <v>0</v>
      </c>
      <c r="K556" s="165"/>
      <c r="L556" s="33"/>
      <c r="M556" s="166" t="s">
        <v>20</v>
      </c>
      <c r="N556" s="167" t="s">
        <v>49</v>
      </c>
      <c r="O556" s="58"/>
      <c r="P556" s="168">
        <f>O556*H556</f>
        <v>0</v>
      </c>
      <c r="Q556" s="168">
        <v>0</v>
      </c>
      <c r="R556" s="168">
        <f>Q556*H556</f>
        <v>0</v>
      </c>
      <c r="S556" s="168">
        <v>0</v>
      </c>
      <c r="T556" s="169">
        <f>S556*H556</f>
        <v>0</v>
      </c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R556" s="170" t="s">
        <v>127</v>
      </c>
      <c r="AT556" s="170" t="s">
        <v>123</v>
      </c>
      <c r="AU556" s="170" t="s">
        <v>78</v>
      </c>
      <c r="AY556" s="11" t="s">
        <v>128</v>
      </c>
      <c r="BE556" s="171">
        <f>IF(N556="základní",J556,0)</f>
        <v>0</v>
      </c>
      <c r="BF556" s="171">
        <f>IF(N556="snížená",J556,0)</f>
        <v>0</v>
      </c>
      <c r="BG556" s="171">
        <f>IF(N556="zákl. přenesená",J556,0)</f>
        <v>0</v>
      </c>
      <c r="BH556" s="171">
        <f>IF(N556="sníž. přenesená",J556,0)</f>
        <v>0</v>
      </c>
      <c r="BI556" s="171">
        <f>IF(N556="nulová",J556,0)</f>
        <v>0</v>
      </c>
      <c r="BJ556" s="11" t="s">
        <v>22</v>
      </c>
      <c r="BK556" s="171">
        <f>ROUND(I556*H556,2)</f>
        <v>0</v>
      </c>
      <c r="BL556" s="11" t="s">
        <v>127</v>
      </c>
      <c r="BM556" s="170" t="s">
        <v>1303</v>
      </c>
    </row>
    <row r="557" spans="1:65" s="2" customFormat="1" ht="29.25">
      <c r="A557" s="28"/>
      <c r="B557" s="29"/>
      <c r="C557" s="30"/>
      <c r="D557" s="172" t="s">
        <v>130</v>
      </c>
      <c r="E557" s="30"/>
      <c r="F557" s="173" t="s">
        <v>1304</v>
      </c>
      <c r="G557" s="30"/>
      <c r="H557" s="30"/>
      <c r="I557" s="109"/>
      <c r="J557" s="30"/>
      <c r="K557" s="30"/>
      <c r="L557" s="33"/>
      <c r="M557" s="174"/>
      <c r="N557" s="175"/>
      <c r="O557" s="58"/>
      <c r="P557" s="58"/>
      <c r="Q557" s="58"/>
      <c r="R557" s="58"/>
      <c r="S557" s="58"/>
      <c r="T557" s="59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T557" s="11" t="s">
        <v>130</v>
      </c>
      <c r="AU557" s="11" t="s">
        <v>78</v>
      </c>
    </row>
    <row r="558" spans="1:65" s="2" customFormat="1" ht="16.5" customHeight="1">
      <c r="A558" s="28"/>
      <c r="B558" s="29"/>
      <c r="C558" s="158" t="s">
        <v>1305</v>
      </c>
      <c r="D558" s="158" t="s">
        <v>123</v>
      </c>
      <c r="E558" s="159" t="s">
        <v>1306</v>
      </c>
      <c r="F558" s="160" t="s">
        <v>1307</v>
      </c>
      <c r="G558" s="161" t="s">
        <v>381</v>
      </c>
      <c r="H558" s="162">
        <v>2</v>
      </c>
      <c r="I558" s="163"/>
      <c r="J558" s="164">
        <f>ROUND(I558*H558,2)</f>
        <v>0</v>
      </c>
      <c r="K558" s="165"/>
      <c r="L558" s="33"/>
      <c r="M558" s="166" t="s">
        <v>20</v>
      </c>
      <c r="N558" s="167" t="s">
        <v>49</v>
      </c>
      <c r="O558" s="58"/>
      <c r="P558" s="168">
        <f>O558*H558</f>
        <v>0</v>
      </c>
      <c r="Q558" s="168">
        <v>0</v>
      </c>
      <c r="R558" s="168">
        <f>Q558*H558</f>
        <v>0</v>
      </c>
      <c r="S558" s="168">
        <v>0</v>
      </c>
      <c r="T558" s="169">
        <f>S558*H558</f>
        <v>0</v>
      </c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R558" s="170" t="s">
        <v>127</v>
      </c>
      <c r="AT558" s="170" t="s">
        <v>123</v>
      </c>
      <c r="AU558" s="170" t="s">
        <v>78</v>
      </c>
      <c r="AY558" s="11" t="s">
        <v>128</v>
      </c>
      <c r="BE558" s="171">
        <f>IF(N558="základní",J558,0)</f>
        <v>0</v>
      </c>
      <c r="BF558" s="171">
        <f>IF(N558="snížená",J558,0)</f>
        <v>0</v>
      </c>
      <c r="BG558" s="171">
        <f>IF(N558="zákl. přenesená",J558,0)</f>
        <v>0</v>
      </c>
      <c r="BH558" s="171">
        <f>IF(N558="sníž. přenesená",J558,0)</f>
        <v>0</v>
      </c>
      <c r="BI558" s="171">
        <f>IF(N558="nulová",J558,0)</f>
        <v>0</v>
      </c>
      <c r="BJ558" s="11" t="s">
        <v>22</v>
      </c>
      <c r="BK558" s="171">
        <f>ROUND(I558*H558,2)</f>
        <v>0</v>
      </c>
      <c r="BL558" s="11" t="s">
        <v>127</v>
      </c>
      <c r="BM558" s="170" t="s">
        <v>1308</v>
      </c>
    </row>
    <row r="559" spans="1:65" s="2" customFormat="1" ht="29.25">
      <c r="A559" s="28"/>
      <c r="B559" s="29"/>
      <c r="C559" s="30"/>
      <c r="D559" s="172" t="s">
        <v>130</v>
      </c>
      <c r="E559" s="30"/>
      <c r="F559" s="173" t="s">
        <v>1309</v>
      </c>
      <c r="G559" s="30"/>
      <c r="H559" s="30"/>
      <c r="I559" s="109"/>
      <c r="J559" s="30"/>
      <c r="K559" s="30"/>
      <c r="L559" s="33"/>
      <c r="M559" s="174"/>
      <c r="N559" s="175"/>
      <c r="O559" s="58"/>
      <c r="P559" s="58"/>
      <c r="Q559" s="58"/>
      <c r="R559" s="58"/>
      <c r="S559" s="58"/>
      <c r="T559" s="59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T559" s="11" t="s">
        <v>130</v>
      </c>
      <c r="AU559" s="11" t="s">
        <v>78</v>
      </c>
    </row>
    <row r="560" spans="1:65" s="2" customFormat="1" ht="16.5" customHeight="1">
      <c r="A560" s="28"/>
      <c r="B560" s="29"/>
      <c r="C560" s="158" t="s">
        <v>1310</v>
      </c>
      <c r="D560" s="158" t="s">
        <v>123</v>
      </c>
      <c r="E560" s="159" t="s">
        <v>1311</v>
      </c>
      <c r="F560" s="160" t="s">
        <v>1312</v>
      </c>
      <c r="G560" s="161" t="s">
        <v>381</v>
      </c>
      <c r="H560" s="162">
        <v>2</v>
      </c>
      <c r="I560" s="163"/>
      <c r="J560" s="164">
        <f>ROUND(I560*H560,2)</f>
        <v>0</v>
      </c>
      <c r="K560" s="165"/>
      <c r="L560" s="33"/>
      <c r="M560" s="166" t="s">
        <v>20</v>
      </c>
      <c r="N560" s="167" t="s">
        <v>49</v>
      </c>
      <c r="O560" s="58"/>
      <c r="P560" s="168">
        <f>O560*H560</f>
        <v>0</v>
      </c>
      <c r="Q560" s="168">
        <v>0</v>
      </c>
      <c r="R560" s="168">
        <f>Q560*H560</f>
        <v>0</v>
      </c>
      <c r="S560" s="168">
        <v>0</v>
      </c>
      <c r="T560" s="169">
        <f>S560*H560</f>
        <v>0</v>
      </c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R560" s="170" t="s">
        <v>127</v>
      </c>
      <c r="AT560" s="170" t="s">
        <v>123</v>
      </c>
      <c r="AU560" s="170" t="s">
        <v>78</v>
      </c>
      <c r="AY560" s="11" t="s">
        <v>128</v>
      </c>
      <c r="BE560" s="171">
        <f>IF(N560="základní",J560,0)</f>
        <v>0</v>
      </c>
      <c r="BF560" s="171">
        <f>IF(N560="snížená",J560,0)</f>
        <v>0</v>
      </c>
      <c r="BG560" s="171">
        <f>IF(N560="zákl. přenesená",J560,0)</f>
        <v>0</v>
      </c>
      <c r="BH560" s="171">
        <f>IF(N560="sníž. přenesená",J560,0)</f>
        <v>0</v>
      </c>
      <c r="BI560" s="171">
        <f>IF(N560="nulová",J560,0)</f>
        <v>0</v>
      </c>
      <c r="BJ560" s="11" t="s">
        <v>22</v>
      </c>
      <c r="BK560" s="171">
        <f>ROUND(I560*H560,2)</f>
        <v>0</v>
      </c>
      <c r="BL560" s="11" t="s">
        <v>127</v>
      </c>
      <c r="BM560" s="170" t="s">
        <v>1313</v>
      </c>
    </row>
    <row r="561" spans="1:65" s="2" customFormat="1" ht="29.25">
      <c r="A561" s="28"/>
      <c r="B561" s="29"/>
      <c r="C561" s="30"/>
      <c r="D561" s="172" t="s">
        <v>130</v>
      </c>
      <c r="E561" s="30"/>
      <c r="F561" s="173" t="s">
        <v>1314</v>
      </c>
      <c r="G561" s="30"/>
      <c r="H561" s="30"/>
      <c r="I561" s="109"/>
      <c r="J561" s="30"/>
      <c r="K561" s="30"/>
      <c r="L561" s="33"/>
      <c r="M561" s="174"/>
      <c r="N561" s="175"/>
      <c r="O561" s="58"/>
      <c r="P561" s="58"/>
      <c r="Q561" s="58"/>
      <c r="R561" s="58"/>
      <c r="S561" s="58"/>
      <c r="T561" s="59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T561" s="11" t="s">
        <v>130</v>
      </c>
      <c r="AU561" s="11" t="s">
        <v>78</v>
      </c>
    </row>
    <row r="562" spans="1:65" s="2" customFormat="1" ht="16.5" customHeight="1">
      <c r="A562" s="28"/>
      <c r="B562" s="29"/>
      <c r="C562" s="158" t="s">
        <v>1315</v>
      </c>
      <c r="D562" s="158" t="s">
        <v>123</v>
      </c>
      <c r="E562" s="159" t="s">
        <v>1316</v>
      </c>
      <c r="F562" s="160" t="s">
        <v>1317</v>
      </c>
      <c r="G562" s="161" t="s">
        <v>381</v>
      </c>
      <c r="H562" s="162">
        <v>6</v>
      </c>
      <c r="I562" s="163"/>
      <c r="J562" s="164">
        <f>ROUND(I562*H562,2)</f>
        <v>0</v>
      </c>
      <c r="K562" s="165"/>
      <c r="L562" s="33"/>
      <c r="M562" s="166" t="s">
        <v>20</v>
      </c>
      <c r="N562" s="167" t="s">
        <v>49</v>
      </c>
      <c r="O562" s="58"/>
      <c r="P562" s="168">
        <f>O562*H562</f>
        <v>0</v>
      </c>
      <c r="Q562" s="168">
        <v>0</v>
      </c>
      <c r="R562" s="168">
        <f>Q562*H562</f>
        <v>0</v>
      </c>
      <c r="S562" s="168">
        <v>0</v>
      </c>
      <c r="T562" s="169">
        <f>S562*H562</f>
        <v>0</v>
      </c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R562" s="170" t="s">
        <v>127</v>
      </c>
      <c r="AT562" s="170" t="s">
        <v>123</v>
      </c>
      <c r="AU562" s="170" t="s">
        <v>78</v>
      </c>
      <c r="AY562" s="11" t="s">
        <v>128</v>
      </c>
      <c r="BE562" s="171">
        <f>IF(N562="základní",J562,0)</f>
        <v>0</v>
      </c>
      <c r="BF562" s="171">
        <f>IF(N562="snížená",J562,0)</f>
        <v>0</v>
      </c>
      <c r="BG562" s="171">
        <f>IF(N562="zákl. přenesená",J562,0)</f>
        <v>0</v>
      </c>
      <c r="BH562" s="171">
        <f>IF(N562="sníž. přenesená",J562,0)</f>
        <v>0</v>
      </c>
      <c r="BI562" s="171">
        <f>IF(N562="nulová",J562,0)</f>
        <v>0</v>
      </c>
      <c r="BJ562" s="11" t="s">
        <v>22</v>
      </c>
      <c r="BK562" s="171">
        <f>ROUND(I562*H562,2)</f>
        <v>0</v>
      </c>
      <c r="BL562" s="11" t="s">
        <v>127</v>
      </c>
      <c r="BM562" s="170" t="s">
        <v>1318</v>
      </c>
    </row>
    <row r="563" spans="1:65" s="2" customFormat="1" ht="29.25">
      <c r="A563" s="28"/>
      <c r="B563" s="29"/>
      <c r="C563" s="30"/>
      <c r="D563" s="172" t="s">
        <v>130</v>
      </c>
      <c r="E563" s="30"/>
      <c r="F563" s="173" t="s">
        <v>1319</v>
      </c>
      <c r="G563" s="30"/>
      <c r="H563" s="30"/>
      <c r="I563" s="109"/>
      <c r="J563" s="30"/>
      <c r="K563" s="30"/>
      <c r="L563" s="33"/>
      <c r="M563" s="174"/>
      <c r="N563" s="175"/>
      <c r="O563" s="58"/>
      <c r="P563" s="58"/>
      <c r="Q563" s="58"/>
      <c r="R563" s="58"/>
      <c r="S563" s="58"/>
      <c r="T563" s="59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T563" s="11" t="s">
        <v>130</v>
      </c>
      <c r="AU563" s="11" t="s">
        <v>78</v>
      </c>
    </row>
    <row r="564" spans="1:65" s="2" customFormat="1" ht="16.5" customHeight="1">
      <c r="A564" s="28"/>
      <c r="B564" s="29"/>
      <c r="C564" s="158" t="s">
        <v>1320</v>
      </c>
      <c r="D564" s="158" t="s">
        <v>123</v>
      </c>
      <c r="E564" s="159" t="s">
        <v>1321</v>
      </c>
      <c r="F564" s="160" t="s">
        <v>1322</v>
      </c>
      <c r="G564" s="161" t="s">
        <v>381</v>
      </c>
      <c r="H564" s="162">
        <v>6</v>
      </c>
      <c r="I564" s="163"/>
      <c r="J564" s="164">
        <f>ROUND(I564*H564,2)</f>
        <v>0</v>
      </c>
      <c r="K564" s="165"/>
      <c r="L564" s="33"/>
      <c r="M564" s="166" t="s">
        <v>20</v>
      </c>
      <c r="N564" s="167" t="s">
        <v>49</v>
      </c>
      <c r="O564" s="58"/>
      <c r="P564" s="168">
        <f>O564*H564</f>
        <v>0</v>
      </c>
      <c r="Q564" s="168">
        <v>0</v>
      </c>
      <c r="R564" s="168">
        <f>Q564*H564</f>
        <v>0</v>
      </c>
      <c r="S564" s="168">
        <v>0</v>
      </c>
      <c r="T564" s="169">
        <f>S564*H564</f>
        <v>0</v>
      </c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R564" s="170" t="s">
        <v>127</v>
      </c>
      <c r="AT564" s="170" t="s">
        <v>123</v>
      </c>
      <c r="AU564" s="170" t="s">
        <v>78</v>
      </c>
      <c r="AY564" s="11" t="s">
        <v>128</v>
      </c>
      <c r="BE564" s="171">
        <f>IF(N564="základní",J564,0)</f>
        <v>0</v>
      </c>
      <c r="BF564" s="171">
        <f>IF(N564="snížená",J564,0)</f>
        <v>0</v>
      </c>
      <c r="BG564" s="171">
        <f>IF(N564="zákl. přenesená",J564,0)</f>
        <v>0</v>
      </c>
      <c r="BH564" s="171">
        <f>IF(N564="sníž. přenesená",J564,0)</f>
        <v>0</v>
      </c>
      <c r="BI564" s="171">
        <f>IF(N564="nulová",J564,0)</f>
        <v>0</v>
      </c>
      <c r="BJ564" s="11" t="s">
        <v>22</v>
      </c>
      <c r="BK564" s="171">
        <f>ROUND(I564*H564,2)</f>
        <v>0</v>
      </c>
      <c r="BL564" s="11" t="s">
        <v>127</v>
      </c>
      <c r="BM564" s="170" t="s">
        <v>1323</v>
      </c>
    </row>
    <row r="565" spans="1:65" s="2" customFormat="1" ht="29.25">
      <c r="A565" s="28"/>
      <c r="B565" s="29"/>
      <c r="C565" s="30"/>
      <c r="D565" s="172" t="s">
        <v>130</v>
      </c>
      <c r="E565" s="30"/>
      <c r="F565" s="173" t="s">
        <v>1324</v>
      </c>
      <c r="G565" s="30"/>
      <c r="H565" s="30"/>
      <c r="I565" s="109"/>
      <c r="J565" s="30"/>
      <c r="K565" s="30"/>
      <c r="L565" s="33"/>
      <c r="M565" s="174"/>
      <c r="N565" s="175"/>
      <c r="O565" s="58"/>
      <c r="P565" s="58"/>
      <c r="Q565" s="58"/>
      <c r="R565" s="58"/>
      <c r="S565" s="58"/>
      <c r="T565" s="59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T565" s="11" t="s">
        <v>130</v>
      </c>
      <c r="AU565" s="11" t="s">
        <v>78</v>
      </c>
    </row>
    <row r="566" spans="1:65" s="2" customFormat="1" ht="16.5" customHeight="1">
      <c r="A566" s="28"/>
      <c r="B566" s="29"/>
      <c r="C566" s="158" t="s">
        <v>1325</v>
      </c>
      <c r="D566" s="158" t="s">
        <v>123</v>
      </c>
      <c r="E566" s="159" t="s">
        <v>1326</v>
      </c>
      <c r="F566" s="160" t="s">
        <v>1327</v>
      </c>
      <c r="G566" s="161" t="s">
        <v>381</v>
      </c>
      <c r="H566" s="162">
        <v>6</v>
      </c>
      <c r="I566" s="163"/>
      <c r="J566" s="164">
        <f>ROUND(I566*H566,2)</f>
        <v>0</v>
      </c>
      <c r="K566" s="165"/>
      <c r="L566" s="33"/>
      <c r="M566" s="166" t="s">
        <v>20</v>
      </c>
      <c r="N566" s="167" t="s">
        <v>49</v>
      </c>
      <c r="O566" s="58"/>
      <c r="P566" s="168">
        <f>O566*H566</f>
        <v>0</v>
      </c>
      <c r="Q566" s="168">
        <v>0</v>
      </c>
      <c r="R566" s="168">
        <f>Q566*H566</f>
        <v>0</v>
      </c>
      <c r="S566" s="168">
        <v>0</v>
      </c>
      <c r="T566" s="169">
        <f>S566*H566</f>
        <v>0</v>
      </c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R566" s="170" t="s">
        <v>127</v>
      </c>
      <c r="AT566" s="170" t="s">
        <v>123</v>
      </c>
      <c r="AU566" s="170" t="s">
        <v>78</v>
      </c>
      <c r="AY566" s="11" t="s">
        <v>128</v>
      </c>
      <c r="BE566" s="171">
        <f>IF(N566="základní",J566,0)</f>
        <v>0</v>
      </c>
      <c r="BF566" s="171">
        <f>IF(N566="snížená",J566,0)</f>
        <v>0</v>
      </c>
      <c r="BG566" s="171">
        <f>IF(N566="zákl. přenesená",J566,0)</f>
        <v>0</v>
      </c>
      <c r="BH566" s="171">
        <f>IF(N566="sníž. přenesená",J566,0)</f>
        <v>0</v>
      </c>
      <c r="BI566" s="171">
        <f>IF(N566="nulová",J566,0)</f>
        <v>0</v>
      </c>
      <c r="BJ566" s="11" t="s">
        <v>22</v>
      </c>
      <c r="BK566" s="171">
        <f>ROUND(I566*H566,2)</f>
        <v>0</v>
      </c>
      <c r="BL566" s="11" t="s">
        <v>127</v>
      </c>
      <c r="BM566" s="170" t="s">
        <v>1328</v>
      </c>
    </row>
    <row r="567" spans="1:65" s="2" customFormat="1" ht="29.25">
      <c r="A567" s="28"/>
      <c r="B567" s="29"/>
      <c r="C567" s="30"/>
      <c r="D567" s="172" t="s">
        <v>130</v>
      </c>
      <c r="E567" s="30"/>
      <c r="F567" s="173" t="s">
        <v>1329</v>
      </c>
      <c r="G567" s="30"/>
      <c r="H567" s="30"/>
      <c r="I567" s="109"/>
      <c r="J567" s="30"/>
      <c r="K567" s="30"/>
      <c r="L567" s="33"/>
      <c r="M567" s="174"/>
      <c r="N567" s="175"/>
      <c r="O567" s="58"/>
      <c r="P567" s="58"/>
      <c r="Q567" s="58"/>
      <c r="R567" s="58"/>
      <c r="S567" s="58"/>
      <c r="T567" s="59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T567" s="11" t="s">
        <v>130</v>
      </c>
      <c r="AU567" s="11" t="s">
        <v>78</v>
      </c>
    </row>
    <row r="568" spans="1:65" s="2" customFormat="1" ht="16.5" customHeight="1">
      <c r="A568" s="28"/>
      <c r="B568" s="29"/>
      <c r="C568" s="158" t="s">
        <v>1330</v>
      </c>
      <c r="D568" s="158" t="s">
        <v>123</v>
      </c>
      <c r="E568" s="159" t="s">
        <v>1331</v>
      </c>
      <c r="F568" s="160" t="s">
        <v>1332</v>
      </c>
      <c r="G568" s="161" t="s">
        <v>381</v>
      </c>
      <c r="H568" s="162">
        <v>2</v>
      </c>
      <c r="I568" s="163"/>
      <c r="J568" s="164">
        <f>ROUND(I568*H568,2)</f>
        <v>0</v>
      </c>
      <c r="K568" s="165"/>
      <c r="L568" s="33"/>
      <c r="M568" s="166" t="s">
        <v>20</v>
      </c>
      <c r="N568" s="167" t="s">
        <v>49</v>
      </c>
      <c r="O568" s="58"/>
      <c r="P568" s="168">
        <f>O568*H568</f>
        <v>0</v>
      </c>
      <c r="Q568" s="168">
        <v>0</v>
      </c>
      <c r="R568" s="168">
        <f>Q568*H568</f>
        <v>0</v>
      </c>
      <c r="S568" s="168">
        <v>0</v>
      </c>
      <c r="T568" s="169">
        <f>S568*H568</f>
        <v>0</v>
      </c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R568" s="170" t="s">
        <v>127</v>
      </c>
      <c r="AT568" s="170" t="s">
        <v>123</v>
      </c>
      <c r="AU568" s="170" t="s">
        <v>78</v>
      </c>
      <c r="AY568" s="11" t="s">
        <v>128</v>
      </c>
      <c r="BE568" s="171">
        <f>IF(N568="základní",J568,0)</f>
        <v>0</v>
      </c>
      <c r="BF568" s="171">
        <f>IF(N568="snížená",J568,0)</f>
        <v>0</v>
      </c>
      <c r="BG568" s="171">
        <f>IF(N568="zákl. přenesená",J568,0)</f>
        <v>0</v>
      </c>
      <c r="BH568" s="171">
        <f>IF(N568="sníž. přenesená",J568,0)</f>
        <v>0</v>
      </c>
      <c r="BI568" s="171">
        <f>IF(N568="nulová",J568,0)</f>
        <v>0</v>
      </c>
      <c r="BJ568" s="11" t="s">
        <v>22</v>
      </c>
      <c r="BK568" s="171">
        <f>ROUND(I568*H568,2)</f>
        <v>0</v>
      </c>
      <c r="BL568" s="11" t="s">
        <v>127</v>
      </c>
      <c r="BM568" s="170" t="s">
        <v>1333</v>
      </c>
    </row>
    <row r="569" spans="1:65" s="2" customFormat="1" ht="29.25">
      <c r="A569" s="28"/>
      <c r="B569" s="29"/>
      <c r="C569" s="30"/>
      <c r="D569" s="172" t="s">
        <v>130</v>
      </c>
      <c r="E569" s="30"/>
      <c r="F569" s="173" t="s">
        <v>1334</v>
      </c>
      <c r="G569" s="30"/>
      <c r="H569" s="30"/>
      <c r="I569" s="109"/>
      <c r="J569" s="30"/>
      <c r="K569" s="30"/>
      <c r="L569" s="33"/>
      <c r="M569" s="174"/>
      <c r="N569" s="175"/>
      <c r="O569" s="58"/>
      <c r="P569" s="58"/>
      <c r="Q569" s="58"/>
      <c r="R569" s="58"/>
      <c r="S569" s="58"/>
      <c r="T569" s="59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T569" s="11" t="s">
        <v>130</v>
      </c>
      <c r="AU569" s="11" t="s">
        <v>78</v>
      </c>
    </row>
    <row r="570" spans="1:65" s="2" customFormat="1" ht="16.5" customHeight="1">
      <c r="A570" s="28"/>
      <c r="B570" s="29"/>
      <c r="C570" s="158" t="s">
        <v>1335</v>
      </c>
      <c r="D570" s="158" t="s">
        <v>123</v>
      </c>
      <c r="E570" s="159" t="s">
        <v>1336</v>
      </c>
      <c r="F570" s="160" t="s">
        <v>1337</v>
      </c>
      <c r="G570" s="161" t="s">
        <v>381</v>
      </c>
      <c r="H570" s="162">
        <v>2</v>
      </c>
      <c r="I570" s="163"/>
      <c r="J570" s="164">
        <f>ROUND(I570*H570,2)</f>
        <v>0</v>
      </c>
      <c r="K570" s="165"/>
      <c r="L570" s="33"/>
      <c r="M570" s="166" t="s">
        <v>20</v>
      </c>
      <c r="N570" s="167" t="s">
        <v>49</v>
      </c>
      <c r="O570" s="58"/>
      <c r="P570" s="168">
        <f>O570*H570</f>
        <v>0</v>
      </c>
      <c r="Q570" s="168">
        <v>0</v>
      </c>
      <c r="R570" s="168">
        <f>Q570*H570</f>
        <v>0</v>
      </c>
      <c r="S570" s="168">
        <v>0</v>
      </c>
      <c r="T570" s="169">
        <f>S570*H570</f>
        <v>0</v>
      </c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R570" s="170" t="s">
        <v>127</v>
      </c>
      <c r="AT570" s="170" t="s">
        <v>123</v>
      </c>
      <c r="AU570" s="170" t="s">
        <v>78</v>
      </c>
      <c r="AY570" s="11" t="s">
        <v>128</v>
      </c>
      <c r="BE570" s="171">
        <f>IF(N570="základní",J570,0)</f>
        <v>0</v>
      </c>
      <c r="BF570" s="171">
        <f>IF(N570="snížená",J570,0)</f>
        <v>0</v>
      </c>
      <c r="BG570" s="171">
        <f>IF(N570="zákl. přenesená",J570,0)</f>
        <v>0</v>
      </c>
      <c r="BH570" s="171">
        <f>IF(N570="sníž. přenesená",J570,0)</f>
        <v>0</v>
      </c>
      <c r="BI570" s="171">
        <f>IF(N570="nulová",J570,0)</f>
        <v>0</v>
      </c>
      <c r="BJ570" s="11" t="s">
        <v>22</v>
      </c>
      <c r="BK570" s="171">
        <f>ROUND(I570*H570,2)</f>
        <v>0</v>
      </c>
      <c r="BL570" s="11" t="s">
        <v>127</v>
      </c>
      <c r="BM570" s="170" t="s">
        <v>1338</v>
      </c>
    </row>
    <row r="571" spans="1:65" s="2" customFormat="1" ht="29.25">
      <c r="A571" s="28"/>
      <c r="B571" s="29"/>
      <c r="C571" s="30"/>
      <c r="D571" s="172" t="s">
        <v>130</v>
      </c>
      <c r="E571" s="30"/>
      <c r="F571" s="173" t="s">
        <v>1339</v>
      </c>
      <c r="G571" s="30"/>
      <c r="H571" s="30"/>
      <c r="I571" s="109"/>
      <c r="J571" s="30"/>
      <c r="K571" s="30"/>
      <c r="L571" s="33"/>
      <c r="M571" s="174"/>
      <c r="N571" s="175"/>
      <c r="O571" s="58"/>
      <c r="P571" s="58"/>
      <c r="Q571" s="58"/>
      <c r="R571" s="58"/>
      <c r="S571" s="58"/>
      <c r="T571" s="59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T571" s="11" t="s">
        <v>130</v>
      </c>
      <c r="AU571" s="11" t="s">
        <v>78</v>
      </c>
    </row>
    <row r="572" spans="1:65" s="2" customFormat="1" ht="16.5" customHeight="1">
      <c r="A572" s="28"/>
      <c r="B572" s="29"/>
      <c r="C572" s="158" t="s">
        <v>1340</v>
      </c>
      <c r="D572" s="158" t="s">
        <v>123</v>
      </c>
      <c r="E572" s="159" t="s">
        <v>1341</v>
      </c>
      <c r="F572" s="160" t="s">
        <v>1342</v>
      </c>
      <c r="G572" s="161" t="s">
        <v>381</v>
      </c>
      <c r="H572" s="162">
        <v>2</v>
      </c>
      <c r="I572" s="163"/>
      <c r="J572" s="164">
        <f>ROUND(I572*H572,2)</f>
        <v>0</v>
      </c>
      <c r="K572" s="165"/>
      <c r="L572" s="33"/>
      <c r="M572" s="166" t="s">
        <v>20</v>
      </c>
      <c r="N572" s="167" t="s">
        <v>49</v>
      </c>
      <c r="O572" s="58"/>
      <c r="P572" s="168">
        <f>O572*H572</f>
        <v>0</v>
      </c>
      <c r="Q572" s="168">
        <v>0</v>
      </c>
      <c r="R572" s="168">
        <f>Q572*H572</f>
        <v>0</v>
      </c>
      <c r="S572" s="168">
        <v>0</v>
      </c>
      <c r="T572" s="169">
        <f>S572*H572</f>
        <v>0</v>
      </c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R572" s="170" t="s">
        <v>127</v>
      </c>
      <c r="AT572" s="170" t="s">
        <v>123</v>
      </c>
      <c r="AU572" s="170" t="s">
        <v>78</v>
      </c>
      <c r="AY572" s="11" t="s">
        <v>128</v>
      </c>
      <c r="BE572" s="171">
        <f>IF(N572="základní",J572,0)</f>
        <v>0</v>
      </c>
      <c r="BF572" s="171">
        <f>IF(N572="snížená",J572,0)</f>
        <v>0</v>
      </c>
      <c r="BG572" s="171">
        <f>IF(N572="zákl. přenesená",J572,0)</f>
        <v>0</v>
      </c>
      <c r="BH572" s="171">
        <f>IF(N572="sníž. přenesená",J572,0)</f>
        <v>0</v>
      </c>
      <c r="BI572" s="171">
        <f>IF(N572="nulová",J572,0)</f>
        <v>0</v>
      </c>
      <c r="BJ572" s="11" t="s">
        <v>22</v>
      </c>
      <c r="BK572" s="171">
        <f>ROUND(I572*H572,2)</f>
        <v>0</v>
      </c>
      <c r="BL572" s="11" t="s">
        <v>127</v>
      </c>
      <c r="BM572" s="170" t="s">
        <v>1343</v>
      </c>
    </row>
    <row r="573" spans="1:65" s="2" customFormat="1" ht="29.25">
      <c r="A573" s="28"/>
      <c r="B573" s="29"/>
      <c r="C573" s="30"/>
      <c r="D573" s="172" t="s">
        <v>130</v>
      </c>
      <c r="E573" s="30"/>
      <c r="F573" s="173" t="s">
        <v>1344</v>
      </c>
      <c r="G573" s="30"/>
      <c r="H573" s="30"/>
      <c r="I573" s="109"/>
      <c r="J573" s="30"/>
      <c r="K573" s="30"/>
      <c r="L573" s="33"/>
      <c r="M573" s="174"/>
      <c r="N573" s="175"/>
      <c r="O573" s="58"/>
      <c r="P573" s="58"/>
      <c r="Q573" s="58"/>
      <c r="R573" s="58"/>
      <c r="S573" s="58"/>
      <c r="T573" s="59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T573" s="11" t="s">
        <v>130</v>
      </c>
      <c r="AU573" s="11" t="s">
        <v>78</v>
      </c>
    </row>
    <row r="574" spans="1:65" s="2" customFormat="1" ht="16.5" customHeight="1">
      <c r="A574" s="28"/>
      <c r="B574" s="29"/>
      <c r="C574" s="158" t="s">
        <v>1345</v>
      </c>
      <c r="D574" s="158" t="s">
        <v>123</v>
      </c>
      <c r="E574" s="159" t="s">
        <v>1346</v>
      </c>
      <c r="F574" s="160" t="s">
        <v>1347</v>
      </c>
      <c r="G574" s="161" t="s">
        <v>381</v>
      </c>
      <c r="H574" s="162">
        <v>2</v>
      </c>
      <c r="I574" s="163"/>
      <c r="J574" s="164">
        <f>ROUND(I574*H574,2)</f>
        <v>0</v>
      </c>
      <c r="K574" s="165"/>
      <c r="L574" s="33"/>
      <c r="M574" s="166" t="s">
        <v>20</v>
      </c>
      <c r="N574" s="167" t="s">
        <v>49</v>
      </c>
      <c r="O574" s="58"/>
      <c r="P574" s="168">
        <f>O574*H574</f>
        <v>0</v>
      </c>
      <c r="Q574" s="168">
        <v>0</v>
      </c>
      <c r="R574" s="168">
        <f>Q574*H574</f>
        <v>0</v>
      </c>
      <c r="S574" s="168">
        <v>0</v>
      </c>
      <c r="T574" s="169">
        <f>S574*H574</f>
        <v>0</v>
      </c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R574" s="170" t="s">
        <v>127</v>
      </c>
      <c r="AT574" s="170" t="s">
        <v>123</v>
      </c>
      <c r="AU574" s="170" t="s">
        <v>78</v>
      </c>
      <c r="AY574" s="11" t="s">
        <v>128</v>
      </c>
      <c r="BE574" s="171">
        <f>IF(N574="základní",J574,0)</f>
        <v>0</v>
      </c>
      <c r="BF574" s="171">
        <f>IF(N574="snížená",J574,0)</f>
        <v>0</v>
      </c>
      <c r="BG574" s="171">
        <f>IF(N574="zákl. přenesená",J574,0)</f>
        <v>0</v>
      </c>
      <c r="BH574" s="171">
        <f>IF(N574="sníž. přenesená",J574,0)</f>
        <v>0</v>
      </c>
      <c r="BI574" s="171">
        <f>IF(N574="nulová",J574,0)</f>
        <v>0</v>
      </c>
      <c r="BJ574" s="11" t="s">
        <v>22</v>
      </c>
      <c r="BK574" s="171">
        <f>ROUND(I574*H574,2)</f>
        <v>0</v>
      </c>
      <c r="BL574" s="11" t="s">
        <v>127</v>
      </c>
      <c r="BM574" s="170" t="s">
        <v>1348</v>
      </c>
    </row>
    <row r="575" spans="1:65" s="2" customFormat="1" ht="19.5">
      <c r="A575" s="28"/>
      <c r="B575" s="29"/>
      <c r="C575" s="30"/>
      <c r="D575" s="172" t="s">
        <v>130</v>
      </c>
      <c r="E575" s="30"/>
      <c r="F575" s="173" t="s">
        <v>1349</v>
      </c>
      <c r="G575" s="30"/>
      <c r="H575" s="30"/>
      <c r="I575" s="109"/>
      <c r="J575" s="30"/>
      <c r="K575" s="30"/>
      <c r="L575" s="33"/>
      <c r="M575" s="174"/>
      <c r="N575" s="175"/>
      <c r="O575" s="58"/>
      <c r="P575" s="58"/>
      <c r="Q575" s="58"/>
      <c r="R575" s="58"/>
      <c r="S575" s="58"/>
      <c r="T575" s="59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T575" s="11" t="s">
        <v>130</v>
      </c>
      <c r="AU575" s="11" t="s">
        <v>78</v>
      </c>
    </row>
    <row r="576" spans="1:65" s="2" customFormat="1" ht="16.5" customHeight="1">
      <c r="A576" s="28"/>
      <c r="B576" s="29"/>
      <c r="C576" s="158" t="s">
        <v>1350</v>
      </c>
      <c r="D576" s="158" t="s">
        <v>123</v>
      </c>
      <c r="E576" s="159" t="s">
        <v>1351</v>
      </c>
      <c r="F576" s="160" t="s">
        <v>1352</v>
      </c>
      <c r="G576" s="161" t="s">
        <v>1112</v>
      </c>
      <c r="H576" s="162">
        <v>1000</v>
      </c>
      <c r="I576" s="163"/>
      <c r="J576" s="164">
        <f>ROUND(I576*H576,2)</f>
        <v>0</v>
      </c>
      <c r="K576" s="165"/>
      <c r="L576" s="33"/>
      <c r="M576" s="166" t="s">
        <v>20</v>
      </c>
      <c r="N576" s="167" t="s">
        <v>49</v>
      </c>
      <c r="O576" s="58"/>
      <c r="P576" s="168">
        <f>O576*H576</f>
        <v>0</v>
      </c>
      <c r="Q576" s="168">
        <v>0</v>
      </c>
      <c r="R576" s="168">
        <f>Q576*H576</f>
        <v>0</v>
      </c>
      <c r="S576" s="168">
        <v>0</v>
      </c>
      <c r="T576" s="169">
        <f>S576*H576</f>
        <v>0</v>
      </c>
      <c r="U576" s="28"/>
      <c r="V576" s="28"/>
      <c r="W576" s="28"/>
      <c r="X576" s="28"/>
      <c r="Y576" s="28"/>
      <c r="Z576" s="28"/>
      <c r="AA576" s="28"/>
      <c r="AB576" s="28"/>
      <c r="AC576" s="28"/>
      <c r="AD576" s="28"/>
      <c r="AE576" s="28"/>
      <c r="AR576" s="170" t="s">
        <v>127</v>
      </c>
      <c r="AT576" s="170" t="s">
        <v>123</v>
      </c>
      <c r="AU576" s="170" t="s">
        <v>78</v>
      </c>
      <c r="AY576" s="11" t="s">
        <v>128</v>
      </c>
      <c r="BE576" s="171">
        <f>IF(N576="základní",J576,0)</f>
        <v>0</v>
      </c>
      <c r="BF576" s="171">
        <f>IF(N576="snížená",J576,0)</f>
        <v>0</v>
      </c>
      <c r="BG576" s="171">
        <f>IF(N576="zákl. přenesená",J576,0)</f>
        <v>0</v>
      </c>
      <c r="BH576" s="171">
        <f>IF(N576="sníž. přenesená",J576,0)</f>
        <v>0</v>
      </c>
      <c r="BI576" s="171">
        <f>IF(N576="nulová",J576,0)</f>
        <v>0</v>
      </c>
      <c r="BJ576" s="11" t="s">
        <v>22</v>
      </c>
      <c r="BK576" s="171">
        <f>ROUND(I576*H576,2)</f>
        <v>0</v>
      </c>
      <c r="BL576" s="11" t="s">
        <v>127</v>
      </c>
      <c r="BM576" s="170" t="s">
        <v>1353</v>
      </c>
    </row>
    <row r="577" spans="1:65" s="2" customFormat="1" ht="29.25">
      <c r="A577" s="28"/>
      <c r="B577" s="29"/>
      <c r="C577" s="30"/>
      <c r="D577" s="172" t="s">
        <v>130</v>
      </c>
      <c r="E577" s="30"/>
      <c r="F577" s="173" t="s">
        <v>1354</v>
      </c>
      <c r="G577" s="30"/>
      <c r="H577" s="30"/>
      <c r="I577" s="109"/>
      <c r="J577" s="30"/>
      <c r="K577" s="30"/>
      <c r="L577" s="33"/>
      <c r="M577" s="174"/>
      <c r="N577" s="175"/>
      <c r="O577" s="58"/>
      <c r="P577" s="58"/>
      <c r="Q577" s="58"/>
      <c r="R577" s="58"/>
      <c r="S577" s="58"/>
      <c r="T577" s="59"/>
      <c r="U577" s="28"/>
      <c r="V577" s="28"/>
      <c r="W577" s="28"/>
      <c r="X577" s="28"/>
      <c r="Y577" s="28"/>
      <c r="Z577" s="28"/>
      <c r="AA577" s="28"/>
      <c r="AB577" s="28"/>
      <c r="AC577" s="28"/>
      <c r="AD577" s="28"/>
      <c r="AE577" s="28"/>
      <c r="AT577" s="11" t="s">
        <v>130</v>
      </c>
      <c r="AU577" s="11" t="s">
        <v>78</v>
      </c>
    </row>
    <row r="578" spans="1:65" s="2" customFormat="1" ht="16.5" customHeight="1">
      <c r="A578" s="28"/>
      <c r="B578" s="29"/>
      <c r="C578" s="158" t="s">
        <v>1355</v>
      </c>
      <c r="D578" s="158" t="s">
        <v>123</v>
      </c>
      <c r="E578" s="159" t="s">
        <v>1356</v>
      </c>
      <c r="F578" s="160" t="s">
        <v>1357</v>
      </c>
      <c r="G578" s="161" t="s">
        <v>1112</v>
      </c>
      <c r="H578" s="162">
        <v>1000</v>
      </c>
      <c r="I578" s="163"/>
      <c r="J578" s="164">
        <f>ROUND(I578*H578,2)</f>
        <v>0</v>
      </c>
      <c r="K578" s="165"/>
      <c r="L578" s="33"/>
      <c r="M578" s="166" t="s">
        <v>20</v>
      </c>
      <c r="N578" s="167" t="s">
        <v>49</v>
      </c>
      <c r="O578" s="58"/>
      <c r="P578" s="168">
        <f>O578*H578</f>
        <v>0</v>
      </c>
      <c r="Q578" s="168">
        <v>0</v>
      </c>
      <c r="R578" s="168">
        <f>Q578*H578</f>
        <v>0</v>
      </c>
      <c r="S578" s="168">
        <v>0</v>
      </c>
      <c r="T578" s="169">
        <f>S578*H578</f>
        <v>0</v>
      </c>
      <c r="U578" s="28"/>
      <c r="V578" s="28"/>
      <c r="W578" s="28"/>
      <c r="X578" s="28"/>
      <c r="Y578" s="28"/>
      <c r="Z578" s="28"/>
      <c r="AA578" s="28"/>
      <c r="AB578" s="28"/>
      <c r="AC578" s="28"/>
      <c r="AD578" s="28"/>
      <c r="AE578" s="28"/>
      <c r="AR578" s="170" t="s">
        <v>127</v>
      </c>
      <c r="AT578" s="170" t="s">
        <v>123</v>
      </c>
      <c r="AU578" s="170" t="s">
        <v>78</v>
      </c>
      <c r="AY578" s="11" t="s">
        <v>128</v>
      </c>
      <c r="BE578" s="171">
        <f>IF(N578="základní",J578,0)</f>
        <v>0</v>
      </c>
      <c r="BF578" s="171">
        <f>IF(N578="snížená",J578,0)</f>
        <v>0</v>
      </c>
      <c r="BG578" s="171">
        <f>IF(N578="zákl. přenesená",J578,0)</f>
        <v>0</v>
      </c>
      <c r="BH578" s="171">
        <f>IF(N578="sníž. přenesená",J578,0)</f>
        <v>0</v>
      </c>
      <c r="BI578" s="171">
        <f>IF(N578="nulová",J578,0)</f>
        <v>0</v>
      </c>
      <c r="BJ578" s="11" t="s">
        <v>22</v>
      </c>
      <c r="BK578" s="171">
        <f>ROUND(I578*H578,2)</f>
        <v>0</v>
      </c>
      <c r="BL578" s="11" t="s">
        <v>127</v>
      </c>
      <c r="BM578" s="170" t="s">
        <v>1358</v>
      </c>
    </row>
    <row r="579" spans="1:65" s="2" customFormat="1" ht="29.25">
      <c r="A579" s="28"/>
      <c r="B579" s="29"/>
      <c r="C579" s="30"/>
      <c r="D579" s="172" t="s">
        <v>130</v>
      </c>
      <c r="E579" s="30"/>
      <c r="F579" s="173" t="s">
        <v>1359</v>
      </c>
      <c r="G579" s="30"/>
      <c r="H579" s="30"/>
      <c r="I579" s="109"/>
      <c r="J579" s="30"/>
      <c r="K579" s="30"/>
      <c r="L579" s="33"/>
      <c r="M579" s="174"/>
      <c r="N579" s="175"/>
      <c r="O579" s="58"/>
      <c r="P579" s="58"/>
      <c r="Q579" s="58"/>
      <c r="R579" s="58"/>
      <c r="S579" s="58"/>
      <c r="T579" s="59"/>
      <c r="U579" s="28"/>
      <c r="V579" s="28"/>
      <c r="W579" s="28"/>
      <c r="X579" s="28"/>
      <c r="Y579" s="28"/>
      <c r="Z579" s="28"/>
      <c r="AA579" s="28"/>
      <c r="AB579" s="28"/>
      <c r="AC579" s="28"/>
      <c r="AD579" s="28"/>
      <c r="AE579" s="28"/>
      <c r="AT579" s="11" t="s">
        <v>130</v>
      </c>
      <c r="AU579" s="11" t="s">
        <v>78</v>
      </c>
    </row>
    <row r="580" spans="1:65" s="2" customFormat="1" ht="16.5" customHeight="1">
      <c r="A580" s="28"/>
      <c r="B580" s="29"/>
      <c r="C580" s="158" t="s">
        <v>1360</v>
      </c>
      <c r="D580" s="158" t="s">
        <v>123</v>
      </c>
      <c r="E580" s="159" t="s">
        <v>1361</v>
      </c>
      <c r="F580" s="160" t="s">
        <v>1362</v>
      </c>
      <c r="G580" s="161" t="s">
        <v>134</v>
      </c>
      <c r="H580" s="162">
        <v>6</v>
      </c>
      <c r="I580" s="163"/>
      <c r="J580" s="164">
        <f>ROUND(I580*H580,2)</f>
        <v>0</v>
      </c>
      <c r="K580" s="165"/>
      <c r="L580" s="33"/>
      <c r="M580" s="166" t="s">
        <v>20</v>
      </c>
      <c r="N580" s="167" t="s">
        <v>49</v>
      </c>
      <c r="O580" s="58"/>
      <c r="P580" s="168">
        <f>O580*H580</f>
        <v>0</v>
      </c>
      <c r="Q580" s="168">
        <v>0</v>
      </c>
      <c r="R580" s="168">
        <f>Q580*H580</f>
        <v>0</v>
      </c>
      <c r="S580" s="168">
        <v>0</v>
      </c>
      <c r="T580" s="169">
        <f>S580*H580</f>
        <v>0</v>
      </c>
      <c r="U580" s="28"/>
      <c r="V580" s="28"/>
      <c r="W580" s="28"/>
      <c r="X580" s="28"/>
      <c r="Y580" s="28"/>
      <c r="Z580" s="28"/>
      <c r="AA580" s="28"/>
      <c r="AB580" s="28"/>
      <c r="AC580" s="28"/>
      <c r="AD580" s="28"/>
      <c r="AE580" s="28"/>
      <c r="AR580" s="170" t="s">
        <v>127</v>
      </c>
      <c r="AT580" s="170" t="s">
        <v>123</v>
      </c>
      <c r="AU580" s="170" t="s">
        <v>78</v>
      </c>
      <c r="AY580" s="11" t="s">
        <v>128</v>
      </c>
      <c r="BE580" s="171">
        <f>IF(N580="základní",J580,0)</f>
        <v>0</v>
      </c>
      <c r="BF580" s="171">
        <f>IF(N580="snížená",J580,0)</f>
        <v>0</v>
      </c>
      <c r="BG580" s="171">
        <f>IF(N580="zákl. přenesená",J580,0)</f>
        <v>0</v>
      </c>
      <c r="BH580" s="171">
        <f>IF(N580="sníž. přenesená",J580,0)</f>
        <v>0</v>
      </c>
      <c r="BI580" s="171">
        <f>IF(N580="nulová",J580,0)</f>
        <v>0</v>
      </c>
      <c r="BJ580" s="11" t="s">
        <v>22</v>
      </c>
      <c r="BK580" s="171">
        <f>ROUND(I580*H580,2)</f>
        <v>0</v>
      </c>
      <c r="BL580" s="11" t="s">
        <v>127</v>
      </c>
      <c r="BM580" s="170" t="s">
        <v>1363</v>
      </c>
    </row>
    <row r="581" spans="1:65" s="2" customFormat="1" ht="19.5">
      <c r="A581" s="28"/>
      <c r="B581" s="29"/>
      <c r="C581" s="30"/>
      <c r="D581" s="172" t="s">
        <v>130</v>
      </c>
      <c r="E581" s="30"/>
      <c r="F581" s="173" t="s">
        <v>1364</v>
      </c>
      <c r="G581" s="30"/>
      <c r="H581" s="30"/>
      <c r="I581" s="109"/>
      <c r="J581" s="30"/>
      <c r="K581" s="30"/>
      <c r="L581" s="33"/>
      <c r="M581" s="174"/>
      <c r="N581" s="175"/>
      <c r="O581" s="58"/>
      <c r="P581" s="58"/>
      <c r="Q581" s="58"/>
      <c r="R581" s="58"/>
      <c r="S581" s="58"/>
      <c r="T581" s="59"/>
      <c r="U581" s="28"/>
      <c r="V581" s="28"/>
      <c r="W581" s="28"/>
      <c r="X581" s="28"/>
      <c r="Y581" s="28"/>
      <c r="Z581" s="28"/>
      <c r="AA581" s="28"/>
      <c r="AB581" s="28"/>
      <c r="AC581" s="28"/>
      <c r="AD581" s="28"/>
      <c r="AE581" s="28"/>
      <c r="AT581" s="11" t="s">
        <v>130</v>
      </c>
      <c r="AU581" s="11" t="s">
        <v>78</v>
      </c>
    </row>
    <row r="582" spans="1:65" s="2" customFormat="1" ht="16.5" customHeight="1">
      <c r="A582" s="28"/>
      <c r="B582" s="29"/>
      <c r="C582" s="158" t="s">
        <v>1365</v>
      </c>
      <c r="D582" s="158" t="s">
        <v>123</v>
      </c>
      <c r="E582" s="159" t="s">
        <v>1366</v>
      </c>
      <c r="F582" s="160" t="s">
        <v>1367</v>
      </c>
      <c r="G582" s="161" t="s">
        <v>134</v>
      </c>
      <c r="H582" s="162">
        <v>6</v>
      </c>
      <c r="I582" s="163"/>
      <c r="J582" s="164">
        <f>ROUND(I582*H582,2)</f>
        <v>0</v>
      </c>
      <c r="K582" s="165"/>
      <c r="L582" s="33"/>
      <c r="M582" s="166" t="s">
        <v>20</v>
      </c>
      <c r="N582" s="167" t="s">
        <v>49</v>
      </c>
      <c r="O582" s="58"/>
      <c r="P582" s="168">
        <f>O582*H582</f>
        <v>0</v>
      </c>
      <c r="Q582" s="168">
        <v>0</v>
      </c>
      <c r="R582" s="168">
        <f>Q582*H582</f>
        <v>0</v>
      </c>
      <c r="S582" s="168">
        <v>0</v>
      </c>
      <c r="T582" s="169">
        <f>S582*H582</f>
        <v>0</v>
      </c>
      <c r="U582" s="28"/>
      <c r="V582" s="28"/>
      <c r="W582" s="28"/>
      <c r="X582" s="28"/>
      <c r="Y582" s="28"/>
      <c r="Z582" s="28"/>
      <c r="AA582" s="28"/>
      <c r="AB582" s="28"/>
      <c r="AC582" s="28"/>
      <c r="AD582" s="28"/>
      <c r="AE582" s="28"/>
      <c r="AR582" s="170" t="s">
        <v>127</v>
      </c>
      <c r="AT582" s="170" t="s">
        <v>123</v>
      </c>
      <c r="AU582" s="170" t="s">
        <v>78</v>
      </c>
      <c r="AY582" s="11" t="s">
        <v>128</v>
      </c>
      <c r="BE582" s="171">
        <f>IF(N582="základní",J582,0)</f>
        <v>0</v>
      </c>
      <c r="BF582" s="171">
        <f>IF(N582="snížená",J582,0)</f>
        <v>0</v>
      </c>
      <c r="BG582" s="171">
        <f>IF(N582="zákl. přenesená",J582,0)</f>
        <v>0</v>
      </c>
      <c r="BH582" s="171">
        <f>IF(N582="sníž. přenesená",J582,0)</f>
        <v>0</v>
      </c>
      <c r="BI582" s="171">
        <f>IF(N582="nulová",J582,0)</f>
        <v>0</v>
      </c>
      <c r="BJ582" s="11" t="s">
        <v>22</v>
      </c>
      <c r="BK582" s="171">
        <f>ROUND(I582*H582,2)</f>
        <v>0</v>
      </c>
      <c r="BL582" s="11" t="s">
        <v>127</v>
      </c>
      <c r="BM582" s="170" t="s">
        <v>1368</v>
      </c>
    </row>
    <row r="583" spans="1:65" s="2" customFormat="1" ht="19.5">
      <c r="A583" s="28"/>
      <c r="B583" s="29"/>
      <c r="C583" s="30"/>
      <c r="D583" s="172" t="s">
        <v>130</v>
      </c>
      <c r="E583" s="30"/>
      <c r="F583" s="173" t="s">
        <v>1369</v>
      </c>
      <c r="G583" s="30"/>
      <c r="H583" s="30"/>
      <c r="I583" s="109"/>
      <c r="J583" s="30"/>
      <c r="K583" s="30"/>
      <c r="L583" s="33"/>
      <c r="M583" s="174"/>
      <c r="N583" s="175"/>
      <c r="O583" s="58"/>
      <c r="P583" s="58"/>
      <c r="Q583" s="58"/>
      <c r="R583" s="58"/>
      <c r="S583" s="58"/>
      <c r="T583" s="59"/>
      <c r="U583" s="28"/>
      <c r="V583" s="28"/>
      <c r="W583" s="28"/>
      <c r="X583" s="28"/>
      <c r="Y583" s="28"/>
      <c r="Z583" s="28"/>
      <c r="AA583" s="28"/>
      <c r="AB583" s="28"/>
      <c r="AC583" s="28"/>
      <c r="AD583" s="28"/>
      <c r="AE583" s="28"/>
      <c r="AT583" s="11" t="s">
        <v>130</v>
      </c>
      <c r="AU583" s="11" t="s">
        <v>78</v>
      </c>
    </row>
    <row r="584" spans="1:65" s="2" customFormat="1" ht="16.5" customHeight="1">
      <c r="A584" s="28"/>
      <c r="B584" s="29"/>
      <c r="C584" s="158" t="s">
        <v>1370</v>
      </c>
      <c r="D584" s="158" t="s">
        <v>123</v>
      </c>
      <c r="E584" s="159" t="s">
        <v>1371</v>
      </c>
      <c r="F584" s="160" t="s">
        <v>1372</v>
      </c>
      <c r="G584" s="161" t="s">
        <v>134</v>
      </c>
      <c r="H584" s="162">
        <v>6</v>
      </c>
      <c r="I584" s="163"/>
      <c r="J584" s="164">
        <f>ROUND(I584*H584,2)</f>
        <v>0</v>
      </c>
      <c r="K584" s="165"/>
      <c r="L584" s="33"/>
      <c r="M584" s="166" t="s">
        <v>20</v>
      </c>
      <c r="N584" s="167" t="s">
        <v>49</v>
      </c>
      <c r="O584" s="58"/>
      <c r="P584" s="168">
        <f>O584*H584</f>
        <v>0</v>
      </c>
      <c r="Q584" s="168">
        <v>0</v>
      </c>
      <c r="R584" s="168">
        <f>Q584*H584</f>
        <v>0</v>
      </c>
      <c r="S584" s="168">
        <v>0</v>
      </c>
      <c r="T584" s="169">
        <f>S584*H584</f>
        <v>0</v>
      </c>
      <c r="U584" s="28"/>
      <c r="V584" s="28"/>
      <c r="W584" s="28"/>
      <c r="X584" s="28"/>
      <c r="Y584" s="28"/>
      <c r="Z584" s="28"/>
      <c r="AA584" s="28"/>
      <c r="AB584" s="28"/>
      <c r="AC584" s="28"/>
      <c r="AD584" s="28"/>
      <c r="AE584" s="28"/>
      <c r="AR584" s="170" t="s">
        <v>127</v>
      </c>
      <c r="AT584" s="170" t="s">
        <v>123</v>
      </c>
      <c r="AU584" s="170" t="s">
        <v>78</v>
      </c>
      <c r="AY584" s="11" t="s">
        <v>128</v>
      </c>
      <c r="BE584" s="171">
        <f>IF(N584="základní",J584,0)</f>
        <v>0</v>
      </c>
      <c r="BF584" s="171">
        <f>IF(N584="snížená",J584,0)</f>
        <v>0</v>
      </c>
      <c r="BG584" s="171">
        <f>IF(N584="zákl. přenesená",J584,0)</f>
        <v>0</v>
      </c>
      <c r="BH584" s="171">
        <f>IF(N584="sníž. přenesená",J584,0)</f>
        <v>0</v>
      </c>
      <c r="BI584" s="171">
        <f>IF(N584="nulová",J584,0)</f>
        <v>0</v>
      </c>
      <c r="BJ584" s="11" t="s">
        <v>22</v>
      </c>
      <c r="BK584" s="171">
        <f>ROUND(I584*H584,2)</f>
        <v>0</v>
      </c>
      <c r="BL584" s="11" t="s">
        <v>127</v>
      </c>
      <c r="BM584" s="170" t="s">
        <v>1373</v>
      </c>
    </row>
    <row r="585" spans="1:65" s="2" customFormat="1" ht="19.5">
      <c r="A585" s="28"/>
      <c r="B585" s="29"/>
      <c r="C585" s="30"/>
      <c r="D585" s="172" t="s">
        <v>130</v>
      </c>
      <c r="E585" s="30"/>
      <c r="F585" s="173" t="s">
        <v>1374</v>
      </c>
      <c r="G585" s="30"/>
      <c r="H585" s="30"/>
      <c r="I585" s="109"/>
      <c r="J585" s="30"/>
      <c r="K585" s="30"/>
      <c r="L585" s="33"/>
      <c r="M585" s="174"/>
      <c r="N585" s="175"/>
      <c r="O585" s="58"/>
      <c r="P585" s="58"/>
      <c r="Q585" s="58"/>
      <c r="R585" s="58"/>
      <c r="S585" s="58"/>
      <c r="T585" s="59"/>
      <c r="U585" s="28"/>
      <c r="V585" s="28"/>
      <c r="W585" s="28"/>
      <c r="X585" s="28"/>
      <c r="Y585" s="28"/>
      <c r="Z585" s="28"/>
      <c r="AA585" s="28"/>
      <c r="AB585" s="28"/>
      <c r="AC585" s="28"/>
      <c r="AD585" s="28"/>
      <c r="AE585" s="28"/>
      <c r="AT585" s="11" t="s">
        <v>130</v>
      </c>
      <c r="AU585" s="11" t="s">
        <v>78</v>
      </c>
    </row>
    <row r="586" spans="1:65" s="2" customFormat="1" ht="16.5" customHeight="1">
      <c r="A586" s="28"/>
      <c r="B586" s="29"/>
      <c r="C586" s="158" t="s">
        <v>1375</v>
      </c>
      <c r="D586" s="158" t="s">
        <v>123</v>
      </c>
      <c r="E586" s="159" t="s">
        <v>1376</v>
      </c>
      <c r="F586" s="160" t="s">
        <v>1377</v>
      </c>
      <c r="G586" s="161" t="s">
        <v>134</v>
      </c>
      <c r="H586" s="162">
        <v>24</v>
      </c>
      <c r="I586" s="163"/>
      <c r="J586" s="164">
        <f>ROUND(I586*H586,2)</f>
        <v>0</v>
      </c>
      <c r="K586" s="165"/>
      <c r="L586" s="33"/>
      <c r="M586" s="166" t="s">
        <v>20</v>
      </c>
      <c r="N586" s="167" t="s">
        <v>49</v>
      </c>
      <c r="O586" s="58"/>
      <c r="P586" s="168">
        <f>O586*H586</f>
        <v>0</v>
      </c>
      <c r="Q586" s="168">
        <v>0</v>
      </c>
      <c r="R586" s="168">
        <f>Q586*H586</f>
        <v>0</v>
      </c>
      <c r="S586" s="168">
        <v>0</v>
      </c>
      <c r="T586" s="169">
        <f>S586*H586</f>
        <v>0</v>
      </c>
      <c r="U586" s="28"/>
      <c r="V586" s="28"/>
      <c r="W586" s="28"/>
      <c r="X586" s="28"/>
      <c r="Y586" s="28"/>
      <c r="Z586" s="28"/>
      <c r="AA586" s="28"/>
      <c r="AB586" s="28"/>
      <c r="AC586" s="28"/>
      <c r="AD586" s="28"/>
      <c r="AE586" s="28"/>
      <c r="AR586" s="170" t="s">
        <v>127</v>
      </c>
      <c r="AT586" s="170" t="s">
        <v>123</v>
      </c>
      <c r="AU586" s="170" t="s">
        <v>78</v>
      </c>
      <c r="AY586" s="11" t="s">
        <v>128</v>
      </c>
      <c r="BE586" s="171">
        <f>IF(N586="základní",J586,0)</f>
        <v>0</v>
      </c>
      <c r="BF586" s="171">
        <f>IF(N586="snížená",J586,0)</f>
        <v>0</v>
      </c>
      <c r="BG586" s="171">
        <f>IF(N586="zákl. přenesená",J586,0)</f>
        <v>0</v>
      </c>
      <c r="BH586" s="171">
        <f>IF(N586="sníž. přenesená",J586,0)</f>
        <v>0</v>
      </c>
      <c r="BI586" s="171">
        <f>IF(N586="nulová",J586,0)</f>
        <v>0</v>
      </c>
      <c r="BJ586" s="11" t="s">
        <v>22</v>
      </c>
      <c r="BK586" s="171">
        <f>ROUND(I586*H586,2)</f>
        <v>0</v>
      </c>
      <c r="BL586" s="11" t="s">
        <v>127</v>
      </c>
      <c r="BM586" s="170" t="s">
        <v>1378</v>
      </c>
    </row>
    <row r="587" spans="1:65" s="2" customFormat="1" ht="29.25">
      <c r="A587" s="28"/>
      <c r="B587" s="29"/>
      <c r="C587" s="30"/>
      <c r="D587" s="172" t="s">
        <v>130</v>
      </c>
      <c r="E587" s="30"/>
      <c r="F587" s="173" t="s">
        <v>1379</v>
      </c>
      <c r="G587" s="30"/>
      <c r="H587" s="30"/>
      <c r="I587" s="109"/>
      <c r="J587" s="30"/>
      <c r="K587" s="30"/>
      <c r="L587" s="33"/>
      <c r="M587" s="174"/>
      <c r="N587" s="175"/>
      <c r="O587" s="58"/>
      <c r="P587" s="58"/>
      <c r="Q587" s="58"/>
      <c r="R587" s="58"/>
      <c r="S587" s="58"/>
      <c r="T587" s="59"/>
      <c r="U587" s="28"/>
      <c r="V587" s="28"/>
      <c r="W587" s="28"/>
      <c r="X587" s="28"/>
      <c r="Y587" s="28"/>
      <c r="Z587" s="28"/>
      <c r="AA587" s="28"/>
      <c r="AB587" s="28"/>
      <c r="AC587" s="28"/>
      <c r="AD587" s="28"/>
      <c r="AE587" s="28"/>
      <c r="AT587" s="11" t="s">
        <v>130</v>
      </c>
      <c r="AU587" s="11" t="s">
        <v>78</v>
      </c>
    </row>
    <row r="588" spans="1:65" s="2" customFormat="1" ht="16.5" customHeight="1">
      <c r="A588" s="28"/>
      <c r="B588" s="29"/>
      <c r="C588" s="158" t="s">
        <v>1380</v>
      </c>
      <c r="D588" s="158" t="s">
        <v>123</v>
      </c>
      <c r="E588" s="159" t="s">
        <v>1381</v>
      </c>
      <c r="F588" s="160" t="s">
        <v>1382</v>
      </c>
      <c r="G588" s="161" t="s">
        <v>134</v>
      </c>
      <c r="H588" s="162">
        <v>24</v>
      </c>
      <c r="I588" s="163"/>
      <c r="J588" s="164">
        <f>ROUND(I588*H588,2)</f>
        <v>0</v>
      </c>
      <c r="K588" s="165"/>
      <c r="L588" s="33"/>
      <c r="M588" s="166" t="s">
        <v>20</v>
      </c>
      <c r="N588" s="167" t="s">
        <v>49</v>
      </c>
      <c r="O588" s="58"/>
      <c r="P588" s="168">
        <f>O588*H588</f>
        <v>0</v>
      </c>
      <c r="Q588" s="168">
        <v>0</v>
      </c>
      <c r="R588" s="168">
        <f>Q588*H588</f>
        <v>0</v>
      </c>
      <c r="S588" s="168">
        <v>0</v>
      </c>
      <c r="T588" s="169">
        <f>S588*H588</f>
        <v>0</v>
      </c>
      <c r="U588" s="28"/>
      <c r="V588" s="28"/>
      <c r="W588" s="28"/>
      <c r="X588" s="28"/>
      <c r="Y588" s="28"/>
      <c r="Z588" s="28"/>
      <c r="AA588" s="28"/>
      <c r="AB588" s="28"/>
      <c r="AC588" s="28"/>
      <c r="AD588" s="28"/>
      <c r="AE588" s="28"/>
      <c r="AR588" s="170" t="s">
        <v>127</v>
      </c>
      <c r="AT588" s="170" t="s">
        <v>123</v>
      </c>
      <c r="AU588" s="170" t="s">
        <v>78</v>
      </c>
      <c r="AY588" s="11" t="s">
        <v>128</v>
      </c>
      <c r="BE588" s="171">
        <f>IF(N588="základní",J588,0)</f>
        <v>0</v>
      </c>
      <c r="BF588" s="171">
        <f>IF(N588="snížená",J588,0)</f>
        <v>0</v>
      </c>
      <c r="BG588" s="171">
        <f>IF(N588="zákl. přenesená",J588,0)</f>
        <v>0</v>
      </c>
      <c r="BH588" s="171">
        <f>IF(N588="sníž. přenesená",J588,0)</f>
        <v>0</v>
      </c>
      <c r="BI588" s="171">
        <f>IF(N588="nulová",J588,0)</f>
        <v>0</v>
      </c>
      <c r="BJ588" s="11" t="s">
        <v>22</v>
      </c>
      <c r="BK588" s="171">
        <f>ROUND(I588*H588,2)</f>
        <v>0</v>
      </c>
      <c r="BL588" s="11" t="s">
        <v>127</v>
      </c>
      <c r="BM588" s="170" t="s">
        <v>1383</v>
      </c>
    </row>
    <row r="589" spans="1:65" s="2" customFormat="1" ht="29.25">
      <c r="A589" s="28"/>
      <c r="B589" s="29"/>
      <c r="C589" s="30"/>
      <c r="D589" s="172" t="s">
        <v>130</v>
      </c>
      <c r="E589" s="30"/>
      <c r="F589" s="173" t="s">
        <v>1384</v>
      </c>
      <c r="G589" s="30"/>
      <c r="H589" s="30"/>
      <c r="I589" s="109"/>
      <c r="J589" s="30"/>
      <c r="K589" s="30"/>
      <c r="L589" s="33"/>
      <c r="M589" s="174"/>
      <c r="N589" s="175"/>
      <c r="O589" s="58"/>
      <c r="P589" s="58"/>
      <c r="Q589" s="58"/>
      <c r="R589" s="58"/>
      <c r="S589" s="58"/>
      <c r="T589" s="59"/>
      <c r="U589" s="28"/>
      <c r="V589" s="28"/>
      <c r="W589" s="28"/>
      <c r="X589" s="28"/>
      <c r="Y589" s="28"/>
      <c r="Z589" s="28"/>
      <c r="AA589" s="28"/>
      <c r="AB589" s="28"/>
      <c r="AC589" s="28"/>
      <c r="AD589" s="28"/>
      <c r="AE589" s="28"/>
      <c r="AT589" s="11" t="s">
        <v>130</v>
      </c>
      <c r="AU589" s="11" t="s">
        <v>78</v>
      </c>
    </row>
    <row r="590" spans="1:65" s="2" customFormat="1" ht="16.5" customHeight="1">
      <c r="A590" s="28"/>
      <c r="B590" s="29"/>
      <c r="C590" s="158" t="s">
        <v>1385</v>
      </c>
      <c r="D590" s="158" t="s">
        <v>123</v>
      </c>
      <c r="E590" s="159" t="s">
        <v>1386</v>
      </c>
      <c r="F590" s="160" t="s">
        <v>1387</v>
      </c>
      <c r="G590" s="161" t="s">
        <v>134</v>
      </c>
      <c r="H590" s="162">
        <v>20</v>
      </c>
      <c r="I590" s="163"/>
      <c r="J590" s="164">
        <f>ROUND(I590*H590,2)</f>
        <v>0</v>
      </c>
      <c r="K590" s="165"/>
      <c r="L590" s="33"/>
      <c r="M590" s="166" t="s">
        <v>20</v>
      </c>
      <c r="N590" s="167" t="s">
        <v>49</v>
      </c>
      <c r="O590" s="58"/>
      <c r="P590" s="168">
        <f>O590*H590</f>
        <v>0</v>
      </c>
      <c r="Q590" s="168">
        <v>0</v>
      </c>
      <c r="R590" s="168">
        <f>Q590*H590</f>
        <v>0</v>
      </c>
      <c r="S590" s="168">
        <v>0</v>
      </c>
      <c r="T590" s="169">
        <f>S590*H590</f>
        <v>0</v>
      </c>
      <c r="U590" s="28"/>
      <c r="V590" s="28"/>
      <c r="W590" s="28"/>
      <c r="X590" s="28"/>
      <c r="Y590" s="28"/>
      <c r="Z590" s="28"/>
      <c r="AA590" s="28"/>
      <c r="AB590" s="28"/>
      <c r="AC590" s="28"/>
      <c r="AD590" s="28"/>
      <c r="AE590" s="28"/>
      <c r="AR590" s="170" t="s">
        <v>127</v>
      </c>
      <c r="AT590" s="170" t="s">
        <v>123</v>
      </c>
      <c r="AU590" s="170" t="s">
        <v>78</v>
      </c>
      <c r="AY590" s="11" t="s">
        <v>128</v>
      </c>
      <c r="BE590" s="171">
        <f>IF(N590="základní",J590,0)</f>
        <v>0</v>
      </c>
      <c r="BF590" s="171">
        <f>IF(N590="snížená",J590,0)</f>
        <v>0</v>
      </c>
      <c r="BG590" s="171">
        <f>IF(N590="zákl. přenesená",J590,0)</f>
        <v>0</v>
      </c>
      <c r="BH590" s="171">
        <f>IF(N590="sníž. přenesená",J590,0)</f>
        <v>0</v>
      </c>
      <c r="BI590" s="171">
        <f>IF(N590="nulová",J590,0)</f>
        <v>0</v>
      </c>
      <c r="BJ590" s="11" t="s">
        <v>22</v>
      </c>
      <c r="BK590" s="171">
        <f>ROUND(I590*H590,2)</f>
        <v>0</v>
      </c>
      <c r="BL590" s="11" t="s">
        <v>127</v>
      </c>
      <c r="BM590" s="170" t="s">
        <v>1388</v>
      </c>
    </row>
    <row r="591" spans="1:65" s="2" customFormat="1" ht="29.25">
      <c r="A591" s="28"/>
      <c r="B591" s="29"/>
      <c r="C591" s="30"/>
      <c r="D591" s="172" t="s">
        <v>130</v>
      </c>
      <c r="E591" s="30"/>
      <c r="F591" s="173" t="s">
        <v>1389</v>
      </c>
      <c r="G591" s="30"/>
      <c r="H591" s="30"/>
      <c r="I591" s="109"/>
      <c r="J591" s="30"/>
      <c r="K591" s="30"/>
      <c r="L591" s="33"/>
      <c r="M591" s="174"/>
      <c r="N591" s="175"/>
      <c r="O591" s="58"/>
      <c r="P591" s="58"/>
      <c r="Q591" s="58"/>
      <c r="R591" s="58"/>
      <c r="S591" s="58"/>
      <c r="T591" s="59"/>
      <c r="U591" s="28"/>
      <c r="V591" s="28"/>
      <c r="W591" s="28"/>
      <c r="X591" s="28"/>
      <c r="Y591" s="28"/>
      <c r="Z591" s="28"/>
      <c r="AA591" s="28"/>
      <c r="AB591" s="28"/>
      <c r="AC591" s="28"/>
      <c r="AD591" s="28"/>
      <c r="AE591" s="28"/>
      <c r="AT591" s="11" t="s">
        <v>130</v>
      </c>
      <c r="AU591" s="11" t="s">
        <v>78</v>
      </c>
    </row>
    <row r="592" spans="1:65" s="2" customFormat="1" ht="16.5" customHeight="1">
      <c r="A592" s="28"/>
      <c r="B592" s="29"/>
      <c r="C592" s="158" t="s">
        <v>1390</v>
      </c>
      <c r="D592" s="158" t="s">
        <v>123</v>
      </c>
      <c r="E592" s="159" t="s">
        <v>1391</v>
      </c>
      <c r="F592" s="160" t="s">
        <v>1392</v>
      </c>
      <c r="G592" s="161" t="s">
        <v>134</v>
      </c>
      <c r="H592" s="162">
        <v>20</v>
      </c>
      <c r="I592" s="163"/>
      <c r="J592" s="164">
        <f>ROUND(I592*H592,2)</f>
        <v>0</v>
      </c>
      <c r="K592" s="165"/>
      <c r="L592" s="33"/>
      <c r="M592" s="166" t="s">
        <v>20</v>
      </c>
      <c r="N592" s="167" t="s">
        <v>49</v>
      </c>
      <c r="O592" s="58"/>
      <c r="P592" s="168">
        <f>O592*H592</f>
        <v>0</v>
      </c>
      <c r="Q592" s="168">
        <v>0</v>
      </c>
      <c r="R592" s="168">
        <f>Q592*H592</f>
        <v>0</v>
      </c>
      <c r="S592" s="168">
        <v>0</v>
      </c>
      <c r="T592" s="169">
        <f>S592*H592</f>
        <v>0</v>
      </c>
      <c r="U592" s="28"/>
      <c r="V592" s="28"/>
      <c r="W592" s="28"/>
      <c r="X592" s="28"/>
      <c r="Y592" s="28"/>
      <c r="Z592" s="28"/>
      <c r="AA592" s="28"/>
      <c r="AB592" s="28"/>
      <c r="AC592" s="28"/>
      <c r="AD592" s="28"/>
      <c r="AE592" s="28"/>
      <c r="AR592" s="170" t="s">
        <v>127</v>
      </c>
      <c r="AT592" s="170" t="s">
        <v>123</v>
      </c>
      <c r="AU592" s="170" t="s">
        <v>78</v>
      </c>
      <c r="AY592" s="11" t="s">
        <v>128</v>
      </c>
      <c r="BE592" s="171">
        <f>IF(N592="základní",J592,0)</f>
        <v>0</v>
      </c>
      <c r="BF592" s="171">
        <f>IF(N592="snížená",J592,0)</f>
        <v>0</v>
      </c>
      <c r="BG592" s="171">
        <f>IF(N592="zákl. přenesená",J592,0)</f>
        <v>0</v>
      </c>
      <c r="BH592" s="171">
        <f>IF(N592="sníž. přenesená",J592,0)</f>
        <v>0</v>
      </c>
      <c r="BI592" s="171">
        <f>IF(N592="nulová",J592,0)</f>
        <v>0</v>
      </c>
      <c r="BJ592" s="11" t="s">
        <v>22</v>
      </c>
      <c r="BK592" s="171">
        <f>ROUND(I592*H592,2)</f>
        <v>0</v>
      </c>
      <c r="BL592" s="11" t="s">
        <v>127</v>
      </c>
      <c r="BM592" s="170" t="s">
        <v>1393</v>
      </c>
    </row>
    <row r="593" spans="1:65" s="2" customFormat="1" ht="29.25">
      <c r="A593" s="28"/>
      <c r="B593" s="29"/>
      <c r="C593" s="30"/>
      <c r="D593" s="172" t="s">
        <v>130</v>
      </c>
      <c r="E593" s="30"/>
      <c r="F593" s="173" t="s">
        <v>1394</v>
      </c>
      <c r="G593" s="30"/>
      <c r="H593" s="30"/>
      <c r="I593" s="109"/>
      <c r="J593" s="30"/>
      <c r="K593" s="30"/>
      <c r="L593" s="33"/>
      <c r="M593" s="174"/>
      <c r="N593" s="175"/>
      <c r="O593" s="58"/>
      <c r="P593" s="58"/>
      <c r="Q593" s="58"/>
      <c r="R593" s="58"/>
      <c r="S593" s="58"/>
      <c r="T593" s="59"/>
      <c r="U593" s="28"/>
      <c r="V593" s="28"/>
      <c r="W593" s="28"/>
      <c r="X593" s="28"/>
      <c r="Y593" s="28"/>
      <c r="Z593" s="28"/>
      <c r="AA593" s="28"/>
      <c r="AB593" s="28"/>
      <c r="AC593" s="28"/>
      <c r="AD593" s="28"/>
      <c r="AE593" s="28"/>
      <c r="AT593" s="11" t="s">
        <v>130</v>
      </c>
      <c r="AU593" s="11" t="s">
        <v>78</v>
      </c>
    </row>
    <row r="594" spans="1:65" s="2" customFormat="1" ht="16.5" customHeight="1">
      <c r="A594" s="28"/>
      <c r="B594" s="29"/>
      <c r="C594" s="158" t="s">
        <v>1395</v>
      </c>
      <c r="D594" s="158" t="s">
        <v>123</v>
      </c>
      <c r="E594" s="159" t="s">
        <v>1396</v>
      </c>
      <c r="F594" s="160" t="s">
        <v>1397</v>
      </c>
      <c r="G594" s="161" t="s">
        <v>134</v>
      </c>
      <c r="H594" s="162">
        <v>100</v>
      </c>
      <c r="I594" s="163"/>
      <c r="J594" s="164">
        <f>ROUND(I594*H594,2)</f>
        <v>0</v>
      </c>
      <c r="K594" s="165"/>
      <c r="L594" s="33"/>
      <c r="M594" s="166" t="s">
        <v>20</v>
      </c>
      <c r="N594" s="167" t="s">
        <v>49</v>
      </c>
      <c r="O594" s="58"/>
      <c r="P594" s="168">
        <f>O594*H594</f>
        <v>0</v>
      </c>
      <c r="Q594" s="168">
        <v>0</v>
      </c>
      <c r="R594" s="168">
        <f>Q594*H594</f>
        <v>0</v>
      </c>
      <c r="S594" s="168">
        <v>0</v>
      </c>
      <c r="T594" s="169">
        <f>S594*H594</f>
        <v>0</v>
      </c>
      <c r="U594" s="28"/>
      <c r="V594" s="28"/>
      <c r="W594" s="28"/>
      <c r="X594" s="28"/>
      <c r="Y594" s="28"/>
      <c r="Z594" s="28"/>
      <c r="AA594" s="28"/>
      <c r="AB594" s="28"/>
      <c r="AC594" s="28"/>
      <c r="AD594" s="28"/>
      <c r="AE594" s="28"/>
      <c r="AR594" s="170" t="s">
        <v>127</v>
      </c>
      <c r="AT594" s="170" t="s">
        <v>123</v>
      </c>
      <c r="AU594" s="170" t="s">
        <v>78</v>
      </c>
      <c r="AY594" s="11" t="s">
        <v>128</v>
      </c>
      <c r="BE594" s="171">
        <f>IF(N594="základní",J594,0)</f>
        <v>0</v>
      </c>
      <c r="BF594" s="171">
        <f>IF(N594="snížená",J594,0)</f>
        <v>0</v>
      </c>
      <c r="BG594" s="171">
        <f>IF(N594="zákl. přenesená",J594,0)</f>
        <v>0</v>
      </c>
      <c r="BH594" s="171">
        <f>IF(N594="sníž. přenesená",J594,0)</f>
        <v>0</v>
      </c>
      <c r="BI594" s="171">
        <f>IF(N594="nulová",J594,0)</f>
        <v>0</v>
      </c>
      <c r="BJ594" s="11" t="s">
        <v>22</v>
      </c>
      <c r="BK594" s="171">
        <f>ROUND(I594*H594,2)</f>
        <v>0</v>
      </c>
      <c r="BL594" s="11" t="s">
        <v>127</v>
      </c>
      <c r="BM594" s="170" t="s">
        <v>1398</v>
      </c>
    </row>
    <row r="595" spans="1:65" s="2" customFormat="1" ht="29.25">
      <c r="A595" s="28"/>
      <c r="B595" s="29"/>
      <c r="C595" s="30"/>
      <c r="D595" s="172" t="s">
        <v>130</v>
      </c>
      <c r="E595" s="30"/>
      <c r="F595" s="173" t="s">
        <v>1399</v>
      </c>
      <c r="G595" s="30"/>
      <c r="H595" s="30"/>
      <c r="I595" s="109"/>
      <c r="J595" s="30"/>
      <c r="K595" s="30"/>
      <c r="L595" s="33"/>
      <c r="M595" s="174"/>
      <c r="N595" s="175"/>
      <c r="O595" s="58"/>
      <c r="P595" s="58"/>
      <c r="Q595" s="58"/>
      <c r="R595" s="58"/>
      <c r="S595" s="58"/>
      <c r="T595" s="59"/>
      <c r="U595" s="28"/>
      <c r="V595" s="28"/>
      <c r="W595" s="28"/>
      <c r="X595" s="28"/>
      <c r="Y595" s="28"/>
      <c r="Z595" s="28"/>
      <c r="AA595" s="28"/>
      <c r="AB595" s="28"/>
      <c r="AC595" s="28"/>
      <c r="AD595" s="28"/>
      <c r="AE595" s="28"/>
      <c r="AT595" s="11" t="s">
        <v>130</v>
      </c>
      <c r="AU595" s="11" t="s">
        <v>78</v>
      </c>
    </row>
    <row r="596" spans="1:65" s="2" customFormat="1" ht="21.75" customHeight="1">
      <c r="A596" s="28"/>
      <c r="B596" s="29"/>
      <c r="C596" s="158" t="s">
        <v>1400</v>
      </c>
      <c r="D596" s="158" t="s">
        <v>123</v>
      </c>
      <c r="E596" s="159" t="s">
        <v>1401</v>
      </c>
      <c r="F596" s="160" t="s">
        <v>1402</v>
      </c>
      <c r="G596" s="161" t="s">
        <v>134</v>
      </c>
      <c r="H596" s="162">
        <v>6</v>
      </c>
      <c r="I596" s="163"/>
      <c r="J596" s="164">
        <f>ROUND(I596*H596,2)</f>
        <v>0</v>
      </c>
      <c r="K596" s="165"/>
      <c r="L596" s="33"/>
      <c r="M596" s="166" t="s">
        <v>20</v>
      </c>
      <c r="N596" s="167" t="s">
        <v>49</v>
      </c>
      <c r="O596" s="58"/>
      <c r="P596" s="168">
        <f>O596*H596</f>
        <v>0</v>
      </c>
      <c r="Q596" s="168">
        <v>0</v>
      </c>
      <c r="R596" s="168">
        <f>Q596*H596</f>
        <v>0</v>
      </c>
      <c r="S596" s="168">
        <v>0</v>
      </c>
      <c r="T596" s="169">
        <f>S596*H596</f>
        <v>0</v>
      </c>
      <c r="U596" s="28"/>
      <c r="V596" s="28"/>
      <c r="W596" s="28"/>
      <c r="X596" s="28"/>
      <c r="Y596" s="28"/>
      <c r="Z596" s="28"/>
      <c r="AA596" s="28"/>
      <c r="AB596" s="28"/>
      <c r="AC596" s="28"/>
      <c r="AD596" s="28"/>
      <c r="AE596" s="28"/>
      <c r="AR596" s="170" t="s">
        <v>127</v>
      </c>
      <c r="AT596" s="170" t="s">
        <v>123</v>
      </c>
      <c r="AU596" s="170" t="s">
        <v>78</v>
      </c>
      <c r="AY596" s="11" t="s">
        <v>128</v>
      </c>
      <c r="BE596" s="171">
        <f>IF(N596="základní",J596,0)</f>
        <v>0</v>
      </c>
      <c r="BF596" s="171">
        <f>IF(N596="snížená",J596,0)</f>
        <v>0</v>
      </c>
      <c r="BG596" s="171">
        <f>IF(N596="zákl. přenesená",J596,0)</f>
        <v>0</v>
      </c>
      <c r="BH596" s="171">
        <f>IF(N596="sníž. přenesená",J596,0)</f>
        <v>0</v>
      </c>
      <c r="BI596" s="171">
        <f>IF(N596="nulová",J596,0)</f>
        <v>0</v>
      </c>
      <c r="BJ596" s="11" t="s">
        <v>22</v>
      </c>
      <c r="BK596" s="171">
        <f>ROUND(I596*H596,2)</f>
        <v>0</v>
      </c>
      <c r="BL596" s="11" t="s">
        <v>127</v>
      </c>
      <c r="BM596" s="170" t="s">
        <v>1403</v>
      </c>
    </row>
    <row r="597" spans="1:65" s="2" customFormat="1" ht="39">
      <c r="A597" s="28"/>
      <c r="B597" s="29"/>
      <c r="C597" s="30"/>
      <c r="D597" s="172" t="s">
        <v>130</v>
      </c>
      <c r="E597" s="30"/>
      <c r="F597" s="173" t="s">
        <v>1404</v>
      </c>
      <c r="G597" s="30"/>
      <c r="H597" s="30"/>
      <c r="I597" s="109"/>
      <c r="J597" s="30"/>
      <c r="K597" s="30"/>
      <c r="L597" s="33"/>
      <c r="M597" s="174"/>
      <c r="N597" s="175"/>
      <c r="O597" s="58"/>
      <c r="P597" s="58"/>
      <c r="Q597" s="58"/>
      <c r="R597" s="58"/>
      <c r="S597" s="58"/>
      <c r="T597" s="59"/>
      <c r="U597" s="28"/>
      <c r="V597" s="28"/>
      <c r="W597" s="28"/>
      <c r="X597" s="28"/>
      <c r="Y597" s="28"/>
      <c r="Z597" s="28"/>
      <c r="AA597" s="28"/>
      <c r="AB597" s="28"/>
      <c r="AC597" s="28"/>
      <c r="AD597" s="28"/>
      <c r="AE597" s="28"/>
      <c r="AT597" s="11" t="s">
        <v>130</v>
      </c>
      <c r="AU597" s="11" t="s">
        <v>78</v>
      </c>
    </row>
    <row r="598" spans="1:65" s="2" customFormat="1" ht="16.5" customHeight="1">
      <c r="A598" s="28"/>
      <c r="B598" s="29"/>
      <c r="C598" s="158" t="s">
        <v>1405</v>
      </c>
      <c r="D598" s="158" t="s">
        <v>123</v>
      </c>
      <c r="E598" s="159" t="s">
        <v>1406</v>
      </c>
      <c r="F598" s="160" t="s">
        <v>1407</v>
      </c>
      <c r="G598" s="161" t="s">
        <v>134</v>
      </c>
      <c r="H598" s="162">
        <v>6</v>
      </c>
      <c r="I598" s="163"/>
      <c r="J598" s="164">
        <f>ROUND(I598*H598,2)</f>
        <v>0</v>
      </c>
      <c r="K598" s="165"/>
      <c r="L598" s="33"/>
      <c r="M598" s="166" t="s">
        <v>20</v>
      </c>
      <c r="N598" s="167" t="s">
        <v>49</v>
      </c>
      <c r="O598" s="58"/>
      <c r="P598" s="168">
        <f>O598*H598</f>
        <v>0</v>
      </c>
      <c r="Q598" s="168">
        <v>0</v>
      </c>
      <c r="R598" s="168">
        <f>Q598*H598</f>
        <v>0</v>
      </c>
      <c r="S598" s="168">
        <v>0</v>
      </c>
      <c r="T598" s="169">
        <f>S598*H598</f>
        <v>0</v>
      </c>
      <c r="U598" s="28"/>
      <c r="V598" s="28"/>
      <c r="W598" s="28"/>
      <c r="X598" s="28"/>
      <c r="Y598" s="28"/>
      <c r="Z598" s="28"/>
      <c r="AA598" s="28"/>
      <c r="AB598" s="28"/>
      <c r="AC598" s="28"/>
      <c r="AD598" s="28"/>
      <c r="AE598" s="28"/>
      <c r="AR598" s="170" t="s">
        <v>127</v>
      </c>
      <c r="AT598" s="170" t="s">
        <v>123</v>
      </c>
      <c r="AU598" s="170" t="s">
        <v>78</v>
      </c>
      <c r="AY598" s="11" t="s">
        <v>128</v>
      </c>
      <c r="BE598" s="171">
        <f>IF(N598="základní",J598,0)</f>
        <v>0</v>
      </c>
      <c r="BF598" s="171">
        <f>IF(N598="snížená",J598,0)</f>
        <v>0</v>
      </c>
      <c r="BG598" s="171">
        <f>IF(N598="zákl. přenesená",J598,0)</f>
        <v>0</v>
      </c>
      <c r="BH598" s="171">
        <f>IF(N598="sníž. přenesená",J598,0)</f>
        <v>0</v>
      </c>
      <c r="BI598" s="171">
        <f>IF(N598="nulová",J598,0)</f>
        <v>0</v>
      </c>
      <c r="BJ598" s="11" t="s">
        <v>22</v>
      </c>
      <c r="BK598" s="171">
        <f>ROUND(I598*H598,2)</f>
        <v>0</v>
      </c>
      <c r="BL598" s="11" t="s">
        <v>127</v>
      </c>
      <c r="BM598" s="170" t="s">
        <v>1408</v>
      </c>
    </row>
    <row r="599" spans="1:65" s="2" customFormat="1" ht="39">
      <c r="A599" s="28"/>
      <c r="B599" s="29"/>
      <c r="C599" s="30"/>
      <c r="D599" s="172" t="s">
        <v>130</v>
      </c>
      <c r="E599" s="30"/>
      <c r="F599" s="173" t="s">
        <v>1409</v>
      </c>
      <c r="G599" s="30"/>
      <c r="H599" s="30"/>
      <c r="I599" s="109"/>
      <c r="J599" s="30"/>
      <c r="K599" s="30"/>
      <c r="L599" s="33"/>
      <c r="M599" s="174"/>
      <c r="N599" s="175"/>
      <c r="O599" s="58"/>
      <c r="P599" s="58"/>
      <c r="Q599" s="58"/>
      <c r="R599" s="58"/>
      <c r="S599" s="58"/>
      <c r="T599" s="59"/>
      <c r="U599" s="28"/>
      <c r="V599" s="28"/>
      <c r="W599" s="28"/>
      <c r="X599" s="28"/>
      <c r="Y599" s="28"/>
      <c r="Z599" s="28"/>
      <c r="AA599" s="28"/>
      <c r="AB599" s="28"/>
      <c r="AC599" s="28"/>
      <c r="AD599" s="28"/>
      <c r="AE599" s="28"/>
      <c r="AT599" s="11" t="s">
        <v>130</v>
      </c>
      <c r="AU599" s="11" t="s">
        <v>78</v>
      </c>
    </row>
    <row r="600" spans="1:65" s="2" customFormat="1" ht="16.5" customHeight="1">
      <c r="A600" s="28"/>
      <c r="B600" s="29"/>
      <c r="C600" s="158" t="s">
        <v>1410</v>
      </c>
      <c r="D600" s="158" t="s">
        <v>123</v>
      </c>
      <c r="E600" s="159" t="s">
        <v>1411</v>
      </c>
      <c r="F600" s="160" t="s">
        <v>1412</v>
      </c>
      <c r="G600" s="161" t="s">
        <v>134</v>
      </c>
      <c r="H600" s="162">
        <v>6</v>
      </c>
      <c r="I600" s="163"/>
      <c r="J600" s="164">
        <f>ROUND(I600*H600,2)</f>
        <v>0</v>
      </c>
      <c r="K600" s="165"/>
      <c r="L600" s="33"/>
      <c r="M600" s="166" t="s">
        <v>20</v>
      </c>
      <c r="N600" s="167" t="s">
        <v>49</v>
      </c>
      <c r="O600" s="58"/>
      <c r="P600" s="168">
        <f>O600*H600</f>
        <v>0</v>
      </c>
      <c r="Q600" s="168">
        <v>0</v>
      </c>
      <c r="R600" s="168">
        <f>Q600*H600</f>
        <v>0</v>
      </c>
      <c r="S600" s="168">
        <v>0</v>
      </c>
      <c r="T600" s="169">
        <f>S600*H600</f>
        <v>0</v>
      </c>
      <c r="U600" s="28"/>
      <c r="V600" s="28"/>
      <c r="W600" s="28"/>
      <c r="X600" s="28"/>
      <c r="Y600" s="28"/>
      <c r="Z600" s="28"/>
      <c r="AA600" s="28"/>
      <c r="AB600" s="28"/>
      <c r="AC600" s="28"/>
      <c r="AD600" s="28"/>
      <c r="AE600" s="28"/>
      <c r="AR600" s="170" t="s">
        <v>127</v>
      </c>
      <c r="AT600" s="170" t="s">
        <v>123</v>
      </c>
      <c r="AU600" s="170" t="s">
        <v>78</v>
      </c>
      <c r="AY600" s="11" t="s">
        <v>128</v>
      </c>
      <c r="BE600" s="171">
        <f>IF(N600="základní",J600,0)</f>
        <v>0</v>
      </c>
      <c r="BF600" s="171">
        <f>IF(N600="snížená",J600,0)</f>
        <v>0</v>
      </c>
      <c r="BG600" s="171">
        <f>IF(N600="zákl. přenesená",J600,0)</f>
        <v>0</v>
      </c>
      <c r="BH600" s="171">
        <f>IF(N600="sníž. přenesená",J600,0)</f>
        <v>0</v>
      </c>
      <c r="BI600" s="171">
        <f>IF(N600="nulová",J600,0)</f>
        <v>0</v>
      </c>
      <c r="BJ600" s="11" t="s">
        <v>22</v>
      </c>
      <c r="BK600" s="171">
        <f>ROUND(I600*H600,2)</f>
        <v>0</v>
      </c>
      <c r="BL600" s="11" t="s">
        <v>127</v>
      </c>
      <c r="BM600" s="170" t="s">
        <v>1413</v>
      </c>
    </row>
    <row r="601" spans="1:65" s="2" customFormat="1" ht="39">
      <c r="A601" s="28"/>
      <c r="B601" s="29"/>
      <c r="C601" s="30"/>
      <c r="D601" s="172" t="s">
        <v>130</v>
      </c>
      <c r="E601" s="30"/>
      <c r="F601" s="173" t="s">
        <v>1414</v>
      </c>
      <c r="G601" s="30"/>
      <c r="H601" s="30"/>
      <c r="I601" s="109"/>
      <c r="J601" s="30"/>
      <c r="K601" s="30"/>
      <c r="L601" s="33"/>
      <c r="M601" s="174"/>
      <c r="N601" s="175"/>
      <c r="O601" s="58"/>
      <c r="P601" s="58"/>
      <c r="Q601" s="58"/>
      <c r="R601" s="58"/>
      <c r="S601" s="58"/>
      <c r="T601" s="59"/>
      <c r="U601" s="28"/>
      <c r="V601" s="28"/>
      <c r="W601" s="28"/>
      <c r="X601" s="28"/>
      <c r="Y601" s="28"/>
      <c r="Z601" s="28"/>
      <c r="AA601" s="28"/>
      <c r="AB601" s="28"/>
      <c r="AC601" s="28"/>
      <c r="AD601" s="28"/>
      <c r="AE601" s="28"/>
      <c r="AT601" s="11" t="s">
        <v>130</v>
      </c>
      <c r="AU601" s="11" t="s">
        <v>78</v>
      </c>
    </row>
    <row r="602" spans="1:65" s="2" customFormat="1" ht="16.5" customHeight="1">
      <c r="A602" s="28"/>
      <c r="B602" s="29"/>
      <c r="C602" s="158" t="s">
        <v>1415</v>
      </c>
      <c r="D602" s="158" t="s">
        <v>123</v>
      </c>
      <c r="E602" s="159" t="s">
        <v>1416</v>
      </c>
      <c r="F602" s="160" t="s">
        <v>1417</v>
      </c>
      <c r="G602" s="161" t="s">
        <v>134</v>
      </c>
      <c r="H602" s="162">
        <v>6</v>
      </c>
      <c r="I602" s="163"/>
      <c r="J602" s="164">
        <f>ROUND(I602*H602,2)</f>
        <v>0</v>
      </c>
      <c r="K602" s="165"/>
      <c r="L602" s="33"/>
      <c r="M602" s="166" t="s">
        <v>20</v>
      </c>
      <c r="N602" s="167" t="s">
        <v>49</v>
      </c>
      <c r="O602" s="58"/>
      <c r="P602" s="168">
        <f>O602*H602</f>
        <v>0</v>
      </c>
      <c r="Q602" s="168">
        <v>0</v>
      </c>
      <c r="R602" s="168">
        <f>Q602*H602</f>
        <v>0</v>
      </c>
      <c r="S602" s="168">
        <v>0</v>
      </c>
      <c r="T602" s="169">
        <f>S602*H602</f>
        <v>0</v>
      </c>
      <c r="U602" s="28"/>
      <c r="V602" s="28"/>
      <c r="W602" s="28"/>
      <c r="X602" s="28"/>
      <c r="Y602" s="28"/>
      <c r="Z602" s="28"/>
      <c r="AA602" s="28"/>
      <c r="AB602" s="28"/>
      <c r="AC602" s="28"/>
      <c r="AD602" s="28"/>
      <c r="AE602" s="28"/>
      <c r="AR602" s="170" t="s">
        <v>127</v>
      </c>
      <c r="AT602" s="170" t="s">
        <v>123</v>
      </c>
      <c r="AU602" s="170" t="s">
        <v>78</v>
      </c>
      <c r="AY602" s="11" t="s">
        <v>128</v>
      </c>
      <c r="BE602" s="171">
        <f>IF(N602="základní",J602,0)</f>
        <v>0</v>
      </c>
      <c r="BF602" s="171">
        <f>IF(N602="snížená",J602,0)</f>
        <v>0</v>
      </c>
      <c r="BG602" s="171">
        <f>IF(N602="zákl. přenesená",J602,0)</f>
        <v>0</v>
      </c>
      <c r="BH602" s="171">
        <f>IF(N602="sníž. přenesená",J602,0)</f>
        <v>0</v>
      </c>
      <c r="BI602" s="171">
        <f>IF(N602="nulová",J602,0)</f>
        <v>0</v>
      </c>
      <c r="BJ602" s="11" t="s">
        <v>22</v>
      </c>
      <c r="BK602" s="171">
        <f>ROUND(I602*H602,2)</f>
        <v>0</v>
      </c>
      <c r="BL602" s="11" t="s">
        <v>127</v>
      </c>
      <c r="BM602" s="170" t="s">
        <v>1418</v>
      </c>
    </row>
    <row r="603" spans="1:65" s="2" customFormat="1" ht="39">
      <c r="A603" s="28"/>
      <c r="B603" s="29"/>
      <c r="C603" s="30"/>
      <c r="D603" s="172" t="s">
        <v>130</v>
      </c>
      <c r="E603" s="30"/>
      <c r="F603" s="173" t="s">
        <v>1419</v>
      </c>
      <c r="G603" s="30"/>
      <c r="H603" s="30"/>
      <c r="I603" s="109"/>
      <c r="J603" s="30"/>
      <c r="K603" s="30"/>
      <c r="L603" s="33"/>
      <c r="M603" s="174"/>
      <c r="N603" s="175"/>
      <c r="O603" s="58"/>
      <c r="P603" s="58"/>
      <c r="Q603" s="58"/>
      <c r="R603" s="58"/>
      <c r="S603" s="58"/>
      <c r="T603" s="59"/>
      <c r="U603" s="28"/>
      <c r="V603" s="28"/>
      <c r="W603" s="28"/>
      <c r="X603" s="28"/>
      <c r="Y603" s="28"/>
      <c r="Z603" s="28"/>
      <c r="AA603" s="28"/>
      <c r="AB603" s="28"/>
      <c r="AC603" s="28"/>
      <c r="AD603" s="28"/>
      <c r="AE603" s="28"/>
      <c r="AT603" s="11" t="s">
        <v>130</v>
      </c>
      <c r="AU603" s="11" t="s">
        <v>78</v>
      </c>
    </row>
    <row r="604" spans="1:65" s="2" customFormat="1" ht="16.5" customHeight="1">
      <c r="A604" s="28"/>
      <c r="B604" s="29"/>
      <c r="C604" s="158" t="s">
        <v>1420</v>
      </c>
      <c r="D604" s="158" t="s">
        <v>123</v>
      </c>
      <c r="E604" s="159" t="s">
        <v>1421</v>
      </c>
      <c r="F604" s="160" t="s">
        <v>1422</v>
      </c>
      <c r="G604" s="161" t="s">
        <v>134</v>
      </c>
      <c r="H604" s="162">
        <v>6</v>
      </c>
      <c r="I604" s="163"/>
      <c r="J604" s="164">
        <f>ROUND(I604*H604,2)</f>
        <v>0</v>
      </c>
      <c r="K604" s="165"/>
      <c r="L604" s="33"/>
      <c r="M604" s="166" t="s">
        <v>20</v>
      </c>
      <c r="N604" s="167" t="s">
        <v>49</v>
      </c>
      <c r="O604" s="58"/>
      <c r="P604" s="168">
        <f>O604*H604</f>
        <v>0</v>
      </c>
      <c r="Q604" s="168">
        <v>0</v>
      </c>
      <c r="R604" s="168">
        <f>Q604*H604</f>
        <v>0</v>
      </c>
      <c r="S604" s="168">
        <v>0</v>
      </c>
      <c r="T604" s="169">
        <f>S604*H604</f>
        <v>0</v>
      </c>
      <c r="U604" s="28"/>
      <c r="V604" s="28"/>
      <c r="W604" s="28"/>
      <c r="X604" s="28"/>
      <c r="Y604" s="28"/>
      <c r="Z604" s="28"/>
      <c r="AA604" s="28"/>
      <c r="AB604" s="28"/>
      <c r="AC604" s="28"/>
      <c r="AD604" s="28"/>
      <c r="AE604" s="28"/>
      <c r="AR604" s="170" t="s">
        <v>127</v>
      </c>
      <c r="AT604" s="170" t="s">
        <v>123</v>
      </c>
      <c r="AU604" s="170" t="s">
        <v>78</v>
      </c>
      <c r="AY604" s="11" t="s">
        <v>128</v>
      </c>
      <c r="BE604" s="171">
        <f>IF(N604="základní",J604,0)</f>
        <v>0</v>
      </c>
      <c r="BF604" s="171">
        <f>IF(N604="snížená",J604,0)</f>
        <v>0</v>
      </c>
      <c r="BG604" s="171">
        <f>IF(N604="zákl. přenesená",J604,0)</f>
        <v>0</v>
      </c>
      <c r="BH604" s="171">
        <f>IF(N604="sníž. přenesená",J604,0)</f>
        <v>0</v>
      </c>
      <c r="BI604" s="171">
        <f>IF(N604="nulová",J604,0)</f>
        <v>0</v>
      </c>
      <c r="BJ604" s="11" t="s">
        <v>22</v>
      </c>
      <c r="BK604" s="171">
        <f>ROUND(I604*H604,2)</f>
        <v>0</v>
      </c>
      <c r="BL604" s="11" t="s">
        <v>127</v>
      </c>
      <c r="BM604" s="170" t="s">
        <v>1423</v>
      </c>
    </row>
    <row r="605" spans="1:65" s="2" customFormat="1" ht="39">
      <c r="A605" s="28"/>
      <c r="B605" s="29"/>
      <c r="C605" s="30"/>
      <c r="D605" s="172" t="s">
        <v>130</v>
      </c>
      <c r="E605" s="30"/>
      <c r="F605" s="173" t="s">
        <v>1424</v>
      </c>
      <c r="G605" s="30"/>
      <c r="H605" s="30"/>
      <c r="I605" s="109"/>
      <c r="J605" s="30"/>
      <c r="K605" s="30"/>
      <c r="L605" s="33"/>
      <c r="M605" s="174"/>
      <c r="N605" s="175"/>
      <c r="O605" s="58"/>
      <c r="P605" s="58"/>
      <c r="Q605" s="58"/>
      <c r="R605" s="58"/>
      <c r="S605" s="58"/>
      <c r="T605" s="59"/>
      <c r="U605" s="28"/>
      <c r="V605" s="28"/>
      <c r="W605" s="28"/>
      <c r="X605" s="28"/>
      <c r="Y605" s="28"/>
      <c r="Z605" s="28"/>
      <c r="AA605" s="28"/>
      <c r="AB605" s="28"/>
      <c r="AC605" s="28"/>
      <c r="AD605" s="28"/>
      <c r="AE605" s="28"/>
      <c r="AT605" s="11" t="s">
        <v>130</v>
      </c>
      <c r="AU605" s="11" t="s">
        <v>78</v>
      </c>
    </row>
    <row r="606" spans="1:65" s="2" customFormat="1" ht="16.5" customHeight="1">
      <c r="A606" s="28"/>
      <c r="B606" s="29"/>
      <c r="C606" s="158" t="s">
        <v>1425</v>
      </c>
      <c r="D606" s="158" t="s">
        <v>123</v>
      </c>
      <c r="E606" s="159" t="s">
        <v>1426</v>
      </c>
      <c r="F606" s="160" t="s">
        <v>1427</v>
      </c>
      <c r="G606" s="161" t="s">
        <v>134</v>
      </c>
      <c r="H606" s="162">
        <v>6</v>
      </c>
      <c r="I606" s="163"/>
      <c r="J606" s="164">
        <f>ROUND(I606*H606,2)</f>
        <v>0</v>
      </c>
      <c r="K606" s="165"/>
      <c r="L606" s="33"/>
      <c r="M606" s="166" t="s">
        <v>20</v>
      </c>
      <c r="N606" s="167" t="s">
        <v>49</v>
      </c>
      <c r="O606" s="58"/>
      <c r="P606" s="168">
        <f>O606*H606</f>
        <v>0</v>
      </c>
      <c r="Q606" s="168">
        <v>0</v>
      </c>
      <c r="R606" s="168">
        <f>Q606*H606</f>
        <v>0</v>
      </c>
      <c r="S606" s="168">
        <v>0</v>
      </c>
      <c r="T606" s="169">
        <f>S606*H606</f>
        <v>0</v>
      </c>
      <c r="U606" s="28"/>
      <c r="V606" s="28"/>
      <c r="W606" s="28"/>
      <c r="X606" s="28"/>
      <c r="Y606" s="28"/>
      <c r="Z606" s="28"/>
      <c r="AA606" s="28"/>
      <c r="AB606" s="28"/>
      <c r="AC606" s="28"/>
      <c r="AD606" s="28"/>
      <c r="AE606" s="28"/>
      <c r="AR606" s="170" t="s">
        <v>127</v>
      </c>
      <c r="AT606" s="170" t="s">
        <v>123</v>
      </c>
      <c r="AU606" s="170" t="s">
        <v>78</v>
      </c>
      <c r="AY606" s="11" t="s">
        <v>128</v>
      </c>
      <c r="BE606" s="171">
        <f>IF(N606="základní",J606,0)</f>
        <v>0</v>
      </c>
      <c r="BF606" s="171">
        <f>IF(N606="snížená",J606,0)</f>
        <v>0</v>
      </c>
      <c r="BG606" s="171">
        <f>IF(N606="zákl. přenesená",J606,0)</f>
        <v>0</v>
      </c>
      <c r="BH606" s="171">
        <f>IF(N606="sníž. přenesená",J606,0)</f>
        <v>0</v>
      </c>
      <c r="BI606" s="171">
        <f>IF(N606="nulová",J606,0)</f>
        <v>0</v>
      </c>
      <c r="BJ606" s="11" t="s">
        <v>22</v>
      </c>
      <c r="BK606" s="171">
        <f>ROUND(I606*H606,2)</f>
        <v>0</v>
      </c>
      <c r="BL606" s="11" t="s">
        <v>127</v>
      </c>
      <c r="BM606" s="170" t="s">
        <v>1428</v>
      </c>
    </row>
    <row r="607" spans="1:65" s="2" customFormat="1" ht="39">
      <c r="A607" s="28"/>
      <c r="B607" s="29"/>
      <c r="C607" s="30"/>
      <c r="D607" s="172" t="s">
        <v>130</v>
      </c>
      <c r="E607" s="30"/>
      <c r="F607" s="173" t="s">
        <v>1429</v>
      </c>
      <c r="G607" s="30"/>
      <c r="H607" s="30"/>
      <c r="I607" s="109"/>
      <c r="J607" s="30"/>
      <c r="K607" s="30"/>
      <c r="L607" s="33"/>
      <c r="M607" s="174"/>
      <c r="N607" s="175"/>
      <c r="O607" s="58"/>
      <c r="P607" s="58"/>
      <c r="Q607" s="58"/>
      <c r="R607" s="58"/>
      <c r="S607" s="58"/>
      <c r="T607" s="59"/>
      <c r="U607" s="28"/>
      <c r="V607" s="28"/>
      <c r="W607" s="28"/>
      <c r="X607" s="28"/>
      <c r="Y607" s="28"/>
      <c r="Z607" s="28"/>
      <c r="AA607" s="28"/>
      <c r="AB607" s="28"/>
      <c r="AC607" s="28"/>
      <c r="AD607" s="28"/>
      <c r="AE607" s="28"/>
      <c r="AT607" s="11" t="s">
        <v>130</v>
      </c>
      <c r="AU607" s="11" t="s">
        <v>78</v>
      </c>
    </row>
    <row r="608" spans="1:65" s="2" customFormat="1" ht="16.5" customHeight="1">
      <c r="A608" s="28"/>
      <c r="B608" s="29"/>
      <c r="C608" s="158" t="s">
        <v>1430</v>
      </c>
      <c r="D608" s="158" t="s">
        <v>123</v>
      </c>
      <c r="E608" s="159" t="s">
        <v>1431</v>
      </c>
      <c r="F608" s="160" t="s">
        <v>1432</v>
      </c>
      <c r="G608" s="161" t="s">
        <v>134</v>
      </c>
      <c r="H608" s="162">
        <v>6</v>
      </c>
      <c r="I608" s="163"/>
      <c r="J608" s="164">
        <f>ROUND(I608*H608,2)</f>
        <v>0</v>
      </c>
      <c r="K608" s="165"/>
      <c r="L608" s="33"/>
      <c r="M608" s="166" t="s">
        <v>20</v>
      </c>
      <c r="N608" s="167" t="s">
        <v>49</v>
      </c>
      <c r="O608" s="58"/>
      <c r="P608" s="168">
        <f>O608*H608</f>
        <v>0</v>
      </c>
      <c r="Q608" s="168">
        <v>0</v>
      </c>
      <c r="R608" s="168">
        <f>Q608*H608</f>
        <v>0</v>
      </c>
      <c r="S608" s="168">
        <v>0</v>
      </c>
      <c r="T608" s="169">
        <f>S608*H608</f>
        <v>0</v>
      </c>
      <c r="U608" s="28"/>
      <c r="V608" s="28"/>
      <c r="W608" s="28"/>
      <c r="X608" s="28"/>
      <c r="Y608" s="28"/>
      <c r="Z608" s="28"/>
      <c r="AA608" s="28"/>
      <c r="AB608" s="28"/>
      <c r="AC608" s="28"/>
      <c r="AD608" s="28"/>
      <c r="AE608" s="28"/>
      <c r="AR608" s="170" t="s">
        <v>127</v>
      </c>
      <c r="AT608" s="170" t="s">
        <v>123</v>
      </c>
      <c r="AU608" s="170" t="s">
        <v>78</v>
      </c>
      <c r="AY608" s="11" t="s">
        <v>128</v>
      </c>
      <c r="BE608" s="171">
        <f>IF(N608="základní",J608,0)</f>
        <v>0</v>
      </c>
      <c r="BF608" s="171">
        <f>IF(N608="snížená",J608,0)</f>
        <v>0</v>
      </c>
      <c r="BG608" s="171">
        <f>IF(N608="zákl. přenesená",J608,0)</f>
        <v>0</v>
      </c>
      <c r="BH608" s="171">
        <f>IF(N608="sníž. přenesená",J608,0)</f>
        <v>0</v>
      </c>
      <c r="BI608" s="171">
        <f>IF(N608="nulová",J608,0)</f>
        <v>0</v>
      </c>
      <c r="BJ608" s="11" t="s">
        <v>22</v>
      </c>
      <c r="BK608" s="171">
        <f>ROUND(I608*H608,2)</f>
        <v>0</v>
      </c>
      <c r="BL608" s="11" t="s">
        <v>127</v>
      </c>
      <c r="BM608" s="170" t="s">
        <v>1433</v>
      </c>
    </row>
    <row r="609" spans="1:65" s="2" customFormat="1" ht="39">
      <c r="A609" s="28"/>
      <c r="B609" s="29"/>
      <c r="C609" s="30"/>
      <c r="D609" s="172" t="s">
        <v>130</v>
      </c>
      <c r="E609" s="30"/>
      <c r="F609" s="173" t="s">
        <v>1434</v>
      </c>
      <c r="G609" s="30"/>
      <c r="H609" s="30"/>
      <c r="I609" s="109"/>
      <c r="J609" s="30"/>
      <c r="K609" s="30"/>
      <c r="L609" s="33"/>
      <c r="M609" s="174"/>
      <c r="N609" s="175"/>
      <c r="O609" s="58"/>
      <c r="P609" s="58"/>
      <c r="Q609" s="58"/>
      <c r="R609" s="58"/>
      <c r="S609" s="58"/>
      <c r="T609" s="59"/>
      <c r="U609" s="28"/>
      <c r="V609" s="28"/>
      <c r="W609" s="28"/>
      <c r="X609" s="28"/>
      <c r="Y609" s="28"/>
      <c r="Z609" s="28"/>
      <c r="AA609" s="28"/>
      <c r="AB609" s="28"/>
      <c r="AC609" s="28"/>
      <c r="AD609" s="28"/>
      <c r="AE609" s="28"/>
      <c r="AT609" s="11" t="s">
        <v>130</v>
      </c>
      <c r="AU609" s="11" t="s">
        <v>78</v>
      </c>
    </row>
    <row r="610" spans="1:65" s="2" customFormat="1" ht="16.5" customHeight="1">
      <c r="A610" s="28"/>
      <c r="B610" s="29"/>
      <c r="C610" s="158" t="s">
        <v>1435</v>
      </c>
      <c r="D610" s="158" t="s">
        <v>123</v>
      </c>
      <c r="E610" s="159" t="s">
        <v>1436</v>
      </c>
      <c r="F610" s="160" t="s">
        <v>1437</v>
      </c>
      <c r="G610" s="161" t="s">
        <v>381</v>
      </c>
      <c r="H610" s="162">
        <v>6</v>
      </c>
      <c r="I610" s="163"/>
      <c r="J610" s="164">
        <f>ROUND(I610*H610,2)</f>
        <v>0</v>
      </c>
      <c r="K610" s="165"/>
      <c r="L610" s="33"/>
      <c r="M610" s="166" t="s">
        <v>20</v>
      </c>
      <c r="N610" s="167" t="s">
        <v>49</v>
      </c>
      <c r="O610" s="58"/>
      <c r="P610" s="168">
        <f>O610*H610</f>
        <v>0</v>
      </c>
      <c r="Q610" s="168">
        <v>0</v>
      </c>
      <c r="R610" s="168">
        <f>Q610*H610</f>
        <v>0</v>
      </c>
      <c r="S610" s="168">
        <v>0</v>
      </c>
      <c r="T610" s="169">
        <f>S610*H610</f>
        <v>0</v>
      </c>
      <c r="U610" s="28"/>
      <c r="V610" s="28"/>
      <c r="W610" s="28"/>
      <c r="X610" s="28"/>
      <c r="Y610" s="28"/>
      <c r="Z610" s="28"/>
      <c r="AA610" s="28"/>
      <c r="AB610" s="28"/>
      <c r="AC610" s="28"/>
      <c r="AD610" s="28"/>
      <c r="AE610" s="28"/>
      <c r="AR610" s="170" t="s">
        <v>127</v>
      </c>
      <c r="AT610" s="170" t="s">
        <v>123</v>
      </c>
      <c r="AU610" s="170" t="s">
        <v>78</v>
      </c>
      <c r="AY610" s="11" t="s">
        <v>128</v>
      </c>
      <c r="BE610" s="171">
        <f>IF(N610="základní",J610,0)</f>
        <v>0</v>
      </c>
      <c r="BF610" s="171">
        <f>IF(N610="snížená",J610,0)</f>
        <v>0</v>
      </c>
      <c r="BG610" s="171">
        <f>IF(N610="zákl. přenesená",J610,0)</f>
        <v>0</v>
      </c>
      <c r="BH610" s="171">
        <f>IF(N610="sníž. přenesená",J610,0)</f>
        <v>0</v>
      </c>
      <c r="BI610" s="171">
        <f>IF(N610="nulová",J610,0)</f>
        <v>0</v>
      </c>
      <c r="BJ610" s="11" t="s">
        <v>22</v>
      </c>
      <c r="BK610" s="171">
        <f>ROUND(I610*H610,2)</f>
        <v>0</v>
      </c>
      <c r="BL610" s="11" t="s">
        <v>127</v>
      </c>
      <c r="BM610" s="170" t="s">
        <v>1438</v>
      </c>
    </row>
    <row r="611" spans="1:65" s="2" customFormat="1" ht="19.5">
      <c r="A611" s="28"/>
      <c r="B611" s="29"/>
      <c r="C611" s="30"/>
      <c r="D611" s="172" t="s">
        <v>130</v>
      </c>
      <c r="E611" s="30"/>
      <c r="F611" s="173" t="s">
        <v>1439</v>
      </c>
      <c r="G611" s="30"/>
      <c r="H611" s="30"/>
      <c r="I611" s="109"/>
      <c r="J611" s="30"/>
      <c r="K611" s="30"/>
      <c r="L611" s="33"/>
      <c r="M611" s="174"/>
      <c r="N611" s="175"/>
      <c r="O611" s="58"/>
      <c r="P611" s="58"/>
      <c r="Q611" s="58"/>
      <c r="R611" s="58"/>
      <c r="S611" s="58"/>
      <c r="T611" s="59"/>
      <c r="U611" s="28"/>
      <c r="V611" s="28"/>
      <c r="W611" s="28"/>
      <c r="X611" s="28"/>
      <c r="Y611" s="28"/>
      <c r="Z611" s="28"/>
      <c r="AA611" s="28"/>
      <c r="AB611" s="28"/>
      <c r="AC611" s="28"/>
      <c r="AD611" s="28"/>
      <c r="AE611" s="28"/>
      <c r="AT611" s="11" t="s">
        <v>130</v>
      </c>
      <c r="AU611" s="11" t="s">
        <v>78</v>
      </c>
    </row>
    <row r="612" spans="1:65" s="2" customFormat="1" ht="16.5" customHeight="1">
      <c r="A612" s="28"/>
      <c r="B612" s="29"/>
      <c r="C612" s="158" t="s">
        <v>1440</v>
      </c>
      <c r="D612" s="158" t="s">
        <v>123</v>
      </c>
      <c r="E612" s="159" t="s">
        <v>1441</v>
      </c>
      <c r="F612" s="160" t="s">
        <v>1442</v>
      </c>
      <c r="G612" s="161" t="s">
        <v>381</v>
      </c>
      <c r="H612" s="162">
        <v>6</v>
      </c>
      <c r="I612" s="163"/>
      <c r="J612" s="164">
        <f>ROUND(I612*H612,2)</f>
        <v>0</v>
      </c>
      <c r="K612" s="165"/>
      <c r="L612" s="33"/>
      <c r="M612" s="166" t="s">
        <v>20</v>
      </c>
      <c r="N612" s="167" t="s">
        <v>49</v>
      </c>
      <c r="O612" s="58"/>
      <c r="P612" s="168">
        <f>O612*H612</f>
        <v>0</v>
      </c>
      <c r="Q612" s="168">
        <v>0</v>
      </c>
      <c r="R612" s="168">
        <f>Q612*H612</f>
        <v>0</v>
      </c>
      <c r="S612" s="168">
        <v>0</v>
      </c>
      <c r="T612" s="169">
        <f>S612*H612</f>
        <v>0</v>
      </c>
      <c r="U612" s="28"/>
      <c r="V612" s="28"/>
      <c r="W612" s="28"/>
      <c r="X612" s="28"/>
      <c r="Y612" s="28"/>
      <c r="Z612" s="28"/>
      <c r="AA612" s="28"/>
      <c r="AB612" s="28"/>
      <c r="AC612" s="28"/>
      <c r="AD612" s="28"/>
      <c r="AE612" s="28"/>
      <c r="AR612" s="170" t="s">
        <v>127</v>
      </c>
      <c r="AT612" s="170" t="s">
        <v>123</v>
      </c>
      <c r="AU612" s="170" t="s">
        <v>78</v>
      </c>
      <c r="AY612" s="11" t="s">
        <v>128</v>
      </c>
      <c r="BE612" s="171">
        <f>IF(N612="základní",J612,0)</f>
        <v>0</v>
      </c>
      <c r="BF612" s="171">
        <f>IF(N612="snížená",J612,0)</f>
        <v>0</v>
      </c>
      <c r="BG612" s="171">
        <f>IF(N612="zákl. přenesená",J612,0)</f>
        <v>0</v>
      </c>
      <c r="BH612" s="171">
        <f>IF(N612="sníž. přenesená",J612,0)</f>
        <v>0</v>
      </c>
      <c r="BI612" s="171">
        <f>IF(N612="nulová",J612,0)</f>
        <v>0</v>
      </c>
      <c r="BJ612" s="11" t="s">
        <v>22</v>
      </c>
      <c r="BK612" s="171">
        <f>ROUND(I612*H612,2)</f>
        <v>0</v>
      </c>
      <c r="BL612" s="11" t="s">
        <v>127</v>
      </c>
      <c r="BM612" s="170" t="s">
        <v>1443</v>
      </c>
    </row>
    <row r="613" spans="1:65" s="2" customFormat="1" ht="19.5">
      <c r="A613" s="28"/>
      <c r="B613" s="29"/>
      <c r="C613" s="30"/>
      <c r="D613" s="172" t="s">
        <v>130</v>
      </c>
      <c r="E613" s="30"/>
      <c r="F613" s="173" t="s">
        <v>1444</v>
      </c>
      <c r="G613" s="30"/>
      <c r="H613" s="30"/>
      <c r="I613" s="109"/>
      <c r="J613" s="30"/>
      <c r="K613" s="30"/>
      <c r="L613" s="33"/>
      <c r="M613" s="174"/>
      <c r="N613" s="175"/>
      <c r="O613" s="58"/>
      <c r="P613" s="58"/>
      <c r="Q613" s="58"/>
      <c r="R613" s="58"/>
      <c r="S613" s="58"/>
      <c r="T613" s="59"/>
      <c r="U613" s="28"/>
      <c r="V613" s="28"/>
      <c r="W613" s="28"/>
      <c r="X613" s="28"/>
      <c r="Y613" s="28"/>
      <c r="Z613" s="28"/>
      <c r="AA613" s="28"/>
      <c r="AB613" s="28"/>
      <c r="AC613" s="28"/>
      <c r="AD613" s="28"/>
      <c r="AE613" s="28"/>
      <c r="AT613" s="11" t="s">
        <v>130</v>
      </c>
      <c r="AU613" s="11" t="s">
        <v>78</v>
      </c>
    </row>
    <row r="614" spans="1:65" s="2" customFormat="1" ht="16.5" customHeight="1">
      <c r="A614" s="28"/>
      <c r="B614" s="29"/>
      <c r="C614" s="158" t="s">
        <v>1445</v>
      </c>
      <c r="D614" s="158" t="s">
        <v>123</v>
      </c>
      <c r="E614" s="159" t="s">
        <v>1446</v>
      </c>
      <c r="F614" s="160" t="s">
        <v>1447</v>
      </c>
      <c r="G614" s="161" t="s">
        <v>381</v>
      </c>
      <c r="H614" s="162">
        <v>6</v>
      </c>
      <c r="I614" s="163"/>
      <c r="J614" s="164">
        <f>ROUND(I614*H614,2)</f>
        <v>0</v>
      </c>
      <c r="K614" s="165"/>
      <c r="L614" s="33"/>
      <c r="M614" s="166" t="s">
        <v>20</v>
      </c>
      <c r="N614" s="167" t="s">
        <v>49</v>
      </c>
      <c r="O614" s="58"/>
      <c r="P614" s="168">
        <f>O614*H614</f>
        <v>0</v>
      </c>
      <c r="Q614" s="168">
        <v>0</v>
      </c>
      <c r="R614" s="168">
        <f>Q614*H614</f>
        <v>0</v>
      </c>
      <c r="S614" s="168">
        <v>0</v>
      </c>
      <c r="T614" s="169">
        <f>S614*H614</f>
        <v>0</v>
      </c>
      <c r="U614" s="28"/>
      <c r="V614" s="28"/>
      <c r="W614" s="28"/>
      <c r="X614" s="28"/>
      <c r="Y614" s="28"/>
      <c r="Z614" s="28"/>
      <c r="AA614" s="28"/>
      <c r="AB614" s="28"/>
      <c r="AC614" s="28"/>
      <c r="AD614" s="28"/>
      <c r="AE614" s="28"/>
      <c r="AR614" s="170" t="s">
        <v>127</v>
      </c>
      <c r="AT614" s="170" t="s">
        <v>123</v>
      </c>
      <c r="AU614" s="170" t="s">
        <v>78</v>
      </c>
      <c r="AY614" s="11" t="s">
        <v>128</v>
      </c>
      <c r="BE614" s="171">
        <f>IF(N614="základní",J614,0)</f>
        <v>0</v>
      </c>
      <c r="BF614" s="171">
        <f>IF(N614="snížená",J614,0)</f>
        <v>0</v>
      </c>
      <c r="BG614" s="171">
        <f>IF(N614="zákl. přenesená",J614,0)</f>
        <v>0</v>
      </c>
      <c r="BH614" s="171">
        <f>IF(N614="sníž. přenesená",J614,0)</f>
        <v>0</v>
      </c>
      <c r="BI614" s="171">
        <f>IF(N614="nulová",J614,0)</f>
        <v>0</v>
      </c>
      <c r="BJ614" s="11" t="s">
        <v>22</v>
      </c>
      <c r="BK614" s="171">
        <f>ROUND(I614*H614,2)</f>
        <v>0</v>
      </c>
      <c r="BL614" s="11" t="s">
        <v>127</v>
      </c>
      <c r="BM614" s="170" t="s">
        <v>1448</v>
      </c>
    </row>
    <row r="615" spans="1:65" s="2" customFormat="1" ht="19.5">
      <c r="A615" s="28"/>
      <c r="B615" s="29"/>
      <c r="C615" s="30"/>
      <c r="D615" s="172" t="s">
        <v>130</v>
      </c>
      <c r="E615" s="30"/>
      <c r="F615" s="173" t="s">
        <v>1449</v>
      </c>
      <c r="G615" s="30"/>
      <c r="H615" s="30"/>
      <c r="I615" s="109"/>
      <c r="J615" s="30"/>
      <c r="K615" s="30"/>
      <c r="L615" s="33"/>
      <c r="M615" s="174"/>
      <c r="N615" s="175"/>
      <c r="O615" s="58"/>
      <c r="P615" s="58"/>
      <c r="Q615" s="58"/>
      <c r="R615" s="58"/>
      <c r="S615" s="58"/>
      <c r="T615" s="59"/>
      <c r="U615" s="28"/>
      <c r="V615" s="28"/>
      <c r="W615" s="28"/>
      <c r="X615" s="28"/>
      <c r="Y615" s="28"/>
      <c r="Z615" s="28"/>
      <c r="AA615" s="28"/>
      <c r="AB615" s="28"/>
      <c r="AC615" s="28"/>
      <c r="AD615" s="28"/>
      <c r="AE615" s="28"/>
      <c r="AT615" s="11" t="s">
        <v>130</v>
      </c>
      <c r="AU615" s="11" t="s">
        <v>78</v>
      </c>
    </row>
    <row r="616" spans="1:65" s="2" customFormat="1" ht="16.5" customHeight="1">
      <c r="A616" s="28"/>
      <c r="B616" s="29"/>
      <c r="C616" s="158" t="s">
        <v>1450</v>
      </c>
      <c r="D616" s="158" t="s">
        <v>123</v>
      </c>
      <c r="E616" s="159" t="s">
        <v>1451</v>
      </c>
      <c r="F616" s="160" t="s">
        <v>1452</v>
      </c>
      <c r="G616" s="161" t="s">
        <v>381</v>
      </c>
      <c r="H616" s="162">
        <v>6</v>
      </c>
      <c r="I616" s="163"/>
      <c r="J616" s="164">
        <f>ROUND(I616*H616,2)</f>
        <v>0</v>
      </c>
      <c r="K616" s="165"/>
      <c r="L616" s="33"/>
      <c r="M616" s="166" t="s">
        <v>20</v>
      </c>
      <c r="N616" s="167" t="s">
        <v>49</v>
      </c>
      <c r="O616" s="58"/>
      <c r="P616" s="168">
        <f>O616*H616</f>
        <v>0</v>
      </c>
      <c r="Q616" s="168">
        <v>0</v>
      </c>
      <c r="R616" s="168">
        <f>Q616*H616</f>
        <v>0</v>
      </c>
      <c r="S616" s="168">
        <v>0</v>
      </c>
      <c r="T616" s="169">
        <f>S616*H616</f>
        <v>0</v>
      </c>
      <c r="U616" s="28"/>
      <c r="V616" s="28"/>
      <c r="W616" s="28"/>
      <c r="X616" s="28"/>
      <c r="Y616" s="28"/>
      <c r="Z616" s="28"/>
      <c r="AA616" s="28"/>
      <c r="AB616" s="28"/>
      <c r="AC616" s="28"/>
      <c r="AD616" s="28"/>
      <c r="AE616" s="28"/>
      <c r="AR616" s="170" t="s">
        <v>127</v>
      </c>
      <c r="AT616" s="170" t="s">
        <v>123</v>
      </c>
      <c r="AU616" s="170" t="s">
        <v>78</v>
      </c>
      <c r="AY616" s="11" t="s">
        <v>128</v>
      </c>
      <c r="BE616" s="171">
        <f>IF(N616="základní",J616,0)</f>
        <v>0</v>
      </c>
      <c r="BF616" s="171">
        <f>IF(N616="snížená",J616,0)</f>
        <v>0</v>
      </c>
      <c r="BG616" s="171">
        <f>IF(N616="zákl. přenesená",J616,0)</f>
        <v>0</v>
      </c>
      <c r="BH616" s="171">
        <f>IF(N616="sníž. přenesená",J616,0)</f>
        <v>0</v>
      </c>
      <c r="BI616" s="171">
        <f>IF(N616="nulová",J616,0)</f>
        <v>0</v>
      </c>
      <c r="BJ616" s="11" t="s">
        <v>22</v>
      </c>
      <c r="BK616" s="171">
        <f>ROUND(I616*H616,2)</f>
        <v>0</v>
      </c>
      <c r="BL616" s="11" t="s">
        <v>127</v>
      </c>
      <c r="BM616" s="170" t="s">
        <v>1453</v>
      </c>
    </row>
    <row r="617" spans="1:65" s="2" customFormat="1" ht="19.5">
      <c r="A617" s="28"/>
      <c r="B617" s="29"/>
      <c r="C617" s="30"/>
      <c r="D617" s="172" t="s">
        <v>130</v>
      </c>
      <c r="E617" s="30"/>
      <c r="F617" s="173" t="s">
        <v>1454</v>
      </c>
      <c r="G617" s="30"/>
      <c r="H617" s="30"/>
      <c r="I617" s="109"/>
      <c r="J617" s="30"/>
      <c r="K617" s="30"/>
      <c r="L617" s="33"/>
      <c r="M617" s="174"/>
      <c r="N617" s="175"/>
      <c r="O617" s="58"/>
      <c r="P617" s="58"/>
      <c r="Q617" s="58"/>
      <c r="R617" s="58"/>
      <c r="S617" s="58"/>
      <c r="T617" s="59"/>
      <c r="U617" s="28"/>
      <c r="V617" s="28"/>
      <c r="W617" s="28"/>
      <c r="X617" s="28"/>
      <c r="Y617" s="28"/>
      <c r="Z617" s="28"/>
      <c r="AA617" s="28"/>
      <c r="AB617" s="28"/>
      <c r="AC617" s="28"/>
      <c r="AD617" s="28"/>
      <c r="AE617" s="28"/>
      <c r="AT617" s="11" t="s">
        <v>130</v>
      </c>
      <c r="AU617" s="11" t="s">
        <v>78</v>
      </c>
    </row>
    <row r="618" spans="1:65" s="2" customFormat="1" ht="16.5" customHeight="1">
      <c r="A618" s="28"/>
      <c r="B618" s="29"/>
      <c r="C618" s="158" t="s">
        <v>1455</v>
      </c>
      <c r="D618" s="158" t="s">
        <v>123</v>
      </c>
      <c r="E618" s="159" t="s">
        <v>1456</v>
      </c>
      <c r="F618" s="160" t="s">
        <v>1457</v>
      </c>
      <c r="G618" s="161" t="s">
        <v>381</v>
      </c>
      <c r="H618" s="162">
        <v>6</v>
      </c>
      <c r="I618" s="163"/>
      <c r="J618" s="164">
        <f>ROUND(I618*H618,2)</f>
        <v>0</v>
      </c>
      <c r="K618" s="165"/>
      <c r="L618" s="33"/>
      <c r="M618" s="166" t="s">
        <v>20</v>
      </c>
      <c r="N618" s="167" t="s">
        <v>49</v>
      </c>
      <c r="O618" s="58"/>
      <c r="P618" s="168">
        <f>O618*H618</f>
        <v>0</v>
      </c>
      <c r="Q618" s="168">
        <v>0</v>
      </c>
      <c r="R618" s="168">
        <f>Q618*H618</f>
        <v>0</v>
      </c>
      <c r="S618" s="168">
        <v>0</v>
      </c>
      <c r="T618" s="169">
        <f>S618*H618</f>
        <v>0</v>
      </c>
      <c r="U618" s="28"/>
      <c r="V618" s="28"/>
      <c r="W618" s="28"/>
      <c r="X618" s="28"/>
      <c r="Y618" s="28"/>
      <c r="Z618" s="28"/>
      <c r="AA618" s="28"/>
      <c r="AB618" s="28"/>
      <c r="AC618" s="28"/>
      <c r="AD618" s="28"/>
      <c r="AE618" s="28"/>
      <c r="AR618" s="170" t="s">
        <v>127</v>
      </c>
      <c r="AT618" s="170" t="s">
        <v>123</v>
      </c>
      <c r="AU618" s="170" t="s">
        <v>78</v>
      </c>
      <c r="AY618" s="11" t="s">
        <v>128</v>
      </c>
      <c r="BE618" s="171">
        <f>IF(N618="základní",J618,0)</f>
        <v>0</v>
      </c>
      <c r="BF618" s="171">
        <f>IF(N618="snížená",J618,0)</f>
        <v>0</v>
      </c>
      <c r="BG618" s="171">
        <f>IF(N618="zákl. přenesená",J618,0)</f>
        <v>0</v>
      </c>
      <c r="BH618" s="171">
        <f>IF(N618="sníž. přenesená",J618,0)</f>
        <v>0</v>
      </c>
      <c r="BI618" s="171">
        <f>IF(N618="nulová",J618,0)</f>
        <v>0</v>
      </c>
      <c r="BJ618" s="11" t="s">
        <v>22</v>
      </c>
      <c r="BK618" s="171">
        <f>ROUND(I618*H618,2)</f>
        <v>0</v>
      </c>
      <c r="BL618" s="11" t="s">
        <v>127</v>
      </c>
      <c r="BM618" s="170" t="s">
        <v>1458</v>
      </c>
    </row>
    <row r="619" spans="1:65" s="2" customFormat="1" ht="19.5">
      <c r="A619" s="28"/>
      <c r="B619" s="29"/>
      <c r="C619" s="30"/>
      <c r="D619" s="172" t="s">
        <v>130</v>
      </c>
      <c r="E619" s="30"/>
      <c r="F619" s="173" t="s">
        <v>1459</v>
      </c>
      <c r="G619" s="30"/>
      <c r="H619" s="30"/>
      <c r="I619" s="109"/>
      <c r="J619" s="30"/>
      <c r="K619" s="30"/>
      <c r="L619" s="33"/>
      <c r="M619" s="174"/>
      <c r="N619" s="175"/>
      <c r="O619" s="58"/>
      <c r="P619" s="58"/>
      <c r="Q619" s="58"/>
      <c r="R619" s="58"/>
      <c r="S619" s="58"/>
      <c r="T619" s="59"/>
      <c r="U619" s="28"/>
      <c r="V619" s="28"/>
      <c r="W619" s="28"/>
      <c r="X619" s="28"/>
      <c r="Y619" s="28"/>
      <c r="Z619" s="28"/>
      <c r="AA619" s="28"/>
      <c r="AB619" s="28"/>
      <c r="AC619" s="28"/>
      <c r="AD619" s="28"/>
      <c r="AE619" s="28"/>
      <c r="AT619" s="11" t="s">
        <v>130</v>
      </c>
      <c r="AU619" s="11" t="s">
        <v>78</v>
      </c>
    </row>
    <row r="620" spans="1:65" s="2" customFormat="1" ht="16.5" customHeight="1">
      <c r="A620" s="28"/>
      <c r="B620" s="29"/>
      <c r="C620" s="158" t="s">
        <v>1460</v>
      </c>
      <c r="D620" s="158" t="s">
        <v>123</v>
      </c>
      <c r="E620" s="159" t="s">
        <v>1461</v>
      </c>
      <c r="F620" s="160" t="s">
        <v>1462</v>
      </c>
      <c r="G620" s="161" t="s">
        <v>381</v>
      </c>
      <c r="H620" s="162">
        <v>6</v>
      </c>
      <c r="I620" s="163"/>
      <c r="J620" s="164">
        <f>ROUND(I620*H620,2)</f>
        <v>0</v>
      </c>
      <c r="K620" s="165"/>
      <c r="L620" s="33"/>
      <c r="M620" s="166" t="s">
        <v>20</v>
      </c>
      <c r="N620" s="167" t="s">
        <v>49</v>
      </c>
      <c r="O620" s="58"/>
      <c r="P620" s="168">
        <f>O620*H620</f>
        <v>0</v>
      </c>
      <c r="Q620" s="168">
        <v>0</v>
      </c>
      <c r="R620" s="168">
        <f>Q620*H620</f>
        <v>0</v>
      </c>
      <c r="S620" s="168">
        <v>0</v>
      </c>
      <c r="T620" s="169">
        <f>S620*H620</f>
        <v>0</v>
      </c>
      <c r="U620" s="28"/>
      <c r="V620" s="28"/>
      <c r="W620" s="28"/>
      <c r="X620" s="28"/>
      <c r="Y620" s="28"/>
      <c r="Z620" s="28"/>
      <c r="AA620" s="28"/>
      <c r="AB620" s="28"/>
      <c r="AC620" s="28"/>
      <c r="AD620" s="28"/>
      <c r="AE620" s="28"/>
      <c r="AR620" s="170" t="s">
        <v>127</v>
      </c>
      <c r="AT620" s="170" t="s">
        <v>123</v>
      </c>
      <c r="AU620" s="170" t="s">
        <v>78</v>
      </c>
      <c r="AY620" s="11" t="s">
        <v>128</v>
      </c>
      <c r="BE620" s="171">
        <f>IF(N620="základní",J620,0)</f>
        <v>0</v>
      </c>
      <c r="BF620" s="171">
        <f>IF(N620="snížená",J620,0)</f>
        <v>0</v>
      </c>
      <c r="BG620" s="171">
        <f>IF(N620="zákl. přenesená",J620,0)</f>
        <v>0</v>
      </c>
      <c r="BH620" s="171">
        <f>IF(N620="sníž. přenesená",J620,0)</f>
        <v>0</v>
      </c>
      <c r="BI620" s="171">
        <f>IF(N620="nulová",J620,0)</f>
        <v>0</v>
      </c>
      <c r="BJ620" s="11" t="s">
        <v>22</v>
      </c>
      <c r="BK620" s="171">
        <f>ROUND(I620*H620,2)</f>
        <v>0</v>
      </c>
      <c r="BL620" s="11" t="s">
        <v>127</v>
      </c>
      <c r="BM620" s="170" t="s">
        <v>1463</v>
      </c>
    </row>
    <row r="621" spans="1:65" s="2" customFormat="1" ht="19.5">
      <c r="A621" s="28"/>
      <c r="B621" s="29"/>
      <c r="C621" s="30"/>
      <c r="D621" s="172" t="s">
        <v>130</v>
      </c>
      <c r="E621" s="30"/>
      <c r="F621" s="173" t="s">
        <v>1464</v>
      </c>
      <c r="G621" s="30"/>
      <c r="H621" s="30"/>
      <c r="I621" s="109"/>
      <c r="J621" s="30"/>
      <c r="K621" s="30"/>
      <c r="L621" s="33"/>
      <c r="M621" s="174"/>
      <c r="N621" s="175"/>
      <c r="O621" s="58"/>
      <c r="P621" s="58"/>
      <c r="Q621" s="58"/>
      <c r="R621" s="58"/>
      <c r="S621" s="58"/>
      <c r="T621" s="59"/>
      <c r="U621" s="28"/>
      <c r="V621" s="28"/>
      <c r="W621" s="28"/>
      <c r="X621" s="28"/>
      <c r="Y621" s="28"/>
      <c r="Z621" s="28"/>
      <c r="AA621" s="28"/>
      <c r="AB621" s="28"/>
      <c r="AC621" s="28"/>
      <c r="AD621" s="28"/>
      <c r="AE621" s="28"/>
      <c r="AT621" s="11" t="s">
        <v>130</v>
      </c>
      <c r="AU621" s="11" t="s">
        <v>78</v>
      </c>
    </row>
    <row r="622" spans="1:65" s="2" customFormat="1" ht="16.5" customHeight="1">
      <c r="A622" s="28"/>
      <c r="B622" s="29"/>
      <c r="C622" s="158" t="s">
        <v>1465</v>
      </c>
      <c r="D622" s="158" t="s">
        <v>123</v>
      </c>
      <c r="E622" s="159" t="s">
        <v>1466</v>
      </c>
      <c r="F622" s="160" t="s">
        <v>1467</v>
      </c>
      <c r="G622" s="161" t="s">
        <v>381</v>
      </c>
      <c r="H622" s="162">
        <v>6</v>
      </c>
      <c r="I622" s="163"/>
      <c r="J622" s="164">
        <f>ROUND(I622*H622,2)</f>
        <v>0</v>
      </c>
      <c r="K622" s="165"/>
      <c r="L622" s="33"/>
      <c r="M622" s="166" t="s">
        <v>20</v>
      </c>
      <c r="N622" s="167" t="s">
        <v>49</v>
      </c>
      <c r="O622" s="58"/>
      <c r="P622" s="168">
        <f>O622*H622</f>
        <v>0</v>
      </c>
      <c r="Q622" s="168">
        <v>0</v>
      </c>
      <c r="R622" s="168">
        <f>Q622*H622</f>
        <v>0</v>
      </c>
      <c r="S622" s="168">
        <v>0</v>
      </c>
      <c r="T622" s="169">
        <f>S622*H622</f>
        <v>0</v>
      </c>
      <c r="U622" s="28"/>
      <c r="V622" s="28"/>
      <c r="W622" s="28"/>
      <c r="X622" s="28"/>
      <c r="Y622" s="28"/>
      <c r="Z622" s="28"/>
      <c r="AA622" s="28"/>
      <c r="AB622" s="28"/>
      <c r="AC622" s="28"/>
      <c r="AD622" s="28"/>
      <c r="AE622" s="28"/>
      <c r="AR622" s="170" t="s">
        <v>127</v>
      </c>
      <c r="AT622" s="170" t="s">
        <v>123</v>
      </c>
      <c r="AU622" s="170" t="s">
        <v>78</v>
      </c>
      <c r="AY622" s="11" t="s">
        <v>128</v>
      </c>
      <c r="BE622" s="171">
        <f>IF(N622="základní",J622,0)</f>
        <v>0</v>
      </c>
      <c r="BF622" s="171">
        <f>IF(N622="snížená",J622,0)</f>
        <v>0</v>
      </c>
      <c r="BG622" s="171">
        <f>IF(N622="zákl. přenesená",J622,0)</f>
        <v>0</v>
      </c>
      <c r="BH622" s="171">
        <f>IF(N622="sníž. přenesená",J622,0)</f>
        <v>0</v>
      </c>
      <c r="BI622" s="171">
        <f>IF(N622="nulová",J622,0)</f>
        <v>0</v>
      </c>
      <c r="BJ622" s="11" t="s">
        <v>22</v>
      </c>
      <c r="BK622" s="171">
        <f>ROUND(I622*H622,2)</f>
        <v>0</v>
      </c>
      <c r="BL622" s="11" t="s">
        <v>127</v>
      </c>
      <c r="BM622" s="170" t="s">
        <v>1468</v>
      </c>
    </row>
    <row r="623" spans="1:65" s="2" customFormat="1" ht="19.5">
      <c r="A623" s="28"/>
      <c r="B623" s="29"/>
      <c r="C623" s="30"/>
      <c r="D623" s="172" t="s">
        <v>130</v>
      </c>
      <c r="E623" s="30"/>
      <c r="F623" s="173" t="s">
        <v>1469</v>
      </c>
      <c r="G623" s="30"/>
      <c r="H623" s="30"/>
      <c r="I623" s="109"/>
      <c r="J623" s="30"/>
      <c r="K623" s="30"/>
      <c r="L623" s="33"/>
      <c r="M623" s="174"/>
      <c r="N623" s="175"/>
      <c r="O623" s="58"/>
      <c r="P623" s="58"/>
      <c r="Q623" s="58"/>
      <c r="R623" s="58"/>
      <c r="S623" s="58"/>
      <c r="T623" s="59"/>
      <c r="U623" s="28"/>
      <c r="V623" s="28"/>
      <c r="W623" s="28"/>
      <c r="X623" s="28"/>
      <c r="Y623" s="28"/>
      <c r="Z623" s="28"/>
      <c r="AA623" s="28"/>
      <c r="AB623" s="28"/>
      <c r="AC623" s="28"/>
      <c r="AD623" s="28"/>
      <c r="AE623" s="28"/>
      <c r="AT623" s="11" t="s">
        <v>130</v>
      </c>
      <c r="AU623" s="11" t="s">
        <v>78</v>
      </c>
    </row>
    <row r="624" spans="1:65" s="2" customFormat="1" ht="16.5" customHeight="1">
      <c r="A624" s="28"/>
      <c r="B624" s="29"/>
      <c r="C624" s="158" t="s">
        <v>1470</v>
      </c>
      <c r="D624" s="158" t="s">
        <v>123</v>
      </c>
      <c r="E624" s="159" t="s">
        <v>1471</v>
      </c>
      <c r="F624" s="160" t="s">
        <v>1472</v>
      </c>
      <c r="G624" s="161" t="s">
        <v>381</v>
      </c>
      <c r="H624" s="162">
        <v>6</v>
      </c>
      <c r="I624" s="163"/>
      <c r="J624" s="164">
        <f>ROUND(I624*H624,2)</f>
        <v>0</v>
      </c>
      <c r="K624" s="165"/>
      <c r="L624" s="33"/>
      <c r="M624" s="166" t="s">
        <v>20</v>
      </c>
      <c r="N624" s="167" t="s">
        <v>49</v>
      </c>
      <c r="O624" s="58"/>
      <c r="P624" s="168">
        <f>O624*H624</f>
        <v>0</v>
      </c>
      <c r="Q624" s="168">
        <v>0</v>
      </c>
      <c r="R624" s="168">
        <f>Q624*H624</f>
        <v>0</v>
      </c>
      <c r="S624" s="168">
        <v>0</v>
      </c>
      <c r="T624" s="169">
        <f>S624*H624</f>
        <v>0</v>
      </c>
      <c r="U624" s="28"/>
      <c r="V624" s="28"/>
      <c r="W624" s="28"/>
      <c r="X624" s="28"/>
      <c r="Y624" s="28"/>
      <c r="Z624" s="28"/>
      <c r="AA624" s="28"/>
      <c r="AB624" s="28"/>
      <c r="AC624" s="28"/>
      <c r="AD624" s="28"/>
      <c r="AE624" s="28"/>
      <c r="AR624" s="170" t="s">
        <v>127</v>
      </c>
      <c r="AT624" s="170" t="s">
        <v>123</v>
      </c>
      <c r="AU624" s="170" t="s">
        <v>78</v>
      </c>
      <c r="AY624" s="11" t="s">
        <v>128</v>
      </c>
      <c r="BE624" s="171">
        <f>IF(N624="základní",J624,0)</f>
        <v>0</v>
      </c>
      <c r="BF624" s="171">
        <f>IF(N624="snížená",J624,0)</f>
        <v>0</v>
      </c>
      <c r="BG624" s="171">
        <f>IF(N624="zákl. přenesená",J624,0)</f>
        <v>0</v>
      </c>
      <c r="BH624" s="171">
        <f>IF(N624="sníž. přenesená",J624,0)</f>
        <v>0</v>
      </c>
      <c r="BI624" s="171">
        <f>IF(N624="nulová",J624,0)</f>
        <v>0</v>
      </c>
      <c r="BJ624" s="11" t="s">
        <v>22</v>
      </c>
      <c r="BK624" s="171">
        <f>ROUND(I624*H624,2)</f>
        <v>0</v>
      </c>
      <c r="BL624" s="11" t="s">
        <v>127</v>
      </c>
      <c r="BM624" s="170" t="s">
        <v>1473</v>
      </c>
    </row>
    <row r="625" spans="1:65" s="2" customFormat="1" ht="19.5">
      <c r="A625" s="28"/>
      <c r="B625" s="29"/>
      <c r="C625" s="30"/>
      <c r="D625" s="172" t="s">
        <v>130</v>
      </c>
      <c r="E625" s="30"/>
      <c r="F625" s="173" t="s">
        <v>1474</v>
      </c>
      <c r="G625" s="30"/>
      <c r="H625" s="30"/>
      <c r="I625" s="109"/>
      <c r="J625" s="30"/>
      <c r="K625" s="30"/>
      <c r="L625" s="33"/>
      <c r="M625" s="174"/>
      <c r="N625" s="175"/>
      <c r="O625" s="58"/>
      <c r="P625" s="58"/>
      <c r="Q625" s="58"/>
      <c r="R625" s="58"/>
      <c r="S625" s="58"/>
      <c r="T625" s="59"/>
      <c r="U625" s="28"/>
      <c r="V625" s="28"/>
      <c r="W625" s="28"/>
      <c r="X625" s="28"/>
      <c r="Y625" s="28"/>
      <c r="Z625" s="28"/>
      <c r="AA625" s="28"/>
      <c r="AB625" s="28"/>
      <c r="AC625" s="28"/>
      <c r="AD625" s="28"/>
      <c r="AE625" s="28"/>
      <c r="AT625" s="11" t="s">
        <v>130</v>
      </c>
      <c r="AU625" s="11" t="s">
        <v>78</v>
      </c>
    </row>
    <row r="626" spans="1:65" s="2" customFormat="1" ht="16.5" customHeight="1">
      <c r="A626" s="28"/>
      <c r="B626" s="29"/>
      <c r="C626" s="158" t="s">
        <v>1475</v>
      </c>
      <c r="D626" s="158" t="s">
        <v>123</v>
      </c>
      <c r="E626" s="159" t="s">
        <v>1476</v>
      </c>
      <c r="F626" s="160" t="s">
        <v>1477</v>
      </c>
      <c r="G626" s="161" t="s">
        <v>381</v>
      </c>
      <c r="H626" s="162">
        <v>6</v>
      </c>
      <c r="I626" s="163"/>
      <c r="J626" s="164">
        <f>ROUND(I626*H626,2)</f>
        <v>0</v>
      </c>
      <c r="K626" s="165"/>
      <c r="L626" s="33"/>
      <c r="M626" s="166" t="s">
        <v>20</v>
      </c>
      <c r="N626" s="167" t="s">
        <v>49</v>
      </c>
      <c r="O626" s="58"/>
      <c r="P626" s="168">
        <f>O626*H626</f>
        <v>0</v>
      </c>
      <c r="Q626" s="168">
        <v>0</v>
      </c>
      <c r="R626" s="168">
        <f>Q626*H626</f>
        <v>0</v>
      </c>
      <c r="S626" s="168">
        <v>0</v>
      </c>
      <c r="T626" s="169">
        <f>S626*H626</f>
        <v>0</v>
      </c>
      <c r="U626" s="28"/>
      <c r="V626" s="28"/>
      <c r="W626" s="28"/>
      <c r="X626" s="28"/>
      <c r="Y626" s="28"/>
      <c r="Z626" s="28"/>
      <c r="AA626" s="28"/>
      <c r="AB626" s="28"/>
      <c r="AC626" s="28"/>
      <c r="AD626" s="28"/>
      <c r="AE626" s="28"/>
      <c r="AR626" s="170" t="s">
        <v>127</v>
      </c>
      <c r="AT626" s="170" t="s">
        <v>123</v>
      </c>
      <c r="AU626" s="170" t="s">
        <v>78</v>
      </c>
      <c r="AY626" s="11" t="s">
        <v>128</v>
      </c>
      <c r="BE626" s="171">
        <f>IF(N626="základní",J626,0)</f>
        <v>0</v>
      </c>
      <c r="BF626" s="171">
        <f>IF(N626="snížená",J626,0)</f>
        <v>0</v>
      </c>
      <c r="BG626" s="171">
        <f>IF(N626="zákl. přenesená",J626,0)</f>
        <v>0</v>
      </c>
      <c r="BH626" s="171">
        <f>IF(N626="sníž. přenesená",J626,0)</f>
        <v>0</v>
      </c>
      <c r="BI626" s="171">
        <f>IF(N626="nulová",J626,0)</f>
        <v>0</v>
      </c>
      <c r="BJ626" s="11" t="s">
        <v>22</v>
      </c>
      <c r="BK626" s="171">
        <f>ROUND(I626*H626,2)</f>
        <v>0</v>
      </c>
      <c r="BL626" s="11" t="s">
        <v>127</v>
      </c>
      <c r="BM626" s="170" t="s">
        <v>1478</v>
      </c>
    </row>
    <row r="627" spans="1:65" s="2" customFormat="1" ht="19.5">
      <c r="A627" s="28"/>
      <c r="B627" s="29"/>
      <c r="C627" s="30"/>
      <c r="D627" s="172" t="s">
        <v>130</v>
      </c>
      <c r="E627" s="30"/>
      <c r="F627" s="173" t="s">
        <v>1479</v>
      </c>
      <c r="G627" s="30"/>
      <c r="H627" s="30"/>
      <c r="I627" s="109"/>
      <c r="J627" s="30"/>
      <c r="K627" s="30"/>
      <c r="L627" s="33"/>
      <c r="M627" s="176"/>
      <c r="N627" s="177"/>
      <c r="O627" s="178"/>
      <c r="P627" s="178"/>
      <c r="Q627" s="178"/>
      <c r="R627" s="178"/>
      <c r="S627" s="178"/>
      <c r="T627" s="179"/>
      <c r="U627" s="28"/>
      <c r="V627" s="28"/>
      <c r="W627" s="28"/>
      <c r="X627" s="28"/>
      <c r="Y627" s="28"/>
      <c r="Z627" s="28"/>
      <c r="AA627" s="28"/>
      <c r="AB627" s="28"/>
      <c r="AC627" s="28"/>
      <c r="AD627" s="28"/>
      <c r="AE627" s="28"/>
      <c r="AT627" s="11" t="s">
        <v>130</v>
      </c>
      <c r="AU627" s="11" t="s">
        <v>78</v>
      </c>
    </row>
    <row r="628" spans="1:65" s="2" customFormat="1" ht="6.95" customHeight="1">
      <c r="A628" s="28"/>
      <c r="B628" s="41"/>
      <c r="C628" s="42"/>
      <c r="D628" s="42"/>
      <c r="E628" s="42"/>
      <c r="F628" s="42"/>
      <c r="G628" s="42"/>
      <c r="H628" s="42"/>
      <c r="I628" s="136"/>
      <c r="J628" s="42"/>
      <c r="K628" s="42"/>
      <c r="L628" s="33"/>
      <c r="M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  <c r="Y628" s="28"/>
      <c r="Z628" s="28"/>
      <c r="AA628" s="28"/>
      <c r="AB628" s="28"/>
      <c r="AC628" s="28"/>
      <c r="AD628" s="28"/>
      <c r="AE628" s="28"/>
    </row>
  </sheetData>
  <sheetProtection algorithmName="SHA-512" hashValue="ONyPyQIB6rXHubEU+ehhE9DaIDw/JI3Prd6p+ARe8i6BcUZf+VZcNMo1nRaCNkmKDykaiABcRVncJBCoy4N+Cw==" saltValue="tSxIoTOiU1v/8B0Sdpxj6Lcimh6g5mACAUMtOAfnOVaRJm9l+UGT6z4cqGswRw/j67DZGz6iFK9DVdnz397jLQ==" spinCount="100000" sheet="1" objects="1" scenarios="1" formatColumns="0" formatRows="0" autoFilter="0"/>
  <autoFilter ref="C84:K62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topLeftCell="A184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1" t="s">
        <v>94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4"/>
      <c r="AT3" s="11" t="s">
        <v>86</v>
      </c>
    </row>
    <row r="4" spans="1:46" s="1" customFormat="1" ht="24.95" hidden="1" customHeight="1">
      <c r="B4" s="14"/>
      <c r="D4" s="106" t="s">
        <v>101</v>
      </c>
      <c r="I4" s="102"/>
      <c r="L4" s="14"/>
      <c r="M4" s="107" t="s">
        <v>10</v>
      </c>
      <c r="AT4" s="11" t="s">
        <v>39</v>
      </c>
    </row>
    <row r="5" spans="1:46" s="1" customFormat="1" ht="6.95" hidden="1" customHeight="1">
      <c r="B5" s="14"/>
      <c r="I5" s="102"/>
      <c r="L5" s="14"/>
    </row>
    <row r="6" spans="1:46" s="1" customFormat="1" ht="12" hidden="1" customHeight="1">
      <c r="B6" s="14"/>
      <c r="D6" s="108" t="s">
        <v>16</v>
      </c>
      <c r="I6" s="102"/>
      <c r="L6" s="14"/>
    </row>
    <row r="7" spans="1:46" s="1" customFormat="1" ht="16.5" hidden="1" customHeight="1">
      <c r="B7" s="14"/>
      <c r="E7" s="236" t="str">
        <f>'Rekapitulace stavby'!K6</f>
        <v>Svařování, navařování, broušení, výměna ocelových součástí výhybek a kolejnic v obvodu Správy tratí Ústí nad Labem</v>
      </c>
      <c r="F7" s="237"/>
      <c r="G7" s="237"/>
      <c r="H7" s="237"/>
      <c r="I7" s="102"/>
      <c r="L7" s="14"/>
    </row>
    <row r="8" spans="1:46" s="1" customFormat="1" ht="12" hidden="1" customHeight="1">
      <c r="B8" s="14"/>
      <c r="D8" s="108" t="s">
        <v>102</v>
      </c>
      <c r="I8" s="102"/>
      <c r="L8" s="14"/>
    </row>
    <row r="9" spans="1:46" s="2" customFormat="1" ht="16.5" hidden="1" customHeight="1">
      <c r="A9" s="28"/>
      <c r="B9" s="33"/>
      <c r="C9" s="28"/>
      <c r="D9" s="28"/>
      <c r="E9" s="236" t="s">
        <v>103</v>
      </c>
      <c r="F9" s="238"/>
      <c r="G9" s="238"/>
      <c r="H9" s="238"/>
      <c r="I9" s="109"/>
      <c r="J9" s="28"/>
      <c r="K9" s="28"/>
      <c r="L9" s="11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108" t="s">
        <v>104</v>
      </c>
      <c r="E10" s="28"/>
      <c r="F10" s="28"/>
      <c r="G10" s="28"/>
      <c r="H10" s="28"/>
      <c r="I10" s="109"/>
      <c r="J10" s="28"/>
      <c r="K10" s="28"/>
      <c r="L10" s="11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hidden="1" customHeight="1">
      <c r="A11" s="28"/>
      <c r="B11" s="33"/>
      <c r="C11" s="28"/>
      <c r="D11" s="28"/>
      <c r="E11" s="239" t="s">
        <v>1480</v>
      </c>
      <c r="F11" s="238"/>
      <c r="G11" s="238"/>
      <c r="H11" s="238"/>
      <c r="I11" s="109"/>
      <c r="J11" s="28"/>
      <c r="K11" s="28"/>
      <c r="L11" s="11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 hidden="1">
      <c r="A12" s="28"/>
      <c r="B12" s="33"/>
      <c r="C12" s="28"/>
      <c r="D12" s="28"/>
      <c r="E12" s="28"/>
      <c r="F12" s="28"/>
      <c r="G12" s="28"/>
      <c r="H12" s="28"/>
      <c r="I12" s="109"/>
      <c r="J12" s="28"/>
      <c r="K12" s="28"/>
      <c r="L12" s="11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hidden="1" customHeight="1">
      <c r="A13" s="28"/>
      <c r="B13" s="33"/>
      <c r="C13" s="28"/>
      <c r="D13" s="108" t="s">
        <v>19</v>
      </c>
      <c r="E13" s="28"/>
      <c r="F13" s="97" t="s">
        <v>95</v>
      </c>
      <c r="G13" s="28"/>
      <c r="H13" s="28"/>
      <c r="I13" s="111" t="s">
        <v>21</v>
      </c>
      <c r="J13" s="97" t="s">
        <v>20</v>
      </c>
      <c r="K13" s="28"/>
      <c r="L13" s="11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8" t="s">
        <v>23</v>
      </c>
      <c r="E14" s="28"/>
      <c r="F14" s="97" t="s">
        <v>24</v>
      </c>
      <c r="G14" s="28"/>
      <c r="H14" s="28"/>
      <c r="I14" s="111" t="s">
        <v>25</v>
      </c>
      <c r="J14" s="112" t="str">
        <f>'Rekapitulace stavby'!AN8</f>
        <v>24. 4. 2020</v>
      </c>
      <c r="K14" s="28"/>
      <c r="L14" s="11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hidden="1" customHeight="1">
      <c r="A15" s="28"/>
      <c r="B15" s="33"/>
      <c r="C15" s="28"/>
      <c r="D15" s="28"/>
      <c r="E15" s="28"/>
      <c r="F15" s="28"/>
      <c r="G15" s="28"/>
      <c r="H15" s="28"/>
      <c r="I15" s="109"/>
      <c r="J15" s="28"/>
      <c r="K15" s="28"/>
      <c r="L15" s="11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hidden="1" customHeight="1">
      <c r="A16" s="28"/>
      <c r="B16" s="33"/>
      <c r="C16" s="28"/>
      <c r="D16" s="108" t="s">
        <v>29</v>
      </c>
      <c r="E16" s="28"/>
      <c r="F16" s="28"/>
      <c r="G16" s="28"/>
      <c r="H16" s="28"/>
      <c r="I16" s="111" t="s">
        <v>30</v>
      </c>
      <c r="J16" s="97" t="s">
        <v>31</v>
      </c>
      <c r="K16" s="28"/>
      <c r="L16" s="11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hidden="1" customHeight="1">
      <c r="A17" s="28"/>
      <c r="B17" s="33"/>
      <c r="C17" s="28"/>
      <c r="D17" s="28"/>
      <c r="E17" s="97" t="s">
        <v>32</v>
      </c>
      <c r="F17" s="28"/>
      <c r="G17" s="28"/>
      <c r="H17" s="28"/>
      <c r="I17" s="111" t="s">
        <v>33</v>
      </c>
      <c r="J17" s="97" t="s">
        <v>34</v>
      </c>
      <c r="K17" s="28"/>
      <c r="L17" s="11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hidden="1" customHeight="1">
      <c r="A18" s="28"/>
      <c r="B18" s="33"/>
      <c r="C18" s="28"/>
      <c r="D18" s="28"/>
      <c r="E18" s="28"/>
      <c r="F18" s="28"/>
      <c r="G18" s="28"/>
      <c r="H18" s="28"/>
      <c r="I18" s="109"/>
      <c r="J18" s="28"/>
      <c r="K18" s="28"/>
      <c r="L18" s="11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hidden="1" customHeight="1">
      <c r="A19" s="28"/>
      <c r="B19" s="33"/>
      <c r="C19" s="28"/>
      <c r="D19" s="108" t="s">
        <v>35</v>
      </c>
      <c r="E19" s="28"/>
      <c r="F19" s="28"/>
      <c r="G19" s="28"/>
      <c r="H19" s="28"/>
      <c r="I19" s="111" t="s">
        <v>30</v>
      </c>
      <c r="J19" s="24" t="str">
        <f>'Rekapitulace stavby'!AN13</f>
        <v>Vyplň údaj</v>
      </c>
      <c r="K19" s="28"/>
      <c r="L19" s="11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hidden="1" customHeight="1">
      <c r="A20" s="28"/>
      <c r="B20" s="33"/>
      <c r="C20" s="28"/>
      <c r="D20" s="28"/>
      <c r="E20" s="240" t="str">
        <f>'Rekapitulace stavby'!E14</f>
        <v>Vyplň údaj</v>
      </c>
      <c r="F20" s="241"/>
      <c r="G20" s="241"/>
      <c r="H20" s="241"/>
      <c r="I20" s="111" t="s">
        <v>33</v>
      </c>
      <c r="J20" s="24" t="str">
        <f>'Rekapitulace stavby'!AN14</f>
        <v>Vyplň údaj</v>
      </c>
      <c r="K20" s="28"/>
      <c r="L20" s="11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hidden="1" customHeight="1">
      <c r="A21" s="28"/>
      <c r="B21" s="33"/>
      <c r="C21" s="28"/>
      <c r="D21" s="28"/>
      <c r="E21" s="28"/>
      <c r="F21" s="28"/>
      <c r="G21" s="28"/>
      <c r="H21" s="28"/>
      <c r="I21" s="109"/>
      <c r="J21" s="28"/>
      <c r="K21" s="28"/>
      <c r="L21" s="11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hidden="1" customHeight="1">
      <c r="A22" s="28"/>
      <c r="B22" s="33"/>
      <c r="C22" s="28"/>
      <c r="D22" s="108" t="s">
        <v>37</v>
      </c>
      <c r="E22" s="28"/>
      <c r="F22" s="28"/>
      <c r="G22" s="28"/>
      <c r="H22" s="28"/>
      <c r="I22" s="111" t="s">
        <v>30</v>
      </c>
      <c r="J22" s="97" t="s">
        <v>20</v>
      </c>
      <c r="K22" s="28"/>
      <c r="L22" s="11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hidden="1" customHeight="1">
      <c r="A23" s="28"/>
      <c r="B23" s="33"/>
      <c r="C23" s="28"/>
      <c r="D23" s="28"/>
      <c r="E23" s="97" t="s">
        <v>38</v>
      </c>
      <c r="F23" s="28"/>
      <c r="G23" s="28"/>
      <c r="H23" s="28"/>
      <c r="I23" s="111" t="s">
        <v>33</v>
      </c>
      <c r="J23" s="97" t="s">
        <v>20</v>
      </c>
      <c r="K23" s="28"/>
      <c r="L23" s="11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hidden="1" customHeight="1">
      <c r="A24" s="28"/>
      <c r="B24" s="33"/>
      <c r="C24" s="28"/>
      <c r="D24" s="28"/>
      <c r="E24" s="28"/>
      <c r="F24" s="28"/>
      <c r="G24" s="28"/>
      <c r="H24" s="28"/>
      <c r="I24" s="109"/>
      <c r="J24" s="28"/>
      <c r="K24" s="28"/>
      <c r="L24" s="11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hidden="1" customHeight="1">
      <c r="A25" s="28"/>
      <c r="B25" s="33"/>
      <c r="C25" s="28"/>
      <c r="D25" s="108" t="s">
        <v>40</v>
      </c>
      <c r="E25" s="28"/>
      <c r="F25" s="28"/>
      <c r="G25" s="28"/>
      <c r="H25" s="28"/>
      <c r="I25" s="111" t="s">
        <v>30</v>
      </c>
      <c r="J25" s="97" t="str">
        <f>IF('Rekapitulace stavby'!AN19="","",'Rekapitulace stavby'!AN19)</f>
        <v/>
      </c>
      <c r="K25" s="28"/>
      <c r="L25" s="11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hidden="1" customHeight="1">
      <c r="A26" s="28"/>
      <c r="B26" s="33"/>
      <c r="C26" s="28"/>
      <c r="D26" s="28"/>
      <c r="E26" s="97" t="str">
        <f>IF('Rekapitulace stavby'!E20="","",'Rekapitulace stavby'!E20)</f>
        <v>Věra Trnková</v>
      </c>
      <c r="F26" s="28"/>
      <c r="G26" s="28"/>
      <c r="H26" s="28"/>
      <c r="I26" s="111" t="s">
        <v>33</v>
      </c>
      <c r="J26" s="97" t="str">
        <f>IF('Rekapitulace stavby'!AN20="","",'Rekapitulace stavby'!AN20)</f>
        <v/>
      </c>
      <c r="K26" s="28"/>
      <c r="L26" s="11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28"/>
      <c r="E27" s="28"/>
      <c r="F27" s="28"/>
      <c r="G27" s="28"/>
      <c r="H27" s="28"/>
      <c r="I27" s="109"/>
      <c r="J27" s="28"/>
      <c r="K27" s="28"/>
      <c r="L27" s="110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hidden="1" customHeight="1">
      <c r="A28" s="28"/>
      <c r="B28" s="33"/>
      <c r="C28" s="28"/>
      <c r="D28" s="108" t="s">
        <v>42</v>
      </c>
      <c r="E28" s="28"/>
      <c r="F28" s="28"/>
      <c r="G28" s="28"/>
      <c r="H28" s="28"/>
      <c r="I28" s="109"/>
      <c r="J28" s="28"/>
      <c r="K28" s="28"/>
      <c r="L28" s="11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hidden="1" customHeight="1">
      <c r="A29" s="113"/>
      <c r="B29" s="114"/>
      <c r="C29" s="113"/>
      <c r="D29" s="113"/>
      <c r="E29" s="242" t="s">
        <v>20</v>
      </c>
      <c r="F29" s="242"/>
      <c r="G29" s="242"/>
      <c r="H29" s="242"/>
      <c r="I29" s="115"/>
      <c r="J29" s="113"/>
      <c r="K29" s="113"/>
      <c r="L29" s="116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hidden="1" customHeight="1">
      <c r="A30" s="28"/>
      <c r="B30" s="33"/>
      <c r="C30" s="28"/>
      <c r="D30" s="28"/>
      <c r="E30" s="28"/>
      <c r="F30" s="28"/>
      <c r="G30" s="28"/>
      <c r="H30" s="28"/>
      <c r="I30" s="109"/>
      <c r="J30" s="28"/>
      <c r="K30" s="28"/>
      <c r="L30" s="11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7"/>
      <c r="E31" s="117"/>
      <c r="F31" s="117"/>
      <c r="G31" s="117"/>
      <c r="H31" s="117"/>
      <c r="I31" s="118"/>
      <c r="J31" s="117"/>
      <c r="K31" s="117"/>
      <c r="L31" s="11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hidden="1" customHeight="1">
      <c r="A32" s="28"/>
      <c r="B32" s="33"/>
      <c r="C32" s="28"/>
      <c r="D32" s="119" t="s">
        <v>44</v>
      </c>
      <c r="E32" s="28"/>
      <c r="F32" s="28"/>
      <c r="G32" s="28"/>
      <c r="H32" s="28"/>
      <c r="I32" s="109"/>
      <c r="J32" s="120">
        <f>ROUND(J85, 2)</f>
        <v>0</v>
      </c>
      <c r="K32" s="28"/>
      <c r="L32" s="11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hidden="1" customHeight="1">
      <c r="A33" s="28"/>
      <c r="B33" s="33"/>
      <c r="C33" s="28"/>
      <c r="D33" s="117"/>
      <c r="E33" s="117"/>
      <c r="F33" s="117"/>
      <c r="G33" s="117"/>
      <c r="H33" s="117"/>
      <c r="I33" s="118"/>
      <c r="J33" s="117"/>
      <c r="K33" s="117"/>
      <c r="L33" s="11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28"/>
      <c r="F34" s="121" t="s">
        <v>46</v>
      </c>
      <c r="G34" s="28"/>
      <c r="H34" s="28"/>
      <c r="I34" s="122" t="s">
        <v>45</v>
      </c>
      <c r="J34" s="121" t="s">
        <v>47</v>
      </c>
      <c r="K34" s="28"/>
      <c r="L34" s="11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123" t="s">
        <v>48</v>
      </c>
      <c r="E35" s="108" t="s">
        <v>49</v>
      </c>
      <c r="F35" s="124">
        <f>ROUND((SUM(BE85:BE227)),  2)</f>
        <v>0</v>
      </c>
      <c r="G35" s="28"/>
      <c r="H35" s="28"/>
      <c r="I35" s="125">
        <v>0.21</v>
      </c>
      <c r="J35" s="124">
        <f>ROUND(((SUM(BE85:BE227))*I35),  2)</f>
        <v>0</v>
      </c>
      <c r="K35" s="28"/>
      <c r="L35" s="11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8" t="s">
        <v>50</v>
      </c>
      <c r="F36" s="124">
        <f>ROUND((SUM(BF85:BF227)),  2)</f>
        <v>0</v>
      </c>
      <c r="G36" s="28"/>
      <c r="H36" s="28"/>
      <c r="I36" s="125">
        <v>0.15</v>
      </c>
      <c r="J36" s="124">
        <f>ROUND(((SUM(BF85:BF227))*I36),  2)</f>
        <v>0</v>
      </c>
      <c r="K36" s="28"/>
      <c r="L36" s="11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108" t="s">
        <v>48</v>
      </c>
      <c r="E37" s="108" t="s">
        <v>51</v>
      </c>
      <c r="F37" s="124">
        <f>ROUND((SUM(BG85:BG227)),  2)</f>
        <v>0</v>
      </c>
      <c r="G37" s="28"/>
      <c r="H37" s="28"/>
      <c r="I37" s="125">
        <v>0.21</v>
      </c>
      <c r="J37" s="124">
        <f>0</f>
        <v>0</v>
      </c>
      <c r="K37" s="28"/>
      <c r="L37" s="11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8" t="s">
        <v>52</v>
      </c>
      <c r="F38" s="124">
        <f>ROUND((SUM(BH85:BH227)),  2)</f>
        <v>0</v>
      </c>
      <c r="G38" s="28"/>
      <c r="H38" s="28"/>
      <c r="I38" s="125">
        <v>0.15</v>
      </c>
      <c r="J38" s="124">
        <f>0</f>
        <v>0</v>
      </c>
      <c r="K38" s="28"/>
      <c r="L38" s="11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8" t="s">
        <v>53</v>
      </c>
      <c r="F39" s="124">
        <f>ROUND((SUM(BI85:BI227)),  2)</f>
        <v>0</v>
      </c>
      <c r="G39" s="28"/>
      <c r="H39" s="28"/>
      <c r="I39" s="125">
        <v>0</v>
      </c>
      <c r="J39" s="124">
        <f>0</f>
        <v>0</v>
      </c>
      <c r="K39" s="28"/>
      <c r="L39" s="11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hidden="1" customHeight="1">
      <c r="A40" s="28"/>
      <c r="B40" s="33"/>
      <c r="C40" s="28"/>
      <c r="D40" s="28"/>
      <c r="E40" s="28"/>
      <c r="F40" s="28"/>
      <c r="G40" s="28"/>
      <c r="H40" s="28"/>
      <c r="I40" s="109"/>
      <c r="J40" s="28"/>
      <c r="K40" s="28"/>
      <c r="L40" s="11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hidden="1" customHeight="1">
      <c r="A41" s="28"/>
      <c r="B41" s="33"/>
      <c r="C41" s="126"/>
      <c r="D41" s="127" t="s">
        <v>54</v>
      </c>
      <c r="E41" s="128"/>
      <c r="F41" s="128"/>
      <c r="G41" s="129" t="s">
        <v>55</v>
      </c>
      <c r="H41" s="130" t="s">
        <v>56</v>
      </c>
      <c r="I41" s="131"/>
      <c r="J41" s="132">
        <f>SUM(J32:J39)</f>
        <v>0</v>
      </c>
      <c r="K41" s="133"/>
      <c r="L41" s="110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hidden="1" customHeight="1">
      <c r="A42" s="28"/>
      <c r="B42" s="134"/>
      <c r="C42" s="135"/>
      <c r="D42" s="135"/>
      <c r="E42" s="135"/>
      <c r="F42" s="135"/>
      <c r="G42" s="135"/>
      <c r="H42" s="135"/>
      <c r="I42" s="136"/>
      <c r="J42" s="135"/>
      <c r="K42" s="135"/>
      <c r="L42" s="110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28"/>
      <c r="B46" s="137"/>
      <c r="C46" s="138"/>
      <c r="D46" s="138"/>
      <c r="E46" s="138"/>
      <c r="F46" s="138"/>
      <c r="G46" s="138"/>
      <c r="H46" s="138"/>
      <c r="I46" s="139"/>
      <c r="J46" s="138"/>
      <c r="K46" s="138"/>
      <c r="L46" s="110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hidden="1" customHeight="1">
      <c r="A47" s="28"/>
      <c r="B47" s="29"/>
      <c r="C47" s="17" t="s">
        <v>106</v>
      </c>
      <c r="D47" s="30"/>
      <c r="E47" s="30"/>
      <c r="F47" s="30"/>
      <c r="G47" s="30"/>
      <c r="H47" s="30"/>
      <c r="I47" s="109"/>
      <c r="J47" s="30"/>
      <c r="K47" s="30"/>
      <c r="L47" s="110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hidden="1" customHeight="1">
      <c r="A48" s="28"/>
      <c r="B48" s="29"/>
      <c r="C48" s="30"/>
      <c r="D48" s="30"/>
      <c r="E48" s="30"/>
      <c r="F48" s="30"/>
      <c r="G48" s="30"/>
      <c r="H48" s="30"/>
      <c r="I48" s="109"/>
      <c r="J48" s="30"/>
      <c r="K48" s="30"/>
      <c r="L48" s="110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hidden="1" customHeight="1">
      <c r="A49" s="28"/>
      <c r="B49" s="29"/>
      <c r="C49" s="23" t="s">
        <v>16</v>
      </c>
      <c r="D49" s="30"/>
      <c r="E49" s="30"/>
      <c r="F49" s="30"/>
      <c r="G49" s="30"/>
      <c r="H49" s="30"/>
      <c r="I49" s="109"/>
      <c r="J49" s="30"/>
      <c r="K49" s="30"/>
      <c r="L49" s="1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hidden="1" customHeight="1">
      <c r="A50" s="28"/>
      <c r="B50" s="29"/>
      <c r="C50" s="30"/>
      <c r="D50" s="30"/>
      <c r="E50" s="243" t="str">
        <f>E7</f>
        <v>Svařování, navařování, broušení, výměna ocelových součástí výhybek a kolejnic v obvodu Správy tratí Ústí nad Labem</v>
      </c>
      <c r="F50" s="244"/>
      <c r="G50" s="244"/>
      <c r="H50" s="244"/>
      <c r="I50" s="109"/>
      <c r="J50" s="30"/>
      <c r="K50" s="30"/>
      <c r="L50" s="110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1" customFormat="1" ht="12" hidden="1" customHeight="1">
      <c r="B51" s="15"/>
      <c r="C51" s="23" t="s">
        <v>102</v>
      </c>
      <c r="D51" s="16"/>
      <c r="E51" s="16"/>
      <c r="F51" s="16"/>
      <c r="G51" s="16"/>
      <c r="H51" s="16"/>
      <c r="I51" s="102"/>
      <c r="J51" s="16"/>
      <c r="K51" s="16"/>
      <c r="L51" s="14"/>
    </row>
    <row r="52" spans="1:47" s="2" customFormat="1" ht="16.5" hidden="1" customHeight="1">
      <c r="A52" s="28"/>
      <c r="B52" s="29"/>
      <c r="C52" s="30"/>
      <c r="D52" s="30"/>
      <c r="E52" s="243" t="s">
        <v>103</v>
      </c>
      <c r="F52" s="245"/>
      <c r="G52" s="245"/>
      <c r="H52" s="245"/>
      <c r="I52" s="109"/>
      <c r="J52" s="30"/>
      <c r="K52" s="30"/>
      <c r="L52" s="110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12" hidden="1" customHeight="1">
      <c r="A53" s="28"/>
      <c r="B53" s="29"/>
      <c r="C53" s="23" t="s">
        <v>104</v>
      </c>
      <c r="D53" s="30"/>
      <c r="E53" s="30"/>
      <c r="F53" s="30"/>
      <c r="G53" s="30"/>
      <c r="H53" s="30"/>
      <c r="I53" s="109"/>
      <c r="J53" s="30"/>
      <c r="K53" s="30"/>
      <c r="L53" s="110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6.5" hidden="1" customHeight="1">
      <c r="A54" s="28"/>
      <c r="B54" s="29"/>
      <c r="C54" s="30"/>
      <c r="D54" s="30"/>
      <c r="E54" s="192" t="str">
        <f>E11</f>
        <v>O2 - Dodávka LIS a přechodových kolejnic</v>
      </c>
      <c r="F54" s="245"/>
      <c r="G54" s="245"/>
      <c r="H54" s="245"/>
      <c r="I54" s="109"/>
      <c r="J54" s="30"/>
      <c r="K54" s="30"/>
      <c r="L54" s="110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hidden="1" customHeight="1">
      <c r="A55" s="28"/>
      <c r="B55" s="29"/>
      <c r="C55" s="30"/>
      <c r="D55" s="30"/>
      <c r="E55" s="30"/>
      <c r="F55" s="30"/>
      <c r="G55" s="30"/>
      <c r="H55" s="30"/>
      <c r="I55" s="109"/>
      <c r="J55" s="30"/>
      <c r="K55" s="30"/>
      <c r="L55" s="110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2" hidden="1" customHeight="1">
      <c r="A56" s="28"/>
      <c r="B56" s="29"/>
      <c r="C56" s="23" t="s">
        <v>23</v>
      </c>
      <c r="D56" s="30"/>
      <c r="E56" s="30"/>
      <c r="F56" s="21" t="str">
        <f>F14</f>
        <v>Obvod ST Ústí nad Labem</v>
      </c>
      <c r="G56" s="30"/>
      <c r="H56" s="30"/>
      <c r="I56" s="111" t="s">
        <v>25</v>
      </c>
      <c r="J56" s="53" t="str">
        <f>IF(J14="","",J14)</f>
        <v>24. 4. 2020</v>
      </c>
      <c r="K56" s="30"/>
      <c r="L56" s="110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6.95" hidden="1" customHeight="1">
      <c r="A57" s="28"/>
      <c r="B57" s="29"/>
      <c r="C57" s="30"/>
      <c r="D57" s="30"/>
      <c r="E57" s="30"/>
      <c r="F57" s="30"/>
      <c r="G57" s="30"/>
      <c r="H57" s="30"/>
      <c r="I57" s="109"/>
      <c r="J57" s="30"/>
      <c r="K57" s="30"/>
      <c r="L57" s="11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5.2" hidden="1" customHeight="1">
      <c r="A58" s="28"/>
      <c r="B58" s="29"/>
      <c r="C58" s="23" t="s">
        <v>29</v>
      </c>
      <c r="D58" s="30"/>
      <c r="E58" s="30"/>
      <c r="F58" s="21" t="str">
        <f>E17</f>
        <v>SŽDC s.o., OŘ Ústí n.L., ST Ústí n.L.</v>
      </c>
      <c r="G58" s="30"/>
      <c r="H58" s="30"/>
      <c r="I58" s="111" t="s">
        <v>37</v>
      </c>
      <c r="J58" s="26" t="str">
        <f>E23</f>
        <v xml:space="preserve"> </v>
      </c>
      <c r="K58" s="30"/>
      <c r="L58" s="110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15.2" hidden="1" customHeight="1">
      <c r="A59" s="28"/>
      <c r="B59" s="29"/>
      <c r="C59" s="23" t="s">
        <v>35</v>
      </c>
      <c r="D59" s="30"/>
      <c r="E59" s="30"/>
      <c r="F59" s="21" t="str">
        <f>IF(E20="","",E20)</f>
        <v>Vyplň údaj</v>
      </c>
      <c r="G59" s="30"/>
      <c r="H59" s="30"/>
      <c r="I59" s="111" t="s">
        <v>40</v>
      </c>
      <c r="J59" s="26" t="str">
        <f>E26</f>
        <v>Věra Trnková</v>
      </c>
      <c r="K59" s="30"/>
      <c r="L59" s="110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hidden="1" customHeight="1">
      <c r="A60" s="28"/>
      <c r="B60" s="29"/>
      <c r="C60" s="30"/>
      <c r="D60" s="30"/>
      <c r="E60" s="30"/>
      <c r="F60" s="30"/>
      <c r="G60" s="30"/>
      <c r="H60" s="30"/>
      <c r="I60" s="109"/>
      <c r="J60" s="30"/>
      <c r="K60" s="30"/>
      <c r="L60" s="110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9.25" hidden="1" customHeight="1">
      <c r="A61" s="28"/>
      <c r="B61" s="29"/>
      <c r="C61" s="140" t="s">
        <v>107</v>
      </c>
      <c r="D61" s="141"/>
      <c r="E61" s="141"/>
      <c r="F61" s="141"/>
      <c r="G61" s="141"/>
      <c r="H61" s="141"/>
      <c r="I61" s="142"/>
      <c r="J61" s="143" t="s">
        <v>108</v>
      </c>
      <c r="K61" s="141"/>
      <c r="L61" s="11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s="2" customFormat="1" ht="10.35" hidden="1" customHeight="1">
      <c r="A62" s="28"/>
      <c r="B62" s="29"/>
      <c r="C62" s="30"/>
      <c r="D62" s="30"/>
      <c r="E62" s="30"/>
      <c r="F62" s="30"/>
      <c r="G62" s="30"/>
      <c r="H62" s="30"/>
      <c r="I62" s="109"/>
      <c r="J62" s="30"/>
      <c r="K62" s="30"/>
      <c r="L62" s="110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22.9" hidden="1" customHeight="1">
      <c r="A63" s="28"/>
      <c r="B63" s="29"/>
      <c r="C63" s="144" t="s">
        <v>76</v>
      </c>
      <c r="D63" s="30"/>
      <c r="E63" s="30"/>
      <c r="F63" s="30"/>
      <c r="G63" s="30"/>
      <c r="H63" s="30"/>
      <c r="I63" s="109"/>
      <c r="J63" s="71">
        <f>J85</f>
        <v>0</v>
      </c>
      <c r="K63" s="30"/>
      <c r="L63" s="110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U63" s="11" t="s">
        <v>109</v>
      </c>
    </row>
    <row r="64" spans="1:47" s="2" customFormat="1" ht="21.75" hidden="1" customHeight="1">
      <c r="A64" s="28"/>
      <c r="B64" s="29"/>
      <c r="C64" s="30"/>
      <c r="D64" s="30"/>
      <c r="E64" s="30"/>
      <c r="F64" s="30"/>
      <c r="G64" s="30"/>
      <c r="H64" s="30"/>
      <c r="I64" s="109"/>
      <c r="J64" s="30"/>
      <c r="K64" s="30"/>
      <c r="L64" s="110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5" spans="1:31" s="2" customFormat="1" ht="6.95" hidden="1" customHeight="1">
      <c r="A65" s="28"/>
      <c r="B65" s="41"/>
      <c r="C65" s="42"/>
      <c r="D65" s="42"/>
      <c r="E65" s="42"/>
      <c r="F65" s="42"/>
      <c r="G65" s="42"/>
      <c r="H65" s="42"/>
      <c r="I65" s="136"/>
      <c r="J65" s="42"/>
      <c r="K65" s="42"/>
      <c r="L65" s="11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/>
    <row r="67" spans="1:31" ht="11.25" hidden="1"/>
    <row r="68" spans="1:31" ht="11.25" hidden="1"/>
    <row r="69" spans="1:31" s="2" customFormat="1" ht="6.95" customHeight="1">
      <c r="A69" s="28"/>
      <c r="B69" s="43"/>
      <c r="C69" s="44"/>
      <c r="D69" s="44"/>
      <c r="E69" s="44"/>
      <c r="F69" s="44"/>
      <c r="G69" s="44"/>
      <c r="H69" s="44"/>
      <c r="I69" s="139"/>
      <c r="J69" s="44"/>
      <c r="K69" s="44"/>
      <c r="L69" s="11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24.95" customHeight="1">
      <c r="A70" s="28"/>
      <c r="B70" s="29"/>
      <c r="C70" s="17" t="s">
        <v>110</v>
      </c>
      <c r="D70" s="30"/>
      <c r="E70" s="30"/>
      <c r="F70" s="30"/>
      <c r="G70" s="30"/>
      <c r="H70" s="30"/>
      <c r="I70" s="109"/>
      <c r="J70" s="30"/>
      <c r="K70" s="30"/>
      <c r="L70" s="110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6.95" customHeight="1">
      <c r="A71" s="28"/>
      <c r="B71" s="29"/>
      <c r="C71" s="30"/>
      <c r="D71" s="30"/>
      <c r="E71" s="30"/>
      <c r="F71" s="30"/>
      <c r="G71" s="30"/>
      <c r="H71" s="30"/>
      <c r="I71" s="109"/>
      <c r="J71" s="30"/>
      <c r="K71" s="30"/>
      <c r="L71" s="11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2" customHeight="1">
      <c r="A72" s="28"/>
      <c r="B72" s="29"/>
      <c r="C72" s="23" t="s">
        <v>16</v>
      </c>
      <c r="D72" s="30"/>
      <c r="E72" s="30"/>
      <c r="F72" s="30"/>
      <c r="G72" s="30"/>
      <c r="H72" s="30"/>
      <c r="I72" s="109"/>
      <c r="J72" s="30"/>
      <c r="K72" s="30"/>
      <c r="L72" s="110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6.5" customHeight="1">
      <c r="A73" s="28"/>
      <c r="B73" s="29"/>
      <c r="C73" s="30"/>
      <c r="D73" s="30"/>
      <c r="E73" s="243" t="str">
        <f>E7</f>
        <v>Svařování, navařování, broušení, výměna ocelových součástí výhybek a kolejnic v obvodu Správy tratí Ústí nad Labem</v>
      </c>
      <c r="F73" s="244"/>
      <c r="G73" s="244"/>
      <c r="H73" s="244"/>
      <c r="I73" s="109"/>
      <c r="J73" s="30"/>
      <c r="K73" s="30"/>
      <c r="L73" s="110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1" customFormat="1" ht="12" customHeight="1">
      <c r="B74" s="15"/>
      <c r="C74" s="23" t="s">
        <v>102</v>
      </c>
      <c r="D74" s="16"/>
      <c r="E74" s="16"/>
      <c r="F74" s="16"/>
      <c r="G74" s="16"/>
      <c r="H74" s="16"/>
      <c r="I74" s="102"/>
      <c r="J74" s="16"/>
      <c r="K74" s="16"/>
      <c r="L74" s="14"/>
    </row>
    <row r="75" spans="1:31" s="2" customFormat="1" ht="16.5" customHeight="1">
      <c r="A75" s="28"/>
      <c r="B75" s="29"/>
      <c r="C75" s="30"/>
      <c r="D75" s="30"/>
      <c r="E75" s="243" t="s">
        <v>103</v>
      </c>
      <c r="F75" s="245"/>
      <c r="G75" s="245"/>
      <c r="H75" s="245"/>
      <c r="I75" s="109"/>
      <c r="J75" s="30"/>
      <c r="K75" s="30"/>
      <c r="L75" s="110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3" t="s">
        <v>104</v>
      </c>
      <c r="D76" s="30"/>
      <c r="E76" s="30"/>
      <c r="F76" s="30"/>
      <c r="G76" s="30"/>
      <c r="H76" s="30"/>
      <c r="I76" s="109"/>
      <c r="J76" s="30"/>
      <c r="K76" s="30"/>
      <c r="L76" s="11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6.5" customHeight="1">
      <c r="A77" s="28"/>
      <c r="B77" s="29"/>
      <c r="C77" s="30"/>
      <c r="D77" s="30"/>
      <c r="E77" s="192" t="str">
        <f>E11</f>
        <v>O2 - Dodávka LIS a přechodových kolejnic</v>
      </c>
      <c r="F77" s="245"/>
      <c r="G77" s="245"/>
      <c r="H77" s="245"/>
      <c r="I77" s="109"/>
      <c r="J77" s="30"/>
      <c r="K77" s="30"/>
      <c r="L77" s="11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6.95" customHeight="1">
      <c r="A78" s="28"/>
      <c r="B78" s="29"/>
      <c r="C78" s="30"/>
      <c r="D78" s="30"/>
      <c r="E78" s="30"/>
      <c r="F78" s="30"/>
      <c r="G78" s="30"/>
      <c r="H78" s="30"/>
      <c r="I78" s="109"/>
      <c r="J78" s="30"/>
      <c r="K78" s="30"/>
      <c r="L78" s="110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2" customHeight="1">
      <c r="A79" s="28"/>
      <c r="B79" s="29"/>
      <c r="C79" s="23" t="s">
        <v>23</v>
      </c>
      <c r="D79" s="30"/>
      <c r="E79" s="30"/>
      <c r="F79" s="21" t="str">
        <f>F14</f>
        <v>Obvod ST Ústí nad Labem</v>
      </c>
      <c r="G79" s="30"/>
      <c r="H79" s="30"/>
      <c r="I79" s="111" t="s">
        <v>25</v>
      </c>
      <c r="J79" s="53" t="str">
        <f>IF(J14="","",J14)</f>
        <v>24. 4. 2020</v>
      </c>
      <c r="K79" s="30"/>
      <c r="L79" s="110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6.95" customHeight="1">
      <c r="A80" s="28"/>
      <c r="B80" s="29"/>
      <c r="C80" s="30"/>
      <c r="D80" s="30"/>
      <c r="E80" s="30"/>
      <c r="F80" s="30"/>
      <c r="G80" s="30"/>
      <c r="H80" s="30"/>
      <c r="I80" s="109"/>
      <c r="J80" s="30"/>
      <c r="K80" s="30"/>
      <c r="L80" s="110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2" customFormat="1" ht="15.2" customHeight="1">
      <c r="A81" s="28"/>
      <c r="B81" s="29"/>
      <c r="C81" s="23" t="s">
        <v>29</v>
      </c>
      <c r="D81" s="30"/>
      <c r="E81" s="30"/>
      <c r="F81" s="21" t="str">
        <f>E17</f>
        <v>SŽDC s.o., OŘ Ústí n.L., ST Ústí n.L.</v>
      </c>
      <c r="G81" s="30"/>
      <c r="H81" s="30"/>
      <c r="I81" s="111" t="s">
        <v>37</v>
      </c>
      <c r="J81" s="26" t="str">
        <f>E23</f>
        <v xml:space="preserve"> </v>
      </c>
      <c r="K81" s="30"/>
      <c r="L81" s="11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65" s="2" customFormat="1" ht="15.2" customHeight="1">
      <c r="A82" s="28"/>
      <c r="B82" s="29"/>
      <c r="C82" s="23" t="s">
        <v>35</v>
      </c>
      <c r="D82" s="30"/>
      <c r="E82" s="30"/>
      <c r="F82" s="21" t="str">
        <f>IF(E20="","",E20)</f>
        <v>Vyplň údaj</v>
      </c>
      <c r="G82" s="30"/>
      <c r="H82" s="30"/>
      <c r="I82" s="111" t="s">
        <v>40</v>
      </c>
      <c r="J82" s="26" t="str">
        <f>E26</f>
        <v>Věra Trnková</v>
      </c>
      <c r="K82" s="30"/>
      <c r="L82" s="11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65" s="2" customFormat="1" ht="10.35" customHeight="1">
      <c r="A83" s="28"/>
      <c r="B83" s="29"/>
      <c r="C83" s="30"/>
      <c r="D83" s="30"/>
      <c r="E83" s="30"/>
      <c r="F83" s="30"/>
      <c r="G83" s="30"/>
      <c r="H83" s="30"/>
      <c r="I83" s="109"/>
      <c r="J83" s="30"/>
      <c r="K83" s="30"/>
      <c r="L83" s="11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65" s="9" customFormat="1" ht="29.25" customHeight="1">
      <c r="A84" s="145"/>
      <c r="B84" s="146"/>
      <c r="C84" s="147" t="s">
        <v>111</v>
      </c>
      <c r="D84" s="148" t="s">
        <v>63</v>
      </c>
      <c r="E84" s="148" t="s">
        <v>59</v>
      </c>
      <c r="F84" s="148" t="s">
        <v>60</v>
      </c>
      <c r="G84" s="148" t="s">
        <v>112</v>
      </c>
      <c r="H84" s="148" t="s">
        <v>113</v>
      </c>
      <c r="I84" s="149" t="s">
        <v>114</v>
      </c>
      <c r="J84" s="150" t="s">
        <v>108</v>
      </c>
      <c r="K84" s="151" t="s">
        <v>115</v>
      </c>
      <c r="L84" s="152"/>
      <c r="M84" s="62" t="s">
        <v>20</v>
      </c>
      <c r="N84" s="63" t="s">
        <v>48</v>
      </c>
      <c r="O84" s="63" t="s">
        <v>116</v>
      </c>
      <c r="P84" s="63" t="s">
        <v>117</v>
      </c>
      <c r="Q84" s="63" t="s">
        <v>118</v>
      </c>
      <c r="R84" s="63" t="s">
        <v>119</v>
      </c>
      <c r="S84" s="63" t="s">
        <v>120</v>
      </c>
      <c r="T84" s="64" t="s">
        <v>121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28"/>
      <c r="B85" s="29"/>
      <c r="C85" s="69" t="s">
        <v>122</v>
      </c>
      <c r="D85" s="30"/>
      <c r="E85" s="30"/>
      <c r="F85" s="30"/>
      <c r="G85" s="30"/>
      <c r="H85" s="30"/>
      <c r="I85" s="109"/>
      <c r="J85" s="153">
        <f>BK85</f>
        <v>0</v>
      </c>
      <c r="K85" s="30"/>
      <c r="L85" s="33"/>
      <c r="M85" s="65"/>
      <c r="N85" s="154"/>
      <c r="O85" s="66"/>
      <c r="P85" s="155">
        <f>SUM(P86:P227)</f>
        <v>0</v>
      </c>
      <c r="Q85" s="66"/>
      <c r="R85" s="155">
        <f>SUM(R86:R227)</f>
        <v>69.282240000000002</v>
      </c>
      <c r="S85" s="66"/>
      <c r="T85" s="156">
        <f>SUM(T86:T227)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T85" s="11" t="s">
        <v>77</v>
      </c>
      <c r="AU85" s="11" t="s">
        <v>109</v>
      </c>
      <c r="BK85" s="157">
        <f>SUM(BK86:BK227)</f>
        <v>0</v>
      </c>
    </row>
    <row r="86" spans="1:65" s="2" customFormat="1" ht="16.5" customHeight="1">
      <c r="A86" s="28"/>
      <c r="B86" s="29"/>
      <c r="C86" s="180" t="s">
        <v>22</v>
      </c>
      <c r="D86" s="180" t="s">
        <v>1481</v>
      </c>
      <c r="E86" s="181" t="s">
        <v>1482</v>
      </c>
      <c r="F86" s="182" t="s">
        <v>1483</v>
      </c>
      <c r="G86" s="183" t="s">
        <v>381</v>
      </c>
      <c r="H86" s="184">
        <v>2</v>
      </c>
      <c r="I86" s="185"/>
      <c r="J86" s="186">
        <f>ROUND(I86*H86,2)</f>
        <v>0</v>
      </c>
      <c r="K86" s="187"/>
      <c r="L86" s="188"/>
      <c r="M86" s="189" t="s">
        <v>20</v>
      </c>
      <c r="N86" s="190" t="s">
        <v>51</v>
      </c>
      <c r="O86" s="58"/>
      <c r="P86" s="168">
        <f>O86*H86</f>
        <v>0</v>
      </c>
      <c r="Q86" s="168">
        <v>0</v>
      </c>
      <c r="R86" s="168">
        <f>Q86*H86</f>
        <v>0</v>
      </c>
      <c r="S86" s="168">
        <v>0</v>
      </c>
      <c r="T86" s="169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70" t="s">
        <v>161</v>
      </c>
      <c r="AT86" s="170" t="s">
        <v>1481</v>
      </c>
      <c r="AU86" s="170" t="s">
        <v>78</v>
      </c>
      <c r="AY86" s="11" t="s">
        <v>128</v>
      </c>
      <c r="BE86" s="171">
        <f>IF(N86="základní",J86,0)</f>
        <v>0</v>
      </c>
      <c r="BF86" s="171">
        <f>IF(N86="snížená",J86,0)</f>
        <v>0</v>
      </c>
      <c r="BG86" s="171">
        <f>IF(N86="zákl. přenesená",J86,0)</f>
        <v>0</v>
      </c>
      <c r="BH86" s="171">
        <f>IF(N86="sníž. přenesená",J86,0)</f>
        <v>0</v>
      </c>
      <c r="BI86" s="171">
        <f>IF(N86="nulová",J86,0)</f>
        <v>0</v>
      </c>
      <c r="BJ86" s="11" t="s">
        <v>127</v>
      </c>
      <c r="BK86" s="171">
        <f>ROUND(I86*H86,2)</f>
        <v>0</v>
      </c>
      <c r="BL86" s="11" t="s">
        <v>127</v>
      </c>
      <c r="BM86" s="170" t="s">
        <v>1484</v>
      </c>
    </row>
    <row r="87" spans="1:65" s="2" customFormat="1" ht="11.25">
      <c r="A87" s="28"/>
      <c r="B87" s="29"/>
      <c r="C87" s="30"/>
      <c r="D87" s="172" t="s">
        <v>130</v>
      </c>
      <c r="E87" s="30"/>
      <c r="F87" s="173" t="s">
        <v>1483</v>
      </c>
      <c r="G87" s="30"/>
      <c r="H87" s="30"/>
      <c r="I87" s="109"/>
      <c r="J87" s="30"/>
      <c r="K87" s="30"/>
      <c r="L87" s="33"/>
      <c r="M87" s="174"/>
      <c r="N87" s="175"/>
      <c r="O87" s="58"/>
      <c r="P87" s="58"/>
      <c r="Q87" s="58"/>
      <c r="R87" s="58"/>
      <c r="S87" s="58"/>
      <c r="T87" s="59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T87" s="11" t="s">
        <v>130</v>
      </c>
      <c r="AU87" s="11" t="s">
        <v>78</v>
      </c>
    </row>
    <row r="88" spans="1:65" s="2" customFormat="1" ht="16.5" customHeight="1">
      <c r="A88" s="28"/>
      <c r="B88" s="29"/>
      <c r="C88" s="180" t="s">
        <v>86</v>
      </c>
      <c r="D88" s="180" t="s">
        <v>1481</v>
      </c>
      <c r="E88" s="181" t="s">
        <v>1485</v>
      </c>
      <c r="F88" s="182" t="s">
        <v>1486</v>
      </c>
      <c r="G88" s="183" t="s">
        <v>381</v>
      </c>
      <c r="H88" s="184">
        <v>2</v>
      </c>
      <c r="I88" s="185"/>
      <c r="J88" s="186">
        <f>ROUND(I88*H88,2)</f>
        <v>0</v>
      </c>
      <c r="K88" s="187"/>
      <c r="L88" s="188"/>
      <c r="M88" s="189" t="s">
        <v>20</v>
      </c>
      <c r="N88" s="190" t="s">
        <v>51</v>
      </c>
      <c r="O88" s="58"/>
      <c r="P88" s="168">
        <f>O88*H88</f>
        <v>0</v>
      </c>
      <c r="Q88" s="168">
        <v>0</v>
      </c>
      <c r="R88" s="168">
        <f>Q88*H88</f>
        <v>0</v>
      </c>
      <c r="S88" s="168">
        <v>0</v>
      </c>
      <c r="T88" s="169">
        <f>S88*H88</f>
        <v>0</v>
      </c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R88" s="170" t="s">
        <v>161</v>
      </c>
      <c r="AT88" s="170" t="s">
        <v>1481</v>
      </c>
      <c r="AU88" s="170" t="s">
        <v>78</v>
      </c>
      <c r="AY88" s="11" t="s">
        <v>128</v>
      </c>
      <c r="BE88" s="171">
        <f>IF(N88="základní",J88,0)</f>
        <v>0</v>
      </c>
      <c r="BF88" s="171">
        <f>IF(N88="snížená",J88,0)</f>
        <v>0</v>
      </c>
      <c r="BG88" s="171">
        <f>IF(N88="zákl. přenesená",J88,0)</f>
        <v>0</v>
      </c>
      <c r="BH88" s="171">
        <f>IF(N88="sníž. přenesená",J88,0)</f>
        <v>0</v>
      </c>
      <c r="BI88" s="171">
        <f>IF(N88="nulová",J88,0)</f>
        <v>0</v>
      </c>
      <c r="BJ88" s="11" t="s">
        <v>127</v>
      </c>
      <c r="BK88" s="171">
        <f>ROUND(I88*H88,2)</f>
        <v>0</v>
      </c>
      <c r="BL88" s="11" t="s">
        <v>127</v>
      </c>
      <c r="BM88" s="170" t="s">
        <v>1487</v>
      </c>
    </row>
    <row r="89" spans="1:65" s="2" customFormat="1" ht="11.25">
      <c r="A89" s="28"/>
      <c r="B89" s="29"/>
      <c r="C89" s="30"/>
      <c r="D89" s="172" t="s">
        <v>130</v>
      </c>
      <c r="E89" s="30"/>
      <c r="F89" s="173" t="s">
        <v>1486</v>
      </c>
      <c r="G89" s="30"/>
      <c r="H89" s="30"/>
      <c r="I89" s="109"/>
      <c r="J89" s="30"/>
      <c r="K89" s="30"/>
      <c r="L89" s="33"/>
      <c r="M89" s="174"/>
      <c r="N89" s="175"/>
      <c r="O89" s="58"/>
      <c r="P89" s="58"/>
      <c r="Q89" s="58"/>
      <c r="R89" s="58"/>
      <c r="S89" s="58"/>
      <c r="T89" s="59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T89" s="11" t="s">
        <v>130</v>
      </c>
      <c r="AU89" s="11" t="s">
        <v>78</v>
      </c>
    </row>
    <row r="90" spans="1:65" s="2" customFormat="1" ht="16.5" customHeight="1">
      <c r="A90" s="28"/>
      <c r="B90" s="29"/>
      <c r="C90" s="180" t="s">
        <v>137</v>
      </c>
      <c r="D90" s="180" t="s">
        <v>1481</v>
      </c>
      <c r="E90" s="181" t="s">
        <v>1488</v>
      </c>
      <c r="F90" s="182" t="s">
        <v>1489</v>
      </c>
      <c r="G90" s="183" t="s">
        <v>381</v>
      </c>
      <c r="H90" s="184">
        <v>2</v>
      </c>
      <c r="I90" s="185"/>
      <c r="J90" s="186">
        <f>ROUND(I90*H90,2)</f>
        <v>0</v>
      </c>
      <c r="K90" s="187"/>
      <c r="L90" s="188"/>
      <c r="M90" s="189" t="s">
        <v>20</v>
      </c>
      <c r="N90" s="190" t="s">
        <v>51</v>
      </c>
      <c r="O90" s="58"/>
      <c r="P90" s="168">
        <f>O90*H90</f>
        <v>0</v>
      </c>
      <c r="Q90" s="168">
        <v>0</v>
      </c>
      <c r="R90" s="168">
        <f>Q90*H90</f>
        <v>0</v>
      </c>
      <c r="S90" s="168">
        <v>0</v>
      </c>
      <c r="T90" s="169">
        <f>S90*H90</f>
        <v>0</v>
      </c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R90" s="170" t="s">
        <v>161</v>
      </c>
      <c r="AT90" s="170" t="s">
        <v>1481</v>
      </c>
      <c r="AU90" s="170" t="s">
        <v>78</v>
      </c>
      <c r="AY90" s="11" t="s">
        <v>128</v>
      </c>
      <c r="BE90" s="171">
        <f>IF(N90="základní",J90,0)</f>
        <v>0</v>
      </c>
      <c r="BF90" s="171">
        <f>IF(N90="snížená",J90,0)</f>
        <v>0</v>
      </c>
      <c r="BG90" s="171">
        <f>IF(N90="zákl. přenesená",J90,0)</f>
        <v>0</v>
      </c>
      <c r="BH90" s="171">
        <f>IF(N90="sníž. přenesená",J90,0)</f>
        <v>0</v>
      </c>
      <c r="BI90" s="171">
        <f>IF(N90="nulová",J90,0)</f>
        <v>0</v>
      </c>
      <c r="BJ90" s="11" t="s">
        <v>127</v>
      </c>
      <c r="BK90" s="171">
        <f>ROUND(I90*H90,2)</f>
        <v>0</v>
      </c>
      <c r="BL90" s="11" t="s">
        <v>127</v>
      </c>
      <c r="BM90" s="170" t="s">
        <v>1490</v>
      </c>
    </row>
    <row r="91" spans="1:65" s="2" customFormat="1" ht="11.25">
      <c r="A91" s="28"/>
      <c r="B91" s="29"/>
      <c r="C91" s="30"/>
      <c r="D91" s="172" t="s">
        <v>130</v>
      </c>
      <c r="E91" s="30"/>
      <c r="F91" s="173" t="s">
        <v>1489</v>
      </c>
      <c r="G91" s="30"/>
      <c r="H91" s="30"/>
      <c r="I91" s="109"/>
      <c r="J91" s="30"/>
      <c r="K91" s="30"/>
      <c r="L91" s="33"/>
      <c r="M91" s="174"/>
      <c r="N91" s="175"/>
      <c r="O91" s="58"/>
      <c r="P91" s="58"/>
      <c r="Q91" s="58"/>
      <c r="R91" s="58"/>
      <c r="S91" s="58"/>
      <c r="T91" s="59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T91" s="11" t="s">
        <v>130</v>
      </c>
      <c r="AU91" s="11" t="s">
        <v>78</v>
      </c>
    </row>
    <row r="92" spans="1:65" s="2" customFormat="1" ht="16.5" customHeight="1">
      <c r="A92" s="28"/>
      <c r="B92" s="29"/>
      <c r="C92" s="180" t="s">
        <v>127</v>
      </c>
      <c r="D92" s="180" t="s">
        <v>1481</v>
      </c>
      <c r="E92" s="181" t="s">
        <v>1491</v>
      </c>
      <c r="F92" s="182" t="s">
        <v>1492</v>
      </c>
      <c r="G92" s="183" t="s">
        <v>381</v>
      </c>
      <c r="H92" s="184">
        <v>2</v>
      </c>
      <c r="I92" s="185"/>
      <c r="J92" s="186">
        <f>ROUND(I92*H92,2)</f>
        <v>0</v>
      </c>
      <c r="K92" s="187"/>
      <c r="L92" s="188"/>
      <c r="M92" s="189" t="s">
        <v>20</v>
      </c>
      <c r="N92" s="190" t="s">
        <v>51</v>
      </c>
      <c r="O92" s="58"/>
      <c r="P92" s="168">
        <f>O92*H92</f>
        <v>0</v>
      </c>
      <c r="Q92" s="168">
        <v>0</v>
      </c>
      <c r="R92" s="168">
        <f>Q92*H92</f>
        <v>0</v>
      </c>
      <c r="S92" s="168">
        <v>0</v>
      </c>
      <c r="T92" s="169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70" t="s">
        <v>161</v>
      </c>
      <c r="AT92" s="170" t="s">
        <v>1481</v>
      </c>
      <c r="AU92" s="170" t="s">
        <v>78</v>
      </c>
      <c r="AY92" s="11" t="s">
        <v>128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11" t="s">
        <v>127</v>
      </c>
      <c r="BK92" s="171">
        <f>ROUND(I92*H92,2)</f>
        <v>0</v>
      </c>
      <c r="BL92" s="11" t="s">
        <v>127</v>
      </c>
      <c r="BM92" s="170" t="s">
        <v>1493</v>
      </c>
    </row>
    <row r="93" spans="1:65" s="2" customFormat="1" ht="11.25">
      <c r="A93" s="28"/>
      <c r="B93" s="29"/>
      <c r="C93" s="30"/>
      <c r="D93" s="172" t="s">
        <v>130</v>
      </c>
      <c r="E93" s="30"/>
      <c r="F93" s="173" t="s">
        <v>1492</v>
      </c>
      <c r="G93" s="30"/>
      <c r="H93" s="30"/>
      <c r="I93" s="109"/>
      <c r="J93" s="30"/>
      <c r="K93" s="30"/>
      <c r="L93" s="33"/>
      <c r="M93" s="174"/>
      <c r="N93" s="175"/>
      <c r="O93" s="58"/>
      <c r="P93" s="58"/>
      <c r="Q93" s="58"/>
      <c r="R93" s="58"/>
      <c r="S93" s="58"/>
      <c r="T93" s="59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T93" s="11" t="s">
        <v>130</v>
      </c>
      <c r="AU93" s="11" t="s">
        <v>78</v>
      </c>
    </row>
    <row r="94" spans="1:65" s="2" customFormat="1" ht="16.5" customHeight="1">
      <c r="A94" s="28"/>
      <c r="B94" s="29"/>
      <c r="C94" s="180" t="s">
        <v>146</v>
      </c>
      <c r="D94" s="180" t="s">
        <v>1481</v>
      </c>
      <c r="E94" s="181" t="s">
        <v>1494</v>
      </c>
      <c r="F94" s="182" t="s">
        <v>1495</v>
      </c>
      <c r="G94" s="183" t="s">
        <v>381</v>
      </c>
      <c r="H94" s="184">
        <v>2</v>
      </c>
      <c r="I94" s="185"/>
      <c r="J94" s="186">
        <f>ROUND(I94*H94,2)</f>
        <v>0</v>
      </c>
      <c r="K94" s="187"/>
      <c r="L94" s="188"/>
      <c r="M94" s="189" t="s">
        <v>20</v>
      </c>
      <c r="N94" s="190" t="s">
        <v>51</v>
      </c>
      <c r="O94" s="58"/>
      <c r="P94" s="168">
        <f>O94*H94</f>
        <v>0</v>
      </c>
      <c r="Q94" s="168">
        <v>0</v>
      </c>
      <c r="R94" s="168">
        <f>Q94*H94</f>
        <v>0</v>
      </c>
      <c r="S94" s="168">
        <v>0</v>
      </c>
      <c r="T94" s="169">
        <f>S94*H94</f>
        <v>0</v>
      </c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R94" s="170" t="s">
        <v>161</v>
      </c>
      <c r="AT94" s="170" t="s">
        <v>1481</v>
      </c>
      <c r="AU94" s="170" t="s">
        <v>78</v>
      </c>
      <c r="AY94" s="11" t="s">
        <v>128</v>
      </c>
      <c r="BE94" s="171">
        <f>IF(N94="základní",J94,0)</f>
        <v>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11" t="s">
        <v>127</v>
      </c>
      <c r="BK94" s="171">
        <f>ROUND(I94*H94,2)</f>
        <v>0</v>
      </c>
      <c r="BL94" s="11" t="s">
        <v>127</v>
      </c>
      <c r="BM94" s="170" t="s">
        <v>1496</v>
      </c>
    </row>
    <row r="95" spans="1:65" s="2" customFormat="1" ht="11.25">
      <c r="A95" s="28"/>
      <c r="B95" s="29"/>
      <c r="C95" s="30"/>
      <c r="D95" s="172" t="s">
        <v>130</v>
      </c>
      <c r="E95" s="30"/>
      <c r="F95" s="173" t="s">
        <v>1495</v>
      </c>
      <c r="G95" s="30"/>
      <c r="H95" s="30"/>
      <c r="I95" s="109"/>
      <c r="J95" s="30"/>
      <c r="K95" s="30"/>
      <c r="L95" s="33"/>
      <c r="M95" s="174"/>
      <c r="N95" s="175"/>
      <c r="O95" s="58"/>
      <c r="P95" s="58"/>
      <c r="Q95" s="58"/>
      <c r="R95" s="58"/>
      <c r="S95" s="58"/>
      <c r="T95" s="59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T95" s="11" t="s">
        <v>130</v>
      </c>
      <c r="AU95" s="11" t="s">
        <v>78</v>
      </c>
    </row>
    <row r="96" spans="1:65" s="2" customFormat="1" ht="16.5" customHeight="1">
      <c r="A96" s="28"/>
      <c r="B96" s="29"/>
      <c r="C96" s="180" t="s">
        <v>151</v>
      </c>
      <c r="D96" s="180" t="s">
        <v>1481</v>
      </c>
      <c r="E96" s="181" t="s">
        <v>1497</v>
      </c>
      <c r="F96" s="182" t="s">
        <v>1498</v>
      </c>
      <c r="G96" s="183" t="s">
        <v>381</v>
      </c>
      <c r="H96" s="184">
        <v>2</v>
      </c>
      <c r="I96" s="185"/>
      <c r="J96" s="186">
        <f>ROUND(I96*H96,2)</f>
        <v>0</v>
      </c>
      <c r="K96" s="187"/>
      <c r="L96" s="188"/>
      <c r="M96" s="189" t="s">
        <v>20</v>
      </c>
      <c r="N96" s="190" t="s">
        <v>51</v>
      </c>
      <c r="O96" s="58"/>
      <c r="P96" s="168">
        <f>O96*H96</f>
        <v>0</v>
      </c>
      <c r="Q96" s="168">
        <v>0</v>
      </c>
      <c r="R96" s="168">
        <f>Q96*H96</f>
        <v>0</v>
      </c>
      <c r="S96" s="168">
        <v>0</v>
      </c>
      <c r="T96" s="169">
        <f>S96*H96</f>
        <v>0</v>
      </c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R96" s="170" t="s">
        <v>161</v>
      </c>
      <c r="AT96" s="170" t="s">
        <v>1481</v>
      </c>
      <c r="AU96" s="170" t="s">
        <v>78</v>
      </c>
      <c r="AY96" s="11" t="s">
        <v>128</v>
      </c>
      <c r="BE96" s="171">
        <f>IF(N96="základní",J96,0)</f>
        <v>0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11" t="s">
        <v>127</v>
      </c>
      <c r="BK96" s="171">
        <f>ROUND(I96*H96,2)</f>
        <v>0</v>
      </c>
      <c r="BL96" s="11" t="s">
        <v>127</v>
      </c>
      <c r="BM96" s="170" t="s">
        <v>1499</v>
      </c>
    </row>
    <row r="97" spans="1:65" s="2" customFormat="1" ht="11.25">
      <c r="A97" s="28"/>
      <c r="B97" s="29"/>
      <c r="C97" s="30"/>
      <c r="D97" s="172" t="s">
        <v>130</v>
      </c>
      <c r="E97" s="30"/>
      <c r="F97" s="173" t="s">
        <v>1498</v>
      </c>
      <c r="G97" s="30"/>
      <c r="H97" s="30"/>
      <c r="I97" s="109"/>
      <c r="J97" s="30"/>
      <c r="K97" s="30"/>
      <c r="L97" s="33"/>
      <c r="M97" s="174"/>
      <c r="N97" s="175"/>
      <c r="O97" s="58"/>
      <c r="P97" s="58"/>
      <c r="Q97" s="58"/>
      <c r="R97" s="58"/>
      <c r="S97" s="58"/>
      <c r="T97" s="59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T97" s="11" t="s">
        <v>130</v>
      </c>
      <c r="AU97" s="11" t="s">
        <v>78</v>
      </c>
    </row>
    <row r="98" spans="1:65" s="2" customFormat="1" ht="16.5" customHeight="1">
      <c r="A98" s="28"/>
      <c r="B98" s="29"/>
      <c r="C98" s="180" t="s">
        <v>156</v>
      </c>
      <c r="D98" s="180" t="s">
        <v>1481</v>
      </c>
      <c r="E98" s="181" t="s">
        <v>1500</v>
      </c>
      <c r="F98" s="182" t="s">
        <v>1501</v>
      </c>
      <c r="G98" s="183" t="s">
        <v>381</v>
      </c>
      <c r="H98" s="184">
        <v>2</v>
      </c>
      <c r="I98" s="185"/>
      <c r="J98" s="186">
        <f>ROUND(I98*H98,2)</f>
        <v>0</v>
      </c>
      <c r="K98" s="187"/>
      <c r="L98" s="188"/>
      <c r="M98" s="189" t="s">
        <v>20</v>
      </c>
      <c r="N98" s="190" t="s">
        <v>51</v>
      </c>
      <c r="O98" s="58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70" t="s">
        <v>161</v>
      </c>
      <c r="AT98" s="170" t="s">
        <v>1481</v>
      </c>
      <c r="AU98" s="170" t="s">
        <v>78</v>
      </c>
      <c r="AY98" s="11" t="s">
        <v>128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11" t="s">
        <v>127</v>
      </c>
      <c r="BK98" s="171">
        <f>ROUND(I98*H98,2)</f>
        <v>0</v>
      </c>
      <c r="BL98" s="11" t="s">
        <v>127</v>
      </c>
      <c r="BM98" s="170" t="s">
        <v>1502</v>
      </c>
    </row>
    <row r="99" spans="1:65" s="2" customFormat="1" ht="11.25">
      <c r="A99" s="28"/>
      <c r="B99" s="29"/>
      <c r="C99" s="30"/>
      <c r="D99" s="172" t="s">
        <v>130</v>
      </c>
      <c r="E99" s="30"/>
      <c r="F99" s="173" t="s">
        <v>1501</v>
      </c>
      <c r="G99" s="30"/>
      <c r="H99" s="30"/>
      <c r="I99" s="109"/>
      <c r="J99" s="30"/>
      <c r="K99" s="30"/>
      <c r="L99" s="33"/>
      <c r="M99" s="174"/>
      <c r="N99" s="175"/>
      <c r="O99" s="58"/>
      <c r="P99" s="58"/>
      <c r="Q99" s="58"/>
      <c r="R99" s="58"/>
      <c r="S99" s="58"/>
      <c r="T99" s="59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T99" s="11" t="s">
        <v>130</v>
      </c>
      <c r="AU99" s="11" t="s">
        <v>78</v>
      </c>
    </row>
    <row r="100" spans="1:65" s="2" customFormat="1" ht="16.5" customHeight="1">
      <c r="A100" s="28"/>
      <c r="B100" s="29"/>
      <c r="C100" s="180" t="s">
        <v>161</v>
      </c>
      <c r="D100" s="180" t="s">
        <v>1481</v>
      </c>
      <c r="E100" s="181" t="s">
        <v>1503</v>
      </c>
      <c r="F100" s="182" t="s">
        <v>1504</v>
      </c>
      <c r="G100" s="183" t="s">
        <v>381</v>
      </c>
      <c r="H100" s="184">
        <v>2</v>
      </c>
      <c r="I100" s="185"/>
      <c r="J100" s="186">
        <f>ROUND(I100*H100,2)</f>
        <v>0</v>
      </c>
      <c r="K100" s="187"/>
      <c r="L100" s="188"/>
      <c r="M100" s="189" t="s">
        <v>20</v>
      </c>
      <c r="N100" s="190" t="s">
        <v>51</v>
      </c>
      <c r="O100" s="58"/>
      <c r="P100" s="168">
        <f>O100*H100</f>
        <v>0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R100" s="170" t="s">
        <v>161</v>
      </c>
      <c r="AT100" s="170" t="s">
        <v>1481</v>
      </c>
      <c r="AU100" s="170" t="s">
        <v>78</v>
      </c>
      <c r="AY100" s="11" t="s">
        <v>128</v>
      </c>
      <c r="BE100" s="171">
        <f>IF(N100="základní",J100,0)</f>
        <v>0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11" t="s">
        <v>127</v>
      </c>
      <c r="BK100" s="171">
        <f>ROUND(I100*H100,2)</f>
        <v>0</v>
      </c>
      <c r="BL100" s="11" t="s">
        <v>127</v>
      </c>
      <c r="BM100" s="170" t="s">
        <v>1505</v>
      </c>
    </row>
    <row r="101" spans="1:65" s="2" customFormat="1" ht="11.25">
      <c r="A101" s="28"/>
      <c r="B101" s="29"/>
      <c r="C101" s="30"/>
      <c r="D101" s="172" t="s">
        <v>130</v>
      </c>
      <c r="E101" s="30"/>
      <c r="F101" s="173" t="s">
        <v>1504</v>
      </c>
      <c r="G101" s="30"/>
      <c r="H101" s="30"/>
      <c r="I101" s="109"/>
      <c r="J101" s="30"/>
      <c r="K101" s="30"/>
      <c r="L101" s="33"/>
      <c r="M101" s="174"/>
      <c r="N101" s="175"/>
      <c r="O101" s="58"/>
      <c r="P101" s="58"/>
      <c r="Q101" s="58"/>
      <c r="R101" s="58"/>
      <c r="S101" s="58"/>
      <c r="T101" s="59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T101" s="11" t="s">
        <v>130</v>
      </c>
      <c r="AU101" s="11" t="s">
        <v>78</v>
      </c>
    </row>
    <row r="102" spans="1:65" s="2" customFormat="1" ht="16.5" customHeight="1">
      <c r="A102" s="28"/>
      <c r="B102" s="29"/>
      <c r="C102" s="180" t="s">
        <v>166</v>
      </c>
      <c r="D102" s="180" t="s">
        <v>1481</v>
      </c>
      <c r="E102" s="181" t="s">
        <v>1506</v>
      </c>
      <c r="F102" s="182" t="s">
        <v>1507</v>
      </c>
      <c r="G102" s="183" t="s">
        <v>134</v>
      </c>
      <c r="H102" s="184">
        <v>20</v>
      </c>
      <c r="I102" s="185"/>
      <c r="J102" s="186">
        <f>ROUND(I102*H102,2)</f>
        <v>0</v>
      </c>
      <c r="K102" s="187"/>
      <c r="L102" s="188"/>
      <c r="M102" s="189" t="s">
        <v>20</v>
      </c>
      <c r="N102" s="190" t="s">
        <v>51</v>
      </c>
      <c r="O102" s="58"/>
      <c r="P102" s="168">
        <f>O102*H102</f>
        <v>0</v>
      </c>
      <c r="Q102" s="168">
        <v>5.4850000000000003E-2</v>
      </c>
      <c r="R102" s="168">
        <f>Q102*H102</f>
        <v>1.097</v>
      </c>
      <c r="S102" s="168">
        <v>0</v>
      </c>
      <c r="T102" s="169">
        <f>S102*H102</f>
        <v>0</v>
      </c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R102" s="170" t="s">
        <v>161</v>
      </c>
      <c r="AT102" s="170" t="s">
        <v>1481</v>
      </c>
      <c r="AU102" s="170" t="s">
        <v>78</v>
      </c>
      <c r="AY102" s="11" t="s">
        <v>128</v>
      </c>
      <c r="BE102" s="171">
        <f>IF(N102="základní",J102,0)</f>
        <v>0</v>
      </c>
      <c r="BF102" s="171">
        <f>IF(N102="snížená",J102,0)</f>
        <v>0</v>
      </c>
      <c r="BG102" s="171">
        <f>IF(N102="zákl. přenesená",J102,0)</f>
        <v>0</v>
      </c>
      <c r="BH102" s="171">
        <f>IF(N102="sníž. přenesená",J102,0)</f>
        <v>0</v>
      </c>
      <c r="BI102" s="171">
        <f>IF(N102="nulová",J102,0)</f>
        <v>0</v>
      </c>
      <c r="BJ102" s="11" t="s">
        <v>127</v>
      </c>
      <c r="BK102" s="171">
        <f>ROUND(I102*H102,2)</f>
        <v>0</v>
      </c>
      <c r="BL102" s="11" t="s">
        <v>127</v>
      </c>
      <c r="BM102" s="170" t="s">
        <v>1508</v>
      </c>
    </row>
    <row r="103" spans="1:65" s="2" customFormat="1" ht="11.25">
      <c r="A103" s="28"/>
      <c r="B103" s="29"/>
      <c r="C103" s="30"/>
      <c r="D103" s="172" t="s">
        <v>130</v>
      </c>
      <c r="E103" s="30"/>
      <c r="F103" s="173" t="s">
        <v>1507</v>
      </c>
      <c r="G103" s="30"/>
      <c r="H103" s="30"/>
      <c r="I103" s="109"/>
      <c r="J103" s="30"/>
      <c r="K103" s="30"/>
      <c r="L103" s="33"/>
      <c r="M103" s="174"/>
      <c r="N103" s="175"/>
      <c r="O103" s="58"/>
      <c r="P103" s="58"/>
      <c r="Q103" s="58"/>
      <c r="R103" s="58"/>
      <c r="S103" s="58"/>
      <c r="T103" s="59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T103" s="11" t="s">
        <v>130</v>
      </c>
      <c r="AU103" s="11" t="s">
        <v>78</v>
      </c>
    </row>
    <row r="104" spans="1:65" s="2" customFormat="1" ht="16.5" customHeight="1">
      <c r="A104" s="28"/>
      <c r="B104" s="29"/>
      <c r="C104" s="180" t="s">
        <v>27</v>
      </c>
      <c r="D104" s="180" t="s">
        <v>1481</v>
      </c>
      <c r="E104" s="181" t="s">
        <v>1509</v>
      </c>
      <c r="F104" s="182" t="s">
        <v>1510</v>
      </c>
      <c r="G104" s="183" t="s">
        <v>134</v>
      </c>
      <c r="H104" s="184">
        <v>20</v>
      </c>
      <c r="I104" s="185"/>
      <c r="J104" s="186">
        <f>ROUND(I104*H104,2)</f>
        <v>0</v>
      </c>
      <c r="K104" s="187"/>
      <c r="L104" s="188"/>
      <c r="M104" s="189" t="s">
        <v>20</v>
      </c>
      <c r="N104" s="190" t="s">
        <v>51</v>
      </c>
      <c r="O104" s="58"/>
      <c r="P104" s="168">
        <f>O104*H104</f>
        <v>0</v>
      </c>
      <c r="Q104" s="168">
        <v>5.4850000000000003E-2</v>
      </c>
      <c r="R104" s="168">
        <f>Q104*H104</f>
        <v>1.097</v>
      </c>
      <c r="S104" s="168">
        <v>0</v>
      </c>
      <c r="T104" s="169">
        <f>S104*H104</f>
        <v>0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R104" s="170" t="s">
        <v>161</v>
      </c>
      <c r="AT104" s="170" t="s">
        <v>1481</v>
      </c>
      <c r="AU104" s="170" t="s">
        <v>78</v>
      </c>
      <c r="AY104" s="11" t="s">
        <v>128</v>
      </c>
      <c r="BE104" s="171">
        <f>IF(N104="základní",J104,0)</f>
        <v>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11" t="s">
        <v>127</v>
      </c>
      <c r="BK104" s="171">
        <f>ROUND(I104*H104,2)</f>
        <v>0</v>
      </c>
      <c r="BL104" s="11" t="s">
        <v>127</v>
      </c>
      <c r="BM104" s="170" t="s">
        <v>1511</v>
      </c>
    </row>
    <row r="105" spans="1:65" s="2" customFormat="1" ht="11.25">
      <c r="A105" s="28"/>
      <c r="B105" s="29"/>
      <c r="C105" s="30"/>
      <c r="D105" s="172" t="s">
        <v>130</v>
      </c>
      <c r="E105" s="30"/>
      <c r="F105" s="173" t="s">
        <v>1510</v>
      </c>
      <c r="G105" s="30"/>
      <c r="H105" s="30"/>
      <c r="I105" s="109"/>
      <c r="J105" s="30"/>
      <c r="K105" s="30"/>
      <c r="L105" s="33"/>
      <c r="M105" s="174"/>
      <c r="N105" s="175"/>
      <c r="O105" s="58"/>
      <c r="P105" s="58"/>
      <c r="Q105" s="58"/>
      <c r="R105" s="58"/>
      <c r="S105" s="58"/>
      <c r="T105" s="59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T105" s="11" t="s">
        <v>130</v>
      </c>
      <c r="AU105" s="11" t="s">
        <v>78</v>
      </c>
    </row>
    <row r="106" spans="1:65" s="2" customFormat="1" ht="16.5" customHeight="1">
      <c r="A106" s="28"/>
      <c r="B106" s="29"/>
      <c r="C106" s="180" t="s">
        <v>175</v>
      </c>
      <c r="D106" s="180" t="s">
        <v>1481</v>
      </c>
      <c r="E106" s="181" t="s">
        <v>1512</v>
      </c>
      <c r="F106" s="182" t="s">
        <v>1513</v>
      </c>
      <c r="G106" s="183" t="s">
        <v>134</v>
      </c>
      <c r="H106" s="184">
        <v>20</v>
      </c>
      <c r="I106" s="185"/>
      <c r="J106" s="186">
        <f>ROUND(I106*H106,2)</f>
        <v>0</v>
      </c>
      <c r="K106" s="187"/>
      <c r="L106" s="188"/>
      <c r="M106" s="189" t="s">
        <v>20</v>
      </c>
      <c r="N106" s="190" t="s">
        <v>51</v>
      </c>
      <c r="O106" s="58"/>
      <c r="P106" s="168">
        <f>O106*H106</f>
        <v>0</v>
      </c>
      <c r="Q106" s="168">
        <v>6.2640000000000001E-2</v>
      </c>
      <c r="R106" s="168">
        <f>Q106*H106</f>
        <v>1.2528000000000001</v>
      </c>
      <c r="S106" s="168">
        <v>0</v>
      </c>
      <c r="T106" s="169">
        <f>S106*H106</f>
        <v>0</v>
      </c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R106" s="170" t="s">
        <v>161</v>
      </c>
      <c r="AT106" s="170" t="s">
        <v>1481</v>
      </c>
      <c r="AU106" s="170" t="s">
        <v>78</v>
      </c>
      <c r="AY106" s="11" t="s">
        <v>128</v>
      </c>
      <c r="BE106" s="171">
        <f>IF(N106="základní",J106,0)</f>
        <v>0</v>
      </c>
      <c r="BF106" s="171">
        <f>IF(N106="snížená",J106,0)</f>
        <v>0</v>
      </c>
      <c r="BG106" s="171">
        <f>IF(N106="zákl. přenesená",J106,0)</f>
        <v>0</v>
      </c>
      <c r="BH106" s="171">
        <f>IF(N106="sníž. přenesená",J106,0)</f>
        <v>0</v>
      </c>
      <c r="BI106" s="171">
        <f>IF(N106="nulová",J106,0)</f>
        <v>0</v>
      </c>
      <c r="BJ106" s="11" t="s">
        <v>127</v>
      </c>
      <c r="BK106" s="171">
        <f>ROUND(I106*H106,2)</f>
        <v>0</v>
      </c>
      <c r="BL106" s="11" t="s">
        <v>127</v>
      </c>
      <c r="BM106" s="170" t="s">
        <v>1514</v>
      </c>
    </row>
    <row r="107" spans="1:65" s="2" customFormat="1" ht="11.25">
      <c r="A107" s="28"/>
      <c r="B107" s="29"/>
      <c r="C107" s="30"/>
      <c r="D107" s="172" t="s">
        <v>130</v>
      </c>
      <c r="E107" s="30"/>
      <c r="F107" s="173" t="s">
        <v>1513</v>
      </c>
      <c r="G107" s="30"/>
      <c r="H107" s="30"/>
      <c r="I107" s="109"/>
      <c r="J107" s="30"/>
      <c r="K107" s="30"/>
      <c r="L107" s="33"/>
      <c r="M107" s="174"/>
      <c r="N107" s="175"/>
      <c r="O107" s="58"/>
      <c r="P107" s="58"/>
      <c r="Q107" s="58"/>
      <c r="R107" s="58"/>
      <c r="S107" s="58"/>
      <c r="T107" s="59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T107" s="11" t="s">
        <v>130</v>
      </c>
      <c r="AU107" s="11" t="s">
        <v>78</v>
      </c>
    </row>
    <row r="108" spans="1:65" s="2" customFormat="1" ht="16.5" customHeight="1">
      <c r="A108" s="28"/>
      <c r="B108" s="29"/>
      <c r="C108" s="180" t="s">
        <v>180</v>
      </c>
      <c r="D108" s="180" t="s">
        <v>1481</v>
      </c>
      <c r="E108" s="181" t="s">
        <v>1515</v>
      </c>
      <c r="F108" s="182" t="s">
        <v>1516</v>
      </c>
      <c r="G108" s="183" t="s">
        <v>134</v>
      </c>
      <c r="H108" s="184">
        <v>20</v>
      </c>
      <c r="I108" s="185"/>
      <c r="J108" s="186">
        <f>ROUND(I108*H108,2)</f>
        <v>0</v>
      </c>
      <c r="K108" s="187"/>
      <c r="L108" s="188"/>
      <c r="M108" s="189" t="s">
        <v>20</v>
      </c>
      <c r="N108" s="190" t="s">
        <v>51</v>
      </c>
      <c r="O108" s="58"/>
      <c r="P108" s="168">
        <f>O108*H108</f>
        <v>0</v>
      </c>
      <c r="Q108" s="168">
        <v>6.2640000000000001E-2</v>
      </c>
      <c r="R108" s="168">
        <f>Q108*H108</f>
        <v>1.2528000000000001</v>
      </c>
      <c r="S108" s="168">
        <v>0</v>
      </c>
      <c r="T108" s="169">
        <f>S108*H108</f>
        <v>0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R108" s="170" t="s">
        <v>161</v>
      </c>
      <c r="AT108" s="170" t="s">
        <v>1481</v>
      </c>
      <c r="AU108" s="170" t="s">
        <v>78</v>
      </c>
      <c r="AY108" s="11" t="s">
        <v>128</v>
      </c>
      <c r="BE108" s="171">
        <f>IF(N108="základní",J108,0)</f>
        <v>0</v>
      </c>
      <c r="BF108" s="171">
        <f>IF(N108="snížená",J108,0)</f>
        <v>0</v>
      </c>
      <c r="BG108" s="171">
        <f>IF(N108="zákl. přenesená",J108,0)</f>
        <v>0</v>
      </c>
      <c r="BH108" s="171">
        <f>IF(N108="sníž. přenesená",J108,0)</f>
        <v>0</v>
      </c>
      <c r="BI108" s="171">
        <f>IF(N108="nulová",J108,0)</f>
        <v>0</v>
      </c>
      <c r="BJ108" s="11" t="s">
        <v>127</v>
      </c>
      <c r="BK108" s="171">
        <f>ROUND(I108*H108,2)</f>
        <v>0</v>
      </c>
      <c r="BL108" s="11" t="s">
        <v>127</v>
      </c>
      <c r="BM108" s="170" t="s">
        <v>1517</v>
      </c>
    </row>
    <row r="109" spans="1:65" s="2" customFormat="1" ht="11.25">
      <c r="A109" s="28"/>
      <c r="B109" s="29"/>
      <c r="C109" s="30"/>
      <c r="D109" s="172" t="s">
        <v>130</v>
      </c>
      <c r="E109" s="30"/>
      <c r="F109" s="173" t="s">
        <v>1516</v>
      </c>
      <c r="G109" s="30"/>
      <c r="H109" s="30"/>
      <c r="I109" s="109"/>
      <c r="J109" s="30"/>
      <c r="K109" s="30"/>
      <c r="L109" s="33"/>
      <c r="M109" s="174"/>
      <c r="N109" s="175"/>
      <c r="O109" s="58"/>
      <c r="P109" s="58"/>
      <c r="Q109" s="58"/>
      <c r="R109" s="58"/>
      <c r="S109" s="58"/>
      <c r="T109" s="59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T109" s="11" t="s">
        <v>130</v>
      </c>
      <c r="AU109" s="11" t="s">
        <v>78</v>
      </c>
    </row>
    <row r="110" spans="1:65" s="2" customFormat="1" ht="16.5" customHeight="1">
      <c r="A110" s="28"/>
      <c r="B110" s="29"/>
      <c r="C110" s="180" t="s">
        <v>185</v>
      </c>
      <c r="D110" s="180" t="s">
        <v>1481</v>
      </c>
      <c r="E110" s="181" t="s">
        <v>1518</v>
      </c>
      <c r="F110" s="182" t="s">
        <v>1519</v>
      </c>
      <c r="G110" s="183" t="s">
        <v>134</v>
      </c>
      <c r="H110" s="184">
        <v>20</v>
      </c>
      <c r="I110" s="185"/>
      <c r="J110" s="186">
        <f>ROUND(I110*H110,2)</f>
        <v>0</v>
      </c>
      <c r="K110" s="187"/>
      <c r="L110" s="188"/>
      <c r="M110" s="189" t="s">
        <v>20</v>
      </c>
      <c r="N110" s="190" t="s">
        <v>51</v>
      </c>
      <c r="O110" s="58"/>
      <c r="P110" s="168">
        <f>O110*H110</f>
        <v>0</v>
      </c>
      <c r="Q110" s="168">
        <v>5.4850000000000003E-2</v>
      </c>
      <c r="R110" s="168">
        <f>Q110*H110</f>
        <v>1.097</v>
      </c>
      <c r="S110" s="168">
        <v>0</v>
      </c>
      <c r="T110" s="169">
        <f>S110*H110</f>
        <v>0</v>
      </c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R110" s="170" t="s">
        <v>161</v>
      </c>
      <c r="AT110" s="170" t="s">
        <v>1481</v>
      </c>
      <c r="AU110" s="170" t="s">
        <v>78</v>
      </c>
      <c r="AY110" s="11" t="s">
        <v>128</v>
      </c>
      <c r="BE110" s="171">
        <f>IF(N110="základní",J110,0)</f>
        <v>0</v>
      </c>
      <c r="BF110" s="171">
        <f>IF(N110="snížená",J110,0)</f>
        <v>0</v>
      </c>
      <c r="BG110" s="171">
        <f>IF(N110="zákl. přenesená",J110,0)</f>
        <v>0</v>
      </c>
      <c r="BH110" s="171">
        <f>IF(N110="sníž. přenesená",J110,0)</f>
        <v>0</v>
      </c>
      <c r="BI110" s="171">
        <f>IF(N110="nulová",J110,0)</f>
        <v>0</v>
      </c>
      <c r="BJ110" s="11" t="s">
        <v>127</v>
      </c>
      <c r="BK110" s="171">
        <f>ROUND(I110*H110,2)</f>
        <v>0</v>
      </c>
      <c r="BL110" s="11" t="s">
        <v>127</v>
      </c>
      <c r="BM110" s="170" t="s">
        <v>1520</v>
      </c>
    </row>
    <row r="111" spans="1:65" s="2" customFormat="1" ht="11.25">
      <c r="A111" s="28"/>
      <c r="B111" s="29"/>
      <c r="C111" s="30"/>
      <c r="D111" s="172" t="s">
        <v>130</v>
      </c>
      <c r="E111" s="30"/>
      <c r="F111" s="173" t="s">
        <v>1519</v>
      </c>
      <c r="G111" s="30"/>
      <c r="H111" s="30"/>
      <c r="I111" s="109"/>
      <c r="J111" s="30"/>
      <c r="K111" s="30"/>
      <c r="L111" s="33"/>
      <c r="M111" s="174"/>
      <c r="N111" s="175"/>
      <c r="O111" s="58"/>
      <c r="P111" s="58"/>
      <c r="Q111" s="58"/>
      <c r="R111" s="58"/>
      <c r="S111" s="58"/>
      <c r="T111" s="59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T111" s="11" t="s">
        <v>130</v>
      </c>
      <c r="AU111" s="11" t="s">
        <v>78</v>
      </c>
    </row>
    <row r="112" spans="1:65" s="2" customFormat="1" ht="16.5" customHeight="1">
      <c r="A112" s="28"/>
      <c r="B112" s="29"/>
      <c r="C112" s="180" t="s">
        <v>190</v>
      </c>
      <c r="D112" s="180" t="s">
        <v>1481</v>
      </c>
      <c r="E112" s="181" t="s">
        <v>1521</v>
      </c>
      <c r="F112" s="182" t="s">
        <v>1522</v>
      </c>
      <c r="G112" s="183" t="s">
        <v>134</v>
      </c>
      <c r="H112" s="184">
        <v>20</v>
      </c>
      <c r="I112" s="185"/>
      <c r="J112" s="186">
        <f>ROUND(I112*H112,2)</f>
        <v>0</v>
      </c>
      <c r="K112" s="187"/>
      <c r="L112" s="188"/>
      <c r="M112" s="189" t="s">
        <v>20</v>
      </c>
      <c r="N112" s="190" t="s">
        <v>51</v>
      </c>
      <c r="O112" s="58"/>
      <c r="P112" s="168">
        <f>O112*H112</f>
        <v>0</v>
      </c>
      <c r="Q112" s="168">
        <v>5.4850000000000003E-2</v>
      </c>
      <c r="R112" s="168">
        <f>Q112*H112</f>
        <v>1.097</v>
      </c>
      <c r="S112" s="168">
        <v>0</v>
      </c>
      <c r="T112" s="169">
        <f>S112*H112</f>
        <v>0</v>
      </c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R112" s="170" t="s">
        <v>161</v>
      </c>
      <c r="AT112" s="170" t="s">
        <v>1481</v>
      </c>
      <c r="AU112" s="170" t="s">
        <v>78</v>
      </c>
      <c r="AY112" s="11" t="s">
        <v>128</v>
      </c>
      <c r="BE112" s="171">
        <f>IF(N112="základní",J112,0)</f>
        <v>0</v>
      </c>
      <c r="BF112" s="171">
        <f>IF(N112="snížená",J112,0)</f>
        <v>0</v>
      </c>
      <c r="BG112" s="171">
        <f>IF(N112="zákl. přenesená",J112,0)</f>
        <v>0</v>
      </c>
      <c r="BH112" s="171">
        <f>IF(N112="sníž. přenesená",J112,0)</f>
        <v>0</v>
      </c>
      <c r="BI112" s="171">
        <f>IF(N112="nulová",J112,0)</f>
        <v>0</v>
      </c>
      <c r="BJ112" s="11" t="s">
        <v>127</v>
      </c>
      <c r="BK112" s="171">
        <f>ROUND(I112*H112,2)</f>
        <v>0</v>
      </c>
      <c r="BL112" s="11" t="s">
        <v>127</v>
      </c>
      <c r="BM112" s="170" t="s">
        <v>1523</v>
      </c>
    </row>
    <row r="113" spans="1:65" s="2" customFormat="1" ht="11.25">
      <c r="A113" s="28"/>
      <c r="B113" s="29"/>
      <c r="C113" s="30"/>
      <c r="D113" s="172" t="s">
        <v>130</v>
      </c>
      <c r="E113" s="30"/>
      <c r="F113" s="173" t="s">
        <v>1522</v>
      </c>
      <c r="G113" s="30"/>
      <c r="H113" s="30"/>
      <c r="I113" s="109"/>
      <c r="J113" s="30"/>
      <c r="K113" s="30"/>
      <c r="L113" s="33"/>
      <c r="M113" s="174"/>
      <c r="N113" s="175"/>
      <c r="O113" s="58"/>
      <c r="P113" s="58"/>
      <c r="Q113" s="58"/>
      <c r="R113" s="58"/>
      <c r="S113" s="58"/>
      <c r="T113" s="59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T113" s="11" t="s">
        <v>130</v>
      </c>
      <c r="AU113" s="11" t="s">
        <v>78</v>
      </c>
    </row>
    <row r="114" spans="1:65" s="2" customFormat="1" ht="16.5" customHeight="1">
      <c r="A114" s="28"/>
      <c r="B114" s="29"/>
      <c r="C114" s="180" t="s">
        <v>8</v>
      </c>
      <c r="D114" s="180" t="s">
        <v>1481</v>
      </c>
      <c r="E114" s="181" t="s">
        <v>1524</v>
      </c>
      <c r="F114" s="182" t="s">
        <v>1525</v>
      </c>
      <c r="G114" s="183" t="s">
        <v>134</v>
      </c>
      <c r="H114" s="184">
        <v>20</v>
      </c>
      <c r="I114" s="185"/>
      <c r="J114" s="186">
        <f>ROUND(I114*H114,2)</f>
        <v>0</v>
      </c>
      <c r="K114" s="187"/>
      <c r="L114" s="188"/>
      <c r="M114" s="189" t="s">
        <v>20</v>
      </c>
      <c r="N114" s="190" t="s">
        <v>51</v>
      </c>
      <c r="O114" s="58"/>
      <c r="P114" s="168">
        <f>O114*H114</f>
        <v>0</v>
      </c>
      <c r="Q114" s="168">
        <v>4.6870000000000002E-2</v>
      </c>
      <c r="R114" s="168">
        <f>Q114*H114</f>
        <v>0.93740000000000001</v>
      </c>
      <c r="S114" s="168">
        <v>0</v>
      </c>
      <c r="T114" s="169">
        <f>S114*H114</f>
        <v>0</v>
      </c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R114" s="170" t="s">
        <v>161</v>
      </c>
      <c r="AT114" s="170" t="s">
        <v>1481</v>
      </c>
      <c r="AU114" s="170" t="s">
        <v>78</v>
      </c>
      <c r="AY114" s="11" t="s">
        <v>128</v>
      </c>
      <c r="BE114" s="171">
        <f>IF(N114="základní",J114,0)</f>
        <v>0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11" t="s">
        <v>127</v>
      </c>
      <c r="BK114" s="171">
        <f>ROUND(I114*H114,2)</f>
        <v>0</v>
      </c>
      <c r="BL114" s="11" t="s">
        <v>127</v>
      </c>
      <c r="BM114" s="170" t="s">
        <v>1526</v>
      </c>
    </row>
    <row r="115" spans="1:65" s="2" customFormat="1" ht="11.25">
      <c r="A115" s="28"/>
      <c r="B115" s="29"/>
      <c r="C115" s="30"/>
      <c r="D115" s="172" t="s">
        <v>130</v>
      </c>
      <c r="E115" s="30"/>
      <c r="F115" s="173" t="s">
        <v>1525</v>
      </c>
      <c r="G115" s="30"/>
      <c r="H115" s="30"/>
      <c r="I115" s="109"/>
      <c r="J115" s="30"/>
      <c r="K115" s="30"/>
      <c r="L115" s="33"/>
      <c r="M115" s="174"/>
      <c r="N115" s="175"/>
      <c r="O115" s="58"/>
      <c r="P115" s="58"/>
      <c r="Q115" s="58"/>
      <c r="R115" s="58"/>
      <c r="S115" s="58"/>
      <c r="T115" s="59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T115" s="11" t="s">
        <v>130</v>
      </c>
      <c r="AU115" s="11" t="s">
        <v>78</v>
      </c>
    </row>
    <row r="116" spans="1:65" s="2" customFormat="1" ht="16.5" customHeight="1">
      <c r="A116" s="28"/>
      <c r="B116" s="29"/>
      <c r="C116" s="180" t="s">
        <v>199</v>
      </c>
      <c r="D116" s="180" t="s">
        <v>1481</v>
      </c>
      <c r="E116" s="181" t="s">
        <v>1527</v>
      </c>
      <c r="F116" s="182" t="s">
        <v>1528</v>
      </c>
      <c r="G116" s="183" t="s">
        <v>381</v>
      </c>
      <c r="H116" s="184">
        <v>2</v>
      </c>
      <c r="I116" s="185"/>
      <c r="J116" s="186">
        <f>ROUND(I116*H116,2)</f>
        <v>0</v>
      </c>
      <c r="K116" s="187"/>
      <c r="L116" s="188"/>
      <c r="M116" s="189" t="s">
        <v>20</v>
      </c>
      <c r="N116" s="190" t="s">
        <v>51</v>
      </c>
      <c r="O116" s="58"/>
      <c r="P116" s="168">
        <f>O116*H116</f>
        <v>0</v>
      </c>
      <c r="Q116" s="168">
        <v>0.25081999999999999</v>
      </c>
      <c r="R116" s="168">
        <f>Q116*H116</f>
        <v>0.50163999999999997</v>
      </c>
      <c r="S116" s="168">
        <v>0</v>
      </c>
      <c r="T116" s="169">
        <f>S116*H116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R116" s="170" t="s">
        <v>161</v>
      </c>
      <c r="AT116" s="170" t="s">
        <v>1481</v>
      </c>
      <c r="AU116" s="170" t="s">
        <v>78</v>
      </c>
      <c r="AY116" s="11" t="s">
        <v>128</v>
      </c>
      <c r="BE116" s="171">
        <f>IF(N116="základní",J116,0)</f>
        <v>0</v>
      </c>
      <c r="BF116" s="171">
        <f>IF(N116="snížená",J116,0)</f>
        <v>0</v>
      </c>
      <c r="BG116" s="171">
        <f>IF(N116="zákl. přenesená",J116,0)</f>
        <v>0</v>
      </c>
      <c r="BH116" s="171">
        <f>IF(N116="sníž. přenesená",J116,0)</f>
        <v>0</v>
      </c>
      <c r="BI116" s="171">
        <f>IF(N116="nulová",J116,0)</f>
        <v>0</v>
      </c>
      <c r="BJ116" s="11" t="s">
        <v>127</v>
      </c>
      <c r="BK116" s="171">
        <f>ROUND(I116*H116,2)</f>
        <v>0</v>
      </c>
      <c r="BL116" s="11" t="s">
        <v>127</v>
      </c>
      <c r="BM116" s="170" t="s">
        <v>1529</v>
      </c>
    </row>
    <row r="117" spans="1:65" s="2" customFormat="1" ht="11.25">
      <c r="A117" s="28"/>
      <c r="B117" s="29"/>
      <c r="C117" s="30"/>
      <c r="D117" s="172" t="s">
        <v>130</v>
      </c>
      <c r="E117" s="30"/>
      <c r="F117" s="173" t="s">
        <v>1528</v>
      </c>
      <c r="G117" s="30"/>
      <c r="H117" s="30"/>
      <c r="I117" s="109"/>
      <c r="J117" s="30"/>
      <c r="K117" s="30"/>
      <c r="L117" s="33"/>
      <c r="M117" s="174"/>
      <c r="N117" s="175"/>
      <c r="O117" s="58"/>
      <c r="P117" s="58"/>
      <c r="Q117" s="58"/>
      <c r="R117" s="58"/>
      <c r="S117" s="58"/>
      <c r="T117" s="59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T117" s="11" t="s">
        <v>130</v>
      </c>
      <c r="AU117" s="11" t="s">
        <v>78</v>
      </c>
    </row>
    <row r="118" spans="1:65" s="2" customFormat="1" ht="16.5" customHeight="1">
      <c r="A118" s="28"/>
      <c r="B118" s="29"/>
      <c r="C118" s="180" t="s">
        <v>204</v>
      </c>
      <c r="D118" s="180" t="s">
        <v>1481</v>
      </c>
      <c r="E118" s="181" t="s">
        <v>1530</v>
      </c>
      <c r="F118" s="182" t="s">
        <v>1531</v>
      </c>
      <c r="G118" s="183" t="s">
        <v>381</v>
      </c>
      <c r="H118" s="184">
        <v>2</v>
      </c>
      <c r="I118" s="185"/>
      <c r="J118" s="186">
        <f>ROUND(I118*H118,2)</f>
        <v>0</v>
      </c>
      <c r="K118" s="187"/>
      <c r="L118" s="188"/>
      <c r="M118" s="189" t="s">
        <v>20</v>
      </c>
      <c r="N118" s="190" t="s">
        <v>51</v>
      </c>
      <c r="O118" s="58"/>
      <c r="P118" s="168">
        <f>O118*H118</f>
        <v>0</v>
      </c>
      <c r="Q118" s="168">
        <v>0.26888000000000001</v>
      </c>
      <c r="R118" s="168">
        <f>Q118*H118</f>
        <v>0.53776000000000002</v>
      </c>
      <c r="S118" s="168">
        <v>0</v>
      </c>
      <c r="T118" s="169">
        <f>S118*H118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R118" s="170" t="s">
        <v>161</v>
      </c>
      <c r="AT118" s="170" t="s">
        <v>1481</v>
      </c>
      <c r="AU118" s="170" t="s">
        <v>78</v>
      </c>
      <c r="AY118" s="11" t="s">
        <v>128</v>
      </c>
      <c r="BE118" s="171">
        <f>IF(N118="základní",J118,0)</f>
        <v>0</v>
      </c>
      <c r="BF118" s="171">
        <f>IF(N118="snížená",J118,0)</f>
        <v>0</v>
      </c>
      <c r="BG118" s="171">
        <f>IF(N118="zákl. přenesená",J118,0)</f>
        <v>0</v>
      </c>
      <c r="BH118" s="171">
        <f>IF(N118="sníž. přenesená",J118,0)</f>
        <v>0</v>
      </c>
      <c r="BI118" s="171">
        <f>IF(N118="nulová",J118,0)</f>
        <v>0</v>
      </c>
      <c r="BJ118" s="11" t="s">
        <v>127</v>
      </c>
      <c r="BK118" s="171">
        <f>ROUND(I118*H118,2)</f>
        <v>0</v>
      </c>
      <c r="BL118" s="11" t="s">
        <v>127</v>
      </c>
      <c r="BM118" s="170" t="s">
        <v>1532</v>
      </c>
    </row>
    <row r="119" spans="1:65" s="2" customFormat="1" ht="11.25">
      <c r="A119" s="28"/>
      <c r="B119" s="29"/>
      <c r="C119" s="30"/>
      <c r="D119" s="172" t="s">
        <v>130</v>
      </c>
      <c r="E119" s="30"/>
      <c r="F119" s="173" t="s">
        <v>1531</v>
      </c>
      <c r="G119" s="30"/>
      <c r="H119" s="30"/>
      <c r="I119" s="109"/>
      <c r="J119" s="30"/>
      <c r="K119" s="30"/>
      <c r="L119" s="33"/>
      <c r="M119" s="174"/>
      <c r="N119" s="175"/>
      <c r="O119" s="58"/>
      <c r="P119" s="58"/>
      <c r="Q119" s="58"/>
      <c r="R119" s="58"/>
      <c r="S119" s="58"/>
      <c r="T119" s="59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1" t="s">
        <v>130</v>
      </c>
      <c r="AU119" s="11" t="s">
        <v>78</v>
      </c>
    </row>
    <row r="120" spans="1:65" s="2" customFormat="1" ht="16.5" customHeight="1">
      <c r="A120" s="28"/>
      <c r="B120" s="29"/>
      <c r="C120" s="180" t="s">
        <v>209</v>
      </c>
      <c r="D120" s="180" t="s">
        <v>1481</v>
      </c>
      <c r="E120" s="181" t="s">
        <v>1533</v>
      </c>
      <c r="F120" s="182" t="s">
        <v>1534</v>
      </c>
      <c r="G120" s="183" t="s">
        <v>381</v>
      </c>
      <c r="H120" s="184">
        <v>2</v>
      </c>
      <c r="I120" s="185"/>
      <c r="J120" s="186">
        <f>ROUND(I120*H120,2)</f>
        <v>0</v>
      </c>
      <c r="K120" s="187"/>
      <c r="L120" s="188"/>
      <c r="M120" s="189" t="s">
        <v>20</v>
      </c>
      <c r="N120" s="190" t="s">
        <v>51</v>
      </c>
      <c r="O120" s="58"/>
      <c r="P120" s="168">
        <f>O120*H120</f>
        <v>0</v>
      </c>
      <c r="Q120" s="168">
        <v>0.29297000000000001</v>
      </c>
      <c r="R120" s="168">
        <f>Q120*H120</f>
        <v>0.58594000000000002</v>
      </c>
      <c r="S120" s="168">
        <v>0</v>
      </c>
      <c r="T120" s="169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70" t="s">
        <v>161</v>
      </c>
      <c r="AT120" s="170" t="s">
        <v>1481</v>
      </c>
      <c r="AU120" s="170" t="s">
        <v>78</v>
      </c>
      <c r="AY120" s="11" t="s">
        <v>128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11" t="s">
        <v>127</v>
      </c>
      <c r="BK120" s="171">
        <f>ROUND(I120*H120,2)</f>
        <v>0</v>
      </c>
      <c r="BL120" s="11" t="s">
        <v>127</v>
      </c>
      <c r="BM120" s="170" t="s">
        <v>1535</v>
      </c>
    </row>
    <row r="121" spans="1:65" s="2" customFormat="1" ht="11.25">
      <c r="A121" s="28"/>
      <c r="B121" s="29"/>
      <c r="C121" s="30"/>
      <c r="D121" s="172" t="s">
        <v>130</v>
      </c>
      <c r="E121" s="30"/>
      <c r="F121" s="173" t="s">
        <v>1534</v>
      </c>
      <c r="G121" s="30"/>
      <c r="H121" s="30"/>
      <c r="I121" s="109"/>
      <c r="J121" s="30"/>
      <c r="K121" s="30"/>
      <c r="L121" s="33"/>
      <c r="M121" s="174"/>
      <c r="N121" s="175"/>
      <c r="O121" s="58"/>
      <c r="P121" s="58"/>
      <c r="Q121" s="58"/>
      <c r="R121" s="58"/>
      <c r="S121" s="58"/>
      <c r="T121" s="59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1" t="s">
        <v>130</v>
      </c>
      <c r="AU121" s="11" t="s">
        <v>78</v>
      </c>
    </row>
    <row r="122" spans="1:65" s="2" customFormat="1" ht="16.5" customHeight="1">
      <c r="A122" s="28"/>
      <c r="B122" s="29"/>
      <c r="C122" s="180" t="s">
        <v>214</v>
      </c>
      <c r="D122" s="180" t="s">
        <v>1481</v>
      </c>
      <c r="E122" s="181" t="s">
        <v>1536</v>
      </c>
      <c r="F122" s="182" t="s">
        <v>1537</v>
      </c>
      <c r="G122" s="183" t="s">
        <v>381</v>
      </c>
      <c r="H122" s="184">
        <v>2</v>
      </c>
      <c r="I122" s="185"/>
      <c r="J122" s="186">
        <f>ROUND(I122*H122,2)</f>
        <v>0</v>
      </c>
      <c r="K122" s="187"/>
      <c r="L122" s="188"/>
      <c r="M122" s="189" t="s">
        <v>20</v>
      </c>
      <c r="N122" s="190" t="s">
        <v>51</v>
      </c>
      <c r="O122" s="58"/>
      <c r="P122" s="168">
        <f>O122*H122</f>
        <v>0</v>
      </c>
      <c r="Q122" s="168">
        <v>0.31705</v>
      </c>
      <c r="R122" s="168">
        <f>Q122*H122</f>
        <v>0.6341</v>
      </c>
      <c r="S122" s="168">
        <v>0</v>
      </c>
      <c r="T122" s="169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0" t="s">
        <v>161</v>
      </c>
      <c r="AT122" s="170" t="s">
        <v>1481</v>
      </c>
      <c r="AU122" s="170" t="s">
        <v>78</v>
      </c>
      <c r="AY122" s="11" t="s">
        <v>128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1" t="s">
        <v>127</v>
      </c>
      <c r="BK122" s="171">
        <f>ROUND(I122*H122,2)</f>
        <v>0</v>
      </c>
      <c r="BL122" s="11" t="s">
        <v>127</v>
      </c>
      <c r="BM122" s="170" t="s">
        <v>1538</v>
      </c>
    </row>
    <row r="123" spans="1:65" s="2" customFormat="1" ht="11.25">
      <c r="A123" s="28"/>
      <c r="B123" s="29"/>
      <c r="C123" s="30"/>
      <c r="D123" s="172" t="s">
        <v>130</v>
      </c>
      <c r="E123" s="30"/>
      <c r="F123" s="173" t="s">
        <v>1537</v>
      </c>
      <c r="G123" s="30"/>
      <c r="H123" s="30"/>
      <c r="I123" s="109"/>
      <c r="J123" s="30"/>
      <c r="K123" s="30"/>
      <c r="L123" s="33"/>
      <c r="M123" s="174"/>
      <c r="N123" s="175"/>
      <c r="O123" s="58"/>
      <c r="P123" s="58"/>
      <c r="Q123" s="58"/>
      <c r="R123" s="58"/>
      <c r="S123" s="58"/>
      <c r="T123" s="59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1" t="s">
        <v>130</v>
      </c>
      <c r="AU123" s="11" t="s">
        <v>78</v>
      </c>
    </row>
    <row r="124" spans="1:65" s="2" customFormat="1" ht="16.5" customHeight="1">
      <c r="A124" s="28"/>
      <c r="B124" s="29"/>
      <c r="C124" s="180" t="s">
        <v>219</v>
      </c>
      <c r="D124" s="180" t="s">
        <v>1481</v>
      </c>
      <c r="E124" s="181" t="s">
        <v>1539</v>
      </c>
      <c r="F124" s="182" t="s">
        <v>1540</v>
      </c>
      <c r="G124" s="183" t="s">
        <v>381</v>
      </c>
      <c r="H124" s="184">
        <v>2</v>
      </c>
      <c r="I124" s="185"/>
      <c r="J124" s="186">
        <f>ROUND(I124*H124,2)</f>
        <v>0</v>
      </c>
      <c r="K124" s="187"/>
      <c r="L124" s="188"/>
      <c r="M124" s="189" t="s">
        <v>20</v>
      </c>
      <c r="N124" s="190" t="s">
        <v>51</v>
      </c>
      <c r="O124" s="58"/>
      <c r="P124" s="168">
        <f>O124*H124</f>
        <v>0</v>
      </c>
      <c r="Q124" s="168">
        <v>0.25081999999999999</v>
      </c>
      <c r="R124" s="168">
        <f>Q124*H124</f>
        <v>0.50163999999999997</v>
      </c>
      <c r="S124" s="168">
        <v>0</v>
      </c>
      <c r="T124" s="169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0" t="s">
        <v>161</v>
      </c>
      <c r="AT124" s="170" t="s">
        <v>1481</v>
      </c>
      <c r="AU124" s="170" t="s">
        <v>78</v>
      </c>
      <c r="AY124" s="11" t="s">
        <v>128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1" t="s">
        <v>127</v>
      </c>
      <c r="BK124" s="171">
        <f>ROUND(I124*H124,2)</f>
        <v>0</v>
      </c>
      <c r="BL124" s="11" t="s">
        <v>127</v>
      </c>
      <c r="BM124" s="170" t="s">
        <v>1541</v>
      </c>
    </row>
    <row r="125" spans="1:65" s="2" customFormat="1" ht="11.25">
      <c r="A125" s="28"/>
      <c r="B125" s="29"/>
      <c r="C125" s="30"/>
      <c r="D125" s="172" t="s">
        <v>130</v>
      </c>
      <c r="E125" s="30"/>
      <c r="F125" s="173" t="s">
        <v>1540</v>
      </c>
      <c r="G125" s="30"/>
      <c r="H125" s="30"/>
      <c r="I125" s="109"/>
      <c r="J125" s="30"/>
      <c r="K125" s="30"/>
      <c r="L125" s="33"/>
      <c r="M125" s="174"/>
      <c r="N125" s="175"/>
      <c r="O125" s="58"/>
      <c r="P125" s="58"/>
      <c r="Q125" s="58"/>
      <c r="R125" s="58"/>
      <c r="S125" s="58"/>
      <c r="T125" s="59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1" t="s">
        <v>130</v>
      </c>
      <c r="AU125" s="11" t="s">
        <v>78</v>
      </c>
    </row>
    <row r="126" spans="1:65" s="2" customFormat="1" ht="16.5" customHeight="1">
      <c r="A126" s="28"/>
      <c r="B126" s="29"/>
      <c r="C126" s="180" t="s">
        <v>7</v>
      </c>
      <c r="D126" s="180" t="s">
        <v>1481</v>
      </c>
      <c r="E126" s="181" t="s">
        <v>1542</v>
      </c>
      <c r="F126" s="182" t="s">
        <v>1543</v>
      </c>
      <c r="G126" s="183" t="s">
        <v>381</v>
      </c>
      <c r="H126" s="184">
        <v>2</v>
      </c>
      <c r="I126" s="185"/>
      <c r="J126" s="186">
        <f>ROUND(I126*H126,2)</f>
        <v>0</v>
      </c>
      <c r="K126" s="187"/>
      <c r="L126" s="188"/>
      <c r="M126" s="189" t="s">
        <v>20</v>
      </c>
      <c r="N126" s="190" t="s">
        <v>51</v>
      </c>
      <c r="O126" s="58"/>
      <c r="P126" s="168">
        <f>O126*H126</f>
        <v>0</v>
      </c>
      <c r="Q126" s="168">
        <v>0.26888000000000001</v>
      </c>
      <c r="R126" s="168">
        <f>Q126*H126</f>
        <v>0.53776000000000002</v>
      </c>
      <c r="S126" s="168">
        <v>0</v>
      </c>
      <c r="T126" s="16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0" t="s">
        <v>161</v>
      </c>
      <c r="AT126" s="170" t="s">
        <v>1481</v>
      </c>
      <c r="AU126" s="170" t="s">
        <v>78</v>
      </c>
      <c r="AY126" s="11" t="s">
        <v>128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1" t="s">
        <v>127</v>
      </c>
      <c r="BK126" s="171">
        <f>ROUND(I126*H126,2)</f>
        <v>0</v>
      </c>
      <c r="BL126" s="11" t="s">
        <v>127</v>
      </c>
      <c r="BM126" s="170" t="s">
        <v>1544</v>
      </c>
    </row>
    <row r="127" spans="1:65" s="2" customFormat="1" ht="11.25">
      <c r="A127" s="28"/>
      <c r="B127" s="29"/>
      <c r="C127" s="30"/>
      <c r="D127" s="172" t="s">
        <v>130</v>
      </c>
      <c r="E127" s="30"/>
      <c r="F127" s="173" t="s">
        <v>1543</v>
      </c>
      <c r="G127" s="30"/>
      <c r="H127" s="30"/>
      <c r="I127" s="109"/>
      <c r="J127" s="30"/>
      <c r="K127" s="30"/>
      <c r="L127" s="33"/>
      <c r="M127" s="174"/>
      <c r="N127" s="175"/>
      <c r="O127" s="58"/>
      <c r="P127" s="58"/>
      <c r="Q127" s="58"/>
      <c r="R127" s="58"/>
      <c r="S127" s="58"/>
      <c r="T127" s="59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1" t="s">
        <v>130</v>
      </c>
      <c r="AU127" s="11" t="s">
        <v>78</v>
      </c>
    </row>
    <row r="128" spans="1:65" s="2" customFormat="1" ht="16.5" customHeight="1">
      <c r="A128" s="28"/>
      <c r="B128" s="29"/>
      <c r="C128" s="180" t="s">
        <v>228</v>
      </c>
      <c r="D128" s="180" t="s">
        <v>1481</v>
      </c>
      <c r="E128" s="181" t="s">
        <v>1545</v>
      </c>
      <c r="F128" s="182" t="s">
        <v>1546</v>
      </c>
      <c r="G128" s="183" t="s">
        <v>381</v>
      </c>
      <c r="H128" s="184">
        <v>2</v>
      </c>
      <c r="I128" s="185"/>
      <c r="J128" s="186">
        <f>ROUND(I128*H128,2)</f>
        <v>0</v>
      </c>
      <c r="K128" s="187"/>
      <c r="L128" s="188"/>
      <c r="M128" s="189" t="s">
        <v>20</v>
      </c>
      <c r="N128" s="190" t="s">
        <v>51</v>
      </c>
      <c r="O128" s="58"/>
      <c r="P128" s="168">
        <f>O128*H128</f>
        <v>0</v>
      </c>
      <c r="Q128" s="168">
        <v>0.29297000000000001</v>
      </c>
      <c r="R128" s="168">
        <f>Q128*H128</f>
        <v>0.58594000000000002</v>
      </c>
      <c r="S128" s="168">
        <v>0</v>
      </c>
      <c r="T128" s="16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0" t="s">
        <v>161</v>
      </c>
      <c r="AT128" s="170" t="s">
        <v>1481</v>
      </c>
      <c r="AU128" s="170" t="s">
        <v>78</v>
      </c>
      <c r="AY128" s="11" t="s">
        <v>128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1" t="s">
        <v>127</v>
      </c>
      <c r="BK128" s="171">
        <f>ROUND(I128*H128,2)</f>
        <v>0</v>
      </c>
      <c r="BL128" s="11" t="s">
        <v>127</v>
      </c>
      <c r="BM128" s="170" t="s">
        <v>1547</v>
      </c>
    </row>
    <row r="129" spans="1:65" s="2" customFormat="1" ht="11.25">
      <c r="A129" s="28"/>
      <c r="B129" s="29"/>
      <c r="C129" s="30"/>
      <c r="D129" s="172" t="s">
        <v>130</v>
      </c>
      <c r="E129" s="30"/>
      <c r="F129" s="173" t="s">
        <v>1546</v>
      </c>
      <c r="G129" s="30"/>
      <c r="H129" s="30"/>
      <c r="I129" s="109"/>
      <c r="J129" s="30"/>
      <c r="K129" s="30"/>
      <c r="L129" s="33"/>
      <c r="M129" s="174"/>
      <c r="N129" s="175"/>
      <c r="O129" s="58"/>
      <c r="P129" s="58"/>
      <c r="Q129" s="58"/>
      <c r="R129" s="58"/>
      <c r="S129" s="58"/>
      <c r="T129" s="59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1" t="s">
        <v>130</v>
      </c>
      <c r="AU129" s="11" t="s">
        <v>78</v>
      </c>
    </row>
    <row r="130" spans="1:65" s="2" customFormat="1" ht="16.5" customHeight="1">
      <c r="A130" s="28"/>
      <c r="B130" s="29"/>
      <c r="C130" s="180" t="s">
        <v>233</v>
      </c>
      <c r="D130" s="180" t="s">
        <v>1481</v>
      </c>
      <c r="E130" s="181" t="s">
        <v>1548</v>
      </c>
      <c r="F130" s="182" t="s">
        <v>1549</v>
      </c>
      <c r="G130" s="183" t="s">
        <v>381</v>
      </c>
      <c r="H130" s="184">
        <v>2</v>
      </c>
      <c r="I130" s="185"/>
      <c r="J130" s="186">
        <f>ROUND(I130*H130,2)</f>
        <v>0</v>
      </c>
      <c r="K130" s="187"/>
      <c r="L130" s="188"/>
      <c r="M130" s="189" t="s">
        <v>20</v>
      </c>
      <c r="N130" s="190" t="s">
        <v>51</v>
      </c>
      <c r="O130" s="58"/>
      <c r="P130" s="168">
        <f>O130*H130</f>
        <v>0</v>
      </c>
      <c r="Q130" s="168">
        <v>0.31705</v>
      </c>
      <c r="R130" s="168">
        <f>Q130*H130</f>
        <v>0.6341</v>
      </c>
      <c r="S130" s="168">
        <v>0</v>
      </c>
      <c r="T130" s="16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0" t="s">
        <v>161</v>
      </c>
      <c r="AT130" s="170" t="s">
        <v>1481</v>
      </c>
      <c r="AU130" s="170" t="s">
        <v>78</v>
      </c>
      <c r="AY130" s="11" t="s">
        <v>128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11" t="s">
        <v>127</v>
      </c>
      <c r="BK130" s="171">
        <f>ROUND(I130*H130,2)</f>
        <v>0</v>
      </c>
      <c r="BL130" s="11" t="s">
        <v>127</v>
      </c>
      <c r="BM130" s="170" t="s">
        <v>1550</v>
      </c>
    </row>
    <row r="131" spans="1:65" s="2" customFormat="1" ht="11.25">
      <c r="A131" s="28"/>
      <c r="B131" s="29"/>
      <c r="C131" s="30"/>
      <c r="D131" s="172" t="s">
        <v>130</v>
      </c>
      <c r="E131" s="30"/>
      <c r="F131" s="173" t="s">
        <v>1549</v>
      </c>
      <c r="G131" s="30"/>
      <c r="H131" s="30"/>
      <c r="I131" s="109"/>
      <c r="J131" s="30"/>
      <c r="K131" s="30"/>
      <c r="L131" s="33"/>
      <c r="M131" s="174"/>
      <c r="N131" s="175"/>
      <c r="O131" s="58"/>
      <c r="P131" s="58"/>
      <c r="Q131" s="58"/>
      <c r="R131" s="58"/>
      <c r="S131" s="58"/>
      <c r="T131" s="59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T131" s="11" t="s">
        <v>130</v>
      </c>
      <c r="AU131" s="11" t="s">
        <v>78</v>
      </c>
    </row>
    <row r="132" spans="1:65" s="2" customFormat="1" ht="16.5" customHeight="1">
      <c r="A132" s="28"/>
      <c r="B132" s="29"/>
      <c r="C132" s="180" t="s">
        <v>238</v>
      </c>
      <c r="D132" s="180" t="s">
        <v>1481</v>
      </c>
      <c r="E132" s="181" t="s">
        <v>1551</v>
      </c>
      <c r="F132" s="182" t="s">
        <v>1552</v>
      </c>
      <c r="G132" s="183" t="s">
        <v>381</v>
      </c>
      <c r="H132" s="184">
        <v>2</v>
      </c>
      <c r="I132" s="185"/>
      <c r="J132" s="186">
        <f>ROUND(I132*H132,2)</f>
        <v>0</v>
      </c>
      <c r="K132" s="187"/>
      <c r="L132" s="188"/>
      <c r="M132" s="189" t="s">
        <v>20</v>
      </c>
      <c r="N132" s="190" t="s">
        <v>51</v>
      </c>
      <c r="O132" s="58"/>
      <c r="P132" s="168">
        <f>O132*H132</f>
        <v>0</v>
      </c>
      <c r="Q132" s="168">
        <v>0.25081999999999999</v>
      </c>
      <c r="R132" s="168">
        <f>Q132*H132</f>
        <v>0.50163999999999997</v>
      </c>
      <c r="S132" s="168">
        <v>0</v>
      </c>
      <c r="T132" s="16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0" t="s">
        <v>161</v>
      </c>
      <c r="AT132" s="170" t="s">
        <v>1481</v>
      </c>
      <c r="AU132" s="170" t="s">
        <v>78</v>
      </c>
      <c r="AY132" s="11" t="s">
        <v>128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1" t="s">
        <v>127</v>
      </c>
      <c r="BK132" s="171">
        <f>ROUND(I132*H132,2)</f>
        <v>0</v>
      </c>
      <c r="BL132" s="11" t="s">
        <v>127</v>
      </c>
      <c r="BM132" s="170" t="s">
        <v>1553</v>
      </c>
    </row>
    <row r="133" spans="1:65" s="2" customFormat="1" ht="11.25">
      <c r="A133" s="28"/>
      <c r="B133" s="29"/>
      <c r="C133" s="30"/>
      <c r="D133" s="172" t="s">
        <v>130</v>
      </c>
      <c r="E133" s="30"/>
      <c r="F133" s="173" t="s">
        <v>1552</v>
      </c>
      <c r="G133" s="30"/>
      <c r="H133" s="30"/>
      <c r="I133" s="109"/>
      <c r="J133" s="30"/>
      <c r="K133" s="30"/>
      <c r="L133" s="33"/>
      <c r="M133" s="174"/>
      <c r="N133" s="175"/>
      <c r="O133" s="58"/>
      <c r="P133" s="58"/>
      <c r="Q133" s="58"/>
      <c r="R133" s="58"/>
      <c r="S133" s="58"/>
      <c r="T133" s="59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T133" s="11" t="s">
        <v>130</v>
      </c>
      <c r="AU133" s="11" t="s">
        <v>78</v>
      </c>
    </row>
    <row r="134" spans="1:65" s="2" customFormat="1" ht="16.5" customHeight="1">
      <c r="A134" s="28"/>
      <c r="B134" s="29"/>
      <c r="C134" s="180" t="s">
        <v>243</v>
      </c>
      <c r="D134" s="180" t="s">
        <v>1481</v>
      </c>
      <c r="E134" s="181" t="s">
        <v>1554</v>
      </c>
      <c r="F134" s="182" t="s">
        <v>1555</v>
      </c>
      <c r="G134" s="183" t="s">
        <v>381</v>
      </c>
      <c r="H134" s="184">
        <v>2</v>
      </c>
      <c r="I134" s="185"/>
      <c r="J134" s="186">
        <f>ROUND(I134*H134,2)</f>
        <v>0</v>
      </c>
      <c r="K134" s="187"/>
      <c r="L134" s="188"/>
      <c r="M134" s="189" t="s">
        <v>20</v>
      </c>
      <c r="N134" s="190" t="s">
        <v>51</v>
      </c>
      <c r="O134" s="58"/>
      <c r="P134" s="168">
        <f>O134*H134</f>
        <v>0</v>
      </c>
      <c r="Q134" s="168">
        <v>0.26888000000000001</v>
      </c>
      <c r="R134" s="168">
        <f>Q134*H134</f>
        <v>0.53776000000000002</v>
      </c>
      <c r="S134" s="168">
        <v>0</v>
      </c>
      <c r="T134" s="16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0" t="s">
        <v>161</v>
      </c>
      <c r="AT134" s="170" t="s">
        <v>1481</v>
      </c>
      <c r="AU134" s="170" t="s">
        <v>78</v>
      </c>
      <c r="AY134" s="11" t="s">
        <v>128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1" t="s">
        <v>127</v>
      </c>
      <c r="BK134" s="171">
        <f>ROUND(I134*H134,2)</f>
        <v>0</v>
      </c>
      <c r="BL134" s="11" t="s">
        <v>127</v>
      </c>
      <c r="BM134" s="170" t="s">
        <v>1556</v>
      </c>
    </row>
    <row r="135" spans="1:65" s="2" customFormat="1" ht="11.25">
      <c r="A135" s="28"/>
      <c r="B135" s="29"/>
      <c r="C135" s="30"/>
      <c r="D135" s="172" t="s">
        <v>130</v>
      </c>
      <c r="E135" s="30"/>
      <c r="F135" s="173" t="s">
        <v>1555</v>
      </c>
      <c r="G135" s="30"/>
      <c r="H135" s="30"/>
      <c r="I135" s="109"/>
      <c r="J135" s="30"/>
      <c r="K135" s="30"/>
      <c r="L135" s="33"/>
      <c r="M135" s="174"/>
      <c r="N135" s="175"/>
      <c r="O135" s="58"/>
      <c r="P135" s="58"/>
      <c r="Q135" s="58"/>
      <c r="R135" s="58"/>
      <c r="S135" s="58"/>
      <c r="T135" s="59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T135" s="11" t="s">
        <v>130</v>
      </c>
      <c r="AU135" s="11" t="s">
        <v>78</v>
      </c>
    </row>
    <row r="136" spans="1:65" s="2" customFormat="1" ht="16.5" customHeight="1">
      <c r="A136" s="28"/>
      <c r="B136" s="29"/>
      <c r="C136" s="180" t="s">
        <v>248</v>
      </c>
      <c r="D136" s="180" t="s">
        <v>1481</v>
      </c>
      <c r="E136" s="181" t="s">
        <v>1557</v>
      </c>
      <c r="F136" s="182" t="s">
        <v>1558</v>
      </c>
      <c r="G136" s="183" t="s">
        <v>381</v>
      </c>
      <c r="H136" s="184">
        <v>2</v>
      </c>
      <c r="I136" s="185"/>
      <c r="J136" s="186">
        <f>ROUND(I136*H136,2)</f>
        <v>0</v>
      </c>
      <c r="K136" s="187"/>
      <c r="L136" s="188"/>
      <c r="M136" s="189" t="s">
        <v>20</v>
      </c>
      <c r="N136" s="190" t="s">
        <v>51</v>
      </c>
      <c r="O136" s="58"/>
      <c r="P136" s="168">
        <f>O136*H136</f>
        <v>0</v>
      </c>
      <c r="Q136" s="168">
        <v>0.29297000000000001</v>
      </c>
      <c r="R136" s="168">
        <f>Q136*H136</f>
        <v>0.58594000000000002</v>
      </c>
      <c r="S136" s="168">
        <v>0</v>
      </c>
      <c r="T136" s="16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0" t="s">
        <v>161</v>
      </c>
      <c r="AT136" s="170" t="s">
        <v>1481</v>
      </c>
      <c r="AU136" s="170" t="s">
        <v>78</v>
      </c>
      <c r="AY136" s="11" t="s">
        <v>128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1" t="s">
        <v>127</v>
      </c>
      <c r="BK136" s="171">
        <f>ROUND(I136*H136,2)</f>
        <v>0</v>
      </c>
      <c r="BL136" s="11" t="s">
        <v>127</v>
      </c>
      <c r="BM136" s="170" t="s">
        <v>1559</v>
      </c>
    </row>
    <row r="137" spans="1:65" s="2" customFormat="1" ht="11.25">
      <c r="A137" s="28"/>
      <c r="B137" s="29"/>
      <c r="C137" s="30"/>
      <c r="D137" s="172" t="s">
        <v>130</v>
      </c>
      <c r="E137" s="30"/>
      <c r="F137" s="173" t="s">
        <v>1558</v>
      </c>
      <c r="G137" s="30"/>
      <c r="H137" s="30"/>
      <c r="I137" s="109"/>
      <c r="J137" s="30"/>
      <c r="K137" s="30"/>
      <c r="L137" s="33"/>
      <c r="M137" s="174"/>
      <c r="N137" s="175"/>
      <c r="O137" s="58"/>
      <c r="P137" s="58"/>
      <c r="Q137" s="58"/>
      <c r="R137" s="58"/>
      <c r="S137" s="58"/>
      <c r="T137" s="59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T137" s="11" t="s">
        <v>130</v>
      </c>
      <c r="AU137" s="11" t="s">
        <v>78</v>
      </c>
    </row>
    <row r="138" spans="1:65" s="2" customFormat="1" ht="16.5" customHeight="1">
      <c r="A138" s="28"/>
      <c r="B138" s="29"/>
      <c r="C138" s="180" t="s">
        <v>253</v>
      </c>
      <c r="D138" s="180" t="s">
        <v>1481</v>
      </c>
      <c r="E138" s="181" t="s">
        <v>1560</v>
      </c>
      <c r="F138" s="182" t="s">
        <v>1561</v>
      </c>
      <c r="G138" s="183" t="s">
        <v>381</v>
      </c>
      <c r="H138" s="184">
        <v>2</v>
      </c>
      <c r="I138" s="185"/>
      <c r="J138" s="186">
        <f>ROUND(I138*H138,2)</f>
        <v>0</v>
      </c>
      <c r="K138" s="187"/>
      <c r="L138" s="188"/>
      <c r="M138" s="189" t="s">
        <v>20</v>
      </c>
      <c r="N138" s="190" t="s">
        <v>51</v>
      </c>
      <c r="O138" s="58"/>
      <c r="P138" s="168">
        <f>O138*H138</f>
        <v>0</v>
      </c>
      <c r="Q138" s="168">
        <v>0.31705</v>
      </c>
      <c r="R138" s="168">
        <f>Q138*H138</f>
        <v>0.6341</v>
      </c>
      <c r="S138" s="168">
        <v>0</v>
      </c>
      <c r="T138" s="16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0" t="s">
        <v>161</v>
      </c>
      <c r="AT138" s="170" t="s">
        <v>1481</v>
      </c>
      <c r="AU138" s="170" t="s">
        <v>78</v>
      </c>
      <c r="AY138" s="11" t="s">
        <v>128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1" t="s">
        <v>127</v>
      </c>
      <c r="BK138" s="171">
        <f>ROUND(I138*H138,2)</f>
        <v>0</v>
      </c>
      <c r="BL138" s="11" t="s">
        <v>127</v>
      </c>
      <c r="BM138" s="170" t="s">
        <v>1562</v>
      </c>
    </row>
    <row r="139" spans="1:65" s="2" customFormat="1" ht="11.25">
      <c r="A139" s="28"/>
      <c r="B139" s="29"/>
      <c r="C139" s="30"/>
      <c r="D139" s="172" t="s">
        <v>130</v>
      </c>
      <c r="E139" s="30"/>
      <c r="F139" s="173" t="s">
        <v>1561</v>
      </c>
      <c r="G139" s="30"/>
      <c r="H139" s="30"/>
      <c r="I139" s="109"/>
      <c r="J139" s="30"/>
      <c r="K139" s="30"/>
      <c r="L139" s="33"/>
      <c r="M139" s="174"/>
      <c r="N139" s="175"/>
      <c r="O139" s="58"/>
      <c r="P139" s="58"/>
      <c r="Q139" s="58"/>
      <c r="R139" s="58"/>
      <c r="S139" s="58"/>
      <c r="T139" s="59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T139" s="11" t="s">
        <v>130</v>
      </c>
      <c r="AU139" s="11" t="s">
        <v>78</v>
      </c>
    </row>
    <row r="140" spans="1:65" s="2" customFormat="1" ht="16.5" customHeight="1">
      <c r="A140" s="28"/>
      <c r="B140" s="29"/>
      <c r="C140" s="180" t="s">
        <v>258</v>
      </c>
      <c r="D140" s="180" t="s">
        <v>1481</v>
      </c>
      <c r="E140" s="181" t="s">
        <v>1563</v>
      </c>
      <c r="F140" s="182" t="s">
        <v>1564</v>
      </c>
      <c r="G140" s="183" t="s">
        <v>381</v>
      </c>
      <c r="H140" s="184">
        <v>4</v>
      </c>
      <c r="I140" s="185"/>
      <c r="J140" s="186">
        <f>ROUND(I140*H140,2)</f>
        <v>0</v>
      </c>
      <c r="K140" s="187"/>
      <c r="L140" s="188"/>
      <c r="M140" s="189" t="s">
        <v>20</v>
      </c>
      <c r="N140" s="190" t="s">
        <v>51</v>
      </c>
      <c r="O140" s="58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0" t="s">
        <v>161</v>
      </c>
      <c r="AT140" s="170" t="s">
        <v>1481</v>
      </c>
      <c r="AU140" s="170" t="s">
        <v>78</v>
      </c>
      <c r="AY140" s="11" t="s">
        <v>128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1" t="s">
        <v>127</v>
      </c>
      <c r="BK140" s="171">
        <f>ROUND(I140*H140,2)</f>
        <v>0</v>
      </c>
      <c r="BL140" s="11" t="s">
        <v>127</v>
      </c>
      <c r="BM140" s="170" t="s">
        <v>1565</v>
      </c>
    </row>
    <row r="141" spans="1:65" s="2" customFormat="1" ht="11.25">
      <c r="A141" s="28"/>
      <c r="B141" s="29"/>
      <c r="C141" s="30"/>
      <c r="D141" s="172" t="s">
        <v>130</v>
      </c>
      <c r="E141" s="30"/>
      <c r="F141" s="173" t="s">
        <v>1564</v>
      </c>
      <c r="G141" s="30"/>
      <c r="H141" s="30"/>
      <c r="I141" s="109"/>
      <c r="J141" s="30"/>
      <c r="K141" s="30"/>
      <c r="L141" s="33"/>
      <c r="M141" s="174"/>
      <c r="N141" s="175"/>
      <c r="O141" s="58"/>
      <c r="P141" s="58"/>
      <c r="Q141" s="58"/>
      <c r="R141" s="58"/>
      <c r="S141" s="58"/>
      <c r="T141" s="59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T141" s="11" t="s">
        <v>130</v>
      </c>
      <c r="AU141" s="11" t="s">
        <v>78</v>
      </c>
    </row>
    <row r="142" spans="1:65" s="2" customFormat="1" ht="16.5" customHeight="1">
      <c r="A142" s="28"/>
      <c r="B142" s="29"/>
      <c r="C142" s="180" t="s">
        <v>263</v>
      </c>
      <c r="D142" s="180" t="s">
        <v>1481</v>
      </c>
      <c r="E142" s="181" t="s">
        <v>1566</v>
      </c>
      <c r="F142" s="182" t="s">
        <v>1567</v>
      </c>
      <c r="G142" s="183" t="s">
        <v>381</v>
      </c>
      <c r="H142" s="184">
        <v>4</v>
      </c>
      <c r="I142" s="185"/>
      <c r="J142" s="186">
        <f>ROUND(I142*H142,2)</f>
        <v>0</v>
      </c>
      <c r="K142" s="187"/>
      <c r="L142" s="188"/>
      <c r="M142" s="189" t="s">
        <v>20</v>
      </c>
      <c r="N142" s="190" t="s">
        <v>51</v>
      </c>
      <c r="O142" s="58"/>
      <c r="P142" s="168">
        <f>O142*H142</f>
        <v>0</v>
      </c>
      <c r="Q142" s="168">
        <v>0.29199000000000003</v>
      </c>
      <c r="R142" s="168">
        <f>Q142*H142</f>
        <v>1.1679600000000001</v>
      </c>
      <c r="S142" s="168">
        <v>0</v>
      </c>
      <c r="T142" s="16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0" t="s">
        <v>161</v>
      </c>
      <c r="AT142" s="170" t="s">
        <v>1481</v>
      </c>
      <c r="AU142" s="170" t="s">
        <v>78</v>
      </c>
      <c r="AY142" s="11" t="s">
        <v>128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1" t="s">
        <v>127</v>
      </c>
      <c r="BK142" s="171">
        <f>ROUND(I142*H142,2)</f>
        <v>0</v>
      </c>
      <c r="BL142" s="11" t="s">
        <v>127</v>
      </c>
      <c r="BM142" s="170" t="s">
        <v>1568</v>
      </c>
    </row>
    <row r="143" spans="1:65" s="2" customFormat="1" ht="11.25">
      <c r="A143" s="28"/>
      <c r="B143" s="29"/>
      <c r="C143" s="30"/>
      <c r="D143" s="172" t="s">
        <v>130</v>
      </c>
      <c r="E143" s="30"/>
      <c r="F143" s="173" t="s">
        <v>1567</v>
      </c>
      <c r="G143" s="30"/>
      <c r="H143" s="30"/>
      <c r="I143" s="109"/>
      <c r="J143" s="30"/>
      <c r="K143" s="30"/>
      <c r="L143" s="33"/>
      <c r="M143" s="174"/>
      <c r="N143" s="175"/>
      <c r="O143" s="58"/>
      <c r="P143" s="58"/>
      <c r="Q143" s="58"/>
      <c r="R143" s="58"/>
      <c r="S143" s="58"/>
      <c r="T143" s="59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T143" s="11" t="s">
        <v>130</v>
      </c>
      <c r="AU143" s="11" t="s">
        <v>78</v>
      </c>
    </row>
    <row r="144" spans="1:65" s="2" customFormat="1" ht="16.5" customHeight="1">
      <c r="A144" s="28"/>
      <c r="B144" s="29"/>
      <c r="C144" s="180" t="s">
        <v>268</v>
      </c>
      <c r="D144" s="180" t="s">
        <v>1481</v>
      </c>
      <c r="E144" s="181" t="s">
        <v>1569</v>
      </c>
      <c r="F144" s="182" t="s">
        <v>1570</v>
      </c>
      <c r="G144" s="183" t="s">
        <v>381</v>
      </c>
      <c r="H144" s="184">
        <v>16</v>
      </c>
      <c r="I144" s="185"/>
      <c r="J144" s="186">
        <f>ROUND(I144*H144,2)</f>
        <v>0</v>
      </c>
      <c r="K144" s="187"/>
      <c r="L144" s="188"/>
      <c r="M144" s="189" t="s">
        <v>20</v>
      </c>
      <c r="N144" s="190" t="s">
        <v>51</v>
      </c>
      <c r="O144" s="58"/>
      <c r="P144" s="168">
        <f>O144*H144</f>
        <v>0</v>
      </c>
      <c r="Q144" s="168">
        <v>0.31797999999999998</v>
      </c>
      <c r="R144" s="168">
        <f>Q144*H144</f>
        <v>5.0876799999999998</v>
      </c>
      <c r="S144" s="168">
        <v>0</v>
      </c>
      <c r="T144" s="16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0" t="s">
        <v>161</v>
      </c>
      <c r="AT144" s="170" t="s">
        <v>1481</v>
      </c>
      <c r="AU144" s="170" t="s">
        <v>78</v>
      </c>
      <c r="AY144" s="11" t="s">
        <v>128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1" t="s">
        <v>127</v>
      </c>
      <c r="BK144" s="171">
        <f>ROUND(I144*H144,2)</f>
        <v>0</v>
      </c>
      <c r="BL144" s="11" t="s">
        <v>127</v>
      </c>
      <c r="BM144" s="170" t="s">
        <v>1571</v>
      </c>
    </row>
    <row r="145" spans="1:65" s="2" customFormat="1" ht="11.25">
      <c r="A145" s="28"/>
      <c r="B145" s="29"/>
      <c r="C145" s="30"/>
      <c r="D145" s="172" t="s">
        <v>130</v>
      </c>
      <c r="E145" s="30"/>
      <c r="F145" s="173" t="s">
        <v>1570</v>
      </c>
      <c r="G145" s="30"/>
      <c r="H145" s="30"/>
      <c r="I145" s="109"/>
      <c r="J145" s="30"/>
      <c r="K145" s="30"/>
      <c r="L145" s="33"/>
      <c r="M145" s="174"/>
      <c r="N145" s="175"/>
      <c r="O145" s="58"/>
      <c r="P145" s="58"/>
      <c r="Q145" s="58"/>
      <c r="R145" s="58"/>
      <c r="S145" s="58"/>
      <c r="T145" s="59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T145" s="11" t="s">
        <v>130</v>
      </c>
      <c r="AU145" s="11" t="s">
        <v>78</v>
      </c>
    </row>
    <row r="146" spans="1:65" s="2" customFormat="1" ht="16.5" customHeight="1">
      <c r="A146" s="28"/>
      <c r="B146" s="29"/>
      <c r="C146" s="180" t="s">
        <v>273</v>
      </c>
      <c r="D146" s="180" t="s">
        <v>1481</v>
      </c>
      <c r="E146" s="181" t="s">
        <v>1572</v>
      </c>
      <c r="F146" s="182" t="s">
        <v>1573</v>
      </c>
      <c r="G146" s="183" t="s">
        <v>381</v>
      </c>
      <c r="H146" s="184">
        <v>8</v>
      </c>
      <c r="I146" s="185"/>
      <c r="J146" s="186">
        <f>ROUND(I146*H146,2)</f>
        <v>0</v>
      </c>
      <c r="K146" s="187"/>
      <c r="L146" s="188"/>
      <c r="M146" s="189" t="s">
        <v>20</v>
      </c>
      <c r="N146" s="190" t="s">
        <v>51</v>
      </c>
      <c r="O146" s="58"/>
      <c r="P146" s="168">
        <f>O146*H146</f>
        <v>0</v>
      </c>
      <c r="Q146" s="168">
        <v>0.34398000000000001</v>
      </c>
      <c r="R146" s="168">
        <f>Q146*H146</f>
        <v>2.7518400000000001</v>
      </c>
      <c r="S146" s="168">
        <v>0</v>
      </c>
      <c r="T146" s="16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0" t="s">
        <v>161</v>
      </c>
      <c r="AT146" s="170" t="s">
        <v>1481</v>
      </c>
      <c r="AU146" s="170" t="s">
        <v>78</v>
      </c>
      <c r="AY146" s="11" t="s">
        <v>128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1" t="s">
        <v>127</v>
      </c>
      <c r="BK146" s="171">
        <f>ROUND(I146*H146,2)</f>
        <v>0</v>
      </c>
      <c r="BL146" s="11" t="s">
        <v>127</v>
      </c>
      <c r="BM146" s="170" t="s">
        <v>1574</v>
      </c>
    </row>
    <row r="147" spans="1:65" s="2" customFormat="1" ht="11.25">
      <c r="A147" s="28"/>
      <c r="B147" s="29"/>
      <c r="C147" s="30"/>
      <c r="D147" s="172" t="s">
        <v>130</v>
      </c>
      <c r="E147" s="30"/>
      <c r="F147" s="173" t="s">
        <v>1573</v>
      </c>
      <c r="G147" s="30"/>
      <c r="H147" s="30"/>
      <c r="I147" s="109"/>
      <c r="J147" s="30"/>
      <c r="K147" s="30"/>
      <c r="L147" s="33"/>
      <c r="M147" s="174"/>
      <c r="N147" s="175"/>
      <c r="O147" s="58"/>
      <c r="P147" s="58"/>
      <c r="Q147" s="58"/>
      <c r="R147" s="58"/>
      <c r="S147" s="58"/>
      <c r="T147" s="59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T147" s="11" t="s">
        <v>130</v>
      </c>
      <c r="AU147" s="11" t="s">
        <v>78</v>
      </c>
    </row>
    <row r="148" spans="1:65" s="2" customFormat="1" ht="16.5" customHeight="1">
      <c r="A148" s="28"/>
      <c r="B148" s="29"/>
      <c r="C148" s="180" t="s">
        <v>278</v>
      </c>
      <c r="D148" s="180" t="s">
        <v>1481</v>
      </c>
      <c r="E148" s="181" t="s">
        <v>1575</v>
      </c>
      <c r="F148" s="182" t="s">
        <v>1576</v>
      </c>
      <c r="G148" s="183" t="s">
        <v>381</v>
      </c>
      <c r="H148" s="184">
        <v>4</v>
      </c>
      <c r="I148" s="185"/>
      <c r="J148" s="186">
        <f>ROUND(I148*H148,2)</f>
        <v>0</v>
      </c>
      <c r="K148" s="187"/>
      <c r="L148" s="188"/>
      <c r="M148" s="189" t="s">
        <v>20</v>
      </c>
      <c r="N148" s="190" t="s">
        <v>51</v>
      </c>
      <c r="O148" s="58"/>
      <c r="P148" s="168">
        <f>O148*H148</f>
        <v>0</v>
      </c>
      <c r="Q148" s="168">
        <v>0.36997000000000002</v>
      </c>
      <c r="R148" s="168">
        <f>Q148*H148</f>
        <v>1.4798800000000001</v>
      </c>
      <c r="S148" s="168">
        <v>0</v>
      </c>
      <c r="T148" s="16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0" t="s">
        <v>161</v>
      </c>
      <c r="AT148" s="170" t="s">
        <v>1481</v>
      </c>
      <c r="AU148" s="170" t="s">
        <v>78</v>
      </c>
      <c r="AY148" s="11" t="s">
        <v>128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1" t="s">
        <v>127</v>
      </c>
      <c r="BK148" s="171">
        <f>ROUND(I148*H148,2)</f>
        <v>0</v>
      </c>
      <c r="BL148" s="11" t="s">
        <v>127</v>
      </c>
      <c r="BM148" s="170" t="s">
        <v>1577</v>
      </c>
    </row>
    <row r="149" spans="1:65" s="2" customFormat="1" ht="11.25">
      <c r="A149" s="28"/>
      <c r="B149" s="29"/>
      <c r="C149" s="30"/>
      <c r="D149" s="172" t="s">
        <v>130</v>
      </c>
      <c r="E149" s="30"/>
      <c r="F149" s="173" t="s">
        <v>1576</v>
      </c>
      <c r="G149" s="30"/>
      <c r="H149" s="30"/>
      <c r="I149" s="109"/>
      <c r="J149" s="30"/>
      <c r="K149" s="30"/>
      <c r="L149" s="33"/>
      <c r="M149" s="174"/>
      <c r="N149" s="175"/>
      <c r="O149" s="58"/>
      <c r="P149" s="58"/>
      <c r="Q149" s="58"/>
      <c r="R149" s="58"/>
      <c r="S149" s="58"/>
      <c r="T149" s="59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T149" s="11" t="s">
        <v>130</v>
      </c>
      <c r="AU149" s="11" t="s">
        <v>78</v>
      </c>
    </row>
    <row r="150" spans="1:65" s="2" customFormat="1" ht="16.5" customHeight="1">
      <c r="A150" s="28"/>
      <c r="B150" s="29"/>
      <c r="C150" s="180" t="s">
        <v>283</v>
      </c>
      <c r="D150" s="180" t="s">
        <v>1481</v>
      </c>
      <c r="E150" s="181" t="s">
        <v>1578</v>
      </c>
      <c r="F150" s="182" t="s">
        <v>1579</v>
      </c>
      <c r="G150" s="183" t="s">
        <v>134</v>
      </c>
      <c r="H150" s="184">
        <v>20</v>
      </c>
      <c r="I150" s="185"/>
      <c r="J150" s="186">
        <f>ROUND(I150*H150,2)</f>
        <v>0</v>
      </c>
      <c r="K150" s="187"/>
      <c r="L150" s="188"/>
      <c r="M150" s="189" t="s">
        <v>20</v>
      </c>
      <c r="N150" s="190" t="s">
        <v>51</v>
      </c>
      <c r="O150" s="58"/>
      <c r="P150" s="168">
        <f>O150*H150</f>
        <v>0</v>
      </c>
      <c r="Q150" s="168">
        <v>6.4979999999999996E-2</v>
      </c>
      <c r="R150" s="168">
        <f>Q150*H150</f>
        <v>1.2995999999999999</v>
      </c>
      <c r="S150" s="168">
        <v>0</v>
      </c>
      <c r="T150" s="16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0" t="s">
        <v>161</v>
      </c>
      <c r="AT150" s="170" t="s">
        <v>1481</v>
      </c>
      <c r="AU150" s="170" t="s">
        <v>78</v>
      </c>
      <c r="AY150" s="11" t="s">
        <v>128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1" t="s">
        <v>127</v>
      </c>
      <c r="BK150" s="171">
        <f>ROUND(I150*H150,2)</f>
        <v>0</v>
      </c>
      <c r="BL150" s="11" t="s">
        <v>127</v>
      </c>
      <c r="BM150" s="170" t="s">
        <v>1580</v>
      </c>
    </row>
    <row r="151" spans="1:65" s="2" customFormat="1" ht="11.25">
      <c r="A151" s="28"/>
      <c r="B151" s="29"/>
      <c r="C151" s="30"/>
      <c r="D151" s="172" t="s">
        <v>130</v>
      </c>
      <c r="E151" s="30"/>
      <c r="F151" s="173" t="s">
        <v>1579</v>
      </c>
      <c r="G151" s="30"/>
      <c r="H151" s="30"/>
      <c r="I151" s="109"/>
      <c r="J151" s="30"/>
      <c r="K151" s="30"/>
      <c r="L151" s="33"/>
      <c r="M151" s="174"/>
      <c r="N151" s="175"/>
      <c r="O151" s="58"/>
      <c r="P151" s="58"/>
      <c r="Q151" s="58"/>
      <c r="R151" s="58"/>
      <c r="S151" s="58"/>
      <c r="T151" s="59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T151" s="11" t="s">
        <v>130</v>
      </c>
      <c r="AU151" s="11" t="s">
        <v>78</v>
      </c>
    </row>
    <row r="152" spans="1:65" s="2" customFormat="1" ht="16.5" customHeight="1">
      <c r="A152" s="28"/>
      <c r="B152" s="29"/>
      <c r="C152" s="180" t="s">
        <v>288</v>
      </c>
      <c r="D152" s="180" t="s">
        <v>1481</v>
      </c>
      <c r="E152" s="181" t="s">
        <v>1581</v>
      </c>
      <c r="F152" s="182" t="s">
        <v>1582</v>
      </c>
      <c r="G152" s="183" t="s">
        <v>134</v>
      </c>
      <c r="H152" s="184">
        <v>20</v>
      </c>
      <c r="I152" s="185"/>
      <c r="J152" s="186">
        <f>ROUND(I152*H152,2)</f>
        <v>0</v>
      </c>
      <c r="K152" s="187"/>
      <c r="L152" s="188"/>
      <c r="M152" s="189" t="s">
        <v>20</v>
      </c>
      <c r="N152" s="190" t="s">
        <v>51</v>
      </c>
      <c r="O152" s="58"/>
      <c r="P152" s="168">
        <f>O152*H152</f>
        <v>0</v>
      </c>
      <c r="Q152" s="168">
        <v>6.4979999999999996E-2</v>
      </c>
      <c r="R152" s="168">
        <f>Q152*H152</f>
        <v>1.2995999999999999</v>
      </c>
      <c r="S152" s="168">
        <v>0</v>
      </c>
      <c r="T152" s="16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0" t="s">
        <v>161</v>
      </c>
      <c r="AT152" s="170" t="s">
        <v>1481</v>
      </c>
      <c r="AU152" s="170" t="s">
        <v>78</v>
      </c>
      <c r="AY152" s="11" t="s">
        <v>128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1" t="s">
        <v>127</v>
      </c>
      <c r="BK152" s="171">
        <f>ROUND(I152*H152,2)</f>
        <v>0</v>
      </c>
      <c r="BL152" s="11" t="s">
        <v>127</v>
      </c>
      <c r="BM152" s="170" t="s">
        <v>1583</v>
      </c>
    </row>
    <row r="153" spans="1:65" s="2" customFormat="1" ht="11.25">
      <c r="A153" s="28"/>
      <c r="B153" s="29"/>
      <c r="C153" s="30"/>
      <c r="D153" s="172" t="s">
        <v>130</v>
      </c>
      <c r="E153" s="30"/>
      <c r="F153" s="173" t="s">
        <v>1582</v>
      </c>
      <c r="G153" s="30"/>
      <c r="H153" s="30"/>
      <c r="I153" s="109"/>
      <c r="J153" s="30"/>
      <c r="K153" s="30"/>
      <c r="L153" s="33"/>
      <c r="M153" s="174"/>
      <c r="N153" s="175"/>
      <c r="O153" s="58"/>
      <c r="P153" s="58"/>
      <c r="Q153" s="58"/>
      <c r="R153" s="58"/>
      <c r="S153" s="58"/>
      <c r="T153" s="59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T153" s="11" t="s">
        <v>130</v>
      </c>
      <c r="AU153" s="11" t="s">
        <v>78</v>
      </c>
    </row>
    <row r="154" spans="1:65" s="2" customFormat="1" ht="16.5" customHeight="1">
      <c r="A154" s="28"/>
      <c r="B154" s="29"/>
      <c r="C154" s="180" t="s">
        <v>293</v>
      </c>
      <c r="D154" s="180" t="s">
        <v>1481</v>
      </c>
      <c r="E154" s="181" t="s">
        <v>1584</v>
      </c>
      <c r="F154" s="182" t="s">
        <v>1585</v>
      </c>
      <c r="G154" s="183" t="s">
        <v>381</v>
      </c>
      <c r="H154" s="184">
        <v>4</v>
      </c>
      <c r="I154" s="185"/>
      <c r="J154" s="186">
        <f>ROUND(I154*H154,2)</f>
        <v>0</v>
      </c>
      <c r="K154" s="187"/>
      <c r="L154" s="188"/>
      <c r="M154" s="189" t="s">
        <v>20</v>
      </c>
      <c r="N154" s="190" t="s">
        <v>51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0" t="s">
        <v>161</v>
      </c>
      <c r="AT154" s="170" t="s">
        <v>1481</v>
      </c>
      <c r="AU154" s="170" t="s">
        <v>78</v>
      </c>
      <c r="AY154" s="11" t="s">
        <v>128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1" t="s">
        <v>127</v>
      </c>
      <c r="BK154" s="171">
        <f>ROUND(I154*H154,2)</f>
        <v>0</v>
      </c>
      <c r="BL154" s="11" t="s">
        <v>127</v>
      </c>
      <c r="BM154" s="170" t="s">
        <v>1586</v>
      </c>
    </row>
    <row r="155" spans="1:65" s="2" customFormat="1" ht="11.25">
      <c r="A155" s="28"/>
      <c r="B155" s="29"/>
      <c r="C155" s="30"/>
      <c r="D155" s="172" t="s">
        <v>130</v>
      </c>
      <c r="E155" s="30"/>
      <c r="F155" s="173" t="s">
        <v>1585</v>
      </c>
      <c r="G155" s="30"/>
      <c r="H155" s="30"/>
      <c r="I155" s="109"/>
      <c r="J155" s="30"/>
      <c r="K155" s="30"/>
      <c r="L155" s="33"/>
      <c r="M155" s="174"/>
      <c r="N155" s="175"/>
      <c r="O155" s="58"/>
      <c r="P155" s="58"/>
      <c r="Q155" s="58"/>
      <c r="R155" s="58"/>
      <c r="S155" s="58"/>
      <c r="T155" s="59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T155" s="11" t="s">
        <v>130</v>
      </c>
      <c r="AU155" s="11" t="s">
        <v>78</v>
      </c>
    </row>
    <row r="156" spans="1:65" s="2" customFormat="1" ht="16.5" customHeight="1">
      <c r="A156" s="28"/>
      <c r="B156" s="29"/>
      <c r="C156" s="180" t="s">
        <v>298</v>
      </c>
      <c r="D156" s="180" t="s">
        <v>1481</v>
      </c>
      <c r="E156" s="181" t="s">
        <v>1587</v>
      </c>
      <c r="F156" s="182" t="s">
        <v>1588</v>
      </c>
      <c r="G156" s="183" t="s">
        <v>381</v>
      </c>
      <c r="H156" s="184">
        <v>4</v>
      </c>
      <c r="I156" s="185"/>
      <c r="J156" s="186">
        <f>ROUND(I156*H156,2)</f>
        <v>0</v>
      </c>
      <c r="K156" s="187"/>
      <c r="L156" s="188"/>
      <c r="M156" s="189" t="s">
        <v>20</v>
      </c>
      <c r="N156" s="190" t="s">
        <v>51</v>
      </c>
      <c r="O156" s="58"/>
      <c r="P156" s="168">
        <f>O156*H156</f>
        <v>0</v>
      </c>
      <c r="Q156" s="168">
        <v>0.29199000000000003</v>
      </c>
      <c r="R156" s="168">
        <f>Q156*H156</f>
        <v>1.1679600000000001</v>
      </c>
      <c r="S156" s="168">
        <v>0</v>
      </c>
      <c r="T156" s="16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0" t="s">
        <v>161</v>
      </c>
      <c r="AT156" s="170" t="s">
        <v>1481</v>
      </c>
      <c r="AU156" s="170" t="s">
        <v>78</v>
      </c>
      <c r="AY156" s="11" t="s">
        <v>128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1" t="s">
        <v>127</v>
      </c>
      <c r="BK156" s="171">
        <f>ROUND(I156*H156,2)</f>
        <v>0</v>
      </c>
      <c r="BL156" s="11" t="s">
        <v>127</v>
      </c>
      <c r="BM156" s="170" t="s">
        <v>1589</v>
      </c>
    </row>
    <row r="157" spans="1:65" s="2" customFormat="1" ht="11.25">
      <c r="A157" s="28"/>
      <c r="B157" s="29"/>
      <c r="C157" s="30"/>
      <c r="D157" s="172" t="s">
        <v>130</v>
      </c>
      <c r="E157" s="30"/>
      <c r="F157" s="173" t="s">
        <v>1588</v>
      </c>
      <c r="G157" s="30"/>
      <c r="H157" s="30"/>
      <c r="I157" s="109"/>
      <c r="J157" s="30"/>
      <c r="K157" s="30"/>
      <c r="L157" s="33"/>
      <c r="M157" s="174"/>
      <c r="N157" s="175"/>
      <c r="O157" s="58"/>
      <c r="P157" s="58"/>
      <c r="Q157" s="58"/>
      <c r="R157" s="58"/>
      <c r="S157" s="58"/>
      <c r="T157" s="59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T157" s="11" t="s">
        <v>130</v>
      </c>
      <c r="AU157" s="11" t="s">
        <v>78</v>
      </c>
    </row>
    <row r="158" spans="1:65" s="2" customFormat="1" ht="16.5" customHeight="1">
      <c r="A158" s="28"/>
      <c r="B158" s="29"/>
      <c r="C158" s="180" t="s">
        <v>303</v>
      </c>
      <c r="D158" s="180" t="s">
        <v>1481</v>
      </c>
      <c r="E158" s="181" t="s">
        <v>1590</v>
      </c>
      <c r="F158" s="182" t="s">
        <v>1591</v>
      </c>
      <c r="G158" s="183" t="s">
        <v>381</v>
      </c>
      <c r="H158" s="184">
        <v>8</v>
      </c>
      <c r="I158" s="185"/>
      <c r="J158" s="186">
        <f>ROUND(I158*H158,2)</f>
        <v>0</v>
      </c>
      <c r="K158" s="187"/>
      <c r="L158" s="188"/>
      <c r="M158" s="189" t="s">
        <v>20</v>
      </c>
      <c r="N158" s="190" t="s">
        <v>51</v>
      </c>
      <c r="O158" s="58"/>
      <c r="P158" s="168">
        <f>O158*H158</f>
        <v>0</v>
      </c>
      <c r="Q158" s="168">
        <v>0.31797999999999998</v>
      </c>
      <c r="R158" s="168">
        <f>Q158*H158</f>
        <v>2.5438399999999999</v>
      </c>
      <c r="S158" s="168">
        <v>0</v>
      </c>
      <c r="T158" s="16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0" t="s">
        <v>161</v>
      </c>
      <c r="AT158" s="170" t="s">
        <v>1481</v>
      </c>
      <c r="AU158" s="170" t="s">
        <v>78</v>
      </c>
      <c r="AY158" s="11" t="s">
        <v>128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1" t="s">
        <v>127</v>
      </c>
      <c r="BK158" s="171">
        <f>ROUND(I158*H158,2)</f>
        <v>0</v>
      </c>
      <c r="BL158" s="11" t="s">
        <v>127</v>
      </c>
      <c r="BM158" s="170" t="s">
        <v>1592</v>
      </c>
    </row>
    <row r="159" spans="1:65" s="2" customFormat="1" ht="11.25">
      <c r="A159" s="28"/>
      <c r="B159" s="29"/>
      <c r="C159" s="30"/>
      <c r="D159" s="172" t="s">
        <v>130</v>
      </c>
      <c r="E159" s="30"/>
      <c r="F159" s="173" t="s">
        <v>1591</v>
      </c>
      <c r="G159" s="30"/>
      <c r="H159" s="30"/>
      <c r="I159" s="109"/>
      <c r="J159" s="30"/>
      <c r="K159" s="30"/>
      <c r="L159" s="33"/>
      <c r="M159" s="174"/>
      <c r="N159" s="175"/>
      <c r="O159" s="58"/>
      <c r="P159" s="58"/>
      <c r="Q159" s="58"/>
      <c r="R159" s="58"/>
      <c r="S159" s="58"/>
      <c r="T159" s="59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T159" s="11" t="s">
        <v>130</v>
      </c>
      <c r="AU159" s="11" t="s">
        <v>78</v>
      </c>
    </row>
    <row r="160" spans="1:65" s="2" customFormat="1" ht="16.5" customHeight="1">
      <c r="A160" s="28"/>
      <c r="B160" s="29"/>
      <c r="C160" s="180" t="s">
        <v>308</v>
      </c>
      <c r="D160" s="180" t="s">
        <v>1481</v>
      </c>
      <c r="E160" s="181" t="s">
        <v>1593</v>
      </c>
      <c r="F160" s="182" t="s">
        <v>1594</v>
      </c>
      <c r="G160" s="183" t="s">
        <v>381</v>
      </c>
      <c r="H160" s="184">
        <v>8</v>
      </c>
      <c r="I160" s="185"/>
      <c r="J160" s="186">
        <f>ROUND(I160*H160,2)</f>
        <v>0</v>
      </c>
      <c r="K160" s="187"/>
      <c r="L160" s="188"/>
      <c r="M160" s="189" t="s">
        <v>20</v>
      </c>
      <c r="N160" s="190" t="s">
        <v>51</v>
      </c>
      <c r="O160" s="58"/>
      <c r="P160" s="168">
        <f>O160*H160</f>
        <v>0</v>
      </c>
      <c r="Q160" s="168">
        <v>0.34398000000000001</v>
      </c>
      <c r="R160" s="168">
        <f>Q160*H160</f>
        <v>2.7518400000000001</v>
      </c>
      <c r="S160" s="168">
        <v>0</v>
      </c>
      <c r="T160" s="16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0" t="s">
        <v>161</v>
      </c>
      <c r="AT160" s="170" t="s">
        <v>1481</v>
      </c>
      <c r="AU160" s="170" t="s">
        <v>78</v>
      </c>
      <c r="AY160" s="11" t="s">
        <v>128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1" t="s">
        <v>127</v>
      </c>
      <c r="BK160" s="171">
        <f>ROUND(I160*H160,2)</f>
        <v>0</v>
      </c>
      <c r="BL160" s="11" t="s">
        <v>127</v>
      </c>
      <c r="BM160" s="170" t="s">
        <v>1595</v>
      </c>
    </row>
    <row r="161" spans="1:65" s="2" customFormat="1" ht="11.25">
      <c r="A161" s="28"/>
      <c r="B161" s="29"/>
      <c r="C161" s="30"/>
      <c r="D161" s="172" t="s">
        <v>130</v>
      </c>
      <c r="E161" s="30"/>
      <c r="F161" s="173" t="s">
        <v>1594</v>
      </c>
      <c r="G161" s="30"/>
      <c r="H161" s="30"/>
      <c r="I161" s="109"/>
      <c r="J161" s="30"/>
      <c r="K161" s="30"/>
      <c r="L161" s="33"/>
      <c r="M161" s="174"/>
      <c r="N161" s="175"/>
      <c r="O161" s="58"/>
      <c r="P161" s="58"/>
      <c r="Q161" s="58"/>
      <c r="R161" s="58"/>
      <c r="S161" s="58"/>
      <c r="T161" s="59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T161" s="11" t="s">
        <v>130</v>
      </c>
      <c r="AU161" s="11" t="s">
        <v>78</v>
      </c>
    </row>
    <row r="162" spans="1:65" s="2" customFormat="1" ht="16.5" customHeight="1">
      <c r="A162" s="28"/>
      <c r="B162" s="29"/>
      <c r="C162" s="180" t="s">
        <v>313</v>
      </c>
      <c r="D162" s="180" t="s">
        <v>1481</v>
      </c>
      <c r="E162" s="181" t="s">
        <v>1596</v>
      </c>
      <c r="F162" s="182" t="s">
        <v>1597</v>
      </c>
      <c r="G162" s="183" t="s">
        <v>381</v>
      </c>
      <c r="H162" s="184">
        <v>4</v>
      </c>
      <c r="I162" s="185"/>
      <c r="J162" s="186">
        <f>ROUND(I162*H162,2)</f>
        <v>0</v>
      </c>
      <c r="K162" s="187"/>
      <c r="L162" s="188"/>
      <c r="M162" s="189" t="s">
        <v>20</v>
      </c>
      <c r="N162" s="190" t="s">
        <v>51</v>
      </c>
      <c r="O162" s="58"/>
      <c r="P162" s="168">
        <f>O162*H162</f>
        <v>0</v>
      </c>
      <c r="Q162" s="168">
        <v>0.36997000000000002</v>
      </c>
      <c r="R162" s="168">
        <f>Q162*H162</f>
        <v>1.4798800000000001</v>
      </c>
      <c r="S162" s="168">
        <v>0</v>
      </c>
      <c r="T162" s="169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0" t="s">
        <v>161</v>
      </c>
      <c r="AT162" s="170" t="s">
        <v>1481</v>
      </c>
      <c r="AU162" s="170" t="s">
        <v>78</v>
      </c>
      <c r="AY162" s="11" t="s">
        <v>128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1" t="s">
        <v>127</v>
      </c>
      <c r="BK162" s="171">
        <f>ROUND(I162*H162,2)</f>
        <v>0</v>
      </c>
      <c r="BL162" s="11" t="s">
        <v>127</v>
      </c>
      <c r="BM162" s="170" t="s">
        <v>1598</v>
      </c>
    </row>
    <row r="163" spans="1:65" s="2" customFormat="1" ht="11.25">
      <c r="A163" s="28"/>
      <c r="B163" s="29"/>
      <c r="C163" s="30"/>
      <c r="D163" s="172" t="s">
        <v>130</v>
      </c>
      <c r="E163" s="30"/>
      <c r="F163" s="173" t="s">
        <v>1597</v>
      </c>
      <c r="G163" s="30"/>
      <c r="H163" s="30"/>
      <c r="I163" s="109"/>
      <c r="J163" s="30"/>
      <c r="K163" s="30"/>
      <c r="L163" s="33"/>
      <c r="M163" s="174"/>
      <c r="N163" s="175"/>
      <c r="O163" s="58"/>
      <c r="P163" s="58"/>
      <c r="Q163" s="58"/>
      <c r="R163" s="58"/>
      <c r="S163" s="58"/>
      <c r="T163" s="59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T163" s="11" t="s">
        <v>130</v>
      </c>
      <c r="AU163" s="11" t="s">
        <v>78</v>
      </c>
    </row>
    <row r="164" spans="1:65" s="2" customFormat="1" ht="16.5" customHeight="1">
      <c r="A164" s="28"/>
      <c r="B164" s="29"/>
      <c r="C164" s="180" t="s">
        <v>318</v>
      </c>
      <c r="D164" s="180" t="s">
        <v>1481</v>
      </c>
      <c r="E164" s="181" t="s">
        <v>1599</v>
      </c>
      <c r="F164" s="182" t="s">
        <v>1600</v>
      </c>
      <c r="G164" s="183" t="s">
        <v>134</v>
      </c>
      <c r="H164" s="184">
        <v>24</v>
      </c>
      <c r="I164" s="185"/>
      <c r="J164" s="186">
        <f>ROUND(I164*H164,2)</f>
        <v>0</v>
      </c>
      <c r="K164" s="187"/>
      <c r="L164" s="188"/>
      <c r="M164" s="189" t="s">
        <v>20</v>
      </c>
      <c r="N164" s="190" t="s">
        <v>51</v>
      </c>
      <c r="O164" s="58"/>
      <c r="P164" s="168">
        <f>O164*H164</f>
        <v>0</v>
      </c>
      <c r="Q164" s="168">
        <v>6.4979999999999996E-2</v>
      </c>
      <c r="R164" s="168">
        <f>Q164*H164</f>
        <v>1.55952</v>
      </c>
      <c r="S164" s="168">
        <v>0</v>
      </c>
      <c r="T164" s="16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0" t="s">
        <v>161</v>
      </c>
      <c r="AT164" s="170" t="s">
        <v>1481</v>
      </c>
      <c r="AU164" s="170" t="s">
        <v>78</v>
      </c>
      <c r="AY164" s="11" t="s">
        <v>128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1" t="s">
        <v>127</v>
      </c>
      <c r="BK164" s="171">
        <f>ROUND(I164*H164,2)</f>
        <v>0</v>
      </c>
      <c r="BL164" s="11" t="s">
        <v>127</v>
      </c>
      <c r="BM164" s="170" t="s">
        <v>1601</v>
      </c>
    </row>
    <row r="165" spans="1:65" s="2" customFormat="1" ht="11.25">
      <c r="A165" s="28"/>
      <c r="B165" s="29"/>
      <c r="C165" s="30"/>
      <c r="D165" s="172" t="s">
        <v>130</v>
      </c>
      <c r="E165" s="30"/>
      <c r="F165" s="173" t="s">
        <v>1600</v>
      </c>
      <c r="G165" s="30"/>
      <c r="H165" s="30"/>
      <c r="I165" s="109"/>
      <c r="J165" s="30"/>
      <c r="K165" s="30"/>
      <c r="L165" s="33"/>
      <c r="M165" s="174"/>
      <c r="N165" s="175"/>
      <c r="O165" s="58"/>
      <c r="P165" s="58"/>
      <c r="Q165" s="58"/>
      <c r="R165" s="58"/>
      <c r="S165" s="58"/>
      <c r="T165" s="59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T165" s="11" t="s">
        <v>130</v>
      </c>
      <c r="AU165" s="11" t="s">
        <v>78</v>
      </c>
    </row>
    <row r="166" spans="1:65" s="2" customFormat="1" ht="16.5" customHeight="1">
      <c r="A166" s="28"/>
      <c r="B166" s="29"/>
      <c r="C166" s="180" t="s">
        <v>323</v>
      </c>
      <c r="D166" s="180" t="s">
        <v>1481</v>
      </c>
      <c r="E166" s="181" t="s">
        <v>1602</v>
      </c>
      <c r="F166" s="182" t="s">
        <v>1603</v>
      </c>
      <c r="G166" s="183" t="s">
        <v>134</v>
      </c>
      <c r="H166" s="184">
        <v>24</v>
      </c>
      <c r="I166" s="185"/>
      <c r="J166" s="186">
        <f>ROUND(I166*H166,2)</f>
        <v>0</v>
      </c>
      <c r="K166" s="187"/>
      <c r="L166" s="188"/>
      <c r="M166" s="189" t="s">
        <v>20</v>
      </c>
      <c r="N166" s="190" t="s">
        <v>51</v>
      </c>
      <c r="O166" s="58"/>
      <c r="P166" s="168">
        <f>O166*H166</f>
        <v>0</v>
      </c>
      <c r="Q166" s="168">
        <v>6.4979999999999996E-2</v>
      </c>
      <c r="R166" s="168">
        <f>Q166*H166</f>
        <v>1.55952</v>
      </c>
      <c r="S166" s="168">
        <v>0</v>
      </c>
      <c r="T166" s="16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0" t="s">
        <v>161</v>
      </c>
      <c r="AT166" s="170" t="s">
        <v>1481</v>
      </c>
      <c r="AU166" s="170" t="s">
        <v>78</v>
      </c>
      <c r="AY166" s="11" t="s">
        <v>128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1" t="s">
        <v>127</v>
      </c>
      <c r="BK166" s="171">
        <f>ROUND(I166*H166,2)</f>
        <v>0</v>
      </c>
      <c r="BL166" s="11" t="s">
        <v>127</v>
      </c>
      <c r="BM166" s="170" t="s">
        <v>1604</v>
      </c>
    </row>
    <row r="167" spans="1:65" s="2" customFormat="1" ht="11.25">
      <c r="A167" s="28"/>
      <c r="B167" s="29"/>
      <c r="C167" s="30"/>
      <c r="D167" s="172" t="s">
        <v>130</v>
      </c>
      <c r="E167" s="30"/>
      <c r="F167" s="173" t="s">
        <v>1603</v>
      </c>
      <c r="G167" s="30"/>
      <c r="H167" s="30"/>
      <c r="I167" s="109"/>
      <c r="J167" s="30"/>
      <c r="K167" s="30"/>
      <c r="L167" s="33"/>
      <c r="M167" s="174"/>
      <c r="N167" s="175"/>
      <c r="O167" s="58"/>
      <c r="P167" s="58"/>
      <c r="Q167" s="58"/>
      <c r="R167" s="58"/>
      <c r="S167" s="58"/>
      <c r="T167" s="59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T167" s="11" t="s">
        <v>130</v>
      </c>
      <c r="AU167" s="11" t="s">
        <v>78</v>
      </c>
    </row>
    <row r="168" spans="1:65" s="2" customFormat="1" ht="16.5" customHeight="1">
      <c r="A168" s="28"/>
      <c r="B168" s="29"/>
      <c r="C168" s="180" t="s">
        <v>328</v>
      </c>
      <c r="D168" s="180" t="s">
        <v>1481</v>
      </c>
      <c r="E168" s="181" t="s">
        <v>1605</v>
      </c>
      <c r="F168" s="182" t="s">
        <v>1606</v>
      </c>
      <c r="G168" s="183" t="s">
        <v>381</v>
      </c>
      <c r="H168" s="184">
        <v>4</v>
      </c>
      <c r="I168" s="185"/>
      <c r="J168" s="186">
        <f>ROUND(I168*H168,2)</f>
        <v>0</v>
      </c>
      <c r="K168" s="187"/>
      <c r="L168" s="188"/>
      <c r="M168" s="189" t="s">
        <v>20</v>
      </c>
      <c r="N168" s="190" t="s">
        <v>51</v>
      </c>
      <c r="O168" s="58"/>
      <c r="P168" s="168">
        <f>O168*H168</f>
        <v>0</v>
      </c>
      <c r="Q168" s="168">
        <v>0.21456</v>
      </c>
      <c r="R168" s="168">
        <f>Q168*H168</f>
        <v>0.85824</v>
      </c>
      <c r="S168" s="168">
        <v>0</v>
      </c>
      <c r="T168" s="16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0" t="s">
        <v>161</v>
      </c>
      <c r="AT168" s="170" t="s">
        <v>1481</v>
      </c>
      <c r="AU168" s="170" t="s">
        <v>78</v>
      </c>
      <c r="AY168" s="11" t="s">
        <v>128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1" t="s">
        <v>127</v>
      </c>
      <c r="BK168" s="171">
        <f>ROUND(I168*H168,2)</f>
        <v>0</v>
      </c>
      <c r="BL168" s="11" t="s">
        <v>127</v>
      </c>
      <c r="BM168" s="170" t="s">
        <v>1607</v>
      </c>
    </row>
    <row r="169" spans="1:65" s="2" customFormat="1" ht="11.25">
      <c r="A169" s="28"/>
      <c r="B169" s="29"/>
      <c r="C169" s="30"/>
      <c r="D169" s="172" t="s">
        <v>130</v>
      </c>
      <c r="E169" s="30"/>
      <c r="F169" s="173" t="s">
        <v>1606</v>
      </c>
      <c r="G169" s="30"/>
      <c r="H169" s="30"/>
      <c r="I169" s="109"/>
      <c r="J169" s="30"/>
      <c r="K169" s="30"/>
      <c r="L169" s="33"/>
      <c r="M169" s="174"/>
      <c r="N169" s="175"/>
      <c r="O169" s="58"/>
      <c r="P169" s="58"/>
      <c r="Q169" s="58"/>
      <c r="R169" s="58"/>
      <c r="S169" s="58"/>
      <c r="T169" s="59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T169" s="11" t="s">
        <v>130</v>
      </c>
      <c r="AU169" s="11" t="s">
        <v>78</v>
      </c>
    </row>
    <row r="170" spans="1:65" s="2" customFormat="1" ht="16.5" customHeight="1">
      <c r="A170" s="28"/>
      <c r="B170" s="29"/>
      <c r="C170" s="180" t="s">
        <v>333</v>
      </c>
      <c r="D170" s="180" t="s">
        <v>1481</v>
      </c>
      <c r="E170" s="181" t="s">
        <v>1608</v>
      </c>
      <c r="F170" s="182" t="s">
        <v>1609</v>
      </c>
      <c r="G170" s="183" t="s">
        <v>381</v>
      </c>
      <c r="H170" s="184">
        <v>4</v>
      </c>
      <c r="I170" s="185"/>
      <c r="J170" s="186">
        <f>ROUND(I170*H170,2)</f>
        <v>0</v>
      </c>
      <c r="K170" s="187"/>
      <c r="L170" s="188"/>
      <c r="M170" s="189" t="s">
        <v>20</v>
      </c>
      <c r="N170" s="190" t="s">
        <v>51</v>
      </c>
      <c r="O170" s="58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0" t="s">
        <v>161</v>
      </c>
      <c r="AT170" s="170" t="s">
        <v>1481</v>
      </c>
      <c r="AU170" s="170" t="s">
        <v>78</v>
      </c>
      <c r="AY170" s="11" t="s">
        <v>128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1" t="s">
        <v>127</v>
      </c>
      <c r="BK170" s="171">
        <f>ROUND(I170*H170,2)</f>
        <v>0</v>
      </c>
      <c r="BL170" s="11" t="s">
        <v>127</v>
      </c>
      <c r="BM170" s="170" t="s">
        <v>1610</v>
      </c>
    </row>
    <row r="171" spans="1:65" s="2" customFormat="1" ht="11.25">
      <c r="A171" s="28"/>
      <c r="B171" s="29"/>
      <c r="C171" s="30"/>
      <c r="D171" s="172" t="s">
        <v>130</v>
      </c>
      <c r="E171" s="30"/>
      <c r="F171" s="173" t="s">
        <v>1609</v>
      </c>
      <c r="G171" s="30"/>
      <c r="H171" s="30"/>
      <c r="I171" s="109"/>
      <c r="J171" s="30"/>
      <c r="K171" s="30"/>
      <c r="L171" s="33"/>
      <c r="M171" s="174"/>
      <c r="N171" s="175"/>
      <c r="O171" s="58"/>
      <c r="P171" s="58"/>
      <c r="Q171" s="58"/>
      <c r="R171" s="58"/>
      <c r="S171" s="58"/>
      <c r="T171" s="59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T171" s="11" t="s">
        <v>130</v>
      </c>
      <c r="AU171" s="11" t="s">
        <v>78</v>
      </c>
    </row>
    <row r="172" spans="1:65" s="2" customFormat="1" ht="16.5" customHeight="1">
      <c r="A172" s="28"/>
      <c r="B172" s="29"/>
      <c r="C172" s="180" t="s">
        <v>338</v>
      </c>
      <c r="D172" s="180" t="s">
        <v>1481</v>
      </c>
      <c r="E172" s="181" t="s">
        <v>1611</v>
      </c>
      <c r="F172" s="182" t="s">
        <v>1612</v>
      </c>
      <c r="G172" s="183" t="s">
        <v>381</v>
      </c>
      <c r="H172" s="184">
        <v>8</v>
      </c>
      <c r="I172" s="185"/>
      <c r="J172" s="186">
        <f>ROUND(I172*H172,2)</f>
        <v>0</v>
      </c>
      <c r="K172" s="187"/>
      <c r="L172" s="188"/>
      <c r="M172" s="189" t="s">
        <v>20</v>
      </c>
      <c r="N172" s="190" t="s">
        <v>51</v>
      </c>
      <c r="O172" s="58"/>
      <c r="P172" s="168">
        <f>O172*H172</f>
        <v>0</v>
      </c>
      <c r="Q172" s="168">
        <v>0.23430999999999999</v>
      </c>
      <c r="R172" s="168">
        <f>Q172*H172</f>
        <v>1.8744799999999999</v>
      </c>
      <c r="S172" s="168">
        <v>0</v>
      </c>
      <c r="T172" s="16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0" t="s">
        <v>161</v>
      </c>
      <c r="AT172" s="170" t="s">
        <v>1481</v>
      </c>
      <c r="AU172" s="170" t="s">
        <v>78</v>
      </c>
      <c r="AY172" s="11" t="s">
        <v>128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1" t="s">
        <v>127</v>
      </c>
      <c r="BK172" s="171">
        <f>ROUND(I172*H172,2)</f>
        <v>0</v>
      </c>
      <c r="BL172" s="11" t="s">
        <v>127</v>
      </c>
      <c r="BM172" s="170" t="s">
        <v>1613</v>
      </c>
    </row>
    <row r="173" spans="1:65" s="2" customFormat="1" ht="11.25">
      <c r="A173" s="28"/>
      <c r="B173" s="29"/>
      <c r="C173" s="30"/>
      <c r="D173" s="172" t="s">
        <v>130</v>
      </c>
      <c r="E173" s="30"/>
      <c r="F173" s="173" t="s">
        <v>1612</v>
      </c>
      <c r="G173" s="30"/>
      <c r="H173" s="30"/>
      <c r="I173" s="109"/>
      <c r="J173" s="30"/>
      <c r="K173" s="30"/>
      <c r="L173" s="33"/>
      <c r="M173" s="174"/>
      <c r="N173" s="175"/>
      <c r="O173" s="58"/>
      <c r="P173" s="58"/>
      <c r="Q173" s="58"/>
      <c r="R173" s="58"/>
      <c r="S173" s="58"/>
      <c r="T173" s="59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T173" s="11" t="s">
        <v>130</v>
      </c>
      <c r="AU173" s="11" t="s">
        <v>78</v>
      </c>
    </row>
    <row r="174" spans="1:65" s="2" customFormat="1" ht="16.5" customHeight="1">
      <c r="A174" s="28"/>
      <c r="B174" s="29"/>
      <c r="C174" s="180" t="s">
        <v>343</v>
      </c>
      <c r="D174" s="180" t="s">
        <v>1481</v>
      </c>
      <c r="E174" s="181" t="s">
        <v>1614</v>
      </c>
      <c r="F174" s="182" t="s">
        <v>1615</v>
      </c>
      <c r="G174" s="183" t="s">
        <v>381</v>
      </c>
      <c r="H174" s="184">
        <v>8</v>
      </c>
      <c r="I174" s="185"/>
      <c r="J174" s="186">
        <f>ROUND(I174*H174,2)</f>
        <v>0</v>
      </c>
      <c r="K174" s="187"/>
      <c r="L174" s="188"/>
      <c r="M174" s="189" t="s">
        <v>20</v>
      </c>
      <c r="N174" s="190" t="s">
        <v>51</v>
      </c>
      <c r="O174" s="58"/>
      <c r="P174" s="168">
        <f>O174*H174</f>
        <v>0</v>
      </c>
      <c r="Q174" s="168">
        <v>0.24418999999999999</v>
      </c>
      <c r="R174" s="168">
        <f>Q174*H174</f>
        <v>1.9535199999999999</v>
      </c>
      <c r="S174" s="168">
        <v>0</v>
      </c>
      <c r="T174" s="169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0" t="s">
        <v>161</v>
      </c>
      <c r="AT174" s="170" t="s">
        <v>1481</v>
      </c>
      <c r="AU174" s="170" t="s">
        <v>78</v>
      </c>
      <c r="AY174" s="11" t="s">
        <v>128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1" t="s">
        <v>127</v>
      </c>
      <c r="BK174" s="171">
        <f>ROUND(I174*H174,2)</f>
        <v>0</v>
      </c>
      <c r="BL174" s="11" t="s">
        <v>127</v>
      </c>
      <c r="BM174" s="170" t="s">
        <v>1616</v>
      </c>
    </row>
    <row r="175" spans="1:65" s="2" customFormat="1" ht="11.25">
      <c r="A175" s="28"/>
      <c r="B175" s="29"/>
      <c r="C175" s="30"/>
      <c r="D175" s="172" t="s">
        <v>130</v>
      </c>
      <c r="E175" s="30"/>
      <c r="F175" s="173" t="s">
        <v>1615</v>
      </c>
      <c r="G175" s="30"/>
      <c r="H175" s="30"/>
      <c r="I175" s="109"/>
      <c r="J175" s="30"/>
      <c r="K175" s="30"/>
      <c r="L175" s="33"/>
      <c r="M175" s="174"/>
      <c r="N175" s="175"/>
      <c r="O175" s="58"/>
      <c r="P175" s="58"/>
      <c r="Q175" s="58"/>
      <c r="R175" s="58"/>
      <c r="S175" s="58"/>
      <c r="T175" s="59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T175" s="11" t="s">
        <v>130</v>
      </c>
      <c r="AU175" s="11" t="s">
        <v>78</v>
      </c>
    </row>
    <row r="176" spans="1:65" s="2" customFormat="1" ht="16.5" customHeight="1">
      <c r="A176" s="28"/>
      <c r="B176" s="29"/>
      <c r="C176" s="180" t="s">
        <v>348</v>
      </c>
      <c r="D176" s="180" t="s">
        <v>1481</v>
      </c>
      <c r="E176" s="181" t="s">
        <v>1617</v>
      </c>
      <c r="F176" s="182" t="s">
        <v>1618</v>
      </c>
      <c r="G176" s="183" t="s">
        <v>381</v>
      </c>
      <c r="H176" s="184">
        <v>8</v>
      </c>
      <c r="I176" s="185"/>
      <c r="J176" s="186">
        <f>ROUND(I176*H176,2)</f>
        <v>0</v>
      </c>
      <c r="K176" s="187"/>
      <c r="L176" s="188"/>
      <c r="M176" s="189" t="s">
        <v>20</v>
      </c>
      <c r="N176" s="190" t="s">
        <v>51</v>
      </c>
      <c r="O176" s="58"/>
      <c r="P176" s="168">
        <f>O176*H176</f>
        <v>0</v>
      </c>
      <c r="Q176" s="168">
        <v>0.25407000000000002</v>
      </c>
      <c r="R176" s="168">
        <f>Q176*H176</f>
        <v>2.0325600000000001</v>
      </c>
      <c r="S176" s="168">
        <v>0</v>
      </c>
      <c r="T176" s="169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0" t="s">
        <v>161</v>
      </c>
      <c r="AT176" s="170" t="s">
        <v>1481</v>
      </c>
      <c r="AU176" s="170" t="s">
        <v>78</v>
      </c>
      <c r="AY176" s="11" t="s">
        <v>128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1" t="s">
        <v>127</v>
      </c>
      <c r="BK176" s="171">
        <f>ROUND(I176*H176,2)</f>
        <v>0</v>
      </c>
      <c r="BL176" s="11" t="s">
        <v>127</v>
      </c>
      <c r="BM176" s="170" t="s">
        <v>1619</v>
      </c>
    </row>
    <row r="177" spans="1:65" s="2" customFormat="1" ht="11.25">
      <c r="A177" s="28"/>
      <c r="B177" s="29"/>
      <c r="C177" s="30"/>
      <c r="D177" s="172" t="s">
        <v>130</v>
      </c>
      <c r="E177" s="30"/>
      <c r="F177" s="173" t="s">
        <v>1618</v>
      </c>
      <c r="G177" s="30"/>
      <c r="H177" s="30"/>
      <c r="I177" s="109"/>
      <c r="J177" s="30"/>
      <c r="K177" s="30"/>
      <c r="L177" s="33"/>
      <c r="M177" s="174"/>
      <c r="N177" s="175"/>
      <c r="O177" s="58"/>
      <c r="P177" s="58"/>
      <c r="Q177" s="58"/>
      <c r="R177" s="58"/>
      <c r="S177" s="58"/>
      <c r="T177" s="59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T177" s="11" t="s">
        <v>130</v>
      </c>
      <c r="AU177" s="11" t="s">
        <v>78</v>
      </c>
    </row>
    <row r="178" spans="1:65" s="2" customFormat="1" ht="16.5" customHeight="1">
      <c r="A178" s="28"/>
      <c r="B178" s="29"/>
      <c r="C178" s="180" t="s">
        <v>353</v>
      </c>
      <c r="D178" s="180" t="s">
        <v>1481</v>
      </c>
      <c r="E178" s="181" t="s">
        <v>1620</v>
      </c>
      <c r="F178" s="182" t="s">
        <v>1621</v>
      </c>
      <c r="G178" s="183" t="s">
        <v>381</v>
      </c>
      <c r="H178" s="184">
        <v>8</v>
      </c>
      <c r="I178" s="185"/>
      <c r="J178" s="186">
        <f>ROUND(I178*H178,2)</f>
        <v>0</v>
      </c>
      <c r="K178" s="187"/>
      <c r="L178" s="188"/>
      <c r="M178" s="189" t="s">
        <v>20</v>
      </c>
      <c r="N178" s="190" t="s">
        <v>51</v>
      </c>
      <c r="O178" s="58"/>
      <c r="P178" s="168">
        <f>O178*H178</f>
        <v>0</v>
      </c>
      <c r="Q178" s="168">
        <v>0.26395000000000002</v>
      </c>
      <c r="R178" s="168">
        <f>Q178*H178</f>
        <v>2.1116000000000001</v>
      </c>
      <c r="S178" s="168">
        <v>0</v>
      </c>
      <c r="T178" s="16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0" t="s">
        <v>161</v>
      </c>
      <c r="AT178" s="170" t="s">
        <v>1481</v>
      </c>
      <c r="AU178" s="170" t="s">
        <v>78</v>
      </c>
      <c r="AY178" s="11" t="s">
        <v>128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1" t="s">
        <v>127</v>
      </c>
      <c r="BK178" s="171">
        <f>ROUND(I178*H178,2)</f>
        <v>0</v>
      </c>
      <c r="BL178" s="11" t="s">
        <v>127</v>
      </c>
      <c r="BM178" s="170" t="s">
        <v>1622</v>
      </c>
    </row>
    <row r="179" spans="1:65" s="2" customFormat="1" ht="11.25">
      <c r="A179" s="28"/>
      <c r="B179" s="29"/>
      <c r="C179" s="30"/>
      <c r="D179" s="172" t="s">
        <v>130</v>
      </c>
      <c r="E179" s="30"/>
      <c r="F179" s="173" t="s">
        <v>1621</v>
      </c>
      <c r="G179" s="30"/>
      <c r="H179" s="30"/>
      <c r="I179" s="109"/>
      <c r="J179" s="30"/>
      <c r="K179" s="30"/>
      <c r="L179" s="33"/>
      <c r="M179" s="174"/>
      <c r="N179" s="175"/>
      <c r="O179" s="58"/>
      <c r="P179" s="58"/>
      <c r="Q179" s="58"/>
      <c r="R179" s="58"/>
      <c r="S179" s="58"/>
      <c r="T179" s="59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T179" s="11" t="s">
        <v>130</v>
      </c>
      <c r="AU179" s="11" t="s">
        <v>78</v>
      </c>
    </row>
    <row r="180" spans="1:65" s="2" customFormat="1" ht="16.5" customHeight="1">
      <c r="A180" s="28"/>
      <c r="B180" s="29"/>
      <c r="C180" s="180" t="s">
        <v>358</v>
      </c>
      <c r="D180" s="180" t="s">
        <v>1481</v>
      </c>
      <c r="E180" s="181" t="s">
        <v>1623</v>
      </c>
      <c r="F180" s="182" t="s">
        <v>1624</v>
      </c>
      <c r="G180" s="183" t="s">
        <v>381</v>
      </c>
      <c r="H180" s="184">
        <v>4</v>
      </c>
      <c r="I180" s="185"/>
      <c r="J180" s="186">
        <f>ROUND(I180*H180,2)</f>
        <v>0</v>
      </c>
      <c r="K180" s="187"/>
      <c r="L180" s="188"/>
      <c r="M180" s="189" t="s">
        <v>20</v>
      </c>
      <c r="N180" s="190" t="s">
        <v>51</v>
      </c>
      <c r="O180" s="58"/>
      <c r="P180" s="168">
        <f>O180*H180</f>
        <v>0</v>
      </c>
      <c r="Q180" s="168">
        <v>0.27383000000000002</v>
      </c>
      <c r="R180" s="168">
        <f>Q180*H180</f>
        <v>1.0953200000000001</v>
      </c>
      <c r="S180" s="168">
        <v>0</v>
      </c>
      <c r="T180" s="169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0" t="s">
        <v>161</v>
      </c>
      <c r="AT180" s="170" t="s">
        <v>1481</v>
      </c>
      <c r="AU180" s="170" t="s">
        <v>78</v>
      </c>
      <c r="AY180" s="11" t="s">
        <v>128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1" t="s">
        <v>127</v>
      </c>
      <c r="BK180" s="171">
        <f>ROUND(I180*H180,2)</f>
        <v>0</v>
      </c>
      <c r="BL180" s="11" t="s">
        <v>127</v>
      </c>
      <c r="BM180" s="170" t="s">
        <v>1625</v>
      </c>
    </row>
    <row r="181" spans="1:65" s="2" customFormat="1" ht="11.25">
      <c r="A181" s="28"/>
      <c r="B181" s="29"/>
      <c r="C181" s="30"/>
      <c r="D181" s="172" t="s">
        <v>130</v>
      </c>
      <c r="E181" s="30"/>
      <c r="F181" s="173" t="s">
        <v>1624</v>
      </c>
      <c r="G181" s="30"/>
      <c r="H181" s="30"/>
      <c r="I181" s="109"/>
      <c r="J181" s="30"/>
      <c r="K181" s="30"/>
      <c r="L181" s="33"/>
      <c r="M181" s="174"/>
      <c r="N181" s="175"/>
      <c r="O181" s="58"/>
      <c r="P181" s="58"/>
      <c r="Q181" s="58"/>
      <c r="R181" s="58"/>
      <c r="S181" s="58"/>
      <c r="T181" s="59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T181" s="11" t="s">
        <v>130</v>
      </c>
      <c r="AU181" s="11" t="s">
        <v>78</v>
      </c>
    </row>
    <row r="182" spans="1:65" s="2" customFormat="1" ht="16.5" customHeight="1">
      <c r="A182" s="28"/>
      <c r="B182" s="29"/>
      <c r="C182" s="180" t="s">
        <v>363</v>
      </c>
      <c r="D182" s="180" t="s">
        <v>1481</v>
      </c>
      <c r="E182" s="181" t="s">
        <v>1626</v>
      </c>
      <c r="F182" s="182" t="s">
        <v>1627</v>
      </c>
      <c r="G182" s="183" t="s">
        <v>381</v>
      </c>
      <c r="H182" s="184">
        <v>4</v>
      </c>
      <c r="I182" s="185"/>
      <c r="J182" s="186">
        <f>ROUND(I182*H182,2)</f>
        <v>0</v>
      </c>
      <c r="K182" s="187"/>
      <c r="L182" s="188"/>
      <c r="M182" s="189" t="s">
        <v>20</v>
      </c>
      <c r="N182" s="190" t="s">
        <v>51</v>
      </c>
      <c r="O182" s="58"/>
      <c r="P182" s="168">
        <f>O182*H182</f>
        <v>0</v>
      </c>
      <c r="Q182" s="168">
        <v>0.29358000000000001</v>
      </c>
      <c r="R182" s="168">
        <f>Q182*H182</f>
        <v>1.17432</v>
      </c>
      <c r="S182" s="168">
        <v>0</v>
      </c>
      <c r="T182" s="169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0" t="s">
        <v>161</v>
      </c>
      <c r="AT182" s="170" t="s">
        <v>1481</v>
      </c>
      <c r="AU182" s="170" t="s">
        <v>78</v>
      </c>
      <c r="AY182" s="11" t="s">
        <v>128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1" t="s">
        <v>127</v>
      </c>
      <c r="BK182" s="171">
        <f>ROUND(I182*H182,2)</f>
        <v>0</v>
      </c>
      <c r="BL182" s="11" t="s">
        <v>127</v>
      </c>
      <c r="BM182" s="170" t="s">
        <v>1628</v>
      </c>
    </row>
    <row r="183" spans="1:65" s="2" customFormat="1" ht="11.25">
      <c r="A183" s="28"/>
      <c r="B183" s="29"/>
      <c r="C183" s="30"/>
      <c r="D183" s="172" t="s">
        <v>130</v>
      </c>
      <c r="E183" s="30"/>
      <c r="F183" s="173" t="s">
        <v>1627</v>
      </c>
      <c r="G183" s="30"/>
      <c r="H183" s="30"/>
      <c r="I183" s="109"/>
      <c r="J183" s="30"/>
      <c r="K183" s="30"/>
      <c r="L183" s="33"/>
      <c r="M183" s="174"/>
      <c r="N183" s="175"/>
      <c r="O183" s="58"/>
      <c r="P183" s="58"/>
      <c r="Q183" s="58"/>
      <c r="R183" s="58"/>
      <c r="S183" s="58"/>
      <c r="T183" s="59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T183" s="11" t="s">
        <v>130</v>
      </c>
      <c r="AU183" s="11" t="s">
        <v>78</v>
      </c>
    </row>
    <row r="184" spans="1:65" s="2" customFormat="1" ht="16.5" customHeight="1">
      <c r="A184" s="28"/>
      <c r="B184" s="29"/>
      <c r="C184" s="180" t="s">
        <v>368</v>
      </c>
      <c r="D184" s="180" t="s">
        <v>1481</v>
      </c>
      <c r="E184" s="181" t="s">
        <v>1629</v>
      </c>
      <c r="F184" s="182" t="s">
        <v>1630</v>
      </c>
      <c r="G184" s="183" t="s">
        <v>134</v>
      </c>
      <c r="H184" s="184">
        <v>20</v>
      </c>
      <c r="I184" s="185"/>
      <c r="J184" s="186">
        <f>ROUND(I184*H184,2)</f>
        <v>0</v>
      </c>
      <c r="K184" s="187"/>
      <c r="L184" s="188"/>
      <c r="M184" s="189" t="s">
        <v>20</v>
      </c>
      <c r="N184" s="190" t="s">
        <v>51</v>
      </c>
      <c r="O184" s="58"/>
      <c r="P184" s="168">
        <f>O184*H184</f>
        <v>0</v>
      </c>
      <c r="Q184" s="168">
        <v>4.9390000000000003E-2</v>
      </c>
      <c r="R184" s="168">
        <f>Q184*H184</f>
        <v>0.98780000000000001</v>
      </c>
      <c r="S184" s="168">
        <v>0</v>
      </c>
      <c r="T184" s="169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0" t="s">
        <v>161</v>
      </c>
      <c r="AT184" s="170" t="s">
        <v>1481</v>
      </c>
      <c r="AU184" s="170" t="s">
        <v>78</v>
      </c>
      <c r="AY184" s="11" t="s">
        <v>128</v>
      </c>
      <c r="BE184" s="171">
        <f>IF(N184="základní",J184,0)</f>
        <v>0</v>
      </c>
      <c r="BF184" s="171">
        <f>IF(N184="snížená",J184,0)</f>
        <v>0</v>
      </c>
      <c r="BG184" s="171">
        <f>IF(N184="zákl. přenesená",J184,0)</f>
        <v>0</v>
      </c>
      <c r="BH184" s="171">
        <f>IF(N184="sníž. přenesená",J184,0)</f>
        <v>0</v>
      </c>
      <c r="BI184" s="171">
        <f>IF(N184="nulová",J184,0)</f>
        <v>0</v>
      </c>
      <c r="BJ184" s="11" t="s">
        <v>127</v>
      </c>
      <c r="BK184" s="171">
        <f>ROUND(I184*H184,2)</f>
        <v>0</v>
      </c>
      <c r="BL184" s="11" t="s">
        <v>127</v>
      </c>
      <c r="BM184" s="170" t="s">
        <v>1631</v>
      </c>
    </row>
    <row r="185" spans="1:65" s="2" customFormat="1" ht="11.25">
      <c r="A185" s="28"/>
      <c r="B185" s="29"/>
      <c r="C185" s="30"/>
      <c r="D185" s="172" t="s">
        <v>130</v>
      </c>
      <c r="E185" s="30"/>
      <c r="F185" s="173" t="s">
        <v>1630</v>
      </c>
      <c r="G185" s="30"/>
      <c r="H185" s="30"/>
      <c r="I185" s="109"/>
      <c r="J185" s="30"/>
      <c r="K185" s="30"/>
      <c r="L185" s="33"/>
      <c r="M185" s="174"/>
      <c r="N185" s="175"/>
      <c r="O185" s="58"/>
      <c r="P185" s="58"/>
      <c r="Q185" s="58"/>
      <c r="R185" s="58"/>
      <c r="S185" s="58"/>
      <c r="T185" s="59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T185" s="11" t="s">
        <v>130</v>
      </c>
      <c r="AU185" s="11" t="s">
        <v>78</v>
      </c>
    </row>
    <row r="186" spans="1:65" s="2" customFormat="1" ht="16.5" customHeight="1">
      <c r="A186" s="28"/>
      <c r="B186" s="29"/>
      <c r="C186" s="180" t="s">
        <v>373</v>
      </c>
      <c r="D186" s="180" t="s">
        <v>1481</v>
      </c>
      <c r="E186" s="181" t="s">
        <v>1632</v>
      </c>
      <c r="F186" s="182" t="s">
        <v>1633</v>
      </c>
      <c r="G186" s="183" t="s">
        <v>134</v>
      </c>
      <c r="H186" s="184">
        <v>20</v>
      </c>
      <c r="I186" s="185"/>
      <c r="J186" s="186">
        <f>ROUND(I186*H186,2)</f>
        <v>0</v>
      </c>
      <c r="K186" s="187"/>
      <c r="L186" s="188"/>
      <c r="M186" s="189" t="s">
        <v>20</v>
      </c>
      <c r="N186" s="190" t="s">
        <v>51</v>
      </c>
      <c r="O186" s="58"/>
      <c r="P186" s="168">
        <f>O186*H186</f>
        <v>0</v>
      </c>
      <c r="Q186" s="168">
        <v>4.9390000000000003E-2</v>
      </c>
      <c r="R186" s="168">
        <f>Q186*H186</f>
        <v>0.98780000000000001</v>
      </c>
      <c r="S186" s="168">
        <v>0</v>
      </c>
      <c r="T186" s="169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0" t="s">
        <v>161</v>
      </c>
      <c r="AT186" s="170" t="s">
        <v>1481</v>
      </c>
      <c r="AU186" s="170" t="s">
        <v>78</v>
      </c>
      <c r="AY186" s="11" t="s">
        <v>128</v>
      </c>
      <c r="BE186" s="171">
        <f>IF(N186="základní",J186,0)</f>
        <v>0</v>
      </c>
      <c r="BF186" s="171">
        <f>IF(N186="snížená",J186,0)</f>
        <v>0</v>
      </c>
      <c r="BG186" s="171">
        <f>IF(N186="zákl. přenesená",J186,0)</f>
        <v>0</v>
      </c>
      <c r="BH186" s="171">
        <f>IF(N186="sníž. přenesená",J186,0)</f>
        <v>0</v>
      </c>
      <c r="BI186" s="171">
        <f>IF(N186="nulová",J186,0)</f>
        <v>0</v>
      </c>
      <c r="BJ186" s="11" t="s">
        <v>127</v>
      </c>
      <c r="BK186" s="171">
        <f>ROUND(I186*H186,2)</f>
        <v>0</v>
      </c>
      <c r="BL186" s="11" t="s">
        <v>127</v>
      </c>
      <c r="BM186" s="170" t="s">
        <v>1634</v>
      </c>
    </row>
    <row r="187" spans="1:65" s="2" customFormat="1" ht="11.25">
      <c r="A187" s="28"/>
      <c r="B187" s="29"/>
      <c r="C187" s="30"/>
      <c r="D187" s="172" t="s">
        <v>130</v>
      </c>
      <c r="E187" s="30"/>
      <c r="F187" s="173" t="s">
        <v>1633</v>
      </c>
      <c r="G187" s="30"/>
      <c r="H187" s="30"/>
      <c r="I187" s="109"/>
      <c r="J187" s="30"/>
      <c r="K187" s="30"/>
      <c r="L187" s="33"/>
      <c r="M187" s="174"/>
      <c r="N187" s="175"/>
      <c r="O187" s="58"/>
      <c r="P187" s="58"/>
      <c r="Q187" s="58"/>
      <c r="R187" s="58"/>
      <c r="S187" s="58"/>
      <c r="T187" s="59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T187" s="11" t="s">
        <v>130</v>
      </c>
      <c r="AU187" s="11" t="s">
        <v>78</v>
      </c>
    </row>
    <row r="188" spans="1:65" s="2" customFormat="1" ht="16.5" customHeight="1">
      <c r="A188" s="28"/>
      <c r="B188" s="29"/>
      <c r="C188" s="180" t="s">
        <v>378</v>
      </c>
      <c r="D188" s="180" t="s">
        <v>1481</v>
      </c>
      <c r="E188" s="181" t="s">
        <v>1635</v>
      </c>
      <c r="F188" s="182" t="s">
        <v>1636</v>
      </c>
      <c r="G188" s="183" t="s">
        <v>381</v>
      </c>
      <c r="H188" s="184">
        <v>4</v>
      </c>
      <c r="I188" s="185"/>
      <c r="J188" s="186">
        <f>ROUND(I188*H188,2)</f>
        <v>0</v>
      </c>
      <c r="K188" s="187"/>
      <c r="L188" s="188"/>
      <c r="M188" s="189" t="s">
        <v>20</v>
      </c>
      <c r="N188" s="190" t="s">
        <v>51</v>
      </c>
      <c r="O188" s="58"/>
      <c r="P188" s="168">
        <f>O188*H188</f>
        <v>0</v>
      </c>
      <c r="Q188" s="168">
        <v>0.21456</v>
      </c>
      <c r="R188" s="168">
        <f>Q188*H188</f>
        <v>0.85824</v>
      </c>
      <c r="S188" s="168">
        <v>0</v>
      </c>
      <c r="T188" s="169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0" t="s">
        <v>161</v>
      </c>
      <c r="AT188" s="170" t="s">
        <v>1481</v>
      </c>
      <c r="AU188" s="170" t="s">
        <v>78</v>
      </c>
      <c r="AY188" s="11" t="s">
        <v>128</v>
      </c>
      <c r="BE188" s="171">
        <f>IF(N188="základní",J188,0)</f>
        <v>0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11" t="s">
        <v>127</v>
      </c>
      <c r="BK188" s="171">
        <f>ROUND(I188*H188,2)</f>
        <v>0</v>
      </c>
      <c r="BL188" s="11" t="s">
        <v>127</v>
      </c>
      <c r="BM188" s="170" t="s">
        <v>1637</v>
      </c>
    </row>
    <row r="189" spans="1:65" s="2" customFormat="1" ht="11.25">
      <c r="A189" s="28"/>
      <c r="B189" s="29"/>
      <c r="C189" s="30"/>
      <c r="D189" s="172" t="s">
        <v>130</v>
      </c>
      <c r="E189" s="30"/>
      <c r="F189" s="173" t="s">
        <v>1636</v>
      </c>
      <c r="G189" s="30"/>
      <c r="H189" s="30"/>
      <c r="I189" s="109"/>
      <c r="J189" s="30"/>
      <c r="K189" s="30"/>
      <c r="L189" s="33"/>
      <c r="M189" s="174"/>
      <c r="N189" s="175"/>
      <c r="O189" s="58"/>
      <c r="P189" s="58"/>
      <c r="Q189" s="58"/>
      <c r="R189" s="58"/>
      <c r="S189" s="58"/>
      <c r="T189" s="59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T189" s="11" t="s">
        <v>130</v>
      </c>
      <c r="AU189" s="11" t="s">
        <v>78</v>
      </c>
    </row>
    <row r="190" spans="1:65" s="2" customFormat="1" ht="16.5" customHeight="1">
      <c r="A190" s="28"/>
      <c r="B190" s="29"/>
      <c r="C190" s="180" t="s">
        <v>384</v>
      </c>
      <c r="D190" s="180" t="s">
        <v>1481</v>
      </c>
      <c r="E190" s="181" t="s">
        <v>1638</v>
      </c>
      <c r="F190" s="182" t="s">
        <v>1639</v>
      </c>
      <c r="G190" s="183" t="s">
        <v>381</v>
      </c>
      <c r="H190" s="184">
        <v>4</v>
      </c>
      <c r="I190" s="185"/>
      <c r="J190" s="186">
        <f>ROUND(I190*H190,2)</f>
        <v>0</v>
      </c>
      <c r="K190" s="187"/>
      <c r="L190" s="188"/>
      <c r="M190" s="189" t="s">
        <v>20</v>
      </c>
      <c r="N190" s="190" t="s">
        <v>51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0" t="s">
        <v>161</v>
      </c>
      <c r="AT190" s="170" t="s">
        <v>1481</v>
      </c>
      <c r="AU190" s="170" t="s">
        <v>78</v>
      </c>
      <c r="AY190" s="11" t="s">
        <v>128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1" t="s">
        <v>127</v>
      </c>
      <c r="BK190" s="171">
        <f>ROUND(I190*H190,2)</f>
        <v>0</v>
      </c>
      <c r="BL190" s="11" t="s">
        <v>127</v>
      </c>
      <c r="BM190" s="170" t="s">
        <v>1640</v>
      </c>
    </row>
    <row r="191" spans="1:65" s="2" customFormat="1" ht="11.25">
      <c r="A191" s="28"/>
      <c r="B191" s="29"/>
      <c r="C191" s="30"/>
      <c r="D191" s="172" t="s">
        <v>130</v>
      </c>
      <c r="E191" s="30"/>
      <c r="F191" s="173" t="s">
        <v>1639</v>
      </c>
      <c r="G191" s="30"/>
      <c r="H191" s="30"/>
      <c r="I191" s="109"/>
      <c r="J191" s="30"/>
      <c r="K191" s="30"/>
      <c r="L191" s="33"/>
      <c r="M191" s="174"/>
      <c r="N191" s="175"/>
      <c r="O191" s="58"/>
      <c r="P191" s="58"/>
      <c r="Q191" s="58"/>
      <c r="R191" s="58"/>
      <c r="S191" s="58"/>
      <c r="T191" s="59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T191" s="11" t="s">
        <v>130</v>
      </c>
      <c r="AU191" s="11" t="s">
        <v>78</v>
      </c>
    </row>
    <row r="192" spans="1:65" s="2" customFormat="1" ht="16.5" customHeight="1">
      <c r="A192" s="28"/>
      <c r="B192" s="29"/>
      <c r="C192" s="180" t="s">
        <v>389</v>
      </c>
      <c r="D192" s="180" t="s">
        <v>1481</v>
      </c>
      <c r="E192" s="181" t="s">
        <v>1641</v>
      </c>
      <c r="F192" s="182" t="s">
        <v>1642</v>
      </c>
      <c r="G192" s="183" t="s">
        <v>381</v>
      </c>
      <c r="H192" s="184">
        <v>4</v>
      </c>
      <c r="I192" s="185"/>
      <c r="J192" s="186">
        <f>ROUND(I192*H192,2)</f>
        <v>0</v>
      </c>
      <c r="K192" s="187"/>
      <c r="L192" s="188"/>
      <c r="M192" s="189" t="s">
        <v>20</v>
      </c>
      <c r="N192" s="190" t="s">
        <v>51</v>
      </c>
      <c r="O192" s="58"/>
      <c r="P192" s="168">
        <f>O192*H192</f>
        <v>0</v>
      </c>
      <c r="Q192" s="168">
        <v>0.23430999999999999</v>
      </c>
      <c r="R192" s="168">
        <f>Q192*H192</f>
        <v>0.93723999999999996</v>
      </c>
      <c r="S192" s="168">
        <v>0</v>
      </c>
      <c r="T192" s="169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0" t="s">
        <v>161</v>
      </c>
      <c r="AT192" s="170" t="s">
        <v>1481</v>
      </c>
      <c r="AU192" s="170" t="s">
        <v>78</v>
      </c>
      <c r="AY192" s="11" t="s">
        <v>128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1" t="s">
        <v>127</v>
      </c>
      <c r="BK192" s="171">
        <f>ROUND(I192*H192,2)</f>
        <v>0</v>
      </c>
      <c r="BL192" s="11" t="s">
        <v>127</v>
      </c>
      <c r="BM192" s="170" t="s">
        <v>1643</v>
      </c>
    </row>
    <row r="193" spans="1:65" s="2" customFormat="1" ht="11.25">
      <c r="A193" s="28"/>
      <c r="B193" s="29"/>
      <c r="C193" s="30"/>
      <c r="D193" s="172" t="s">
        <v>130</v>
      </c>
      <c r="E193" s="30"/>
      <c r="F193" s="173" t="s">
        <v>1642</v>
      </c>
      <c r="G193" s="30"/>
      <c r="H193" s="30"/>
      <c r="I193" s="109"/>
      <c r="J193" s="30"/>
      <c r="K193" s="30"/>
      <c r="L193" s="33"/>
      <c r="M193" s="174"/>
      <c r="N193" s="175"/>
      <c r="O193" s="58"/>
      <c r="P193" s="58"/>
      <c r="Q193" s="58"/>
      <c r="R193" s="58"/>
      <c r="S193" s="58"/>
      <c r="T193" s="59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T193" s="11" t="s">
        <v>130</v>
      </c>
      <c r="AU193" s="11" t="s">
        <v>78</v>
      </c>
    </row>
    <row r="194" spans="1:65" s="2" customFormat="1" ht="16.5" customHeight="1">
      <c r="A194" s="28"/>
      <c r="B194" s="29"/>
      <c r="C194" s="180" t="s">
        <v>394</v>
      </c>
      <c r="D194" s="180" t="s">
        <v>1481</v>
      </c>
      <c r="E194" s="181" t="s">
        <v>1644</v>
      </c>
      <c r="F194" s="182" t="s">
        <v>1645</v>
      </c>
      <c r="G194" s="183" t="s">
        <v>381</v>
      </c>
      <c r="H194" s="184">
        <v>4</v>
      </c>
      <c r="I194" s="185"/>
      <c r="J194" s="186">
        <f>ROUND(I194*H194,2)</f>
        <v>0</v>
      </c>
      <c r="K194" s="187"/>
      <c r="L194" s="188"/>
      <c r="M194" s="189" t="s">
        <v>20</v>
      </c>
      <c r="N194" s="190" t="s">
        <v>51</v>
      </c>
      <c r="O194" s="58"/>
      <c r="P194" s="168">
        <f>O194*H194</f>
        <v>0</v>
      </c>
      <c r="Q194" s="168">
        <v>0.24418999999999999</v>
      </c>
      <c r="R194" s="168">
        <f>Q194*H194</f>
        <v>0.97675999999999996</v>
      </c>
      <c r="S194" s="168">
        <v>0</v>
      </c>
      <c r="T194" s="169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0" t="s">
        <v>161</v>
      </c>
      <c r="AT194" s="170" t="s">
        <v>1481</v>
      </c>
      <c r="AU194" s="170" t="s">
        <v>78</v>
      </c>
      <c r="AY194" s="11" t="s">
        <v>128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1" t="s">
        <v>127</v>
      </c>
      <c r="BK194" s="171">
        <f>ROUND(I194*H194,2)</f>
        <v>0</v>
      </c>
      <c r="BL194" s="11" t="s">
        <v>127</v>
      </c>
      <c r="BM194" s="170" t="s">
        <v>1646</v>
      </c>
    </row>
    <row r="195" spans="1:65" s="2" customFormat="1" ht="11.25">
      <c r="A195" s="28"/>
      <c r="B195" s="29"/>
      <c r="C195" s="30"/>
      <c r="D195" s="172" t="s">
        <v>130</v>
      </c>
      <c r="E195" s="30"/>
      <c r="F195" s="173" t="s">
        <v>1645</v>
      </c>
      <c r="G195" s="30"/>
      <c r="H195" s="30"/>
      <c r="I195" s="109"/>
      <c r="J195" s="30"/>
      <c r="K195" s="30"/>
      <c r="L195" s="33"/>
      <c r="M195" s="174"/>
      <c r="N195" s="175"/>
      <c r="O195" s="58"/>
      <c r="P195" s="58"/>
      <c r="Q195" s="58"/>
      <c r="R195" s="58"/>
      <c r="S195" s="58"/>
      <c r="T195" s="59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T195" s="11" t="s">
        <v>130</v>
      </c>
      <c r="AU195" s="11" t="s">
        <v>78</v>
      </c>
    </row>
    <row r="196" spans="1:65" s="2" customFormat="1" ht="16.5" customHeight="1">
      <c r="A196" s="28"/>
      <c r="B196" s="29"/>
      <c r="C196" s="180" t="s">
        <v>399</v>
      </c>
      <c r="D196" s="180" t="s">
        <v>1481</v>
      </c>
      <c r="E196" s="181" t="s">
        <v>1647</v>
      </c>
      <c r="F196" s="182" t="s">
        <v>1648</v>
      </c>
      <c r="G196" s="183" t="s">
        <v>381</v>
      </c>
      <c r="H196" s="184">
        <v>8</v>
      </c>
      <c r="I196" s="185"/>
      <c r="J196" s="186">
        <f>ROUND(I196*H196,2)</f>
        <v>0</v>
      </c>
      <c r="K196" s="187"/>
      <c r="L196" s="188"/>
      <c r="M196" s="189" t="s">
        <v>20</v>
      </c>
      <c r="N196" s="190" t="s">
        <v>51</v>
      </c>
      <c r="O196" s="58"/>
      <c r="P196" s="168">
        <f>O196*H196</f>
        <v>0</v>
      </c>
      <c r="Q196" s="168">
        <v>0.25407000000000002</v>
      </c>
      <c r="R196" s="168">
        <f>Q196*H196</f>
        <v>2.0325600000000001</v>
      </c>
      <c r="S196" s="168">
        <v>0</v>
      </c>
      <c r="T196" s="169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0" t="s">
        <v>161</v>
      </c>
      <c r="AT196" s="170" t="s">
        <v>1481</v>
      </c>
      <c r="AU196" s="170" t="s">
        <v>78</v>
      </c>
      <c r="AY196" s="11" t="s">
        <v>128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1" t="s">
        <v>127</v>
      </c>
      <c r="BK196" s="171">
        <f>ROUND(I196*H196,2)</f>
        <v>0</v>
      </c>
      <c r="BL196" s="11" t="s">
        <v>127</v>
      </c>
      <c r="BM196" s="170" t="s">
        <v>1649</v>
      </c>
    </row>
    <row r="197" spans="1:65" s="2" customFormat="1" ht="11.25">
      <c r="A197" s="28"/>
      <c r="B197" s="29"/>
      <c r="C197" s="30"/>
      <c r="D197" s="172" t="s">
        <v>130</v>
      </c>
      <c r="E197" s="30"/>
      <c r="F197" s="173" t="s">
        <v>1648</v>
      </c>
      <c r="G197" s="30"/>
      <c r="H197" s="30"/>
      <c r="I197" s="109"/>
      <c r="J197" s="30"/>
      <c r="K197" s="30"/>
      <c r="L197" s="33"/>
      <c r="M197" s="174"/>
      <c r="N197" s="175"/>
      <c r="O197" s="58"/>
      <c r="P197" s="58"/>
      <c r="Q197" s="58"/>
      <c r="R197" s="58"/>
      <c r="S197" s="58"/>
      <c r="T197" s="59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T197" s="11" t="s">
        <v>130</v>
      </c>
      <c r="AU197" s="11" t="s">
        <v>78</v>
      </c>
    </row>
    <row r="198" spans="1:65" s="2" customFormat="1" ht="16.5" customHeight="1">
      <c r="A198" s="28"/>
      <c r="B198" s="29"/>
      <c r="C198" s="180" t="s">
        <v>404</v>
      </c>
      <c r="D198" s="180" t="s">
        <v>1481</v>
      </c>
      <c r="E198" s="181" t="s">
        <v>1650</v>
      </c>
      <c r="F198" s="182" t="s">
        <v>1651</v>
      </c>
      <c r="G198" s="183" t="s">
        <v>381</v>
      </c>
      <c r="H198" s="184">
        <v>8</v>
      </c>
      <c r="I198" s="185"/>
      <c r="J198" s="186">
        <f>ROUND(I198*H198,2)</f>
        <v>0</v>
      </c>
      <c r="K198" s="187"/>
      <c r="L198" s="188"/>
      <c r="M198" s="189" t="s">
        <v>20</v>
      </c>
      <c r="N198" s="190" t="s">
        <v>51</v>
      </c>
      <c r="O198" s="58"/>
      <c r="P198" s="168">
        <f>O198*H198</f>
        <v>0</v>
      </c>
      <c r="Q198" s="168">
        <v>0.26395000000000002</v>
      </c>
      <c r="R198" s="168">
        <f>Q198*H198</f>
        <v>2.1116000000000001</v>
      </c>
      <c r="S198" s="168">
        <v>0</v>
      </c>
      <c r="T198" s="169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0" t="s">
        <v>161</v>
      </c>
      <c r="AT198" s="170" t="s">
        <v>1481</v>
      </c>
      <c r="AU198" s="170" t="s">
        <v>78</v>
      </c>
      <c r="AY198" s="11" t="s">
        <v>128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1" t="s">
        <v>127</v>
      </c>
      <c r="BK198" s="171">
        <f>ROUND(I198*H198,2)</f>
        <v>0</v>
      </c>
      <c r="BL198" s="11" t="s">
        <v>127</v>
      </c>
      <c r="BM198" s="170" t="s">
        <v>1652</v>
      </c>
    </row>
    <row r="199" spans="1:65" s="2" customFormat="1" ht="11.25">
      <c r="A199" s="28"/>
      <c r="B199" s="29"/>
      <c r="C199" s="30"/>
      <c r="D199" s="172" t="s">
        <v>130</v>
      </c>
      <c r="E199" s="30"/>
      <c r="F199" s="173" t="s">
        <v>1651</v>
      </c>
      <c r="G199" s="30"/>
      <c r="H199" s="30"/>
      <c r="I199" s="109"/>
      <c r="J199" s="30"/>
      <c r="K199" s="30"/>
      <c r="L199" s="33"/>
      <c r="M199" s="174"/>
      <c r="N199" s="175"/>
      <c r="O199" s="58"/>
      <c r="P199" s="58"/>
      <c r="Q199" s="58"/>
      <c r="R199" s="58"/>
      <c r="S199" s="58"/>
      <c r="T199" s="59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T199" s="11" t="s">
        <v>130</v>
      </c>
      <c r="AU199" s="11" t="s">
        <v>78</v>
      </c>
    </row>
    <row r="200" spans="1:65" s="2" customFormat="1" ht="16.5" customHeight="1">
      <c r="A200" s="28"/>
      <c r="B200" s="29"/>
      <c r="C200" s="180" t="s">
        <v>409</v>
      </c>
      <c r="D200" s="180" t="s">
        <v>1481</v>
      </c>
      <c r="E200" s="181" t="s">
        <v>1653</v>
      </c>
      <c r="F200" s="182" t="s">
        <v>1654</v>
      </c>
      <c r="G200" s="183" t="s">
        <v>381</v>
      </c>
      <c r="H200" s="184">
        <v>4</v>
      </c>
      <c r="I200" s="185"/>
      <c r="J200" s="186">
        <f>ROUND(I200*H200,2)</f>
        <v>0</v>
      </c>
      <c r="K200" s="187"/>
      <c r="L200" s="188"/>
      <c r="M200" s="189" t="s">
        <v>20</v>
      </c>
      <c r="N200" s="190" t="s">
        <v>51</v>
      </c>
      <c r="O200" s="58"/>
      <c r="P200" s="168">
        <f>O200*H200</f>
        <v>0</v>
      </c>
      <c r="Q200" s="168">
        <v>0.27383000000000002</v>
      </c>
      <c r="R200" s="168">
        <f>Q200*H200</f>
        <v>1.0953200000000001</v>
      </c>
      <c r="S200" s="168">
        <v>0</v>
      </c>
      <c r="T200" s="169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0" t="s">
        <v>161</v>
      </c>
      <c r="AT200" s="170" t="s">
        <v>1481</v>
      </c>
      <c r="AU200" s="170" t="s">
        <v>78</v>
      </c>
      <c r="AY200" s="11" t="s">
        <v>128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1" t="s">
        <v>127</v>
      </c>
      <c r="BK200" s="171">
        <f>ROUND(I200*H200,2)</f>
        <v>0</v>
      </c>
      <c r="BL200" s="11" t="s">
        <v>127</v>
      </c>
      <c r="BM200" s="170" t="s">
        <v>1655</v>
      </c>
    </row>
    <row r="201" spans="1:65" s="2" customFormat="1" ht="11.25">
      <c r="A201" s="28"/>
      <c r="B201" s="29"/>
      <c r="C201" s="30"/>
      <c r="D201" s="172" t="s">
        <v>130</v>
      </c>
      <c r="E201" s="30"/>
      <c r="F201" s="173" t="s">
        <v>1654</v>
      </c>
      <c r="G201" s="30"/>
      <c r="H201" s="30"/>
      <c r="I201" s="109"/>
      <c r="J201" s="30"/>
      <c r="K201" s="30"/>
      <c r="L201" s="33"/>
      <c r="M201" s="174"/>
      <c r="N201" s="175"/>
      <c r="O201" s="58"/>
      <c r="P201" s="58"/>
      <c r="Q201" s="58"/>
      <c r="R201" s="58"/>
      <c r="S201" s="58"/>
      <c r="T201" s="59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T201" s="11" t="s">
        <v>130</v>
      </c>
      <c r="AU201" s="11" t="s">
        <v>78</v>
      </c>
    </row>
    <row r="202" spans="1:65" s="2" customFormat="1" ht="16.5" customHeight="1">
      <c r="A202" s="28"/>
      <c r="B202" s="29"/>
      <c r="C202" s="180" t="s">
        <v>414</v>
      </c>
      <c r="D202" s="180" t="s">
        <v>1481</v>
      </c>
      <c r="E202" s="181" t="s">
        <v>1656</v>
      </c>
      <c r="F202" s="182" t="s">
        <v>1657</v>
      </c>
      <c r="G202" s="183" t="s">
        <v>381</v>
      </c>
      <c r="H202" s="184">
        <v>4</v>
      </c>
      <c r="I202" s="185"/>
      <c r="J202" s="186">
        <f>ROUND(I202*H202,2)</f>
        <v>0</v>
      </c>
      <c r="K202" s="187"/>
      <c r="L202" s="188"/>
      <c r="M202" s="189" t="s">
        <v>20</v>
      </c>
      <c r="N202" s="190" t="s">
        <v>51</v>
      </c>
      <c r="O202" s="58"/>
      <c r="P202" s="168">
        <f>O202*H202</f>
        <v>0</v>
      </c>
      <c r="Q202" s="168">
        <v>0.29358000000000001</v>
      </c>
      <c r="R202" s="168">
        <f>Q202*H202</f>
        <v>1.17432</v>
      </c>
      <c r="S202" s="168">
        <v>0</v>
      </c>
      <c r="T202" s="169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0" t="s">
        <v>161</v>
      </c>
      <c r="AT202" s="170" t="s">
        <v>1481</v>
      </c>
      <c r="AU202" s="170" t="s">
        <v>78</v>
      </c>
      <c r="AY202" s="11" t="s">
        <v>128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1" t="s">
        <v>127</v>
      </c>
      <c r="BK202" s="171">
        <f>ROUND(I202*H202,2)</f>
        <v>0</v>
      </c>
      <c r="BL202" s="11" t="s">
        <v>127</v>
      </c>
      <c r="BM202" s="170" t="s">
        <v>1658</v>
      </c>
    </row>
    <row r="203" spans="1:65" s="2" customFormat="1" ht="11.25">
      <c r="A203" s="28"/>
      <c r="B203" s="29"/>
      <c r="C203" s="30"/>
      <c r="D203" s="172" t="s">
        <v>130</v>
      </c>
      <c r="E203" s="30"/>
      <c r="F203" s="173" t="s">
        <v>1657</v>
      </c>
      <c r="G203" s="30"/>
      <c r="H203" s="30"/>
      <c r="I203" s="109"/>
      <c r="J203" s="30"/>
      <c r="K203" s="30"/>
      <c r="L203" s="33"/>
      <c r="M203" s="174"/>
      <c r="N203" s="175"/>
      <c r="O203" s="58"/>
      <c r="P203" s="58"/>
      <c r="Q203" s="58"/>
      <c r="R203" s="58"/>
      <c r="S203" s="58"/>
      <c r="T203" s="59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T203" s="11" t="s">
        <v>130</v>
      </c>
      <c r="AU203" s="11" t="s">
        <v>78</v>
      </c>
    </row>
    <row r="204" spans="1:65" s="2" customFormat="1" ht="16.5" customHeight="1">
      <c r="A204" s="28"/>
      <c r="B204" s="29"/>
      <c r="C204" s="180" t="s">
        <v>419</v>
      </c>
      <c r="D204" s="180" t="s">
        <v>1481</v>
      </c>
      <c r="E204" s="181" t="s">
        <v>1659</v>
      </c>
      <c r="F204" s="182" t="s">
        <v>1660</v>
      </c>
      <c r="G204" s="183" t="s">
        <v>381</v>
      </c>
      <c r="H204" s="184">
        <v>2</v>
      </c>
      <c r="I204" s="185"/>
      <c r="J204" s="186">
        <f>ROUND(I204*H204,2)</f>
        <v>0</v>
      </c>
      <c r="K204" s="187"/>
      <c r="L204" s="188"/>
      <c r="M204" s="189" t="s">
        <v>20</v>
      </c>
      <c r="N204" s="190" t="s">
        <v>51</v>
      </c>
      <c r="O204" s="58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9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0" t="s">
        <v>161</v>
      </c>
      <c r="AT204" s="170" t="s">
        <v>1481</v>
      </c>
      <c r="AU204" s="170" t="s">
        <v>78</v>
      </c>
      <c r="AY204" s="11" t="s">
        <v>128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1" t="s">
        <v>127</v>
      </c>
      <c r="BK204" s="171">
        <f>ROUND(I204*H204,2)</f>
        <v>0</v>
      </c>
      <c r="BL204" s="11" t="s">
        <v>127</v>
      </c>
      <c r="BM204" s="170" t="s">
        <v>1661</v>
      </c>
    </row>
    <row r="205" spans="1:65" s="2" customFormat="1" ht="11.25">
      <c r="A205" s="28"/>
      <c r="B205" s="29"/>
      <c r="C205" s="30"/>
      <c r="D205" s="172" t="s">
        <v>130</v>
      </c>
      <c r="E205" s="30"/>
      <c r="F205" s="173" t="s">
        <v>1660</v>
      </c>
      <c r="G205" s="30"/>
      <c r="H205" s="30"/>
      <c r="I205" s="109"/>
      <c r="J205" s="30"/>
      <c r="K205" s="30"/>
      <c r="L205" s="33"/>
      <c r="M205" s="174"/>
      <c r="N205" s="175"/>
      <c r="O205" s="58"/>
      <c r="P205" s="58"/>
      <c r="Q205" s="58"/>
      <c r="R205" s="58"/>
      <c r="S205" s="58"/>
      <c r="T205" s="59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T205" s="11" t="s">
        <v>130</v>
      </c>
      <c r="AU205" s="11" t="s">
        <v>78</v>
      </c>
    </row>
    <row r="206" spans="1:65" s="2" customFormat="1" ht="16.5" customHeight="1">
      <c r="A206" s="28"/>
      <c r="B206" s="29"/>
      <c r="C206" s="180" t="s">
        <v>424</v>
      </c>
      <c r="D206" s="180" t="s">
        <v>1481</v>
      </c>
      <c r="E206" s="181" t="s">
        <v>1662</v>
      </c>
      <c r="F206" s="182" t="s">
        <v>1663</v>
      </c>
      <c r="G206" s="183" t="s">
        <v>381</v>
      </c>
      <c r="H206" s="184">
        <v>2</v>
      </c>
      <c r="I206" s="185"/>
      <c r="J206" s="186">
        <f>ROUND(I206*H206,2)</f>
        <v>0</v>
      </c>
      <c r="K206" s="187"/>
      <c r="L206" s="188"/>
      <c r="M206" s="189" t="s">
        <v>20</v>
      </c>
      <c r="N206" s="190" t="s">
        <v>51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9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0" t="s">
        <v>161</v>
      </c>
      <c r="AT206" s="170" t="s">
        <v>1481</v>
      </c>
      <c r="AU206" s="170" t="s">
        <v>78</v>
      </c>
      <c r="AY206" s="11" t="s">
        <v>128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1" t="s">
        <v>127</v>
      </c>
      <c r="BK206" s="171">
        <f>ROUND(I206*H206,2)</f>
        <v>0</v>
      </c>
      <c r="BL206" s="11" t="s">
        <v>127</v>
      </c>
      <c r="BM206" s="170" t="s">
        <v>1664</v>
      </c>
    </row>
    <row r="207" spans="1:65" s="2" customFormat="1" ht="11.25">
      <c r="A207" s="28"/>
      <c r="B207" s="29"/>
      <c r="C207" s="30"/>
      <c r="D207" s="172" t="s">
        <v>130</v>
      </c>
      <c r="E207" s="30"/>
      <c r="F207" s="173" t="s">
        <v>1663</v>
      </c>
      <c r="G207" s="30"/>
      <c r="H207" s="30"/>
      <c r="I207" s="109"/>
      <c r="J207" s="30"/>
      <c r="K207" s="30"/>
      <c r="L207" s="33"/>
      <c r="M207" s="174"/>
      <c r="N207" s="175"/>
      <c r="O207" s="58"/>
      <c r="P207" s="58"/>
      <c r="Q207" s="58"/>
      <c r="R207" s="58"/>
      <c r="S207" s="58"/>
      <c r="T207" s="59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T207" s="11" t="s">
        <v>130</v>
      </c>
      <c r="AU207" s="11" t="s">
        <v>78</v>
      </c>
    </row>
    <row r="208" spans="1:65" s="2" customFormat="1" ht="16.5" customHeight="1">
      <c r="A208" s="28"/>
      <c r="B208" s="29"/>
      <c r="C208" s="180" t="s">
        <v>430</v>
      </c>
      <c r="D208" s="180" t="s">
        <v>1481</v>
      </c>
      <c r="E208" s="181" t="s">
        <v>1665</v>
      </c>
      <c r="F208" s="182" t="s">
        <v>1666</v>
      </c>
      <c r="G208" s="183" t="s">
        <v>381</v>
      </c>
      <c r="H208" s="184">
        <v>2</v>
      </c>
      <c r="I208" s="185"/>
      <c r="J208" s="186">
        <f>ROUND(I208*H208,2)</f>
        <v>0</v>
      </c>
      <c r="K208" s="187"/>
      <c r="L208" s="188"/>
      <c r="M208" s="189" t="s">
        <v>20</v>
      </c>
      <c r="N208" s="190" t="s">
        <v>51</v>
      </c>
      <c r="O208" s="58"/>
      <c r="P208" s="168">
        <f>O208*H208</f>
        <v>0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0" t="s">
        <v>161</v>
      </c>
      <c r="AT208" s="170" t="s">
        <v>1481</v>
      </c>
      <c r="AU208" s="170" t="s">
        <v>78</v>
      </c>
      <c r="AY208" s="11" t="s">
        <v>128</v>
      </c>
      <c r="BE208" s="171">
        <f>IF(N208="základní",J208,0)</f>
        <v>0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11" t="s">
        <v>127</v>
      </c>
      <c r="BK208" s="171">
        <f>ROUND(I208*H208,2)</f>
        <v>0</v>
      </c>
      <c r="BL208" s="11" t="s">
        <v>127</v>
      </c>
      <c r="BM208" s="170" t="s">
        <v>1667</v>
      </c>
    </row>
    <row r="209" spans="1:65" s="2" customFormat="1" ht="11.25">
      <c r="A209" s="28"/>
      <c r="B209" s="29"/>
      <c r="C209" s="30"/>
      <c r="D209" s="172" t="s">
        <v>130</v>
      </c>
      <c r="E209" s="30"/>
      <c r="F209" s="173" t="s">
        <v>1666</v>
      </c>
      <c r="G209" s="30"/>
      <c r="H209" s="30"/>
      <c r="I209" s="109"/>
      <c r="J209" s="30"/>
      <c r="K209" s="30"/>
      <c r="L209" s="33"/>
      <c r="M209" s="174"/>
      <c r="N209" s="175"/>
      <c r="O209" s="58"/>
      <c r="P209" s="58"/>
      <c r="Q209" s="58"/>
      <c r="R209" s="58"/>
      <c r="S209" s="58"/>
      <c r="T209" s="59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T209" s="11" t="s">
        <v>130</v>
      </c>
      <c r="AU209" s="11" t="s">
        <v>78</v>
      </c>
    </row>
    <row r="210" spans="1:65" s="2" customFormat="1" ht="16.5" customHeight="1">
      <c r="A210" s="28"/>
      <c r="B210" s="29"/>
      <c r="C210" s="180" t="s">
        <v>435</v>
      </c>
      <c r="D210" s="180" t="s">
        <v>1481</v>
      </c>
      <c r="E210" s="181" t="s">
        <v>1668</v>
      </c>
      <c r="F210" s="182" t="s">
        <v>1669</v>
      </c>
      <c r="G210" s="183" t="s">
        <v>134</v>
      </c>
      <c r="H210" s="184">
        <v>20</v>
      </c>
      <c r="I210" s="185"/>
      <c r="J210" s="186">
        <f>ROUND(I210*H210,2)</f>
        <v>0</v>
      </c>
      <c r="K210" s="187"/>
      <c r="L210" s="188"/>
      <c r="M210" s="189" t="s">
        <v>20</v>
      </c>
      <c r="N210" s="190" t="s">
        <v>51</v>
      </c>
      <c r="O210" s="58"/>
      <c r="P210" s="168">
        <f>O210*H210</f>
        <v>0</v>
      </c>
      <c r="Q210" s="168">
        <v>4.9390000000000003E-2</v>
      </c>
      <c r="R210" s="168">
        <f>Q210*H210</f>
        <v>0.98780000000000001</v>
      </c>
      <c r="S210" s="168">
        <v>0</v>
      </c>
      <c r="T210" s="169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0" t="s">
        <v>161</v>
      </c>
      <c r="AT210" s="170" t="s">
        <v>1481</v>
      </c>
      <c r="AU210" s="170" t="s">
        <v>78</v>
      </c>
      <c r="AY210" s="11" t="s">
        <v>128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1" t="s">
        <v>127</v>
      </c>
      <c r="BK210" s="171">
        <f>ROUND(I210*H210,2)</f>
        <v>0</v>
      </c>
      <c r="BL210" s="11" t="s">
        <v>127</v>
      </c>
      <c r="BM210" s="170" t="s">
        <v>1670</v>
      </c>
    </row>
    <row r="211" spans="1:65" s="2" customFormat="1" ht="11.25">
      <c r="A211" s="28"/>
      <c r="B211" s="29"/>
      <c r="C211" s="30"/>
      <c r="D211" s="172" t="s">
        <v>130</v>
      </c>
      <c r="E211" s="30"/>
      <c r="F211" s="173" t="s">
        <v>1669</v>
      </c>
      <c r="G211" s="30"/>
      <c r="H211" s="30"/>
      <c r="I211" s="109"/>
      <c r="J211" s="30"/>
      <c r="K211" s="30"/>
      <c r="L211" s="33"/>
      <c r="M211" s="174"/>
      <c r="N211" s="175"/>
      <c r="O211" s="58"/>
      <c r="P211" s="58"/>
      <c r="Q211" s="58"/>
      <c r="R211" s="58"/>
      <c r="S211" s="58"/>
      <c r="T211" s="59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T211" s="11" t="s">
        <v>130</v>
      </c>
      <c r="AU211" s="11" t="s">
        <v>78</v>
      </c>
    </row>
    <row r="212" spans="1:65" s="2" customFormat="1" ht="16.5" customHeight="1">
      <c r="A212" s="28"/>
      <c r="B212" s="29"/>
      <c r="C212" s="180" t="s">
        <v>440</v>
      </c>
      <c r="D212" s="180" t="s">
        <v>1481</v>
      </c>
      <c r="E212" s="181" t="s">
        <v>1671</v>
      </c>
      <c r="F212" s="182" t="s">
        <v>1672</v>
      </c>
      <c r="G212" s="183" t="s">
        <v>134</v>
      </c>
      <c r="H212" s="184">
        <v>20</v>
      </c>
      <c r="I212" s="185"/>
      <c r="J212" s="186">
        <f>ROUND(I212*H212,2)</f>
        <v>0</v>
      </c>
      <c r="K212" s="187"/>
      <c r="L212" s="188"/>
      <c r="M212" s="189" t="s">
        <v>20</v>
      </c>
      <c r="N212" s="190" t="s">
        <v>51</v>
      </c>
      <c r="O212" s="58"/>
      <c r="P212" s="168">
        <f>O212*H212</f>
        <v>0</v>
      </c>
      <c r="Q212" s="168">
        <v>4.9390000000000003E-2</v>
      </c>
      <c r="R212" s="168">
        <f>Q212*H212</f>
        <v>0.98780000000000001</v>
      </c>
      <c r="S212" s="168">
        <v>0</v>
      </c>
      <c r="T212" s="169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0" t="s">
        <v>161</v>
      </c>
      <c r="AT212" s="170" t="s">
        <v>1481</v>
      </c>
      <c r="AU212" s="170" t="s">
        <v>78</v>
      </c>
      <c r="AY212" s="11" t="s">
        <v>128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1" t="s">
        <v>127</v>
      </c>
      <c r="BK212" s="171">
        <f>ROUND(I212*H212,2)</f>
        <v>0</v>
      </c>
      <c r="BL212" s="11" t="s">
        <v>127</v>
      </c>
      <c r="BM212" s="170" t="s">
        <v>1673</v>
      </c>
    </row>
    <row r="213" spans="1:65" s="2" customFormat="1" ht="11.25">
      <c r="A213" s="28"/>
      <c r="B213" s="29"/>
      <c r="C213" s="30"/>
      <c r="D213" s="172" t="s">
        <v>130</v>
      </c>
      <c r="E213" s="30"/>
      <c r="F213" s="173" t="s">
        <v>1672</v>
      </c>
      <c r="G213" s="30"/>
      <c r="H213" s="30"/>
      <c r="I213" s="109"/>
      <c r="J213" s="30"/>
      <c r="K213" s="30"/>
      <c r="L213" s="33"/>
      <c r="M213" s="174"/>
      <c r="N213" s="175"/>
      <c r="O213" s="58"/>
      <c r="P213" s="58"/>
      <c r="Q213" s="58"/>
      <c r="R213" s="58"/>
      <c r="S213" s="58"/>
      <c r="T213" s="59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T213" s="11" t="s">
        <v>130</v>
      </c>
      <c r="AU213" s="11" t="s">
        <v>78</v>
      </c>
    </row>
    <row r="214" spans="1:65" s="2" customFormat="1" ht="16.5" customHeight="1">
      <c r="A214" s="28"/>
      <c r="B214" s="29"/>
      <c r="C214" s="180" t="s">
        <v>445</v>
      </c>
      <c r="D214" s="180" t="s">
        <v>1481</v>
      </c>
      <c r="E214" s="181" t="s">
        <v>1674</v>
      </c>
      <c r="F214" s="182" t="s">
        <v>1675</v>
      </c>
      <c r="G214" s="183" t="s">
        <v>381</v>
      </c>
      <c r="H214" s="184">
        <v>4</v>
      </c>
      <c r="I214" s="185"/>
      <c r="J214" s="186">
        <f>ROUND(I214*H214,2)</f>
        <v>0</v>
      </c>
      <c r="K214" s="187"/>
      <c r="L214" s="188"/>
      <c r="M214" s="189" t="s">
        <v>20</v>
      </c>
      <c r="N214" s="190" t="s">
        <v>51</v>
      </c>
      <c r="O214" s="58"/>
      <c r="P214" s="168">
        <f>O214*H214</f>
        <v>0</v>
      </c>
      <c r="Q214" s="168">
        <v>0.2195</v>
      </c>
      <c r="R214" s="168">
        <f>Q214*H214</f>
        <v>0.878</v>
      </c>
      <c r="S214" s="168">
        <v>0</v>
      </c>
      <c r="T214" s="169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0" t="s">
        <v>161</v>
      </c>
      <c r="AT214" s="170" t="s">
        <v>1481</v>
      </c>
      <c r="AU214" s="170" t="s">
        <v>78</v>
      </c>
      <c r="AY214" s="11" t="s">
        <v>128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1" t="s">
        <v>127</v>
      </c>
      <c r="BK214" s="171">
        <f>ROUND(I214*H214,2)</f>
        <v>0</v>
      </c>
      <c r="BL214" s="11" t="s">
        <v>127</v>
      </c>
      <c r="BM214" s="170" t="s">
        <v>1676</v>
      </c>
    </row>
    <row r="215" spans="1:65" s="2" customFormat="1" ht="11.25">
      <c r="A215" s="28"/>
      <c r="B215" s="29"/>
      <c r="C215" s="30"/>
      <c r="D215" s="172" t="s">
        <v>130</v>
      </c>
      <c r="E215" s="30"/>
      <c r="F215" s="173" t="s">
        <v>1675</v>
      </c>
      <c r="G215" s="30"/>
      <c r="H215" s="30"/>
      <c r="I215" s="109"/>
      <c r="J215" s="30"/>
      <c r="K215" s="30"/>
      <c r="L215" s="33"/>
      <c r="M215" s="174"/>
      <c r="N215" s="175"/>
      <c r="O215" s="58"/>
      <c r="P215" s="58"/>
      <c r="Q215" s="58"/>
      <c r="R215" s="58"/>
      <c r="S215" s="58"/>
      <c r="T215" s="59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T215" s="11" t="s">
        <v>130</v>
      </c>
      <c r="AU215" s="11" t="s">
        <v>78</v>
      </c>
    </row>
    <row r="216" spans="1:65" s="2" customFormat="1" ht="16.5" customHeight="1">
      <c r="A216" s="28"/>
      <c r="B216" s="29"/>
      <c r="C216" s="180" t="s">
        <v>450</v>
      </c>
      <c r="D216" s="180" t="s">
        <v>1481</v>
      </c>
      <c r="E216" s="181" t="s">
        <v>1677</v>
      </c>
      <c r="F216" s="182" t="s">
        <v>1678</v>
      </c>
      <c r="G216" s="183" t="s">
        <v>381</v>
      </c>
      <c r="H216" s="184">
        <v>4</v>
      </c>
      <c r="I216" s="185"/>
      <c r="J216" s="186">
        <f>ROUND(I216*H216,2)</f>
        <v>0</v>
      </c>
      <c r="K216" s="187"/>
      <c r="L216" s="188"/>
      <c r="M216" s="189" t="s">
        <v>20</v>
      </c>
      <c r="N216" s="190" t="s">
        <v>51</v>
      </c>
      <c r="O216" s="58"/>
      <c r="P216" s="168">
        <f>O216*H216</f>
        <v>0</v>
      </c>
      <c r="Q216" s="168">
        <v>0.23430999999999999</v>
      </c>
      <c r="R216" s="168">
        <f>Q216*H216</f>
        <v>0.93723999999999996</v>
      </c>
      <c r="S216" s="168">
        <v>0</v>
      </c>
      <c r="T216" s="169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0" t="s">
        <v>161</v>
      </c>
      <c r="AT216" s="170" t="s">
        <v>1481</v>
      </c>
      <c r="AU216" s="170" t="s">
        <v>78</v>
      </c>
      <c r="AY216" s="11" t="s">
        <v>128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1" t="s">
        <v>127</v>
      </c>
      <c r="BK216" s="171">
        <f>ROUND(I216*H216,2)</f>
        <v>0</v>
      </c>
      <c r="BL216" s="11" t="s">
        <v>127</v>
      </c>
      <c r="BM216" s="170" t="s">
        <v>1679</v>
      </c>
    </row>
    <row r="217" spans="1:65" s="2" customFormat="1" ht="11.25">
      <c r="A217" s="28"/>
      <c r="B217" s="29"/>
      <c r="C217" s="30"/>
      <c r="D217" s="172" t="s">
        <v>130</v>
      </c>
      <c r="E217" s="30"/>
      <c r="F217" s="173" t="s">
        <v>1678</v>
      </c>
      <c r="G217" s="30"/>
      <c r="H217" s="30"/>
      <c r="I217" s="109"/>
      <c r="J217" s="30"/>
      <c r="K217" s="30"/>
      <c r="L217" s="33"/>
      <c r="M217" s="174"/>
      <c r="N217" s="175"/>
      <c r="O217" s="58"/>
      <c r="P217" s="58"/>
      <c r="Q217" s="58"/>
      <c r="R217" s="58"/>
      <c r="S217" s="58"/>
      <c r="T217" s="59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T217" s="11" t="s">
        <v>130</v>
      </c>
      <c r="AU217" s="11" t="s">
        <v>78</v>
      </c>
    </row>
    <row r="218" spans="1:65" s="2" customFormat="1" ht="16.5" customHeight="1">
      <c r="A218" s="28"/>
      <c r="B218" s="29"/>
      <c r="C218" s="180" t="s">
        <v>455</v>
      </c>
      <c r="D218" s="180" t="s">
        <v>1481</v>
      </c>
      <c r="E218" s="181" t="s">
        <v>1680</v>
      </c>
      <c r="F218" s="182" t="s">
        <v>1681</v>
      </c>
      <c r="G218" s="183" t="s">
        <v>381</v>
      </c>
      <c r="H218" s="184">
        <v>4</v>
      </c>
      <c r="I218" s="185"/>
      <c r="J218" s="186">
        <f>ROUND(I218*H218,2)</f>
        <v>0</v>
      </c>
      <c r="K218" s="187"/>
      <c r="L218" s="188"/>
      <c r="M218" s="189" t="s">
        <v>20</v>
      </c>
      <c r="N218" s="190" t="s">
        <v>51</v>
      </c>
      <c r="O218" s="58"/>
      <c r="P218" s="168">
        <f>O218*H218</f>
        <v>0</v>
      </c>
      <c r="Q218" s="168">
        <v>0.25407000000000002</v>
      </c>
      <c r="R218" s="168">
        <f>Q218*H218</f>
        <v>1.0162800000000001</v>
      </c>
      <c r="S218" s="168">
        <v>0</v>
      </c>
      <c r="T218" s="169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70" t="s">
        <v>161</v>
      </c>
      <c r="AT218" s="170" t="s">
        <v>1481</v>
      </c>
      <c r="AU218" s="170" t="s">
        <v>78</v>
      </c>
      <c r="AY218" s="11" t="s">
        <v>128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1" t="s">
        <v>127</v>
      </c>
      <c r="BK218" s="171">
        <f>ROUND(I218*H218,2)</f>
        <v>0</v>
      </c>
      <c r="BL218" s="11" t="s">
        <v>127</v>
      </c>
      <c r="BM218" s="170" t="s">
        <v>1682</v>
      </c>
    </row>
    <row r="219" spans="1:65" s="2" customFormat="1" ht="11.25">
      <c r="A219" s="28"/>
      <c r="B219" s="29"/>
      <c r="C219" s="30"/>
      <c r="D219" s="172" t="s">
        <v>130</v>
      </c>
      <c r="E219" s="30"/>
      <c r="F219" s="173" t="s">
        <v>1681</v>
      </c>
      <c r="G219" s="30"/>
      <c r="H219" s="30"/>
      <c r="I219" s="109"/>
      <c r="J219" s="30"/>
      <c r="K219" s="30"/>
      <c r="L219" s="33"/>
      <c r="M219" s="174"/>
      <c r="N219" s="175"/>
      <c r="O219" s="58"/>
      <c r="P219" s="58"/>
      <c r="Q219" s="58"/>
      <c r="R219" s="58"/>
      <c r="S219" s="58"/>
      <c r="T219" s="59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T219" s="11" t="s">
        <v>130</v>
      </c>
      <c r="AU219" s="11" t="s">
        <v>78</v>
      </c>
    </row>
    <row r="220" spans="1:65" s="2" customFormat="1" ht="16.5" customHeight="1">
      <c r="A220" s="28"/>
      <c r="B220" s="29"/>
      <c r="C220" s="180" t="s">
        <v>460</v>
      </c>
      <c r="D220" s="180" t="s">
        <v>1481</v>
      </c>
      <c r="E220" s="181" t="s">
        <v>1683</v>
      </c>
      <c r="F220" s="182" t="s">
        <v>1684</v>
      </c>
      <c r="G220" s="183" t="s">
        <v>381</v>
      </c>
      <c r="H220" s="184">
        <v>4</v>
      </c>
      <c r="I220" s="185"/>
      <c r="J220" s="186">
        <f>ROUND(I220*H220,2)</f>
        <v>0</v>
      </c>
      <c r="K220" s="187"/>
      <c r="L220" s="188"/>
      <c r="M220" s="189" t="s">
        <v>20</v>
      </c>
      <c r="N220" s="190" t="s">
        <v>51</v>
      </c>
      <c r="O220" s="58"/>
      <c r="P220" s="168">
        <f>O220*H220</f>
        <v>0</v>
      </c>
      <c r="Q220" s="168">
        <v>0.27383000000000002</v>
      </c>
      <c r="R220" s="168">
        <f>Q220*H220</f>
        <v>1.0953200000000001</v>
      </c>
      <c r="S220" s="168">
        <v>0</v>
      </c>
      <c r="T220" s="169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0" t="s">
        <v>161</v>
      </c>
      <c r="AT220" s="170" t="s">
        <v>1481</v>
      </c>
      <c r="AU220" s="170" t="s">
        <v>78</v>
      </c>
      <c r="AY220" s="11" t="s">
        <v>128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1" t="s">
        <v>127</v>
      </c>
      <c r="BK220" s="171">
        <f>ROUND(I220*H220,2)</f>
        <v>0</v>
      </c>
      <c r="BL220" s="11" t="s">
        <v>127</v>
      </c>
      <c r="BM220" s="170" t="s">
        <v>1685</v>
      </c>
    </row>
    <row r="221" spans="1:65" s="2" customFormat="1" ht="11.25">
      <c r="A221" s="28"/>
      <c r="B221" s="29"/>
      <c r="C221" s="30"/>
      <c r="D221" s="172" t="s">
        <v>130</v>
      </c>
      <c r="E221" s="30"/>
      <c r="F221" s="173" t="s">
        <v>1684</v>
      </c>
      <c r="G221" s="30"/>
      <c r="H221" s="30"/>
      <c r="I221" s="109"/>
      <c r="J221" s="30"/>
      <c r="K221" s="30"/>
      <c r="L221" s="33"/>
      <c r="M221" s="174"/>
      <c r="N221" s="175"/>
      <c r="O221" s="58"/>
      <c r="P221" s="58"/>
      <c r="Q221" s="58"/>
      <c r="R221" s="58"/>
      <c r="S221" s="58"/>
      <c r="T221" s="59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T221" s="11" t="s">
        <v>130</v>
      </c>
      <c r="AU221" s="11" t="s">
        <v>78</v>
      </c>
    </row>
    <row r="222" spans="1:65" s="2" customFormat="1" ht="16.5" customHeight="1">
      <c r="A222" s="28"/>
      <c r="B222" s="29"/>
      <c r="C222" s="180" t="s">
        <v>465</v>
      </c>
      <c r="D222" s="180" t="s">
        <v>1481</v>
      </c>
      <c r="E222" s="181" t="s">
        <v>1686</v>
      </c>
      <c r="F222" s="182" t="s">
        <v>1687</v>
      </c>
      <c r="G222" s="183" t="s">
        <v>381</v>
      </c>
      <c r="H222" s="184">
        <v>4</v>
      </c>
      <c r="I222" s="185"/>
      <c r="J222" s="186">
        <f>ROUND(I222*H222,2)</f>
        <v>0</v>
      </c>
      <c r="K222" s="187"/>
      <c r="L222" s="188"/>
      <c r="M222" s="189" t="s">
        <v>20</v>
      </c>
      <c r="N222" s="190" t="s">
        <v>51</v>
      </c>
      <c r="O222" s="58"/>
      <c r="P222" s="168">
        <f>O222*H222</f>
        <v>0</v>
      </c>
      <c r="Q222" s="168">
        <v>0.29358000000000001</v>
      </c>
      <c r="R222" s="168">
        <f>Q222*H222</f>
        <v>1.17432</v>
      </c>
      <c r="S222" s="168">
        <v>0</v>
      </c>
      <c r="T222" s="169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0" t="s">
        <v>161</v>
      </c>
      <c r="AT222" s="170" t="s">
        <v>1481</v>
      </c>
      <c r="AU222" s="170" t="s">
        <v>78</v>
      </c>
      <c r="AY222" s="11" t="s">
        <v>128</v>
      </c>
      <c r="BE222" s="171">
        <f>IF(N222="základní",J222,0)</f>
        <v>0</v>
      </c>
      <c r="BF222" s="171">
        <f>IF(N222="snížená",J222,0)</f>
        <v>0</v>
      </c>
      <c r="BG222" s="171">
        <f>IF(N222="zákl. přenesená",J222,0)</f>
        <v>0</v>
      </c>
      <c r="BH222" s="171">
        <f>IF(N222="sníž. přenesená",J222,0)</f>
        <v>0</v>
      </c>
      <c r="BI222" s="171">
        <f>IF(N222="nulová",J222,0)</f>
        <v>0</v>
      </c>
      <c r="BJ222" s="11" t="s">
        <v>127</v>
      </c>
      <c r="BK222" s="171">
        <f>ROUND(I222*H222,2)</f>
        <v>0</v>
      </c>
      <c r="BL222" s="11" t="s">
        <v>127</v>
      </c>
      <c r="BM222" s="170" t="s">
        <v>1688</v>
      </c>
    </row>
    <row r="223" spans="1:65" s="2" customFormat="1" ht="11.25">
      <c r="A223" s="28"/>
      <c r="B223" s="29"/>
      <c r="C223" s="30"/>
      <c r="D223" s="172" t="s">
        <v>130</v>
      </c>
      <c r="E223" s="30"/>
      <c r="F223" s="173" t="s">
        <v>1687</v>
      </c>
      <c r="G223" s="30"/>
      <c r="H223" s="30"/>
      <c r="I223" s="109"/>
      <c r="J223" s="30"/>
      <c r="K223" s="30"/>
      <c r="L223" s="33"/>
      <c r="M223" s="174"/>
      <c r="N223" s="175"/>
      <c r="O223" s="58"/>
      <c r="P223" s="58"/>
      <c r="Q223" s="58"/>
      <c r="R223" s="58"/>
      <c r="S223" s="58"/>
      <c r="T223" s="59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T223" s="11" t="s">
        <v>130</v>
      </c>
      <c r="AU223" s="11" t="s">
        <v>78</v>
      </c>
    </row>
    <row r="224" spans="1:65" s="2" customFormat="1" ht="16.5" customHeight="1">
      <c r="A224" s="28"/>
      <c r="B224" s="29"/>
      <c r="C224" s="180" t="s">
        <v>470</v>
      </c>
      <c r="D224" s="180" t="s">
        <v>1481</v>
      </c>
      <c r="E224" s="181" t="s">
        <v>1689</v>
      </c>
      <c r="F224" s="182" t="s">
        <v>1690</v>
      </c>
      <c r="G224" s="183" t="s">
        <v>134</v>
      </c>
      <c r="H224" s="184">
        <v>12</v>
      </c>
      <c r="I224" s="185"/>
      <c r="J224" s="186">
        <f>ROUND(I224*H224,2)</f>
        <v>0</v>
      </c>
      <c r="K224" s="187"/>
      <c r="L224" s="188"/>
      <c r="M224" s="189" t="s">
        <v>20</v>
      </c>
      <c r="N224" s="190" t="s">
        <v>51</v>
      </c>
      <c r="O224" s="58"/>
      <c r="P224" s="168">
        <f>O224*H224</f>
        <v>0</v>
      </c>
      <c r="Q224" s="168">
        <v>4.9390000000000003E-2</v>
      </c>
      <c r="R224" s="168">
        <f>Q224*H224</f>
        <v>0.5926800000000001</v>
      </c>
      <c r="S224" s="168">
        <v>0</v>
      </c>
      <c r="T224" s="169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0" t="s">
        <v>161</v>
      </c>
      <c r="AT224" s="170" t="s">
        <v>1481</v>
      </c>
      <c r="AU224" s="170" t="s">
        <v>78</v>
      </c>
      <c r="AY224" s="11" t="s">
        <v>128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1" t="s">
        <v>127</v>
      </c>
      <c r="BK224" s="171">
        <f>ROUND(I224*H224,2)</f>
        <v>0</v>
      </c>
      <c r="BL224" s="11" t="s">
        <v>127</v>
      </c>
      <c r="BM224" s="170" t="s">
        <v>1691</v>
      </c>
    </row>
    <row r="225" spans="1:65" s="2" customFormat="1" ht="11.25">
      <c r="A225" s="28"/>
      <c r="B225" s="29"/>
      <c r="C225" s="30"/>
      <c r="D225" s="172" t="s">
        <v>130</v>
      </c>
      <c r="E225" s="30"/>
      <c r="F225" s="173" t="s">
        <v>1690</v>
      </c>
      <c r="G225" s="30"/>
      <c r="H225" s="30"/>
      <c r="I225" s="109"/>
      <c r="J225" s="30"/>
      <c r="K225" s="30"/>
      <c r="L225" s="33"/>
      <c r="M225" s="174"/>
      <c r="N225" s="175"/>
      <c r="O225" s="58"/>
      <c r="P225" s="58"/>
      <c r="Q225" s="58"/>
      <c r="R225" s="58"/>
      <c r="S225" s="58"/>
      <c r="T225" s="59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T225" s="11" t="s">
        <v>130</v>
      </c>
      <c r="AU225" s="11" t="s">
        <v>78</v>
      </c>
    </row>
    <row r="226" spans="1:65" s="2" customFormat="1" ht="16.5" customHeight="1">
      <c r="A226" s="28"/>
      <c r="B226" s="29"/>
      <c r="C226" s="180" t="s">
        <v>475</v>
      </c>
      <c r="D226" s="180" t="s">
        <v>1481</v>
      </c>
      <c r="E226" s="181" t="s">
        <v>1692</v>
      </c>
      <c r="F226" s="182" t="s">
        <v>1693</v>
      </c>
      <c r="G226" s="183" t="s">
        <v>134</v>
      </c>
      <c r="H226" s="184">
        <v>12</v>
      </c>
      <c r="I226" s="185"/>
      <c r="J226" s="186">
        <f>ROUND(I226*H226,2)</f>
        <v>0</v>
      </c>
      <c r="K226" s="187"/>
      <c r="L226" s="188"/>
      <c r="M226" s="189" t="s">
        <v>20</v>
      </c>
      <c r="N226" s="190" t="s">
        <v>51</v>
      </c>
      <c r="O226" s="58"/>
      <c r="P226" s="168">
        <f>O226*H226</f>
        <v>0</v>
      </c>
      <c r="Q226" s="168">
        <v>4.9390000000000003E-2</v>
      </c>
      <c r="R226" s="168">
        <f>Q226*H226</f>
        <v>0.5926800000000001</v>
      </c>
      <c r="S226" s="168">
        <v>0</v>
      </c>
      <c r="T226" s="169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0" t="s">
        <v>161</v>
      </c>
      <c r="AT226" s="170" t="s">
        <v>1481</v>
      </c>
      <c r="AU226" s="170" t="s">
        <v>78</v>
      </c>
      <c r="AY226" s="11" t="s">
        <v>128</v>
      </c>
      <c r="BE226" s="171">
        <f>IF(N226="základní",J226,0)</f>
        <v>0</v>
      </c>
      <c r="BF226" s="171">
        <f>IF(N226="snížená",J226,0)</f>
        <v>0</v>
      </c>
      <c r="BG226" s="171">
        <f>IF(N226="zákl. přenesená",J226,0)</f>
        <v>0</v>
      </c>
      <c r="BH226" s="171">
        <f>IF(N226="sníž. přenesená",J226,0)</f>
        <v>0</v>
      </c>
      <c r="BI226" s="171">
        <f>IF(N226="nulová",J226,0)</f>
        <v>0</v>
      </c>
      <c r="BJ226" s="11" t="s">
        <v>127</v>
      </c>
      <c r="BK226" s="171">
        <f>ROUND(I226*H226,2)</f>
        <v>0</v>
      </c>
      <c r="BL226" s="11" t="s">
        <v>127</v>
      </c>
      <c r="BM226" s="170" t="s">
        <v>1694</v>
      </c>
    </row>
    <row r="227" spans="1:65" s="2" customFormat="1" ht="11.25">
      <c r="A227" s="28"/>
      <c r="B227" s="29"/>
      <c r="C227" s="30"/>
      <c r="D227" s="172" t="s">
        <v>130</v>
      </c>
      <c r="E227" s="30"/>
      <c r="F227" s="173" t="s">
        <v>1693</v>
      </c>
      <c r="G227" s="30"/>
      <c r="H227" s="30"/>
      <c r="I227" s="109"/>
      <c r="J227" s="30"/>
      <c r="K227" s="30"/>
      <c r="L227" s="33"/>
      <c r="M227" s="176"/>
      <c r="N227" s="177"/>
      <c r="O227" s="178"/>
      <c r="P227" s="178"/>
      <c r="Q227" s="178"/>
      <c r="R227" s="178"/>
      <c r="S227" s="178"/>
      <c r="T227" s="179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T227" s="11" t="s">
        <v>130</v>
      </c>
      <c r="AU227" s="11" t="s">
        <v>78</v>
      </c>
    </row>
    <row r="228" spans="1:65" s="2" customFormat="1" ht="6.95" customHeight="1">
      <c r="A228" s="28"/>
      <c r="B228" s="41"/>
      <c r="C228" s="42"/>
      <c r="D228" s="42"/>
      <c r="E228" s="42"/>
      <c r="F228" s="42"/>
      <c r="G228" s="42"/>
      <c r="H228" s="42"/>
      <c r="I228" s="136"/>
      <c r="J228" s="42"/>
      <c r="K228" s="42"/>
      <c r="L228" s="33"/>
      <c r="M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</row>
  </sheetData>
  <sheetProtection algorithmName="SHA-512" hashValue="gBTRNP6LDKRa1bgnayDbPTFJ8Xxb39DT8WA+LSDyDw0zFNFTO26IrD92RcMyL1SfJ+AttiK6aZy4d6Bopp7jrA==" saltValue="XePUCG9jq41LaNfLTF6DwOLgserXWA9sWhnAj6nX0Y1VJdJD4TPGgFtD7v2hJyyuDGa+rr60DIJ38qTPpWnODw==" spinCount="100000" sheet="1" objects="1" scenarios="1" formatColumns="0" formatRows="0" autoFilter="0"/>
  <autoFilter ref="C84:K22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abSelected="1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4.5" style="1" bestFit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AT2" s="11" t="s">
        <v>100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4"/>
      <c r="AT3" s="11" t="s">
        <v>86</v>
      </c>
    </row>
    <row r="4" spans="1:46" s="1" customFormat="1" ht="24.95" hidden="1" customHeight="1">
      <c r="B4" s="14"/>
      <c r="D4" s="106" t="s">
        <v>101</v>
      </c>
      <c r="I4" s="102"/>
      <c r="L4" s="14"/>
      <c r="M4" s="107" t="s">
        <v>10</v>
      </c>
      <c r="AT4" s="11" t="s">
        <v>4</v>
      </c>
    </row>
    <row r="5" spans="1:46" s="1" customFormat="1" ht="6.95" hidden="1" customHeight="1">
      <c r="B5" s="14"/>
      <c r="I5" s="102"/>
      <c r="L5" s="14"/>
    </row>
    <row r="6" spans="1:46" s="1" customFormat="1" ht="12" hidden="1" customHeight="1">
      <c r="B6" s="14"/>
      <c r="D6" s="108" t="s">
        <v>16</v>
      </c>
      <c r="I6" s="102"/>
      <c r="L6" s="14"/>
    </row>
    <row r="7" spans="1:46" s="1" customFormat="1" ht="16.5" hidden="1" customHeight="1">
      <c r="B7" s="14"/>
      <c r="E7" s="236" t="str">
        <f>'Rekapitulace stavby'!K6</f>
        <v>Svařování, navařování, broušení, výměna ocelových součástí výhybek a kolejnic v obvodu Správy tratí Ústí nad Labem</v>
      </c>
      <c r="F7" s="237"/>
      <c r="G7" s="237"/>
      <c r="H7" s="237"/>
      <c r="I7" s="102"/>
      <c r="L7" s="14"/>
    </row>
    <row r="8" spans="1:46" s="1" customFormat="1" ht="12" hidden="1" customHeight="1">
      <c r="B8" s="14"/>
      <c r="D8" s="108" t="s">
        <v>102</v>
      </c>
      <c r="I8" s="102"/>
      <c r="L8" s="14"/>
    </row>
    <row r="9" spans="1:46" s="2" customFormat="1" ht="16.5" hidden="1" customHeight="1">
      <c r="A9" s="28"/>
      <c r="B9" s="33"/>
      <c r="C9" s="28"/>
      <c r="D9" s="28"/>
      <c r="E9" s="236" t="s">
        <v>1695</v>
      </c>
      <c r="F9" s="238"/>
      <c r="G9" s="238"/>
      <c r="H9" s="238"/>
      <c r="I9" s="109"/>
      <c r="J9" s="28"/>
      <c r="K9" s="28"/>
      <c r="L9" s="110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hidden="1" customHeight="1">
      <c r="A10" s="28"/>
      <c r="B10" s="33"/>
      <c r="C10" s="28"/>
      <c r="D10" s="108" t="s">
        <v>104</v>
      </c>
      <c r="E10" s="28"/>
      <c r="F10" s="28"/>
      <c r="G10" s="28"/>
      <c r="H10" s="28"/>
      <c r="I10" s="109"/>
      <c r="J10" s="28"/>
      <c r="K10" s="28"/>
      <c r="L10" s="110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hidden="1" customHeight="1">
      <c r="A11" s="28"/>
      <c r="B11" s="33"/>
      <c r="C11" s="28"/>
      <c r="D11" s="28"/>
      <c r="E11" s="239" t="s">
        <v>1696</v>
      </c>
      <c r="F11" s="238"/>
      <c r="G11" s="238"/>
      <c r="H11" s="238"/>
      <c r="I11" s="109"/>
      <c r="J11" s="28"/>
      <c r="K11" s="28"/>
      <c r="L11" s="110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1.25" hidden="1">
      <c r="A12" s="28"/>
      <c r="B12" s="33"/>
      <c r="C12" s="28"/>
      <c r="D12" s="28"/>
      <c r="E12" s="28"/>
      <c r="F12" s="28"/>
      <c r="G12" s="28"/>
      <c r="H12" s="28"/>
      <c r="I12" s="109"/>
      <c r="J12" s="28"/>
      <c r="K12" s="28"/>
      <c r="L12" s="110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hidden="1" customHeight="1">
      <c r="A13" s="28"/>
      <c r="B13" s="33"/>
      <c r="C13" s="28"/>
      <c r="D13" s="108" t="s">
        <v>19</v>
      </c>
      <c r="E13" s="28"/>
      <c r="F13" s="97" t="s">
        <v>20</v>
      </c>
      <c r="G13" s="28"/>
      <c r="H13" s="28"/>
      <c r="I13" s="111" t="s">
        <v>21</v>
      </c>
      <c r="J13" s="97" t="s">
        <v>20</v>
      </c>
      <c r="K13" s="28"/>
      <c r="L13" s="110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hidden="1" customHeight="1">
      <c r="A14" s="28"/>
      <c r="B14" s="33"/>
      <c r="C14" s="28"/>
      <c r="D14" s="108" t="s">
        <v>23</v>
      </c>
      <c r="E14" s="28"/>
      <c r="F14" s="97" t="s">
        <v>38</v>
      </c>
      <c r="G14" s="28"/>
      <c r="H14" s="28"/>
      <c r="I14" s="111" t="s">
        <v>25</v>
      </c>
      <c r="J14" s="112" t="str">
        <f>'Rekapitulace stavby'!AN8</f>
        <v>24. 4. 2020</v>
      </c>
      <c r="K14" s="28"/>
      <c r="L14" s="110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hidden="1" customHeight="1">
      <c r="A15" s="28"/>
      <c r="B15" s="33"/>
      <c r="C15" s="28"/>
      <c r="D15" s="28"/>
      <c r="E15" s="28"/>
      <c r="F15" s="28"/>
      <c r="G15" s="28"/>
      <c r="H15" s="28"/>
      <c r="I15" s="109"/>
      <c r="J15" s="28"/>
      <c r="K15" s="28"/>
      <c r="L15" s="110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hidden="1" customHeight="1">
      <c r="A16" s="28"/>
      <c r="B16" s="33"/>
      <c r="C16" s="28"/>
      <c r="D16" s="108" t="s">
        <v>29</v>
      </c>
      <c r="E16" s="28"/>
      <c r="F16" s="28"/>
      <c r="G16" s="28"/>
      <c r="H16" s="28"/>
      <c r="I16" s="111" t="s">
        <v>30</v>
      </c>
      <c r="J16" s="97" t="str">
        <f>IF('Rekapitulace stavby'!AN10="","",'Rekapitulace stavby'!AN10)</f>
        <v>70994234</v>
      </c>
      <c r="K16" s="28"/>
      <c r="L16" s="110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8" hidden="1" customHeight="1">
      <c r="A17" s="28"/>
      <c r="B17" s="33"/>
      <c r="C17" s="28"/>
      <c r="D17" s="28"/>
      <c r="E17" s="97" t="str">
        <f>IF('Rekapitulace stavby'!E11="","",'Rekapitulace stavby'!E11)</f>
        <v>SŽDC s.o., OŘ Ústí n.L., ST Ústí n.L.</v>
      </c>
      <c r="F17" s="28"/>
      <c r="G17" s="28"/>
      <c r="H17" s="28"/>
      <c r="I17" s="111" t="s">
        <v>33</v>
      </c>
      <c r="J17" s="97" t="str">
        <f>IF('Rekapitulace stavby'!AN11="","",'Rekapitulace stavby'!AN11)</f>
        <v>CZ70994234</v>
      </c>
      <c r="K17" s="28"/>
      <c r="L17" s="110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6.95" hidden="1" customHeight="1">
      <c r="A18" s="28"/>
      <c r="B18" s="33"/>
      <c r="C18" s="28"/>
      <c r="D18" s="28"/>
      <c r="E18" s="28"/>
      <c r="F18" s="28"/>
      <c r="G18" s="28"/>
      <c r="H18" s="28"/>
      <c r="I18" s="109"/>
      <c r="J18" s="28"/>
      <c r="K18" s="28"/>
      <c r="L18" s="110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2" hidden="1" customHeight="1">
      <c r="A19" s="28"/>
      <c r="B19" s="33"/>
      <c r="C19" s="28"/>
      <c r="D19" s="108" t="s">
        <v>35</v>
      </c>
      <c r="E19" s="28"/>
      <c r="F19" s="28"/>
      <c r="G19" s="28"/>
      <c r="H19" s="28"/>
      <c r="I19" s="111" t="s">
        <v>30</v>
      </c>
      <c r="J19" s="24" t="str">
        <f>'Rekapitulace stavby'!AN13</f>
        <v>Vyplň údaj</v>
      </c>
      <c r="K19" s="28"/>
      <c r="L19" s="110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8" hidden="1" customHeight="1">
      <c r="A20" s="28"/>
      <c r="B20" s="33"/>
      <c r="C20" s="28"/>
      <c r="D20" s="28"/>
      <c r="E20" s="240" t="str">
        <f>'Rekapitulace stavby'!E14</f>
        <v>Vyplň údaj</v>
      </c>
      <c r="F20" s="241"/>
      <c r="G20" s="241"/>
      <c r="H20" s="241"/>
      <c r="I20" s="111" t="s">
        <v>33</v>
      </c>
      <c r="J20" s="24" t="str">
        <f>'Rekapitulace stavby'!AN14</f>
        <v>Vyplň údaj</v>
      </c>
      <c r="K20" s="28"/>
      <c r="L20" s="110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6.95" hidden="1" customHeight="1">
      <c r="A21" s="28"/>
      <c r="B21" s="33"/>
      <c r="C21" s="28"/>
      <c r="D21" s="28"/>
      <c r="E21" s="28"/>
      <c r="F21" s="28"/>
      <c r="G21" s="28"/>
      <c r="H21" s="28"/>
      <c r="I21" s="109"/>
      <c r="J21" s="28"/>
      <c r="K21" s="28"/>
      <c r="L21" s="110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2" hidden="1" customHeight="1">
      <c r="A22" s="28"/>
      <c r="B22" s="33"/>
      <c r="C22" s="28"/>
      <c r="D22" s="108" t="s">
        <v>37</v>
      </c>
      <c r="E22" s="28"/>
      <c r="F22" s="28"/>
      <c r="G22" s="28"/>
      <c r="H22" s="28"/>
      <c r="I22" s="111" t="s">
        <v>30</v>
      </c>
      <c r="J22" s="97" t="str">
        <f>IF('Rekapitulace stavby'!AN16="","",'Rekapitulace stavby'!AN16)</f>
        <v/>
      </c>
      <c r="K22" s="28"/>
      <c r="L22" s="110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8" hidden="1" customHeight="1">
      <c r="A23" s="28"/>
      <c r="B23" s="33"/>
      <c r="C23" s="28"/>
      <c r="D23" s="28"/>
      <c r="E23" s="97" t="str">
        <f>IF('Rekapitulace stavby'!E17="","",'Rekapitulace stavby'!E17)</f>
        <v xml:space="preserve"> </v>
      </c>
      <c r="F23" s="28"/>
      <c r="G23" s="28"/>
      <c r="H23" s="28"/>
      <c r="I23" s="111" t="s">
        <v>33</v>
      </c>
      <c r="J23" s="97" t="str">
        <f>IF('Rekapitulace stavby'!AN17="","",'Rekapitulace stavby'!AN17)</f>
        <v/>
      </c>
      <c r="K23" s="28"/>
      <c r="L23" s="110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6.95" hidden="1" customHeight="1">
      <c r="A24" s="28"/>
      <c r="B24" s="33"/>
      <c r="C24" s="28"/>
      <c r="D24" s="28"/>
      <c r="E24" s="28"/>
      <c r="F24" s="28"/>
      <c r="G24" s="28"/>
      <c r="H24" s="28"/>
      <c r="I24" s="109"/>
      <c r="J24" s="28"/>
      <c r="K24" s="28"/>
      <c r="L24" s="110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12" hidden="1" customHeight="1">
      <c r="A25" s="28"/>
      <c r="B25" s="33"/>
      <c r="C25" s="28"/>
      <c r="D25" s="108" t="s">
        <v>40</v>
      </c>
      <c r="E25" s="28"/>
      <c r="F25" s="28"/>
      <c r="G25" s="28"/>
      <c r="H25" s="28"/>
      <c r="I25" s="111" t="s">
        <v>30</v>
      </c>
      <c r="J25" s="97" t="str">
        <f>IF('Rekapitulace stavby'!AN19="","",'Rekapitulace stavby'!AN19)</f>
        <v/>
      </c>
      <c r="K25" s="28"/>
      <c r="L25" s="110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8" hidden="1" customHeight="1">
      <c r="A26" s="28"/>
      <c r="B26" s="33"/>
      <c r="C26" s="28"/>
      <c r="D26" s="28"/>
      <c r="E26" s="97" t="str">
        <f>IF('Rekapitulace stavby'!E20="","",'Rekapitulace stavby'!E20)</f>
        <v>Věra Trnková</v>
      </c>
      <c r="F26" s="28"/>
      <c r="G26" s="28"/>
      <c r="H26" s="28"/>
      <c r="I26" s="111" t="s">
        <v>33</v>
      </c>
      <c r="J26" s="97" t="str">
        <f>IF('Rekapitulace stavby'!AN20="","",'Rekapitulace stavby'!AN20)</f>
        <v/>
      </c>
      <c r="K26" s="28"/>
      <c r="L26" s="110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hidden="1" customHeight="1">
      <c r="A27" s="28"/>
      <c r="B27" s="33"/>
      <c r="C27" s="28"/>
      <c r="D27" s="28"/>
      <c r="E27" s="28"/>
      <c r="F27" s="28"/>
      <c r="G27" s="28"/>
      <c r="H27" s="28"/>
      <c r="I27" s="109"/>
      <c r="J27" s="28"/>
      <c r="K27" s="28"/>
      <c r="L27" s="110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12" hidden="1" customHeight="1">
      <c r="A28" s="28"/>
      <c r="B28" s="33"/>
      <c r="C28" s="28"/>
      <c r="D28" s="108" t="s">
        <v>42</v>
      </c>
      <c r="E28" s="28"/>
      <c r="F28" s="28"/>
      <c r="G28" s="28"/>
      <c r="H28" s="28"/>
      <c r="I28" s="109"/>
      <c r="J28" s="28"/>
      <c r="K28" s="28"/>
      <c r="L28" s="110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8" customFormat="1" ht="16.5" hidden="1" customHeight="1">
      <c r="A29" s="113"/>
      <c r="B29" s="114"/>
      <c r="C29" s="113"/>
      <c r="D29" s="113"/>
      <c r="E29" s="242" t="s">
        <v>20</v>
      </c>
      <c r="F29" s="242"/>
      <c r="G29" s="242"/>
      <c r="H29" s="242"/>
      <c r="I29" s="115"/>
      <c r="J29" s="113"/>
      <c r="K29" s="113"/>
      <c r="L29" s="116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hidden="1" customHeight="1">
      <c r="A30" s="28"/>
      <c r="B30" s="33"/>
      <c r="C30" s="28"/>
      <c r="D30" s="28"/>
      <c r="E30" s="28"/>
      <c r="F30" s="28"/>
      <c r="G30" s="28"/>
      <c r="H30" s="28"/>
      <c r="I30" s="109"/>
      <c r="J30" s="28"/>
      <c r="K30" s="28"/>
      <c r="L30" s="110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hidden="1" customHeight="1">
      <c r="A31" s="28"/>
      <c r="B31" s="33"/>
      <c r="C31" s="28"/>
      <c r="D31" s="117"/>
      <c r="E31" s="117"/>
      <c r="F31" s="117"/>
      <c r="G31" s="117"/>
      <c r="H31" s="117"/>
      <c r="I31" s="118"/>
      <c r="J31" s="117"/>
      <c r="K31" s="117"/>
      <c r="L31" s="110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25.35" hidden="1" customHeight="1">
      <c r="A32" s="28"/>
      <c r="B32" s="33"/>
      <c r="C32" s="28"/>
      <c r="D32" s="119" t="s">
        <v>44</v>
      </c>
      <c r="E32" s="28"/>
      <c r="F32" s="28"/>
      <c r="G32" s="28"/>
      <c r="H32" s="28"/>
      <c r="I32" s="109"/>
      <c r="J32" s="120">
        <f>ROUND(J85, 2)</f>
        <v>0</v>
      </c>
      <c r="K32" s="28"/>
      <c r="L32" s="110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6.95" hidden="1" customHeight="1">
      <c r="A33" s="28"/>
      <c r="B33" s="33"/>
      <c r="C33" s="28"/>
      <c r="D33" s="117"/>
      <c r="E33" s="117"/>
      <c r="F33" s="117"/>
      <c r="G33" s="117"/>
      <c r="H33" s="117"/>
      <c r="I33" s="118"/>
      <c r="J33" s="117"/>
      <c r="K33" s="117"/>
      <c r="L33" s="110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33"/>
      <c r="C34" s="28"/>
      <c r="D34" s="28"/>
      <c r="E34" s="28"/>
      <c r="F34" s="121" t="s">
        <v>46</v>
      </c>
      <c r="G34" s="28"/>
      <c r="H34" s="28"/>
      <c r="I34" s="122" t="s">
        <v>45</v>
      </c>
      <c r="J34" s="121" t="s">
        <v>47</v>
      </c>
      <c r="K34" s="28"/>
      <c r="L34" s="110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123" t="s">
        <v>48</v>
      </c>
      <c r="E35" s="108" t="s">
        <v>49</v>
      </c>
      <c r="F35" s="124">
        <f>ROUND((SUM(BE85:BE100)),  2)</f>
        <v>0</v>
      </c>
      <c r="G35" s="28"/>
      <c r="H35" s="28"/>
      <c r="I35" s="125">
        <v>0.21</v>
      </c>
      <c r="J35" s="124">
        <f>ROUND(((SUM(BE85:BE100))*I35),  2)</f>
        <v>0</v>
      </c>
      <c r="K35" s="28"/>
      <c r="L35" s="110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8" t="s">
        <v>50</v>
      </c>
      <c r="F36" s="124">
        <f>ROUND((SUM(BF85:BF100)),  2)</f>
        <v>0</v>
      </c>
      <c r="G36" s="28"/>
      <c r="H36" s="28"/>
      <c r="I36" s="125">
        <v>0.15</v>
      </c>
      <c r="J36" s="124">
        <f>ROUND(((SUM(BF85:BF100))*I36),  2)</f>
        <v>0</v>
      </c>
      <c r="K36" s="28"/>
      <c r="L36" s="110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8" t="s">
        <v>51</v>
      </c>
      <c r="F37" s="124">
        <f>ROUND((SUM(BG85:BG100)),  2)</f>
        <v>0</v>
      </c>
      <c r="G37" s="28"/>
      <c r="H37" s="28"/>
      <c r="I37" s="125">
        <v>0.21</v>
      </c>
      <c r="J37" s="124">
        <f>0</f>
        <v>0</v>
      </c>
      <c r="K37" s="28"/>
      <c r="L37" s="110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hidden="1" customHeight="1">
      <c r="A38" s="28"/>
      <c r="B38" s="33"/>
      <c r="C38" s="28"/>
      <c r="D38" s="28"/>
      <c r="E38" s="108" t="s">
        <v>52</v>
      </c>
      <c r="F38" s="124">
        <f>ROUND((SUM(BH85:BH100)),  2)</f>
        <v>0</v>
      </c>
      <c r="G38" s="28"/>
      <c r="H38" s="28"/>
      <c r="I38" s="125">
        <v>0.15</v>
      </c>
      <c r="J38" s="124">
        <f>0</f>
        <v>0</v>
      </c>
      <c r="K38" s="28"/>
      <c r="L38" s="110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14.45" hidden="1" customHeight="1">
      <c r="A39" s="28"/>
      <c r="B39" s="33"/>
      <c r="C39" s="28"/>
      <c r="D39" s="28"/>
      <c r="E39" s="108" t="s">
        <v>53</v>
      </c>
      <c r="F39" s="124">
        <f>ROUND((SUM(BI85:BI100)),  2)</f>
        <v>0</v>
      </c>
      <c r="G39" s="28"/>
      <c r="H39" s="28"/>
      <c r="I39" s="125">
        <v>0</v>
      </c>
      <c r="J39" s="124">
        <f>0</f>
        <v>0</v>
      </c>
      <c r="K39" s="28"/>
      <c r="L39" s="110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6.95" hidden="1" customHeight="1">
      <c r="A40" s="28"/>
      <c r="B40" s="33"/>
      <c r="C40" s="28"/>
      <c r="D40" s="28"/>
      <c r="E40" s="28"/>
      <c r="F40" s="28"/>
      <c r="G40" s="28"/>
      <c r="H40" s="28"/>
      <c r="I40" s="109"/>
      <c r="J40" s="28"/>
      <c r="K40" s="28"/>
      <c r="L40" s="110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2" customFormat="1" ht="25.35" hidden="1" customHeight="1">
      <c r="A41" s="28"/>
      <c r="B41" s="33"/>
      <c r="C41" s="126"/>
      <c r="D41" s="127" t="s">
        <v>54</v>
      </c>
      <c r="E41" s="128"/>
      <c r="F41" s="128"/>
      <c r="G41" s="129" t="s">
        <v>55</v>
      </c>
      <c r="H41" s="130" t="s">
        <v>56</v>
      </c>
      <c r="I41" s="131"/>
      <c r="J41" s="132">
        <f>SUM(J32:J39)</f>
        <v>0</v>
      </c>
      <c r="K41" s="133"/>
      <c r="L41" s="110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31" s="2" customFormat="1" ht="14.45" hidden="1" customHeight="1">
      <c r="A42" s="28"/>
      <c r="B42" s="134"/>
      <c r="C42" s="135"/>
      <c r="D42" s="135"/>
      <c r="E42" s="135"/>
      <c r="F42" s="135"/>
      <c r="G42" s="135"/>
      <c r="H42" s="135"/>
      <c r="I42" s="136"/>
      <c r="J42" s="135"/>
      <c r="K42" s="135"/>
      <c r="L42" s="110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28"/>
      <c r="B46" s="137"/>
      <c r="C46" s="138"/>
      <c r="D46" s="138"/>
      <c r="E46" s="138"/>
      <c r="F46" s="138"/>
      <c r="G46" s="138"/>
      <c r="H46" s="138"/>
      <c r="I46" s="139"/>
      <c r="J46" s="138"/>
      <c r="K46" s="138"/>
      <c r="L46" s="110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</row>
    <row r="47" spans="1:31" s="2" customFormat="1" ht="24.95" hidden="1" customHeight="1">
      <c r="A47" s="28"/>
      <c r="B47" s="29"/>
      <c r="C47" s="17" t="s">
        <v>106</v>
      </c>
      <c r="D47" s="30"/>
      <c r="E47" s="30"/>
      <c r="F47" s="30"/>
      <c r="G47" s="30"/>
      <c r="H47" s="30"/>
      <c r="I47" s="109"/>
      <c r="J47" s="30"/>
      <c r="K47" s="30"/>
      <c r="L47" s="110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</row>
    <row r="48" spans="1:31" s="2" customFormat="1" ht="6.95" hidden="1" customHeight="1">
      <c r="A48" s="28"/>
      <c r="B48" s="29"/>
      <c r="C48" s="30"/>
      <c r="D48" s="30"/>
      <c r="E48" s="30"/>
      <c r="F48" s="30"/>
      <c r="G48" s="30"/>
      <c r="H48" s="30"/>
      <c r="I48" s="109"/>
      <c r="J48" s="30"/>
      <c r="K48" s="30"/>
      <c r="L48" s="110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</row>
    <row r="49" spans="1:47" s="2" customFormat="1" ht="12" hidden="1" customHeight="1">
      <c r="A49" s="28"/>
      <c r="B49" s="29"/>
      <c r="C49" s="23" t="s">
        <v>16</v>
      </c>
      <c r="D49" s="30"/>
      <c r="E49" s="30"/>
      <c r="F49" s="30"/>
      <c r="G49" s="30"/>
      <c r="H49" s="30"/>
      <c r="I49" s="109"/>
      <c r="J49" s="30"/>
      <c r="K49" s="30"/>
      <c r="L49" s="110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</row>
    <row r="50" spans="1:47" s="2" customFormat="1" ht="16.5" hidden="1" customHeight="1">
      <c r="A50" s="28"/>
      <c r="B50" s="29"/>
      <c r="C50" s="30"/>
      <c r="D50" s="30"/>
      <c r="E50" s="243" t="str">
        <f>E7</f>
        <v>Svařování, navařování, broušení, výměna ocelových součástí výhybek a kolejnic v obvodu Správy tratí Ústí nad Labem</v>
      </c>
      <c r="F50" s="244"/>
      <c r="G50" s="244"/>
      <c r="H50" s="244"/>
      <c r="I50" s="109"/>
      <c r="J50" s="30"/>
      <c r="K50" s="30"/>
      <c r="L50" s="110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</row>
    <row r="51" spans="1:47" s="1" customFormat="1" ht="12" hidden="1" customHeight="1">
      <c r="B51" s="15"/>
      <c r="C51" s="23" t="s">
        <v>102</v>
      </c>
      <c r="D51" s="16"/>
      <c r="E51" s="16"/>
      <c r="F51" s="16"/>
      <c r="G51" s="16"/>
      <c r="H51" s="16"/>
      <c r="I51" s="102"/>
      <c r="J51" s="16"/>
      <c r="K51" s="16"/>
      <c r="L51" s="14"/>
    </row>
    <row r="52" spans="1:47" s="2" customFormat="1" ht="16.5" hidden="1" customHeight="1">
      <c r="A52" s="28"/>
      <c r="B52" s="29"/>
      <c r="C52" s="30"/>
      <c r="D52" s="30"/>
      <c r="E52" s="243" t="s">
        <v>1695</v>
      </c>
      <c r="F52" s="245"/>
      <c r="G52" s="245"/>
      <c r="H52" s="245"/>
      <c r="I52" s="109"/>
      <c r="J52" s="30"/>
      <c r="K52" s="30"/>
      <c r="L52" s="110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</row>
    <row r="53" spans="1:47" s="2" customFormat="1" ht="12" hidden="1" customHeight="1">
      <c r="A53" s="28"/>
      <c r="B53" s="29"/>
      <c r="C53" s="23" t="s">
        <v>104</v>
      </c>
      <c r="D53" s="30"/>
      <c r="E53" s="30"/>
      <c r="F53" s="30"/>
      <c r="G53" s="30"/>
      <c r="H53" s="30"/>
      <c r="I53" s="109"/>
      <c r="J53" s="30"/>
      <c r="K53" s="30"/>
      <c r="L53" s="110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</row>
    <row r="54" spans="1:47" s="2" customFormat="1" ht="16.5" hidden="1" customHeight="1">
      <c r="A54" s="28"/>
      <c r="B54" s="29"/>
      <c r="C54" s="30"/>
      <c r="D54" s="30"/>
      <c r="E54" s="192" t="str">
        <f>E11</f>
        <v>03 - VRN</v>
      </c>
      <c r="F54" s="245"/>
      <c r="G54" s="245"/>
      <c r="H54" s="245"/>
      <c r="I54" s="109"/>
      <c r="J54" s="30"/>
      <c r="K54" s="30"/>
      <c r="L54" s="110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</row>
    <row r="55" spans="1:47" s="2" customFormat="1" ht="6.95" hidden="1" customHeight="1">
      <c r="A55" s="28"/>
      <c r="B55" s="29"/>
      <c r="C55" s="30"/>
      <c r="D55" s="30"/>
      <c r="E55" s="30"/>
      <c r="F55" s="30"/>
      <c r="G55" s="30"/>
      <c r="H55" s="30"/>
      <c r="I55" s="109"/>
      <c r="J55" s="30"/>
      <c r="K55" s="30"/>
      <c r="L55" s="110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</row>
    <row r="56" spans="1:47" s="2" customFormat="1" ht="12" hidden="1" customHeight="1">
      <c r="A56" s="28"/>
      <c r="B56" s="29"/>
      <c r="C56" s="23" t="s">
        <v>23</v>
      </c>
      <c r="D56" s="30"/>
      <c r="E56" s="30"/>
      <c r="F56" s="21" t="str">
        <f>F14</f>
        <v xml:space="preserve"> </v>
      </c>
      <c r="G56" s="30"/>
      <c r="H56" s="30"/>
      <c r="I56" s="111" t="s">
        <v>25</v>
      </c>
      <c r="J56" s="53" t="str">
        <f>IF(J14="","",J14)</f>
        <v>24. 4. 2020</v>
      </c>
      <c r="K56" s="30"/>
      <c r="L56" s="110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</row>
    <row r="57" spans="1:47" s="2" customFormat="1" ht="6.95" hidden="1" customHeight="1">
      <c r="A57" s="28"/>
      <c r="B57" s="29"/>
      <c r="C57" s="30"/>
      <c r="D57" s="30"/>
      <c r="E57" s="30"/>
      <c r="F57" s="30"/>
      <c r="G57" s="30"/>
      <c r="H57" s="30"/>
      <c r="I57" s="109"/>
      <c r="J57" s="30"/>
      <c r="K57" s="30"/>
      <c r="L57" s="110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</row>
    <row r="58" spans="1:47" s="2" customFormat="1" ht="15.2" hidden="1" customHeight="1">
      <c r="A58" s="28"/>
      <c r="B58" s="29"/>
      <c r="C58" s="23" t="s">
        <v>29</v>
      </c>
      <c r="D58" s="30"/>
      <c r="E58" s="30"/>
      <c r="F58" s="21" t="str">
        <f>E17</f>
        <v>SŽDC s.o., OŘ Ústí n.L., ST Ústí n.L.</v>
      </c>
      <c r="G58" s="30"/>
      <c r="H58" s="30"/>
      <c r="I58" s="111" t="s">
        <v>37</v>
      </c>
      <c r="J58" s="26" t="str">
        <f>E23</f>
        <v xml:space="preserve"> </v>
      </c>
      <c r="K58" s="30"/>
      <c r="L58" s="110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</row>
    <row r="59" spans="1:47" s="2" customFormat="1" ht="15.2" hidden="1" customHeight="1">
      <c r="A59" s="28"/>
      <c r="B59" s="29"/>
      <c r="C59" s="23" t="s">
        <v>35</v>
      </c>
      <c r="D59" s="30"/>
      <c r="E59" s="30"/>
      <c r="F59" s="21" t="str">
        <f>IF(E20="","",E20)</f>
        <v>Vyplň údaj</v>
      </c>
      <c r="G59" s="30"/>
      <c r="H59" s="30"/>
      <c r="I59" s="111" t="s">
        <v>40</v>
      </c>
      <c r="J59" s="26" t="str">
        <f>E26</f>
        <v>Věra Trnková</v>
      </c>
      <c r="K59" s="30"/>
      <c r="L59" s="110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</row>
    <row r="60" spans="1:47" s="2" customFormat="1" ht="10.35" hidden="1" customHeight="1">
      <c r="A60" s="28"/>
      <c r="B60" s="29"/>
      <c r="C60" s="30"/>
      <c r="D60" s="30"/>
      <c r="E60" s="30"/>
      <c r="F60" s="30"/>
      <c r="G60" s="30"/>
      <c r="H60" s="30"/>
      <c r="I60" s="109"/>
      <c r="J60" s="30"/>
      <c r="K60" s="30"/>
      <c r="L60" s="110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</row>
    <row r="61" spans="1:47" s="2" customFormat="1" ht="29.25" hidden="1" customHeight="1">
      <c r="A61" s="28"/>
      <c r="B61" s="29"/>
      <c r="C61" s="140" t="s">
        <v>107</v>
      </c>
      <c r="D61" s="141"/>
      <c r="E61" s="141"/>
      <c r="F61" s="141"/>
      <c r="G61" s="141"/>
      <c r="H61" s="141"/>
      <c r="I61" s="142"/>
      <c r="J61" s="143" t="s">
        <v>108</v>
      </c>
      <c r="K61" s="141"/>
      <c r="L61" s="110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47" s="2" customFormat="1" ht="10.35" hidden="1" customHeight="1">
      <c r="A62" s="28"/>
      <c r="B62" s="29"/>
      <c r="C62" s="30"/>
      <c r="D62" s="30"/>
      <c r="E62" s="30"/>
      <c r="F62" s="30"/>
      <c r="G62" s="30"/>
      <c r="H62" s="30"/>
      <c r="I62" s="109"/>
      <c r="J62" s="30"/>
      <c r="K62" s="30"/>
      <c r="L62" s="110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</row>
    <row r="63" spans="1:47" s="2" customFormat="1" ht="22.9" hidden="1" customHeight="1">
      <c r="A63" s="28"/>
      <c r="B63" s="29"/>
      <c r="C63" s="144" t="s">
        <v>76</v>
      </c>
      <c r="D63" s="30"/>
      <c r="E63" s="30"/>
      <c r="F63" s="30"/>
      <c r="G63" s="30"/>
      <c r="H63" s="30"/>
      <c r="I63" s="109"/>
      <c r="J63" s="71">
        <f>J85</f>
        <v>0</v>
      </c>
      <c r="K63" s="30"/>
      <c r="L63" s="110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U63" s="11" t="s">
        <v>109</v>
      </c>
    </row>
    <row r="64" spans="1:47" s="2" customFormat="1" ht="21.75" hidden="1" customHeight="1">
      <c r="A64" s="28"/>
      <c r="B64" s="29"/>
      <c r="C64" s="30"/>
      <c r="D64" s="30"/>
      <c r="E64" s="30"/>
      <c r="F64" s="30"/>
      <c r="G64" s="30"/>
      <c r="H64" s="30"/>
      <c r="I64" s="109"/>
      <c r="J64" s="30"/>
      <c r="K64" s="30"/>
      <c r="L64" s="110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</row>
    <row r="65" spans="1:31" s="2" customFormat="1" ht="6.95" hidden="1" customHeight="1">
      <c r="A65" s="28"/>
      <c r="B65" s="41"/>
      <c r="C65" s="42"/>
      <c r="D65" s="42"/>
      <c r="E65" s="42"/>
      <c r="F65" s="42"/>
      <c r="G65" s="42"/>
      <c r="H65" s="42"/>
      <c r="I65" s="136"/>
      <c r="J65" s="42"/>
      <c r="K65" s="42"/>
      <c r="L65" s="110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ht="11.25" hidden="1"/>
    <row r="67" spans="1:31" ht="11.25" hidden="1"/>
    <row r="68" spans="1:31" ht="11.25" hidden="1"/>
    <row r="69" spans="1:31" s="2" customFormat="1" ht="6.95" customHeight="1">
      <c r="A69" s="28"/>
      <c r="B69" s="43"/>
      <c r="C69" s="44"/>
      <c r="D69" s="44"/>
      <c r="E69" s="44"/>
      <c r="F69" s="44"/>
      <c r="G69" s="44"/>
      <c r="H69" s="44"/>
      <c r="I69" s="139"/>
      <c r="J69" s="44"/>
      <c r="K69" s="44"/>
      <c r="L69" s="110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</row>
    <row r="70" spans="1:31" s="2" customFormat="1" ht="24.95" customHeight="1">
      <c r="A70" s="28"/>
      <c r="B70" s="29"/>
      <c r="C70" s="17" t="s">
        <v>110</v>
      </c>
      <c r="D70" s="30"/>
      <c r="E70" s="30"/>
      <c r="F70" s="30"/>
      <c r="G70" s="30"/>
      <c r="H70" s="30"/>
      <c r="I70" s="109"/>
      <c r="J70" s="30"/>
      <c r="K70" s="30"/>
      <c r="L70" s="110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</row>
    <row r="71" spans="1:31" s="2" customFormat="1" ht="6.95" customHeight="1">
      <c r="A71" s="28"/>
      <c r="B71" s="29"/>
      <c r="C71" s="30"/>
      <c r="D71" s="30"/>
      <c r="E71" s="30"/>
      <c r="F71" s="30"/>
      <c r="G71" s="30"/>
      <c r="H71" s="30"/>
      <c r="I71" s="109"/>
      <c r="J71" s="30"/>
      <c r="K71" s="30"/>
      <c r="L71" s="110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72" spans="1:31" s="2" customFormat="1" ht="12" customHeight="1">
      <c r="A72" s="28"/>
      <c r="B72" s="29"/>
      <c r="C72" s="23" t="s">
        <v>16</v>
      </c>
      <c r="D72" s="30"/>
      <c r="E72" s="30"/>
      <c r="F72" s="30"/>
      <c r="G72" s="30"/>
      <c r="H72" s="30"/>
      <c r="I72" s="109"/>
      <c r="J72" s="30"/>
      <c r="K72" s="30"/>
      <c r="L72" s="110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</row>
    <row r="73" spans="1:31" s="2" customFormat="1" ht="16.5" customHeight="1">
      <c r="A73" s="28"/>
      <c r="B73" s="29"/>
      <c r="C73" s="30"/>
      <c r="D73" s="30"/>
      <c r="E73" s="243" t="str">
        <f>E7</f>
        <v>Svařování, navařování, broušení, výměna ocelových součástí výhybek a kolejnic v obvodu Správy tratí Ústí nad Labem</v>
      </c>
      <c r="F73" s="244"/>
      <c r="G73" s="244"/>
      <c r="H73" s="244"/>
      <c r="I73" s="109"/>
      <c r="J73" s="30"/>
      <c r="K73" s="30"/>
      <c r="L73" s="110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</row>
    <row r="74" spans="1:31" s="1" customFormat="1" ht="12" customHeight="1">
      <c r="B74" s="15"/>
      <c r="C74" s="23" t="s">
        <v>102</v>
      </c>
      <c r="D74" s="16"/>
      <c r="E74" s="16"/>
      <c r="F74" s="16"/>
      <c r="G74" s="16"/>
      <c r="H74" s="16"/>
      <c r="I74" s="102"/>
      <c r="J74" s="16"/>
      <c r="K74" s="16"/>
      <c r="L74" s="14"/>
    </row>
    <row r="75" spans="1:31" s="2" customFormat="1" ht="16.5" customHeight="1">
      <c r="A75" s="28"/>
      <c r="B75" s="29"/>
      <c r="C75" s="30"/>
      <c r="D75" s="30"/>
      <c r="E75" s="243" t="s">
        <v>1695</v>
      </c>
      <c r="F75" s="245"/>
      <c r="G75" s="245"/>
      <c r="H75" s="245"/>
      <c r="I75" s="109"/>
      <c r="J75" s="30"/>
      <c r="K75" s="30"/>
      <c r="L75" s="110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</row>
    <row r="76" spans="1:31" s="2" customFormat="1" ht="12" customHeight="1">
      <c r="A76" s="28"/>
      <c r="B76" s="29"/>
      <c r="C76" s="23" t="s">
        <v>104</v>
      </c>
      <c r="D76" s="30"/>
      <c r="E76" s="30"/>
      <c r="F76" s="30"/>
      <c r="G76" s="30"/>
      <c r="H76" s="30"/>
      <c r="I76" s="109"/>
      <c r="J76" s="30"/>
      <c r="K76" s="30"/>
      <c r="L76" s="110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6.5" customHeight="1">
      <c r="A77" s="28"/>
      <c r="B77" s="29"/>
      <c r="C77" s="30"/>
      <c r="D77" s="30"/>
      <c r="E77" s="192" t="str">
        <f>E11</f>
        <v>03 - VRN</v>
      </c>
      <c r="F77" s="245"/>
      <c r="G77" s="245"/>
      <c r="H77" s="245"/>
      <c r="I77" s="109"/>
      <c r="J77" s="30"/>
      <c r="K77" s="30"/>
      <c r="L77" s="110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 s="2" customFormat="1" ht="6.95" customHeight="1">
      <c r="A78" s="28"/>
      <c r="B78" s="29"/>
      <c r="C78" s="30"/>
      <c r="D78" s="30"/>
      <c r="E78" s="30"/>
      <c r="F78" s="30"/>
      <c r="G78" s="30"/>
      <c r="H78" s="30"/>
      <c r="I78" s="109"/>
      <c r="J78" s="30"/>
      <c r="K78" s="30"/>
      <c r="L78" s="110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</row>
    <row r="79" spans="1:31" s="2" customFormat="1" ht="12" customHeight="1">
      <c r="A79" s="28"/>
      <c r="B79" s="29"/>
      <c r="C79" s="23" t="s">
        <v>23</v>
      </c>
      <c r="D79" s="30"/>
      <c r="E79" s="30"/>
      <c r="F79" s="21" t="str">
        <f>F14</f>
        <v xml:space="preserve"> </v>
      </c>
      <c r="G79" s="30"/>
      <c r="H79" s="30"/>
      <c r="I79" s="111" t="s">
        <v>25</v>
      </c>
      <c r="J79" s="53" t="str">
        <f>IF(J14="","",J14)</f>
        <v>24. 4. 2020</v>
      </c>
      <c r="K79" s="30"/>
      <c r="L79" s="110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</row>
    <row r="80" spans="1:31" s="2" customFormat="1" ht="6.95" customHeight="1">
      <c r="A80" s="28"/>
      <c r="B80" s="29"/>
      <c r="C80" s="30"/>
      <c r="D80" s="30"/>
      <c r="E80" s="30"/>
      <c r="F80" s="30"/>
      <c r="G80" s="30"/>
      <c r="H80" s="30"/>
      <c r="I80" s="109"/>
      <c r="J80" s="30"/>
      <c r="K80" s="30"/>
      <c r="L80" s="110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</row>
    <row r="81" spans="1:65" s="2" customFormat="1" ht="15.2" customHeight="1">
      <c r="A81" s="28"/>
      <c r="B81" s="29"/>
      <c r="C81" s="23" t="s">
        <v>29</v>
      </c>
      <c r="D81" s="30"/>
      <c r="E81" s="30"/>
      <c r="F81" s="21" t="str">
        <f>E17</f>
        <v>SŽDC s.o., OŘ Ústí n.L., ST Ústí n.L.</v>
      </c>
      <c r="G81" s="30"/>
      <c r="H81" s="30"/>
      <c r="I81" s="111" t="s">
        <v>37</v>
      </c>
      <c r="J81" s="26" t="str">
        <f>E23</f>
        <v xml:space="preserve"> </v>
      </c>
      <c r="K81" s="30"/>
      <c r="L81" s="110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65" s="2" customFormat="1" ht="15.2" customHeight="1">
      <c r="A82" s="28"/>
      <c r="B82" s="29"/>
      <c r="C82" s="23" t="s">
        <v>35</v>
      </c>
      <c r="D82" s="30"/>
      <c r="E82" s="30"/>
      <c r="F82" s="21" t="str">
        <f>IF(E20="","",E20)</f>
        <v>Vyplň údaj</v>
      </c>
      <c r="G82" s="30"/>
      <c r="H82" s="30"/>
      <c r="I82" s="111" t="s">
        <v>40</v>
      </c>
      <c r="J82" s="26" t="str">
        <f>E26</f>
        <v>Věra Trnková</v>
      </c>
      <c r="K82" s="30"/>
      <c r="L82" s="110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65" s="2" customFormat="1" ht="10.35" customHeight="1">
      <c r="A83" s="28"/>
      <c r="B83" s="29"/>
      <c r="C83" s="30"/>
      <c r="D83" s="30"/>
      <c r="E83" s="30"/>
      <c r="F83" s="30"/>
      <c r="G83" s="30"/>
      <c r="H83" s="30"/>
      <c r="I83" s="109"/>
      <c r="J83" s="30"/>
      <c r="K83" s="30"/>
      <c r="L83" s="110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65" s="9" customFormat="1" ht="29.25" customHeight="1">
      <c r="A84" s="145"/>
      <c r="B84" s="146"/>
      <c r="C84" s="147" t="s">
        <v>111</v>
      </c>
      <c r="D84" s="148" t="s">
        <v>63</v>
      </c>
      <c r="E84" s="148" t="s">
        <v>59</v>
      </c>
      <c r="F84" s="148" t="s">
        <v>60</v>
      </c>
      <c r="G84" s="148" t="s">
        <v>112</v>
      </c>
      <c r="H84" s="148" t="s">
        <v>113</v>
      </c>
      <c r="I84" s="149" t="s">
        <v>114</v>
      </c>
      <c r="J84" s="150" t="s">
        <v>108</v>
      </c>
      <c r="K84" s="151" t="s">
        <v>115</v>
      </c>
      <c r="L84" s="152"/>
      <c r="M84" s="62" t="s">
        <v>20</v>
      </c>
      <c r="N84" s="63" t="s">
        <v>48</v>
      </c>
      <c r="O84" s="63" t="s">
        <v>116</v>
      </c>
      <c r="P84" s="63" t="s">
        <v>117</v>
      </c>
      <c r="Q84" s="63" t="s">
        <v>118</v>
      </c>
      <c r="R84" s="63" t="s">
        <v>119</v>
      </c>
      <c r="S84" s="63" t="s">
        <v>120</v>
      </c>
      <c r="T84" s="64" t="s">
        <v>121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9" customHeight="1">
      <c r="A85" s="28"/>
      <c r="B85" s="29"/>
      <c r="C85" s="69" t="s">
        <v>122</v>
      </c>
      <c r="D85" s="30"/>
      <c r="E85" s="30"/>
      <c r="F85" s="30"/>
      <c r="G85" s="30"/>
      <c r="H85" s="30"/>
      <c r="I85" s="109"/>
      <c r="J85" s="153">
        <f>BK85</f>
        <v>0</v>
      </c>
      <c r="K85" s="30"/>
      <c r="L85" s="33"/>
      <c r="M85" s="65"/>
      <c r="N85" s="154"/>
      <c r="O85" s="66"/>
      <c r="P85" s="155">
        <f>SUM(P86:P100)</f>
        <v>0</v>
      </c>
      <c r="Q85" s="66"/>
      <c r="R85" s="155">
        <f>SUM(R86:R100)</f>
        <v>0</v>
      </c>
      <c r="S85" s="66"/>
      <c r="T85" s="156">
        <f>SUM(T86:T100)</f>
        <v>0</v>
      </c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T85" s="11" t="s">
        <v>77</v>
      </c>
      <c r="AU85" s="11" t="s">
        <v>109</v>
      </c>
      <c r="BK85" s="157">
        <f>SUM(BK86:BK100)</f>
        <v>0</v>
      </c>
    </row>
    <row r="86" spans="1:65" s="2" customFormat="1" ht="16.5" customHeight="1">
      <c r="A86" s="28"/>
      <c r="B86" s="29"/>
      <c r="C86" s="158" t="s">
        <v>22</v>
      </c>
      <c r="D86" s="158" t="s">
        <v>123</v>
      </c>
      <c r="E86" s="159" t="s">
        <v>1697</v>
      </c>
      <c r="F86" s="160" t="s">
        <v>1698</v>
      </c>
      <c r="G86" s="161" t="s">
        <v>1699</v>
      </c>
      <c r="H86" s="162">
        <v>1000000</v>
      </c>
      <c r="I86" s="163"/>
      <c r="J86" s="164">
        <f>ROUND(I86*H86,2)</f>
        <v>0</v>
      </c>
      <c r="K86" s="165"/>
      <c r="L86" s="33"/>
      <c r="M86" s="166" t="s">
        <v>20</v>
      </c>
      <c r="N86" s="167" t="s">
        <v>49</v>
      </c>
      <c r="O86" s="58"/>
      <c r="P86" s="168">
        <f>O86*H86</f>
        <v>0</v>
      </c>
      <c r="Q86" s="168">
        <v>0</v>
      </c>
      <c r="R86" s="168">
        <f>Q86*H86</f>
        <v>0</v>
      </c>
      <c r="S86" s="168">
        <v>0</v>
      </c>
      <c r="T86" s="169">
        <f>S86*H86</f>
        <v>0</v>
      </c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R86" s="170" t="s">
        <v>127</v>
      </c>
      <c r="AT86" s="170" t="s">
        <v>123</v>
      </c>
      <c r="AU86" s="170" t="s">
        <v>78</v>
      </c>
      <c r="AY86" s="11" t="s">
        <v>128</v>
      </c>
      <c r="BE86" s="171">
        <f>IF(N86="základní",J86,0)</f>
        <v>0</v>
      </c>
      <c r="BF86" s="171">
        <f>IF(N86="snížená",J86,0)</f>
        <v>0</v>
      </c>
      <c r="BG86" s="171">
        <f>IF(N86="zákl. přenesená",J86,0)</f>
        <v>0</v>
      </c>
      <c r="BH86" s="171">
        <f>IF(N86="sníž. přenesená",J86,0)</f>
        <v>0</v>
      </c>
      <c r="BI86" s="171">
        <f>IF(N86="nulová",J86,0)</f>
        <v>0</v>
      </c>
      <c r="BJ86" s="11" t="s">
        <v>22</v>
      </c>
      <c r="BK86" s="171">
        <f>ROUND(I86*H86,2)</f>
        <v>0</v>
      </c>
      <c r="BL86" s="11" t="s">
        <v>127</v>
      </c>
      <c r="BM86" s="170" t="s">
        <v>1700</v>
      </c>
    </row>
    <row r="87" spans="1:65" s="2" customFormat="1" ht="29.25">
      <c r="A87" s="28"/>
      <c r="B87" s="29"/>
      <c r="C87" s="30"/>
      <c r="D87" s="172" t="s">
        <v>130</v>
      </c>
      <c r="E87" s="30"/>
      <c r="F87" s="173" t="s">
        <v>1701</v>
      </c>
      <c r="G87" s="30"/>
      <c r="H87" s="30"/>
      <c r="I87" s="109"/>
      <c r="J87" s="30"/>
      <c r="K87" s="30"/>
      <c r="L87" s="33"/>
      <c r="M87" s="174"/>
      <c r="N87" s="175"/>
      <c r="O87" s="58"/>
      <c r="P87" s="58"/>
      <c r="Q87" s="58"/>
      <c r="R87" s="58"/>
      <c r="S87" s="58"/>
      <c r="T87" s="59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T87" s="11" t="s">
        <v>130</v>
      </c>
      <c r="AU87" s="11" t="s">
        <v>78</v>
      </c>
    </row>
    <row r="88" spans="1:65" s="2" customFormat="1" ht="58.5">
      <c r="A88" s="28"/>
      <c r="B88" s="29"/>
      <c r="C88" s="30"/>
      <c r="D88" s="172" t="s">
        <v>1702</v>
      </c>
      <c r="E88" s="30"/>
      <c r="F88" s="191" t="s">
        <v>1703</v>
      </c>
      <c r="G88" s="30"/>
      <c r="H88" s="30"/>
      <c r="I88" s="109"/>
      <c r="J88" s="30"/>
      <c r="K88" s="30"/>
      <c r="L88" s="33"/>
      <c r="M88" s="174"/>
      <c r="N88" s="175"/>
      <c r="O88" s="58"/>
      <c r="P88" s="58"/>
      <c r="Q88" s="58"/>
      <c r="R88" s="58"/>
      <c r="S88" s="58"/>
      <c r="T88" s="59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T88" s="11" t="s">
        <v>1702</v>
      </c>
      <c r="AU88" s="11" t="s">
        <v>78</v>
      </c>
    </row>
    <row r="89" spans="1:65" s="2" customFormat="1" ht="16.5" customHeight="1">
      <c r="A89" s="28"/>
      <c r="B89" s="29"/>
      <c r="C89" s="158" t="s">
        <v>86</v>
      </c>
      <c r="D89" s="158" t="s">
        <v>123</v>
      </c>
      <c r="E89" s="159" t="s">
        <v>1704</v>
      </c>
      <c r="F89" s="160" t="s">
        <v>1705</v>
      </c>
      <c r="G89" s="161" t="s">
        <v>1699</v>
      </c>
      <c r="H89" s="162">
        <v>500000</v>
      </c>
      <c r="I89" s="163"/>
      <c r="J89" s="164">
        <f>ROUND(I89*H89,2)</f>
        <v>0</v>
      </c>
      <c r="K89" s="165"/>
      <c r="L89" s="33"/>
      <c r="M89" s="166" t="s">
        <v>20</v>
      </c>
      <c r="N89" s="167" t="s">
        <v>49</v>
      </c>
      <c r="O89" s="58"/>
      <c r="P89" s="168">
        <f>O89*H89</f>
        <v>0</v>
      </c>
      <c r="Q89" s="168">
        <v>0</v>
      </c>
      <c r="R89" s="168">
        <f>Q89*H89</f>
        <v>0</v>
      </c>
      <c r="S89" s="168">
        <v>0</v>
      </c>
      <c r="T89" s="169">
        <f>S89*H89</f>
        <v>0</v>
      </c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R89" s="170" t="s">
        <v>127</v>
      </c>
      <c r="AT89" s="170" t="s">
        <v>123</v>
      </c>
      <c r="AU89" s="170" t="s">
        <v>78</v>
      </c>
      <c r="AY89" s="11" t="s">
        <v>128</v>
      </c>
      <c r="BE89" s="171">
        <f>IF(N89="základní",J89,0)</f>
        <v>0</v>
      </c>
      <c r="BF89" s="171">
        <f>IF(N89="snížená",J89,0)</f>
        <v>0</v>
      </c>
      <c r="BG89" s="171">
        <f>IF(N89="zákl. přenesená",J89,0)</f>
        <v>0</v>
      </c>
      <c r="BH89" s="171">
        <f>IF(N89="sníž. přenesená",J89,0)</f>
        <v>0</v>
      </c>
      <c r="BI89" s="171">
        <f>IF(N89="nulová",J89,0)</f>
        <v>0</v>
      </c>
      <c r="BJ89" s="11" t="s">
        <v>22</v>
      </c>
      <c r="BK89" s="171">
        <f>ROUND(I89*H89,2)</f>
        <v>0</v>
      </c>
      <c r="BL89" s="11" t="s">
        <v>127</v>
      </c>
      <c r="BM89" s="170" t="s">
        <v>1706</v>
      </c>
    </row>
    <row r="90" spans="1:65" s="2" customFormat="1" ht="11.25">
      <c r="A90" s="28"/>
      <c r="B90" s="29"/>
      <c r="C90" s="30"/>
      <c r="D90" s="172" t="s">
        <v>130</v>
      </c>
      <c r="E90" s="30"/>
      <c r="F90" s="173" t="s">
        <v>1707</v>
      </c>
      <c r="G90" s="30"/>
      <c r="H90" s="30"/>
      <c r="I90" s="109"/>
      <c r="J90" s="30"/>
      <c r="K90" s="30"/>
      <c r="L90" s="33"/>
      <c r="M90" s="174"/>
      <c r="N90" s="175"/>
      <c r="O90" s="58"/>
      <c r="P90" s="58"/>
      <c r="Q90" s="58"/>
      <c r="R90" s="58"/>
      <c r="S90" s="58"/>
      <c r="T90" s="59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T90" s="11" t="s">
        <v>130</v>
      </c>
      <c r="AU90" s="11" t="s">
        <v>78</v>
      </c>
    </row>
    <row r="91" spans="1:65" s="2" customFormat="1" ht="68.25">
      <c r="A91" s="28"/>
      <c r="B91" s="29"/>
      <c r="C91" s="30"/>
      <c r="D91" s="172" t="s">
        <v>1702</v>
      </c>
      <c r="E91" s="30"/>
      <c r="F91" s="191" t="s">
        <v>1708</v>
      </c>
      <c r="G91" s="30"/>
      <c r="H91" s="30"/>
      <c r="I91" s="109"/>
      <c r="J91" s="30"/>
      <c r="K91" s="30"/>
      <c r="L91" s="33"/>
      <c r="M91" s="174"/>
      <c r="N91" s="175"/>
      <c r="O91" s="58"/>
      <c r="P91" s="58"/>
      <c r="Q91" s="58"/>
      <c r="R91" s="58"/>
      <c r="S91" s="58"/>
      <c r="T91" s="59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T91" s="11" t="s">
        <v>1702</v>
      </c>
      <c r="AU91" s="11" t="s">
        <v>78</v>
      </c>
    </row>
    <row r="92" spans="1:65" s="2" customFormat="1" ht="33" customHeight="1">
      <c r="A92" s="28"/>
      <c r="B92" s="29"/>
      <c r="C92" s="158" t="s">
        <v>137</v>
      </c>
      <c r="D92" s="158" t="s">
        <v>123</v>
      </c>
      <c r="E92" s="159" t="s">
        <v>1709</v>
      </c>
      <c r="F92" s="160" t="s">
        <v>1710</v>
      </c>
      <c r="G92" s="161" t="s">
        <v>1699</v>
      </c>
      <c r="H92" s="162">
        <v>1000000</v>
      </c>
      <c r="I92" s="163"/>
      <c r="J92" s="164">
        <f>ROUND(I92*H92,2)</f>
        <v>0</v>
      </c>
      <c r="K92" s="165"/>
      <c r="L92" s="33"/>
      <c r="M92" s="166" t="s">
        <v>20</v>
      </c>
      <c r="N92" s="167" t="s">
        <v>49</v>
      </c>
      <c r="O92" s="58"/>
      <c r="P92" s="168">
        <f>O92*H92</f>
        <v>0</v>
      </c>
      <c r="Q92" s="168">
        <v>0</v>
      </c>
      <c r="R92" s="168">
        <f>Q92*H92</f>
        <v>0</v>
      </c>
      <c r="S92" s="168">
        <v>0</v>
      </c>
      <c r="T92" s="169">
        <f>S92*H92</f>
        <v>0</v>
      </c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R92" s="170" t="s">
        <v>127</v>
      </c>
      <c r="AT92" s="170" t="s">
        <v>123</v>
      </c>
      <c r="AU92" s="170" t="s">
        <v>78</v>
      </c>
      <c r="AY92" s="11" t="s">
        <v>128</v>
      </c>
      <c r="BE92" s="171">
        <f>IF(N92="základní",J92,0)</f>
        <v>0</v>
      </c>
      <c r="BF92" s="171">
        <f>IF(N92="snížená",J92,0)</f>
        <v>0</v>
      </c>
      <c r="BG92" s="171">
        <f>IF(N92="zákl. přenesená",J92,0)</f>
        <v>0</v>
      </c>
      <c r="BH92" s="171">
        <f>IF(N92="sníž. přenesená",J92,0)</f>
        <v>0</v>
      </c>
      <c r="BI92" s="171">
        <f>IF(N92="nulová",J92,0)</f>
        <v>0</v>
      </c>
      <c r="BJ92" s="11" t="s">
        <v>22</v>
      </c>
      <c r="BK92" s="171">
        <f>ROUND(I92*H92,2)</f>
        <v>0</v>
      </c>
      <c r="BL92" s="11" t="s">
        <v>127</v>
      </c>
      <c r="BM92" s="170" t="s">
        <v>1711</v>
      </c>
    </row>
    <row r="93" spans="1:65" s="2" customFormat="1" ht="39">
      <c r="A93" s="28"/>
      <c r="B93" s="29"/>
      <c r="C93" s="30"/>
      <c r="D93" s="172" t="s">
        <v>130</v>
      </c>
      <c r="E93" s="30"/>
      <c r="F93" s="173" t="s">
        <v>1712</v>
      </c>
      <c r="G93" s="30"/>
      <c r="H93" s="30"/>
      <c r="I93" s="109"/>
      <c r="J93" s="30"/>
      <c r="K93" s="30"/>
      <c r="L93" s="33"/>
      <c r="M93" s="174"/>
      <c r="N93" s="175"/>
      <c r="O93" s="58"/>
      <c r="P93" s="58"/>
      <c r="Q93" s="58"/>
      <c r="R93" s="58"/>
      <c r="S93" s="58"/>
      <c r="T93" s="59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T93" s="11" t="s">
        <v>130</v>
      </c>
      <c r="AU93" s="11" t="s">
        <v>78</v>
      </c>
    </row>
    <row r="94" spans="1:65" s="2" customFormat="1" ht="58.5">
      <c r="A94" s="28"/>
      <c r="B94" s="29"/>
      <c r="C94" s="30"/>
      <c r="D94" s="172" t="s">
        <v>1702</v>
      </c>
      <c r="E94" s="30"/>
      <c r="F94" s="191" t="s">
        <v>1703</v>
      </c>
      <c r="G94" s="30"/>
      <c r="H94" s="30"/>
      <c r="I94" s="109"/>
      <c r="J94" s="30"/>
      <c r="K94" s="30"/>
      <c r="L94" s="33"/>
      <c r="M94" s="174"/>
      <c r="N94" s="175"/>
      <c r="O94" s="58"/>
      <c r="P94" s="58"/>
      <c r="Q94" s="58"/>
      <c r="R94" s="58"/>
      <c r="S94" s="58"/>
      <c r="T94" s="59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T94" s="11" t="s">
        <v>1702</v>
      </c>
      <c r="AU94" s="11" t="s">
        <v>78</v>
      </c>
    </row>
    <row r="95" spans="1:65" s="2" customFormat="1" ht="16.5" customHeight="1">
      <c r="A95" s="28"/>
      <c r="B95" s="29"/>
      <c r="C95" s="158" t="s">
        <v>127</v>
      </c>
      <c r="D95" s="158" t="s">
        <v>123</v>
      </c>
      <c r="E95" s="159" t="s">
        <v>1713</v>
      </c>
      <c r="F95" s="160" t="s">
        <v>1714</v>
      </c>
      <c r="G95" s="161" t="s">
        <v>1699</v>
      </c>
      <c r="H95" s="162">
        <v>400000</v>
      </c>
      <c r="I95" s="163"/>
      <c r="J95" s="164">
        <f>ROUND(I95*H95,2)</f>
        <v>0</v>
      </c>
      <c r="K95" s="165"/>
      <c r="L95" s="33"/>
      <c r="M95" s="166" t="s">
        <v>20</v>
      </c>
      <c r="N95" s="167" t="s">
        <v>49</v>
      </c>
      <c r="O95" s="58"/>
      <c r="P95" s="168">
        <f>O95*H95</f>
        <v>0</v>
      </c>
      <c r="Q95" s="168">
        <v>0</v>
      </c>
      <c r="R95" s="168">
        <f>Q95*H95</f>
        <v>0</v>
      </c>
      <c r="S95" s="168">
        <v>0</v>
      </c>
      <c r="T95" s="169">
        <f>S95*H95</f>
        <v>0</v>
      </c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R95" s="170" t="s">
        <v>127</v>
      </c>
      <c r="AT95" s="170" t="s">
        <v>123</v>
      </c>
      <c r="AU95" s="170" t="s">
        <v>78</v>
      </c>
      <c r="AY95" s="11" t="s">
        <v>128</v>
      </c>
      <c r="BE95" s="171">
        <f>IF(N95="základní",J95,0)</f>
        <v>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11" t="s">
        <v>22</v>
      </c>
      <c r="BK95" s="171">
        <f>ROUND(I95*H95,2)</f>
        <v>0</v>
      </c>
      <c r="BL95" s="11" t="s">
        <v>127</v>
      </c>
      <c r="BM95" s="170" t="s">
        <v>1715</v>
      </c>
    </row>
    <row r="96" spans="1:65" s="2" customFormat="1" ht="11.25">
      <c r="A96" s="28"/>
      <c r="B96" s="29"/>
      <c r="C96" s="30"/>
      <c r="D96" s="172" t="s">
        <v>130</v>
      </c>
      <c r="E96" s="30"/>
      <c r="F96" s="173" t="s">
        <v>1716</v>
      </c>
      <c r="G96" s="30"/>
      <c r="H96" s="30"/>
      <c r="I96" s="109"/>
      <c r="J96" s="30"/>
      <c r="K96" s="30"/>
      <c r="L96" s="33"/>
      <c r="M96" s="174"/>
      <c r="N96" s="175"/>
      <c r="O96" s="58"/>
      <c r="P96" s="58"/>
      <c r="Q96" s="58"/>
      <c r="R96" s="58"/>
      <c r="S96" s="58"/>
      <c r="T96" s="59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T96" s="11" t="s">
        <v>130</v>
      </c>
      <c r="AU96" s="11" t="s">
        <v>78</v>
      </c>
    </row>
    <row r="97" spans="1:65" s="2" customFormat="1" ht="58.5">
      <c r="A97" s="28"/>
      <c r="B97" s="29"/>
      <c r="C97" s="30"/>
      <c r="D97" s="172" t="s">
        <v>1702</v>
      </c>
      <c r="E97" s="30"/>
      <c r="F97" s="191" t="s">
        <v>1703</v>
      </c>
      <c r="G97" s="30"/>
      <c r="H97" s="30"/>
      <c r="I97" s="109"/>
      <c r="J97" s="30"/>
      <c r="K97" s="30"/>
      <c r="L97" s="33"/>
      <c r="M97" s="174"/>
      <c r="N97" s="175"/>
      <c r="O97" s="58"/>
      <c r="P97" s="58"/>
      <c r="Q97" s="58"/>
      <c r="R97" s="58"/>
      <c r="S97" s="58"/>
      <c r="T97" s="59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T97" s="11" t="s">
        <v>1702</v>
      </c>
      <c r="AU97" s="11" t="s">
        <v>78</v>
      </c>
    </row>
    <row r="98" spans="1:65" s="2" customFormat="1" ht="16.5" customHeight="1">
      <c r="A98" s="28"/>
      <c r="B98" s="29"/>
      <c r="C98" s="158" t="s">
        <v>146</v>
      </c>
      <c r="D98" s="158" t="s">
        <v>123</v>
      </c>
      <c r="E98" s="159" t="s">
        <v>1717</v>
      </c>
      <c r="F98" s="160" t="s">
        <v>1718</v>
      </c>
      <c r="G98" s="161" t="s">
        <v>1699</v>
      </c>
      <c r="H98" s="162">
        <v>500000</v>
      </c>
      <c r="I98" s="163"/>
      <c r="J98" s="164">
        <f>ROUND(I98*H98,2)</f>
        <v>0</v>
      </c>
      <c r="K98" s="165"/>
      <c r="L98" s="33"/>
      <c r="M98" s="166" t="s">
        <v>20</v>
      </c>
      <c r="N98" s="167" t="s">
        <v>49</v>
      </c>
      <c r="O98" s="58"/>
      <c r="P98" s="168">
        <f>O98*H98</f>
        <v>0</v>
      </c>
      <c r="Q98" s="168">
        <v>0</v>
      </c>
      <c r="R98" s="168">
        <f>Q98*H98</f>
        <v>0</v>
      </c>
      <c r="S98" s="168">
        <v>0</v>
      </c>
      <c r="T98" s="169">
        <f>S98*H98</f>
        <v>0</v>
      </c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R98" s="170" t="s">
        <v>127</v>
      </c>
      <c r="AT98" s="170" t="s">
        <v>123</v>
      </c>
      <c r="AU98" s="170" t="s">
        <v>78</v>
      </c>
      <c r="AY98" s="11" t="s">
        <v>128</v>
      </c>
      <c r="BE98" s="171">
        <f>IF(N98="základní",J98,0)</f>
        <v>0</v>
      </c>
      <c r="BF98" s="171">
        <f>IF(N98="snížená",J98,0)</f>
        <v>0</v>
      </c>
      <c r="BG98" s="171">
        <f>IF(N98="zákl. přenesená",J98,0)</f>
        <v>0</v>
      </c>
      <c r="BH98" s="171">
        <f>IF(N98="sníž. přenesená",J98,0)</f>
        <v>0</v>
      </c>
      <c r="BI98" s="171">
        <f>IF(N98="nulová",J98,0)</f>
        <v>0</v>
      </c>
      <c r="BJ98" s="11" t="s">
        <v>22</v>
      </c>
      <c r="BK98" s="171">
        <f>ROUND(I98*H98,2)</f>
        <v>0</v>
      </c>
      <c r="BL98" s="11" t="s">
        <v>127</v>
      </c>
      <c r="BM98" s="170" t="s">
        <v>1719</v>
      </c>
    </row>
    <row r="99" spans="1:65" s="2" customFormat="1" ht="29.25">
      <c r="A99" s="28"/>
      <c r="B99" s="29"/>
      <c r="C99" s="30"/>
      <c r="D99" s="172" t="s">
        <v>130</v>
      </c>
      <c r="E99" s="30"/>
      <c r="F99" s="173" t="s">
        <v>1720</v>
      </c>
      <c r="G99" s="30"/>
      <c r="H99" s="30"/>
      <c r="I99" s="109"/>
      <c r="J99" s="30"/>
      <c r="K99" s="30"/>
      <c r="L99" s="33"/>
      <c r="M99" s="174"/>
      <c r="N99" s="175"/>
      <c r="O99" s="58"/>
      <c r="P99" s="58"/>
      <c r="Q99" s="58"/>
      <c r="R99" s="58"/>
      <c r="S99" s="58"/>
      <c r="T99" s="59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T99" s="11" t="s">
        <v>130</v>
      </c>
      <c r="AU99" s="11" t="s">
        <v>78</v>
      </c>
    </row>
    <row r="100" spans="1:65" s="2" customFormat="1" ht="48.75">
      <c r="A100" s="28"/>
      <c r="B100" s="29"/>
      <c r="C100" s="30"/>
      <c r="D100" s="172" t="s">
        <v>1702</v>
      </c>
      <c r="E100" s="30"/>
      <c r="F100" s="191" t="s">
        <v>1721</v>
      </c>
      <c r="G100" s="30"/>
      <c r="H100" s="30"/>
      <c r="I100" s="109"/>
      <c r="J100" s="30"/>
      <c r="K100" s="30"/>
      <c r="L100" s="33"/>
      <c r="M100" s="176"/>
      <c r="N100" s="177"/>
      <c r="O100" s="178"/>
      <c r="P100" s="178"/>
      <c r="Q100" s="178"/>
      <c r="R100" s="178"/>
      <c r="S100" s="178"/>
      <c r="T100" s="179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T100" s="11" t="s">
        <v>1702</v>
      </c>
      <c r="AU100" s="11" t="s">
        <v>78</v>
      </c>
    </row>
    <row r="101" spans="1:65" s="2" customFormat="1" ht="6.95" customHeight="1">
      <c r="A101" s="28"/>
      <c r="B101" s="41"/>
      <c r="C101" s="42"/>
      <c r="D101" s="42"/>
      <c r="E101" s="42"/>
      <c r="F101" s="42"/>
      <c r="G101" s="42"/>
      <c r="H101" s="42"/>
      <c r="I101" s="136"/>
      <c r="J101" s="42"/>
      <c r="K101" s="42"/>
      <c r="L101" s="33"/>
      <c r="M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</sheetData>
  <sheetProtection algorithmName="SHA-512" hashValue="+diDGfbAu802yLSiVN0PHp8/2Tpyp5g6Rdy/SkCif5HiFD9HNh4UGcdJ/01ZsQqzsgoQyjZHx5s8mK00XbzqPA==" saltValue="Dmd/+6OoP/ZU1XvIxkwQD2QKK/fxqYD0iiUp2qZ/+yURai0xhlIgFCYKty/fZkb66o06X9OMEZKqpBUBLTcjKQ==" spinCount="100000" sheet="1" objects="1" scenarios="1" formatColumns="0" formatRows="0" autoFilter="0"/>
  <autoFilter ref="C84:K10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O1 - Požadované práce</vt:lpstr>
      <vt:lpstr>O2 - Dodávka LIS a přecho...</vt:lpstr>
      <vt:lpstr>03 - VRN</vt:lpstr>
      <vt:lpstr>'03 - VRN'!Názvy_tisku</vt:lpstr>
      <vt:lpstr>'O1 - Požadované práce'!Názvy_tisku</vt:lpstr>
      <vt:lpstr>'O2 - Dodávka LIS a přecho...'!Názvy_tisku</vt:lpstr>
      <vt:lpstr>'Rekapitulace stavby'!Názvy_tisku</vt:lpstr>
      <vt:lpstr>'03 - VRN'!Oblast_tisku</vt:lpstr>
      <vt:lpstr>'O1 - Požadované práce'!Oblast_tisku</vt:lpstr>
      <vt:lpstr>'O2 - Dodávka LIS a přecho...'!Oblast_tisku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Trnková Věra</dc:creator>
  <cp:lastModifiedBy>Jiráčková Věra</cp:lastModifiedBy>
  <dcterms:created xsi:type="dcterms:W3CDTF">2020-06-15T06:59:14Z</dcterms:created>
  <dcterms:modified xsi:type="dcterms:W3CDTF">2020-06-15T07:00:07Z</dcterms:modified>
</cp:coreProperties>
</file>